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laura/Documents/GitHub/Homework-1/"/>
    </mc:Choice>
  </mc:AlternateContent>
  <xr:revisionPtr revIDLastSave="0" documentId="13_ncr:1_{62F8D00A-BF04-354C-9C43-0D5E0A409CC4}" xr6:coauthVersionLast="40" xr6:coauthVersionMax="40" xr10:uidLastSave="{00000000-0000-0000-0000-000000000000}"/>
  <bookViews>
    <workbookView xWindow="0" yWindow="460" windowWidth="25600" windowHeight="14180" xr2:uid="{00000000-000D-0000-FFFF-FFFF00000000}"/>
  </bookViews>
  <sheets>
    <sheet name="Kickstarter data" sheetId="1" r:id="rId1"/>
    <sheet name="Category stats" sheetId="3" r:id="rId2"/>
    <sheet name="Subcat stats" sheetId="4" r:id="rId3"/>
    <sheet name="Outcomes" sheetId="6" r:id="rId4"/>
    <sheet name="Bonus" sheetId="7" r:id="rId5"/>
  </sheets>
  <calcPr calcId="191029"/>
  <pivotCaches>
    <pivotCache cacheId="1" r:id="rId6"/>
    <pivotCache cacheId="2" r:id="rId7"/>
    <pivotCache cacheId="7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3" i="7" l="1"/>
  <c r="E12" i="7"/>
  <c r="E11" i="7"/>
  <c r="E10" i="7"/>
  <c r="E9" i="7"/>
  <c r="E8" i="7"/>
  <c r="E7" i="7"/>
  <c r="E6" i="7"/>
  <c r="E5" i="7"/>
  <c r="E4" i="7"/>
  <c r="E3" i="7"/>
  <c r="E2" i="7"/>
  <c r="D13" i="7"/>
  <c r="H13" i="7" s="1"/>
  <c r="D12" i="7"/>
  <c r="H12" i="7" s="1"/>
  <c r="D11" i="7"/>
  <c r="H11" i="7" s="1"/>
  <c r="D10" i="7"/>
  <c r="H10" i="7" s="1"/>
  <c r="D9" i="7"/>
  <c r="H9" i="7" s="1"/>
  <c r="D8" i="7"/>
  <c r="H8" i="7" s="1"/>
  <c r="D7" i="7"/>
  <c r="H7" i="7" s="1"/>
  <c r="D6" i="7"/>
  <c r="H6" i="7" s="1"/>
  <c r="D5" i="7"/>
  <c r="H5" i="7" s="1"/>
  <c r="D4" i="7"/>
  <c r="H4" i="7" s="1"/>
  <c r="D3" i="7"/>
  <c r="H3" i="7" s="1"/>
  <c r="D2" i="7"/>
  <c r="H2" i="7" s="1"/>
  <c r="C13" i="7"/>
  <c r="G13" i="7" s="1"/>
  <c r="C12" i="7"/>
  <c r="G12" i="7" s="1"/>
  <c r="C11" i="7"/>
  <c r="G11" i="7" s="1"/>
  <c r="C10" i="7"/>
  <c r="G10" i="7" s="1"/>
  <c r="C9" i="7"/>
  <c r="G9" i="7" s="1"/>
  <c r="C8" i="7"/>
  <c r="G8" i="7" s="1"/>
  <c r="C7" i="7"/>
  <c r="G7" i="7" s="1"/>
  <c r="C6" i="7"/>
  <c r="G6" i="7" s="1"/>
  <c r="C5" i="7"/>
  <c r="G5" i="7" s="1"/>
  <c r="C4" i="7"/>
  <c r="G4" i="7" s="1"/>
  <c r="C3" i="7"/>
  <c r="G3" i="7" s="1"/>
  <c r="C2" i="7"/>
  <c r="G2" i="7" s="1"/>
  <c r="B13" i="7"/>
  <c r="F13" i="7" s="1"/>
  <c r="B12" i="7"/>
  <c r="F12" i="7" s="1"/>
  <c r="B11" i="7"/>
  <c r="F11" i="7" s="1"/>
  <c r="B10" i="7"/>
  <c r="F10" i="7" s="1"/>
  <c r="B9" i="7"/>
  <c r="F9" i="7" s="1"/>
  <c r="B8" i="7"/>
  <c r="F8" i="7" s="1"/>
  <c r="B7" i="7"/>
  <c r="F7" i="7" s="1"/>
  <c r="B6" i="7"/>
  <c r="F6" i="7" s="1"/>
  <c r="B5" i="7"/>
  <c r="F5" i="7" s="1"/>
  <c r="B4" i="7"/>
  <c r="F4" i="7" s="1"/>
  <c r="B3" i="7"/>
  <c r="F3" i="7" s="1"/>
  <c r="B2" i="7"/>
  <c r="F2" i="7" s="1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2469" i="1"/>
  <c r="R2992" i="1"/>
  <c r="R3095" i="1"/>
  <c r="R1868" i="1"/>
  <c r="R3443" i="1"/>
  <c r="R2871" i="1"/>
  <c r="R4027" i="1"/>
  <c r="R1404" i="1"/>
  <c r="R1969" i="1"/>
  <c r="R3877" i="1"/>
  <c r="R3749" i="1"/>
  <c r="R2516" i="1"/>
  <c r="R3331" i="1"/>
  <c r="R3947" i="1"/>
  <c r="R1539" i="1"/>
  <c r="R3603" i="1"/>
  <c r="R3383" i="1"/>
  <c r="R2977" i="1"/>
  <c r="R3989" i="1"/>
  <c r="R3867" i="1"/>
  <c r="R1423" i="1"/>
  <c r="R2477" i="1"/>
  <c r="R1913" i="1"/>
  <c r="R1759" i="1"/>
  <c r="R2590" i="1"/>
  <c r="R2254" i="1"/>
  <c r="R1762" i="1"/>
  <c r="R3520" i="1"/>
  <c r="R2865" i="1"/>
  <c r="R1998" i="1"/>
  <c r="R3710" i="1"/>
  <c r="R2989" i="1"/>
  <c r="R2870" i="1"/>
  <c r="R1922" i="1"/>
  <c r="R3440" i="1"/>
  <c r="R3438" i="1"/>
  <c r="R3951" i="1"/>
  <c r="R3873" i="1"/>
  <c r="R1471" i="1"/>
  <c r="R982" i="1"/>
  <c r="R2796" i="1"/>
  <c r="R2083" i="1"/>
  <c r="R1110" i="1"/>
  <c r="R3882" i="1"/>
  <c r="R1875" i="1"/>
  <c r="R1842" i="1"/>
  <c r="R3929" i="1"/>
  <c r="R2659" i="1"/>
  <c r="R3333" i="1"/>
  <c r="R1204" i="1"/>
  <c r="R2132" i="1"/>
  <c r="R1017" i="1"/>
  <c r="R3472" i="1"/>
  <c r="R3158" i="1"/>
  <c r="R987" i="1"/>
  <c r="R1345" i="1"/>
  <c r="R3240" i="1"/>
  <c r="R2876" i="1"/>
  <c r="R3508" i="1"/>
  <c r="R984" i="1"/>
  <c r="R3689" i="1"/>
  <c r="R1548" i="1"/>
  <c r="R1342" i="1"/>
  <c r="R940" i="1"/>
  <c r="R1469" i="1"/>
  <c r="R2432" i="1"/>
  <c r="R3211" i="1"/>
  <c r="R1764" i="1"/>
  <c r="R1464" i="1"/>
  <c r="R1251" i="1"/>
  <c r="R2071" i="1"/>
  <c r="R1630" i="1"/>
  <c r="R1770" i="1"/>
  <c r="R3578" i="1"/>
  <c r="R2342" i="1"/>
  <c r="R2867" i="1"/>
  <c r="R1356" i="1"/>
  <c r="R3393" i="1"/>
  <c r="R1080" i="1"/>
  <c r="R1461" i="1"/>
  <c r="R2048" i="1"/>
  <c r="R3690" i="1"/>
  <c r="R2832" i="1"/>
  <c r="R1597" i="1"/>
  <c r="R3023" i="1"/>
  <c r="R2909" i="1"/>
  <c r="R945" i="1"/>
  <c r="R4034" i="1"/>
  <c r="R2790" i="1"/>
  <c r="R2365" i="1"/>
  <c r="R2604" i="1"/>
  <c r="R3115" i="1"/>
  <c r="R1760" i="1"/>
  <c r="R1386" i="1"/>
  <c r="R1992" i="1"/>
  <c r="R3146" i="1"/>
  <c r="R3708" i="1"/>
  <c r="R1309" i="1"/>
  <c r="R1357" i="1"/>
  <c r="R2464" i="1"/>
  <c r="R3152" i="1"/>
  <c r="R1837" i="1"/>
  <c r="R2146" i="1"/>
  <c r="R1778" i="1"/>
  <c r="R1516" i="1"/>
  <c r="R1290" i="1"/>
  <c r="R2474" i="1"/>
  <c r="R1276" i="1"/>
  <c r="R3073" i="1"/>
  <c r="R1367" i="1"/>
  <c r="R1424" i="1"/>
  <c r="R1830" i="1"/>
  <c r="R1388" i="1"/>
  <c r="R4052" i="1"/>
  <c r="R3215" i="1"/>
  <c r="R1254" i="1"/>
  <c r="R2019" i="1"/>
  <c r="R2057" i="1"/>
  <c r="R1633" i="1"/>
  <c r="R1826" i="1"/>
  <c r="R1102" i="1"/>
  <c r="R2196" i="1"/>
  <c r="R2812" i="1"/>
  <c r="R2266" i="1"/>
  <c r="R3098" i="1"/>
  <c r="R2806" i="1"/>
  <c r="R2642" i="1"/>
  <c r="R944" i="1"/>
  <c r="R3311" i="1"/>
  <c r="R3090" i="1"/>
  <c r="R1512" i="1"/>
  <c r="R915" i="1"/>
  <c r="R2293" i="1"/>
  <c r="R3429" i="1"/>
  <c r="R1051" i="1"/>
  <c r="R2058" i="1"/>
  <c r="R1715" i="1"/>
  <c r="R3531" i="1"/>
  <c r="R1186" i="1"/>
  <c r="R3506" i="1"/>
  <c r="R3374" i="1"/>
  <c r="R3318" i="1"/>
  <c r="R1731" i="1"/>
  <c r="R1107" i="1"/>
  <c r="R3245" i="1"/>
  <c r="R3659" i="1"/>
  <c r="R3261" i="1"/>
  <c r="R4038" i="1"/>
  <c r="R1070" i="1"/>
  <c r="R3133" i="1"/>
  <c r="R1976" i="1"/>
  <c r="R2840" i="1"/>
  <c r="R2878" i="1"/>
  <c r="R912" i="1"/>
  <c r="R2974" i="1"/>
  <c r="R1397" i="1"/>
  <c r="R1122" i="1"/>
  <c r="R3447" i="1"/>
  <c r="R3273" i="1"/>
  <c r="R2868" i="1"/>
  <c r="R969" i="1"/>
  <c r="R3548" i="1"/>
  <c r="R2683" i="1"/>
  <c r="R3207" i="1"/>
  <c r="R3223" i="1"/>
  <c r="R1807" i="1"/>
  <c r="R1164" i="1"/>
  <c r="R3696" i="1"/>
  <c r="R1877" i="1"/>
  <c r="R2203" i="1"/>
  <c r="R2599" i="1"/>
  <c r="R2786" i="1"/>
  <c r="R2213" i="1"/>
  <c r="R1588" i="1"/>
  <c r="R1669" i="1"/>
  <c r="R1496" i="1"/>
  <c r="R2367" i="1"/>
  <c r="R3504" i="1"/>
  <c r="R3813" i="1"/>
  <c r="R2615" i="1"/>
  <c r="R2651" i="1"/>
  <c r="R3524" i="1"/>
  <c r="R3135" i="1"/>
  <c r="R2638" i="1"/>
  <c r="R3201" i="1"/>
  <c r="R3657" i="1"/>
  <c r="R2745" i="1"/>
  <c r="R1181" i="1"/>
  <c r="R1695" i="1"/>
  <c r="R1131" i="1"/>
  <c r="R1015" i="1"/>
  <c r="R2076" i="1"/>
  <c r="R1832" i="1"/>
  <c r="R1532" i="1"/>
  <c r="R3781" i="1"/>
  <c r="R2993" i="1"/>
  <c r="R1260" i="1"/>
  <c r="R1332" i="1"/>
  <c r="R3379" i="1"/>
  <c r="R3371" i="1"/>
  <c r="R2222" i="1"/>
  <c r="R2873" i="1"/>
  <c r="R2005" i="1"/>
  <c r="R1586" i="1"/>
  <c r="R2627" i="1"/>
  <c r="R1329" i="1"/>
  <c r="R1205" i="1"/>
  <c r="R1475" i="1"/>
  <c r="R2340" i="1"/>
  <c r="R2259" i="1"/>
  <c r="R2141" i="1"/>
  <c r="R2505" i="1"/>
  <c r="R3793" i="1"/>
  <c r="R2891" i="1"/>
  <c r="R2303" i="1"/>
  <c r="R1262" i="1"/>
  <c r="R2530" i="1"/>
  <c r="R1738" i="1"/>
  <c r="R1041" i="1"/>
  <c r="R1883" i="1"/>
  <c r="R3832" i="1"/>
  <c r="R986" i="1"/>
  <c r="R1349" i="1"/>
  <c r="R1990" i="1"/>
  <c r="R2443" i="1"/>
  <c r="R1723" i="1"/>
  <c r="R4018" i="1"/>
  <c r="R2089" i="1"/>
  <c r="R1647" i="1"/>
  <c r="R3320" i="1"/>
  <c r="R2035" i="1"/>
  <c r="R1301" i="1"/>
  <c r="R3021" i="1"/>
  <c r="R4001" i="1"/>
  <c r="R1119" i="1"/>
  <c r="R1776" i="1"/>
  <c r="R2376" i="1"/>
  <c r="R3837" i="1"/>
  <c r="R3017" i="1"/>
  <c r="R3697" i="1"/>
  <c r="R1787" i="1"/>
  <c r="R2717" i="1"/>
  <c r="R2484" i="1"/>
  <c r="R4021" i="1"/>
  <c r="R1040" i="1"/>
  <c r="R1948" i="1"/>
  <c r="R1341" i="1"/>
  <c r="R3434" i="1"/>
  <c r="R3103" i="1"/>
  <c r="R1245" i="1"/>
  <c r="R2839" i="1"/>
  <c r="R2711" i="1"/>
  <c r="R3677" i="1"/>
  <c r="R1493" i="1"/>
  <c r="R1203" i="1"/>
  <c r="R1028" i="1"/>
  <c r="R2273" i="1"/>
  <c r="R1169" i="1"/>
  <c r="R1924" i="1"/>
  <c r="R2008" i="1"/>
  <c r="R2183" i="1"/>
  <c r="R1277" i="1"/>
  <c r="R2033" i="1"/>
  <c r="R2449" i="1"/>
  <c r="R1712" i="1"/>
  <c r="R2312" i="1"/>
  <c r="R2746" i="1"/>
  <c r="R2392" i="1"/>
  <c r="R1409" i="1"/>
  <c r="R2695" i="1"/>
  <c r="R947" i="1"/>
  <c r="R946" i="1"/>
  <c r="R904" i="1"/>
  <c r="R995" i="1"/>
  <c r="R3200" i="1"/>
  <c r="R2380" i="1"/>
  <c r="R2237" i="1"/>
  <c r="R2371" i="1"/>
  <c r="R3560" i="1"/>
  <c r="R3287" i="1"/>
  <c r="R2336" i="1"/>
  <c r="R1679" i="1"/>
  <c r="R3027" i="1"/>
  <c r="R1543" i="1"/>
  <c r="R3413" i="1"/>
  <c r="R3645" i="1"/>
  <c r="R1609" i="1"/>
  <c r="R1898" i="1"/>
  <c r="R2163" i="1"/>
  <c r="R2363" i="1"/>
  <c r="R3608" i="1"/>
  <c r="R2436" i="1"/>
  <c r="R2935" i="1"/>
  <c r="R2966" i="1"/>
  <c r="R2396" i="1"/>
  <c r="R2494" i="1"/>
  <c r="R1939" i="1"/>
  <c r="R2801" i="1"/>
  <c r="R1091" i="1"/>
  <c r="R2581" i="1"/>
  <c r="R2002" i="1"/>
  <c r="R3394" i="1"/>
  <c r="R2202" i="1"/>
  <c r="R3358" i="1"/>
  <c r="R1982" i="1"/>
  <c r="R1065" i="1"/>
  <c r="R2006" i="1"/>
  <c r="R2127" i="1"/>
  <c r="R1057" i="1"/>
  <c r="R1281" i="1"/>
  <c r="R3484" i="1"/>
  <c r="R3106" i="1"/>
  <c r="R2754" i="1"/>
  <c r="R1716" i="1"/>
  <c r="R1736" i="1"/>
  <c r="R3123" i="1"/>
  <c r="R1193" i="1"/>
  <c r="R2105" i="1"/>
  <c r="R3847" i="1"/>
  <c r="R2568" i="1"/>
  <c r="R2292" i="1"/>
  <c r="R1691" i="1"/>
  <c r="R2433" i="1"/>
  <c r="R948" i="1"/>
  <c r="R3799" i="1"/>
  <c r="R2317" i="1"/>
  <c r="R2946" i="1"/>
  <c r="R2426" i="1"/>
  <c r="R3357" i="1"/>
  <c r="R3542" i="1"/>
  <c r="R3499" i="1"/>
  <c r="R3156" i="1"/>
  <c r="R3538" i="1"/>
  <c r="R1343" i="1"/>
  <c r="R2421" i="1"/>
  <c r="R3173" i="1"/>
  <c r="R1754" i="1"/>
  <c r="R1413" i="1"/>
  <c r="R1115" i="1"/>
  <c r="R2075" i="1"/>
  <c r="R2112" i="1"/>
  <c r="R3777" i="1"/>
  <c r="R3836" i="1"/>
  <c r="R3377" i="1"/>
  <c r="R2318" i="1"/>
  <c r="R3236" i="1"/>
  <c r="R963" i="1"/>
  <c r="R1959" i="1"/>
  <c r="R1019" i="1"/>
  <c r="R1130" i="1"/>
  <c r="R3401" i="1"/>
  <c r="R2034" i="1"/>
  <c r="R2534" i="1"/>
  <c r="R2458" i="1"/>
  <c r="R902" i="1"/>
  <c r="R2490" i="1"/>
  <c r="R914" i="1"/>
  <c r="R1652" i="1"/>
  <c r="R959" i="1"/>
  <c r="R3239" i="1"/>
  <c r="R1097" i="1"/>
  <c r="R2280" i="1"/>
  <c r="R3705" i="1"/>
  <c r="R3104" i="1"/>
  <c r="R1813" i="1"/>
  <c r="R3274" i="1"/>
  <c r="R3080" i="1"/>
  <c r="R2410" i="1"/>
  <c r="R3709" i="1"/>
  <c r="R1190" i="1"/>
  <c r="R1045" i="1"/>
  <c r="R1044" i="1"/>
  <c r="R1315" i="1"/>
  <c r="R2923" i="1"/>
  <c r="R1201" i="1"/>
  <c r="R3541" i="1"/>
  <c r="R1114" i="1"/>
  <c r="R2846" i="1"/>
  <c r="R1953" i="1"/>
  <c r="R2253" i="1"/>
  <c r="R2124" i="1"/>
  <c r="R2176" i="1"/>
  <c r="R1688" i="1"/>
  <c r="R1742" i="1"/>
  <c r="R2573" i="1"/>
  <c r="R1920" i="1"/>
  <c r="R2576" i="1"/>
  <c r="R3732" i="1"/>
  <c r="R3295" i="1"/>
  <c r="R3100" i="1"/>
  <c r="R3302" i="1"/>
  <c r="R1607" i="1"/>
  <c r="R3043" i="1"/>
  <c r="R1545" i="1"/>
  <c r="R2420" i="1"/>
  <c r="R2352" i="1"/>
  <c r="R1886" i="1"/>
  <c r="R2174" i="1"/>
  <c r="R3000" i="1"/>
  <c r="R1903" i="1"/>
  <c r="R2241" i="1"/>
  <c r="R3416" i="1"/>
  <c r="R2296" i="1"/>
  <c r="R988" i="1"/>
  <c r="R2063" i="1"/>
  <c r="R1008" i="1"/>
  <c r="R1106" i="1"/>
  <c r="R3554" i="1"/>
  <c r="R1391" i="1"/>
  <c r="R1035" i="1"/>
  <c r="R3292" i="1"/>
  <c r="R3566" i="1"/>
  <c r="R3476" i="1"/>
  <c r="R2282" i="1"/>
  <c r="R1401" i="1"/>
  <c r="R1442" i="1"/>
  <c r="R3099" i="1"/>
  <c r="R3337" i="1"/>
  <c r="R1749" i="1"/>
  <c r="R1772" i="1"/>
  <c r="R3365" i="1"/>
  <c r="R2874" i="1"/>
  <c r="R1430" i="1"/>
  <c r="R1831" i="1"/>
  <c r="R1589" i="1"/>
  <c r="R2354" i="1"/>
  <c r="R1170" i="1"/>
  <c r="R1016" i="1"/>
  <c r="R2646" i="1"/>
  <c r="R919" i="1"/>
  <c r="R2609" i="1"/>
  <c r="R3735" i="1"/>
  <c r="R962" i="1"/>
  <c r="R3022" i="1"/>
  <c r="R3720" i="1"/>
  <c r="R1014" i="1"/>
  <c r="R2243" i="1"/>
  <c r="R1071" i="1"/>
  <c r="R1376" i="1"/>
  <c r="R3375" i="1"/>
  <c r="R3572" i="1"/>
  <c r="R1492" i="1"/>
  <c r="R1387" i="1"/>
  <c r="R1127" i="1"/>
  <c r="R2333" i="1"/>
  <c r="R2310" i="1"/>
  <c r="R2504" i="1"/>
  <c r="R2463" i="1"/>
  <c r="R1141" i="1"/>
  <c r="R2837" i="1"/>
  <c r="R3470" i="1"/>
  <c r="R3797" i="1"/>
  <c r="R2027" i="1"/>
  <c r="R3247" i="1"/>
  <c r="R1701" i="1"/>
  <c r="R1983" i="1"/>
  <c r="R974" i="1"/>
  <c r="R3399" i="1"/>
  <c r="R3963" i="1"/>
  <c r="R2461" i="1"/>
  <c r="R3225" i="1"/>
  <c r="R2520" i="1"/>
  <c r="R3649" i="1"/>
  <c r="R1157" i="1"/>
  <c r="R3042" i="1"/>
  <c r="R993" i="1"/>
  <c r="R1414" i="1"/>
  <c r="R3653" i="1"/>
  <c r="R2325" i="1"/>
  <c r="R3798" i="1"/>
  <c r="R3118" i="1"/>
  <c r="R2802" i="1"/>
  <c r="R2850" i="1"/>
  <c r="R1448" i="1"/>
  <c r="R2184" i="1"/>
  <c r="R3636" i="1"/>
  <c r="R1974" i="1"/>
  <c r="R1717" i="1"/>
  <c r="R2632" i="1"/>
  <c r="R3252" i="1"/>
  <c r="R3883" i="1"/>
  <c r="R3765" i="1"/>
  <c r="R1619" i="1"/>
  <c r="R1395" i="1"/>
  <c r="R1603" i="1"/>
  <c r="R3212" i="1"/>
  <c r="R2822" i="1"/>
  <c r="R3286" i="1"/>
  <c r="R1271" i="1"/>
  <c r="R2388" i="1"/>
  <c r="R3537" i="1"/>
  <c r="R1160" i="1"/>
  <c r="R1377" i="1"/>
  <c r="R3706" i="1"/>
  <c r="R1908" i="1"/>
  <c r="R3786" i="1"/>
  <c r="R2275" i="1"/>
  <c r="R4057" i="1"/>
  <c r="R1968" i="1"/>
  <c r="R2895" i="1"/>
  <c r="R2341" i="1"/>
  <c r="R1022" i="1"/>
  <c r="R1027" i="1"/>
  <c r="R2061" i="1"/>
  <c r="R2572" i="1"/>
  <c r="R3186" i="1"/>
  <c r="R3421" i="1"/>
  <c r="R2957" i="1"/>
  <c r="R3592" i="1"/>
  <c r="R3054" i="1"/>
  <c r="R3348" i="1"/>
  <c r="R2798" i="1"/>
  <c r="R3246" i="1"/>
  <c r="R1763" i="1"/>
  <c r="R3726" i="1"/>
  <c r="R2614" i="1"/>
  <c r="R1346" i="1"/>
  <c r="R3144" i="1"/>
  <c r="R1310" i="1"/>
  <c r="R1958" i="1"/>
  <c r="R3640" i="1"/>
  <c r="R1710" i="1"/>
  <c r="R1750" i="1"/>
  <c r="R1782" i="1"/>
  <c r="R1458" i="1"/>
  <c r="R2267" i="1"/>
  <c r="R2169" i="1"/>
  <c r="R3410" i="1"/>
  <c r="R3617" i="1"/>
  <c r="R1682" i="1"/>
  <c r="R2429" i="1"/>
  <c r="R3151" i="1"/>
  <c r="R3253" i="1"/>
  <c r="R1222" i="1"/>
  <c r="R1852" i="1"/>
  <c r="R3193" i="1"/>
  <c r="R3285" i="1"/>
  <c r="R2134" i="1"/>
  <c r="R3763" i="1"/>
  <c r="R3583" i="1"/>
  <c r="R1537" i="1"/>
  <c r="R1515" i="1"/>
  <c r="R2349" i="1"/>
  <c r="R1484" i="1"/>
  <c r="R1721" i="1"/>
  <c r="R1735" i="1"/>
  <c r="R1355" i="1"/>
  <c r="R2301" i="1"/>
  <c r="R1774" i="1"/>
  <c r="R1708" i="1"/>
  <c r="R2663" i="1"/>
  <c r="R3564" i="1"/>
  <c r="R3206" i="1"/>
  <c r="R2574" i="1"/>
  <c r="R2233" i="1"/>
  <c r="R2536" i="1"/>
  <c r="R2323" i="1"/>
  <c r="R886" i="1"/>
  <c r="R1095" i="1"/>
  <c r="R3789" i="1"/>
  <c r="R1806" i="1"/>
  <c r="R2544" i="1"/>
  <c r="R1021" i="1"/>
  <c r="R918" i="1"/>
  <c r="R3296" i="1"/>
  <c r="R2622" i="1"/>
  <c r="R3126" i="1"/>
  <c r="R3340" i="1"/>
  <c r="R2067" i="1"/>
  <c r="R2074" i="1"/>
  <c r="R1919" i="1"/>
  <c r="R2361" i="1"/>
  <c r="R1167" i="1"/>
  <c r="R2620" i="1"/>
  <c r="R3458" i="1"/>
  <c r="R3656" i="1"/>
  <c r="R3607" i="1"/>
  <c r="R1522" i="1"/>
  <c r="R2932" i="1"/>
  <c r="R2697" i="1"/>
  <c r="R2682" i="1"/>
  <c r="R2810" i="1"/>
  <c r="R1406" i="1"/>
  <c r="R3464" i="1"/>
  <c r="R3228" i="1"/>
  <c r="R2472" i="1"/>
  <c r="R3953" i="1"/>
  <c r="R2422" i="1"/>
  <c r="R3281" i="1"/>
  <c r="R2601" i="1"/>
  <c r="R1396" i="1"/>
  <c r="R3622" i="1"/>
  <c r="R2658" i="1"/>
  <c r="R1399" i="1"/>
  <c r="R2635" i="1"/>
  <c r="R1905" i="1"/>
  <c r="R1436" i="1"/>
  <c r="R1048" i="1"/>
  <c r="R1308" i="1"/>
  <c r="R2268" i="1"/>
  <c r="R1834" i="1"/>
  <c r="R998" i="1"/>
  <c r="R1994" i="1"/>
  <c r="R1544" i="1"/>
  <c r="R1072" i="1"/>
  <c r="R1635" i="1"/>
  <c r="R3332" i="1"/>
  <c r="R3368" i="1"/>
  <c r="R1168" i="1"/>
  <c r="R938" i="1"/>
  <c r="R2848" i="1"/>
  <c r="R3535" i="1"/>
  <c r="R3194" i="1"/>
  <c r="R2654" i="1"/>
  <c r="R3154" i="1"/>
  <c r="R2291" i="1"/>
  <c r="R3277" i="1"/>
  <c r="R3441" i="1"/>
  <c r="R3627" i="1"/>
  <c r="R1499" i="1"/>
  <c r="R3849" i="1"/>
  <c r="R1278" i="1"/>
  <c r="R2749" i="1"/>
  <c r="R2245" i="1"/>
  <c r="R3230" i="1"/>
  <c r="R920" i="1"/>
  <c r="R2111" i="1"/>
  <c r="R2357" i="1"/>
  <c r="R2270" i="1"/>
  <c r="R3018" i="1"/>
  <c r="R3423" i="1"/>
  <c r="R1043" i="1"/>
  <c r="R1055" i="1"/>
  <c r="R1752" i="1"/>
  <c r="R2439" i="1"/>
  <c r="R1002" i="1"/>
  <c r="R1979" i="1"/>
  <c r="R2277" i="1"/>
  <c r="R1514" i="1"/>
  <c r="R1507" i="1"/>
  <c r="R3527" i="1"/>
  <c r="R2023" i="1"/>
  <c r="R1547" i="1"/>
  <c r="R1248" i="1"/>
  <c r="R3491" i="1"/>
  <c r="R3275" i="1"/>
  <c r="R3668" i="1"/>
  <c r="R1973" i="1"/>
  <c r="R3155" i="1"/>
  <c r="R2564" i="1"/>
  <c r="R3614" i="1"/>
  <c r="R3688" i="1"/>
  <c r="R2483" i="1"/>
  <c r="R3752" i="1"/>
  <c r="R1293" i="1"/>
  <c r="R3341" i="1"/>
  <c r="R1796" i="1"/>
  <c r="R1809" i="1"/>
  <c r="R1135" i="1"/>
  <c r="R3717" i="1"/>
  <c r="R1137" i="1"/>
  <c r="R3514" i="1"/>
  <c r="R1128" i="1"/>
  <c r="R2116" i="1"/>
  <c r="R1902" i="1"/>
  <c r="R3500" i="1"/>
  <c r="R1665" i="1"/>
  <c r="R3102" i="1"/>
  <c r="R1811" i="1"/>
  <c r="R2763" i="1"/>
  <c r="R3463" i="1"/>
  <c r="R1322" i="1"/>
  <c r="R2260" i="1"/>
  <c r="R2835" i="1"/>
  <c r="R1099" i="1"/>
  <c r="R3025" i="1"/>
  <c r="R2162" i="1"/>
  <c r="R2577" i="1"/>
  <c r="R1287" i="1"/>
  <c r="R3609" i="1"/>
  <c r="R1063" i="1"/>
  <c r="R975" i="1"/>
  <c r="R3036" i="1"/>
  <c r="R1240" i="1"/>
  <c r="R1133" i="1"/>
  <c r="R3790" i="1"/>
  <c r="R1911" i="1"/>
  <c r="R1036" i="1"/>
  <c r="R1405" i="1"/>
  <c r="R1407" i="1"/>
  <c r="R1821" i="1"/>
  <c r="R2117" i="1"/>
  <c r="R2912" i="1"/>
  <c r="R1907" i="1"/>
  <c r="R3109" i="1"/>
  <c r="R3249" i="1"/>
  <c r="R917" i="1"/>
  <c r="R1439" i="1"/>
  <c r="R2118" i="1"/>
  <c r="R3310" i="1"/>
  <c r="R3819" i="1"/>
  <c r="R1978" i="1"/>
  <c r="R1392" i="1"/>
  <c r="R2744" i="1"/>
  <c r="R3403" i="1"/>
  <c r="R3533" i="1"/>
  <c r="R1098" i="1"/>
  <c r="R1053" i="1"/>
  <c r="R1031" i="1"/>
  <c r="R3121" i="1"/>
  <c r="R2369" i="1"/>
  <c r="R2358" i="1"/>
  <c r="R2816" i="1"/>
  <c r="R2532" i="1"/>
  <c r="R1210" i="1"/>
  <c r="R1857" i="1"/>
  <c r="R1600" i="1"/>
  <c r="R3034" i="1"/>
  <c r="R942" i="1"/>
  <c r="R2326" i="1"/>
  <c r="R1123" i="1"/>
  <c r="R1527" i="1"/>
  <c r="R3242" i="1"/>
  <c r="R1182" i="1"/>
  <c r="R1118" i="1"/>
  <c r="R3380" i="1"/>
  <c r="R2337" i="1"/>
  <c r="R1622" i="1"/>
  <c r="R1616" i="1"/>
  <c r="R1644" i="1"/>
  <c r="R2825" i="1"/>
  <c r="R3478" i="1"/>
  <c r="R3577" i="1"/>
  <c r="R1930" i="1"/>
  <c r="R1578" i="1"/>
  <c r="R2628" i="1"/>
  <c r="R1316" i="1"/>
  <c r="R1977" i="1"/>
  <c r="R2007" i="1"/>
  <c r="R943" i="1"/>
  <c r="R2770" i="1"/>
  <c r="R2482" i="1"/>
  <c r="R1303" i="1"/>
  <c r="R2884" i="1"/>
  <c r="R3857" i="1"/>
  <c r="R3855" i="1"/>
  <c r="R1692" i="1"/>
  <c r="R2529" i="1"/>
  <c r="R2189" i="1"/>
  <c r="R2904" i="1"/>
  <c r="R3162" i="1"/>
  <c r="R1291" i="1"/>
  <c r="R1989" i="1"/>
  <c r="R1344" i="1"/>
  <c r="R3878" i="1"/>
  <c r="R3981" i="1"/>
  <c r="R1559" i="1"/>
  <c r="R1139" i="1"/>
  <c r="R3517" i="1"/>
  <c r="R3362" i="1"/>
  <c r="R2757" i="1"/>
  <c r="R3336" i="1"/>
  <c r="R3386" i="1"/>
  <c r="R1083" i="1"/>
  <c r="R2858" i="1"/>
  <c r="R3446" i="1"/>
  <c r="R3306" i="1"/>
  <c r="R3351" i="1"/>
  <c r="R1980" i="1"/>
  <c r="R1971" i="1"/>
  <c r="R1286" i="1"/>
  <c r="R3265" i="1"/>
  <c r="R2021" i="1"/>
  <c r="R3437" i="1"/>
  <c r="R3842" i="1"/>
  <c r="R3545" i="1"/>
  <c r="R4035" i="1"/>
  <c r="R1454" i="1"/>
  <c r="R3213" i="1"/>
  <c r="R1149" i="1"/>
  <c r="R2503" i="1"/>
  <c r="R2355" i="1"/>
  <c r="R1105" i="1"/>
  <c r="R2698" i="1"/>
  <c r="R2037" i="1"/>
  <c r="R1227" i="1"/>
  <c r="R1140" i="1"/>
  <c r="R3315" i="1"/>
  <c r="R1923" i="1"/>
  <c r="R2029" i="1"/>
  <c r="R3442" i="1"/>
  <c r="R3674" i="1"/>
  <c r="R3462" i="1"/>
  <c r="R1491" i="1"/>
  <c r="R3445" i="1"/>
  <c r="R1761" i="1"/>
  <c r="R3196" i="1"/>
  <c r="R3398" i="1"/>
  <c r="R1147" i="1"/>
  <c r="R3305" i="1"/>
  <c r="R2187" i="1"/>
  <c r="R3049" i="1"/>
  <c r="R3795" i="1"/>
  <c r="R2741" i="1"/>
  <c r="R2713" i="1"/>
  <c r="R3724" i="1"/>
  <c r="R3264" i="1"/>
  <c r="R3330" i="1"/>
  <c r="R3373" i="1"/>
  <c r="R2507" i="1"/>
  <c r="R3875" i="1"/>
  <c r="R1991" i="1"/>
  <c r="R3834" i="1"/>
  <c r="R3519" i="1"/>
  <c r="R2173" i="1"/>
  <c r="R2733" i="1"/>
  <c r="R2671" i="1"/>
  <c r="R2533" i="1"/>
  <c r="R2875" i="1"/>
  <c r="R3676" i="1"/>
  <c r="R2329" i="1"/>
  <c r="R4032" i="1"/>
  <c r="R2794" i="1"/>
  <c r="R2649" i="1"/>
  <c r="R4050" i="1"/>
  <c r="R4005" i="1"/>
  <c r="R3417" i="1"/>
  <c r="R2881" i="1"/>
  <c r="R3597" i="1"/>
  <c r="R4019" i="1"/>
  <c r="R3040" i="1"/>
  <c r="R3035" i="1"/>
  <c r="R3235" i="1"/>
  <c r="R2608" i="1"/>
  <c r="R2248" i="1"/>
  <c r="R3195" i="1"/>
  <c r="R2261" i="1"/>
  <c r="R1556" i="1"/>
  <c r="R3179" i="1"/>
  <c r="R1816" i="1"/>
  <c r="R3093" i="1"/>
  <c r="R3680" i="1"/>
  <c r="R2799" i="1"/>
  <c r="R1497" i="1"/>
  <c r="R2425" i="1"/>
  <c r="R2313" i="1"/>
  <c r="R3637" i="1"/>
  <c r="R2453" i="1"/>
  <c r="R2309" i="1"/>
  <c r="R2880" i="1"/>
  <c r="R1810" i="1"/>
  <c r="R2800" i="1"/>
  <c r="R1680" i="1"/>
  <c r="R2441" i="1"/>
  <c r="R2861" i="1"/>
  <c r="R3694" i="1"/>
  <c r="R1739" i="1"/>
  <c r="R4006" i="1"/>
  <c r="R2344" i="1"/>
  <c r="R1422" i="1"/>
  <c r="R2004" i="1"/>
  <c r="R3660" i="1"/>
  <c r="R3635" i="1"/>
  <c r="R2350" i="1"/>
  <c r="R1505" i="1"/>
  <c r="R2346" i="1"/>
  <c r="R2055" i="1"/>
  <c r="R2424" i="1"/>
  <c r="R2644" i="1"/>
  <c r="R2299" i="1"/>
  <c r="R3818" i="1"/>
  <c r="R2734" i="1"/>
  <c r="R1361" i="1"/>
  <c r="R1435" i="1"/>
  <c r="R3998" i="1"/>
  <c r="R2778" i="1"/>
  <c r="R2383" i="1"/>
  <c r="R2709" i="1"/>
  <c r="R3889" i="1"/>
  <c r="R3466" i="1"/>
  <c r="R3957" i="1"/>
  <c r="R4024" i="1"/>
  <c r="R3297" i="1"/>
  <c r="R3243" i="1"/>
  <c r="R1445" i="1"/>
  <c r="R1564" i="1"/>
  <c r="R2913" i="1"/>
  <c r="R3937" i="1"/>
  <c r="R2777" i="1"/>
  <c r="R3411" i="1"/>
  <c r="R3881" i="1"/>
  <c r="R2580" i="1"/>
  <c r="R2756" i="1"/>
  <c r="R2381" i="1"/>
  <c r="R4041" i="1"/>
  <c r="R1960" i="1"/>
  <c r="R1697" i="1"/>
  <c r="R3762" i="1"/>
  <c r="R2416" i="1"/>
  <c r="R2611" i="1"/>
  <c r="R2952" i="1"/>
  <c r="R2444" i="1"/>
  <c r="R1172" i="1"/>
  <c r="R1207" i="1"/>
  <c r="R349" i="1"/>
  <c r="R979" i="1"/>
  <c r="R1148" i="1"/>
  <c r="R1993" i="1"/>
  <c r="R2662" i="1"/>
  <c r="R2143" i="1"/>
  <c r="R2452" i="1"/>
  <c r="R2680" i="1"/>
  <c r="R2833" i="1"/>
  <c r="R1323" i="1"/>
  <c r="R3280" i="1"/>
  <c r="R1317" i="1"/>
  <c r="R1803" i="1"/>
  <c r="R1789" i="1"/>
  <c r="R2387" i="1"/>
  <c r="R1814" i="1"/>
  <c r="R2489" i="1"/>
  <c r="R1795" i="1"/>
  <c r="R1822" i="1"/>
  <c r="R3521" i="1"/>
  <c r="R3838" i="1"/>
  <c r="R2240" i="1"/>
  <c r="R2343" i="1"/>
  <c r="R1216" i="1"/>
  <c r="R1350" i="1"/>
  <c r="R1178" i="1"/>
  <c r="R1033" i="1"/>
  <c r="R690" i="1"/>
  <c r="R240" i="1"/>
  <c r="R983" i="1"/>
  <c r="R991" i="1"/>
  <c r="R613" i="1"/>
  <c r="R1084" i="1"/>
  <c r="R999" i="1"/>
  <c r="R681" i="1"/>
  <c r="R78" i="1"/>
  <c r="R1327" i="1"/>
  <c r="R1385" i="1"/>
  <c r="R258" i="1"/>
  <c r="R3307" i="1"/>
  <c r="R1024" i="1"/>
  <c r="R772" i="1"/>
  <c r="R960" i="1"/>
  <c r="R1238" i="1"/>
  <c r="R1591" i="1"/>
  <c r="R117" i="1"/>
  <c r="R950" i="1"/>
  <c r="R973" i="1"/>
  <c r="R1059" i="1"/>
  <c r="R1441" i="1"/>
  <c r="R1242" i="1"/>
  <c r="R242" i="1"/>
  <c r="R663" i="1"/>
  <c r="R1171" i="1"/>
  <c r="R362" i="1"/>
  <c r="R513" i="1"/>
  <c r="R302" i="1"/>
  <c r="R109" i="1"/>
  <c r="R734" i="1"/>
  <c r="R1326" i="1"/>
  <c r="R67" i="1"/>
  <c r="R504" i="1"/>
  <c r="R1427" i="1"/>
  <c r="R1479" i="1"/>
  <c r="R4090" i="1"/>
  <c r="R4017" i="1"/>
  <c r="R4089" i="1"/>
  <c r="R4112" i="1"/>
  <c r="R4067" i="1"/>
  <c r="R4094" i="1"/>
  <c r="R4100" i="1"/>
  <c r="R4069" i="1"/>
  <c r="R4115" i="1"/>
  <c r="R4111" i="1"/>
  <c r="R4076" i="1"/>
  <c r="R4109" i="1"/>
  <c r="R4092" i="1"/>
  <c r="R4075" i="1"/>
  <c r="R4071" i="1"/>
  <c r="R4101" i="1"/>
  <c r="R4113" i="1"/>
  <c r="R4102" i="1"/>
  <c r="R4062" i="1"/>
  <c r="R1897" i="1"/>
  <c r="R3180" i="1"/>
  <c r="R2981" i="1"/>
  <c r="R1725" i="1"/>
  <c r="R3496" i="1"/>
  <c r="R3831" i="1"/>
  <c r="R1275" i="1"/>
  <c r="R3209" i="1"/>
  <c r="R2012" i="1"/>
  <c r="R3505" i="1"/>
  <c r="R3432" i="1"/>
  <c r="R2092" i="1"/>
  <c r="R3388" i="1"/>
  <c r="R1258" i="1"/>
  <c r="R2093" i="1"/>
  <c r="R3695" i="1"/>
  <c r="R1412" i="1"/>
  <c r="R3976" i="1"/>
  <c r="R1263" i="1"/>
  <c r="R2022" i="1"/>
  <c r="R2278" i="1"/>
  <c r="R2675" i="1"/>
  <c r="R1375" i="1"/>
  <c r="R1786" i="1"/>
  <c r="R2190" i="1"/>
  <c r="R3563" i="1"/>
  <c r="R2440" i="1"/>
  <c r="R1459" i="1"/>
  <c r="R3048" i="1"/>
  <c r="R2995" i="1"/>
  <c r="R3727" i="1"/>
  <c r="R2223" i="1"/>
  <c r="R3469" i="1"/>
  <c r="R2584" i="1"/>
  <c r="R937" i="1"/>
  <c r="R2716" i="1"/>
  <c r="R3593" i="1"/>
  <c r="R2036" i="1"/>
  <c r="R3487" i="1"/>
  <c r="R1732" i="1"/>
  <c r="R3796" i="1"/>
  <c r="R2459" i="1"/>
  <c r="R2690" i="1"/>
  <c r="R2160" i="1"/>
  <c r="R1299" i="1"/>
  <c r="R2834" i="1"/>
  <c r="R2665" i="1"/>
  <c r="R1587" i="1"/>
  <c r="R1985" i="1"/>
  <c r="R1871" i="1"/>
  <c r="R4026" i="1"/>
  <c r="R2631" i="1"/>
  <c r="R3550" i="1"/>
  <c r="R3119" i="1"/>
  <c r="R2209" i="1"/>
  <c r="R3782" i="1"/>
  <c r="R2152" i="1"/>
  <c r="R3858" i="1"/>
  <c r="R1661" i="1"/>
  <c r="R2739" i="1"/>
  <c r="R2633" i="1"/>
  <c r="R3498" i="1"/>
  <c r="R1143" i="1"/>
  <c r="R2853" i="1"/>
  <c r="R3729" i="1"/>
  <c r="R2694" i="1"/>
  <c r="R1209" i="1"/>
  <c r="R2688" i="1"/>
  <c r="R1176" i="1"/>
  <c r="R3282" i="1"/>
  <c r="R3202" i="1"/>
  <c r="R1288" i="1"/>
  <c r="R1645" i="1"/>
  <c r="R1862" i="1"/>
  <c r="R1324" i="1"/>
  <c r="R2252" i="1"/>
  <c r="R3974" i="1"/>
  <c r="R3301" i="1"/>
  <c r="R2319" i="1"/>
  <c r="R1719" i="1"/>
  <c r="R3231" i="1"/>
  <c r="R1325" i="1"/>
  <c r="R1257" i="1"/>
  <c r="R3062" i="1"/>
  <c r="R2103" i="1"/>
  <c r="R2712" i="1"/>
  <c r="R2996" i="1"/>
  <c r="R2473" i="1"/>
  <c r="R788" i="1"/>
  <c r="R3019" i="1"/>
  <c r="R51" i="1"/>
  <c r="R679" i="1"/>
  <c r="R604" i="1"/>
  <c r="R3754" i="1"/>
  <c r="R3601" i="1"/>
  <c r="R2637" i="1"/>
  <c r="R3651" i="1"/>
  <c r="R2653" i="1"/>
  <c r="R1560" i="1"/>
  <c r="R3595" i="1"/>
  <c r="R1975" i="1"/>
  <c r="R4066" i="1"/>
  <c r="R939" i="1"/>
  <c r="R464" i="1"/>
  <c r="R2247" i="1"/>
  <c r="R3588" i="1"/>
  <c r="R3785" i="1"/>
  <c r="R2435" i="1"/>
  <c r="R928" i="1"/>
  <c r="R2403" i="1"/>
  <c r="R1249" i="1"/>
  <c r="R978" i="1"/>
  <c r="R1009" i="1"/>
  <c r="R1510" i="1"/>
  <c r="R2351" i="1"/>
  <c r="R1846" i="1"/>
  <c r="R2949" i="1"/>
  <c r="R1773" i="1"/>
  <c r="R1584" i="1"/>
  <c r="R2997" i="1"/>
  <c r="R2156" i="1"/>
  <c r="R1660" i="1"/>
  <c r="R1420" i="1"/>
  <c r="R1549" i="1"/>
  <c r="R3089" i="1"/>
  <c r="R515" i="1"/>
  <c r="R3507" i="1"/>
  <c r="R3993" i="1"/>
  <c r="R4061" i="1"/>
  <c r="R977" i="1"/>
  <c r="R4051" i="1"/>
  <c r="R2128" i="1"/>
  <c r="R3939" i="1"/>
  <c r="R1410" i="1"/>
  <c r="R3070" i="1"/>
  <c r="R3712" i="1"/>
  <c r="R3967" i="1"/>
  <c r="R2967" i="1"/>
  <c r="R2951" i="1"/>
  <c r="R3439" i="1"/>
  <c r="R3719" i="1"/>
  <c r="R3197" i="1"/>
  <c r="R3774" i="1"/>
  <c r="R3615" i="1"/>
  <c r="R1437" i="1"/>
  <c r="R3044" i="1"/>
  <c r="R2629" i="1"/>
  <c r="R2612" i="1"/>
  <c r="R1769" i="1"/>
  <c r="R1519" i="1"/>
  <c r="R1856" i="1"/>
  <c r="R3172" i="1"/>
  <c r="R1599" i="1"/>
  <c r="R1393" i="1"/>
  <c r="R2969" i="1"/>
  <c r="R3869" i="1"/>
  <c r="R1295" i="1"/>
  <c r="R1096" i="1"/>
  <c r="R2154" i="1"/>
  <c r="R3629" i="1"/>
  <c r="R1925" i="1"/>
  <c r="R2652" i="1"/>
  <c r="R2402" i="1"/>
  <c r="R1151" i="1"/>
  <c r="R2385" i="1"/>
  <c r="R1901" i="1"/>
  <c r="R2017" i="1"/>
  <c r="R1336" i="1"/>
  <c r="R3395" i="1"/>
  <c r="R3219" i="1"/>
  <c r="R1870" i="1"/>
  <c r="R3299" i="1"/>
  <c r="R2330" i="1"/>
  <c r="R4077" i="1"/>
  <c r="R2718" i="1"/>
  <c r="R3725" i="1"/>
  <c r="R1366" i="1"/>
  <c r="R3004" i="1"/>
  <c r="R2851" i="1"/>
  <c r="R2151" i="1"/>
  <c r="R3764" i="1"/>
  <c r="R3596" i="1"/>
  <c r="R2239" i="1"/>
  <c r="R2294" i="1"/>
  <c r="R2080" i="1"/>
  <c r="R2950" i="1"/>
  <c r="R1899" i="1"/>
  <c r="R1737" i="1"/>
  <c r="R1267" i="1"/>
  <c r="R1783" i="1"/>
  <c r="R1077" i="1"/>
  <c r="R1483" i="1"/>
  <c r="R3558" i="1"/>
  <c r="R971" i="1"/>
  <c r="R3385" i="1"/>
  <c r="R1849" i="1"/>
  <c r="R1364" i="1"/>
  <c r="R2164" i="1"/>
  <c r="R923" i="1"/>
  <c r="R3107" i="1"/>
  <c r="R1086" i="1"/>
  <c r="R1934" i="1"/>
  <c r="R1333" i="1"/>
  <c r="R2181" i="1"/>
  <c r="R1802" i="1"/>
  <c r="R2155" i="1"/>
  <c r="R1379" i="1"/>
  <c r="R2000" i="1"/>
  <c r="R1146" i="1"/>
  <c r="R2781" i="1"/>
  <c r="R2687" i="1"/>
  <c r="R926" i="1"/>
  <c r="R3137" i="1"/>
  <c r="R1817" i="1"/>
  <c r="R1162" i="1"/>
  <c r="R2990" i="1"/>
  <c r="R2335" i="1"/>
  <c r="R2195" i="1"/>
  <c r="R1553" i="1"/>
  <c r="R3400" i="1"/>
  <c r="R3234" i="1"/>
  <c r="R2558" i="1"/>
  <c r="R3670" i="1"/>
  <c r="R1593" i="1"/>
  <c r="R2545" i="1"/>
  <c r="R2591" i="1"/>
  <c r="R1740" i="1"/>
  <c r="R1180" i="1"/>
  <c r="R3452" i="1"/>
  <c r="R2783" i="1"/>
  <c r="R2727" i="1"/>
  <c r="R3884" i="1"/>
  <c r="R1108" i="1"/>
  <c r="R1910" i="1"/>
  <c r="R1643" i="1"/>
  <c r="R1354" i="1"/>
  <c r="R3139" i="1"/>
  <c r="R1194" i="1"/>
  <c r="R1285" i="1"/>
  <c r="R1518" i="1"/>
  <c r="R1745" i="1"/>
  <c r="R2732" i="1"/>
  <c r="R1945" i="1"/>
  <c r="R1628" i="1"/>
  <c r="R3012" i="1"/>
  <c r="R3290" i="1"/>
  <c r="R1501" i="1"/>
  <c r="R2528" i="1"/>
  <c r="R2994" i="1"/>
  <c r="R2274" i="1"/>
  <c r="R3807" i="1"/>
  <c r="R2442" i="1"/>
  <c r="R3300" i="1"/>
  <c r="R3936" i="1"/>
  <c r="R1779" i="1"/>
  <c r="R2227" i="1"/>
  <c r="R1707" i="1"/>
  <c r="R913" i="1"/>
  <c r="R3526" i="1"/>
  <c r="R3702" i="1"/>
  <c r="R3497" i="1"/>
  <c r="R3721" i="1"/>
  <c r="R1632" i="1"/>
  <c r="R2450" i="1"/>
  <c r="R1189" i="1"/>
  <c r="R1005" i="1"/>
  <c r="R2724" i="1"/>
  <c r="R3343" i="1"/>
  <c r="R2650" i="1"/>
  <c r="R1648" i="1"/>
  <c r="R3944" i="1"/>
  <c r="R2415" i="1"/>
  <c r="R3009" i="1"/>
  <c r="R2211" i="1"/>
  <c r="R1221" i="1"/>
  <c r="R997" i="1"/>
  <c r="R3068" i="1"/>
  <c r="R1314" i="1"/>
  <c r="R3266" i="1"/>
  <c r="R2256" i="1"/>
  <c r="R3268" i="1"/>
  <c r="R2199" i="1"/>
  <c r="R2175" i="1"/>
  <c r="R3910" i="1"/>
  <c r="R3370" i="1"/>
  <c r="R1006" i="1"/>
  <c r="R2821" i="1"/>
  <c r="R2011" i="1"/>
  <c r="R1298" i="1"/>
  <c r="R1253" i="1"/>
  <c r="R2872" i="1"/>
  <c r="R3983" i="1"/>
  <c r="R2886" i="1"/>
  <c r="R1829" i="1"/>
  <c r="R2750" i="1"/>
  <c r="R1579" i="1"/>
  <c r="R2446" i="1"/>
  <c r="R929" i="1"/>
  <c r="R3382" i="1"/>
  <c r="R2714" i="1"/>
  <c r="R3381" i="1"/>
  <c r="R2438" i="1"/>
  <c r="R2883" i="1"/>
  <c r="R2306" i="1"/>
  <c r="R2042" i="1"/>
  <c r="R2013" i="1"/>
  <c r="R1371" i="1"/>
  <c r="R3097" i="1"/>
  <c r="R2320" i="1"/>
  <c r="R2705" i="1"/>
  <c r="R1844" i="1"/>
  <c r="R2514" i="1"/>
  <c r="R3580" i="1"/>
  <c r="R2179" i="1"/>
  <c r="R3868" i="1"/>
  <c r="R1981" i="1"/>
  <c r="R1866" i="1"/>
  <c r="R930" i="1"/>
  <c r="R3254" i="1"/>
  <c r="R2587" i="1"/>
  <c r="R2377" i="1"/>
  <c r="R2501" i="1"/>
  <c r="R2598" i="1"/>
  <c r="R1400" i="1"/>
  <c r="R2391" i="1"/>
  <c r="R2525" i="1"/>
  <c r="R1452" i="1"/>
  <c r="R1626" i="1"/>
  <c r="R3424" i="1"/>
  <c r="R2569" i="1"/>
  <c r="R1056" i="1"/>
  <c r="R1050" i="1"/>
  <c r="R992" i="1"/>
  <c r="R3141" i="1"/>
  <c r="R2468" i="1"/>
  <c r="R2492" i="1"/>
  <c r="R3639" i="1"/>
  <c r="R1812" i="1"/>
  <c r="R1988" i="1"/>
  <c r="R3549" i="1"/>
  <c r="R1094" i="1"/>
  <c r="R1117" i="1"/>
  <c r="R3574" i="1"/>
  <c r="R1511" i="1"/>
  <c r="R2180" i="1"/>
  <c r="R1858" i="1"/>
  <c r="R1823" i="1"/>
  <c r="R4045" i="1"/>
  <c r="R2856" i="1"/>
  <c r="R1272" i="1"/>
  <c r="R2451" i="1"/>
  <c r="R2307" i="1"/>
  <c r="R227" i="1"/>
  <c r="R559" i="1"/>
  <c r="R3329" i="1"/>
  <c r="R720" i="1"/>
  <c r="R526" i="1"/>
  <c r="R850" i="1"/>
  <c r="R910" i="1"/>
  <c r="R299" i="1"/>
  <c r="R2456" i="1"/>
  <c r="R164" i="1"/>
  <c r="R487" i="1"/>
  <c r="R365" i="1"/>
  <c r="R610" i="1"/>
  <c r="R263" i="1"/>
  <c r="R520" i="1"/>
  <c r="R644" i="1"/>
  <c r="R3475" i="1"/>
  <c r="R3746" i="1"/>
  <c r="R3612" i="1"/>
  <c r="R799" i="1"/>
  <c r="R2066" i="1"/>
  <c r="R1334" i="1"/>
  <c r="R432" i="1"/>
  <c r="R222" i="1"/>
  <c r="R916" i="1"/>
  <c r="R403" i="1"/>
  <c r="R2053" i="1"/>
  <c r="R3631" i="1"/>
  <c r="R378" i="1"/>
  <c r="R1284" i="1"/>
  <c r="R379" i="1"/>
  <c r="R273" i="1"/>
  <c r="R3731" i="1"/>
  <c r="R366" i="1"/>
  <c r="R1480" i="1"/>
  <c r="R1936" i="1"/>
  <c r="R876" i="1"/>
  <c r="R3707" i="1"/>
  <c r="R789" i="1"/>
  <c r="R877" i="1"/>
  <c r="R567" i="1"/>
  <c r="R3716" i="1"/>
  <c r="R1931" i="1"/>
  <c r="R625" i="1"/>
  <c r="R1365" i="1"/>
  <c r="R592" i="1"/>
  <c r="R2142" i="1"/>
  <c r="R2944" i="1"/>
  <c r="R2549" i="1"/>
  <c r="R3258" i="1"/>
  <c r="R3979" i="1"/>
  <c r="R2554" i="1"/>
  <c r="R1610" i="1"/>
  <c r="R3895" i="1"/>
  <c r="R691" i="1"/>
  <c r="R3775" i="1"/>
  <c r="R3149" i="1"/>
  <c r="R3304" i="1"/>
  <c r="R1570" i="1"/>
  <c r="R2715" i="1"/>
  <c r="R3060" i="1"/>
  <c r="R3728" i="1"/>
  <c r="R2910" i="1"/>
  <c r="R654" i="1"/>
  <c r="R994" i="1"/>
  <c r="R1154" i="1"/>
  <c r="R3682" i="1"/>
  <c r="R3444" i="1"/>
  <c r="R627" i="1"/>
  <c r="R1447" i="1"/>
  <c r="R4043" i="1"/>
  <c r="R4072" i="1"/>
  <c r="R4003" i="1"/>
  <c r="R4095" i="1"/>
  <c r="R4098" i="1"/>
  <c r="R1359" i="1"/>
  <c r="R1174" i="1"/>
  <c r="R1018" i="1"/>
  <c r="R2511" i="1"/>
  <c r="R1684" i="1"/>
  <c r="R1952" i="1"/>
  <c r="R1382" i="1"/>
  <c r="R1206" i="1"/>
  <c r="R1997" i="1"/>
  <c r="R2120" i="1"/>
  <c r="R2216" i="1"/>
  <c r="R3553" i="1"/>
  <c r="R1865" i="1"/>
  <c r="R2374" i="1"/>
  <c r="R1433" i="1"/>
  <c r="R2018" i="1"/>
  <c r="R1132" i="1"/>
  <c r="R1896" i="1"/>
  <c r="R1563" i="1"/>
  <c r="R1081" i="1"/>
  <c r="R3210" i="1"/>
  <c r="R1888" i="1"/>
  <c r="R2677" i="1"/>
  <c r="R1039" i="1"/>
  <c r="R3347" i="1"/>
  <c r="R1526" i="1"/>
  <c r="R3492" i="1"/>
  <c r="R1482" i="1"/>
  <c r="R2978" i="1"/>
  <c r="R1675" i="1"/>
  <c r="R1134" i="1"/>
  <c r="R2900" i="1"/>
  <c r="R2768" i="1"/>
  <c r="R3041" i="1"/>
  <c r="R2660" i="1"/>
  <c r="R2104" i="1"/>
  <c r="R2885" i="1"/>
  <c r="R2619" i="1"/>
  <c r="R2583" i="1"/>
  <c r="R722" i="1"/>
  <c r="R2764" i="1"/>
  <c r="R2097" i="1"/>
  <c r="R3551" i="1"/>
  <c r="R3552" i="1"/>
  <c r="R4029" i="1"/>
  <c r="R3046" i="1"/>
  <c r="R1984" i="1"/>
  <c r="R958" i="1"/>
  <c r="R1642" i="1"/>
  <c r="R2928" i="1"/>
  <c r="R3872" i="1"/>
  <c r="R2971" i="1"/>
  <c r="R3114" i="1"/>
  <c r="R2561" i="1"/>
  <c r="R2630" i="1"/>
  <c r="R1517" i="1"/>
  <c r="R4047" i="1"/>
  <c r="R3852" i="1"/>
  <c r="R3515" i="1"/>
  <c r="R1398" i="1"/>
  <c r="R2178" i="1"/>
  <c r="R1847" i="1"/>
  <c r="R1757" i="1"/>
  <c r="R3747" i="1"/>
  <c r="R3741" i="1"/>
  <c r="R1909" i="1"/>
  <c r="R3686" i="1"/>
  <c r="R836" i="1"/>
  <c r="R3378" i="1"/>
  <c r="R2606" i="1"/>
  <c r="R3473" i="1"/>
  <c r="R2198" i="1"/>
  <c r="R1646" i="1"/>
  <c r="R2864" i="1"/>
  <c r="R2276" i="1"/>
  <c r="R3783" i="1"/>
  <c r="R449" i="1"/>
  <c r="R3862" i="1"/>
  <c r="R3853" i="1"/>
  <c r="R2231" i="1"/>
  <c r="R2707" i="1"/>
  <c r="R2767" i="1"/>
  <c r="R2787" i="1"/>
  <c r="R1460" i="1"/>
  <c r="R2595" i="1"/>
  <c r="R3267" i="1"/>
  <c r="R889" i="1"/>
  <c r="R448" i="1"/>
  <c r="R1734" i="1"/>
  <c r="R3894" i="1"/>
  <c r="R3587" i="1"/>
  <c r="R400" i="1"/>
  <c r="R4030" i="1"/>
  <c r="R2499" i="1"/>
  <c r="R884" i="1"/>
  <c r="R3430" i="1"/>
  <c r="R335" i="1"/>
  <c r="R796" i="1"/>
  <c r="R1498" i="1"/>
  <c r="R457" i="1"/>
  <c r="R3077" i="1"/>
  <c r="R1104" i="1"/>
  <c r="R2672" i="1"/>
  <c r="R3435" i="1"/>
  <c r="R1159" i="1"/>
  <c r="R4012" i="1"/>
  <c r="R1163" i="1"/>
  <c r="R2123" i="1"/>
  <c r="R1419" i="1"/>
  <c r="R3053" i="1"/>
  <c r="R3065" i="1"/>
  <c r="R3161" i="1"/>
  <c r="R1927" i="1"/>
  <c r="R2954" i="1"/>
  <c r="R2942" i="1"/>
  <c r="R1052" i="1"/>
  <c r="R2324" i="1"/>
  <c r="R1828" i="1"/>
  <c r="R3751" i="1"/>
  <c r="R2836" i="1"/>
  <c r="R2207" i="1"/>
  <c r="R1229" i="1"/>
  <c r="R2666" i="1"/>
  <c r="R1185" i="1"/>
  <c r="R2010" i="1"/>
  <c r="R1746" i="1"/>
  <c r="R3359" i="1"/>
  <c r="R1166" i="1"/>
  <c r="R2079" i="1"/>
  <c r="R3250" i="1"/>
  <c r="R3975" i="1"/>
  <c r="R2655" i="1"/>
  <c r="R3626" i="1"/>
  <c r="R2114" i="1"/>
  <c r="R1256" i="1"/>
  <c r="R3226" i="1"/>
  <c r="R1138" i="1"/>
  <c r="R2379" i="1"/>
  <c r="R3646" i="1"/>
  <c r="R2730" i="1"/>
  <c r="R1916" i="1"/>
  <c r="R209" i="1"/>
  <c r="R2135" i="1"/>
  <c r="R908" i="1"/>
  <c r="R502" i="1"/>
  <c r="R361" i="1"/>
  <c r="R2263" i="1"/>
  <c r="R425" i="1"/>
  <c r="R4036" i="1"/>
  <c r="R296" i="1"/>
  <c r="R2640" i="1"/>
  <c r="R626" i="1"/>
  <c r="R3701" i="1"/>
  <c r="R307" i="1"/>
  <c r="R708" i="1"/>
  <c r="R1860" i="1"/>
  <c r="R393" i="1"/>
  <c r="R75" i="1"/>
  <c r="R701" i="1"/>
  <c r="R683" i="1"/>
  <c r="R191" i="1"/>
  <c r="R1726" i="1"/>
  <c r="R545" i="1"/>
  <c r="R142" i="1"/>
  <c r="R674" i="1"/>
  <c r="R1608" i="1"/>
  <c r="R15" i="1"/>
  <c r="R552" i="1"/>
  <c r="R422" i="1"/>
  <c r="R2586" i="1"/>
  <c r="R2095" i="1"/>
  <c r="R285" i="1"/>
  <c r="R2605" i="1"/>
  <c r="R726" i="1"/>
  <c r="R1641" i="1"/>
  <c r="R385" i="1"/>
  <c r="R1670" i="1"/>
  <c r="R1555" i="1"/>
  <c r="R3283" i="1"/>
  <c r="R2755" i="1"/>
  <c r="R3683" i="1"/>
  <c r="R1100" i="1"/>
  <c r="R1534" i="1"/>
  <c r="R1965" i="1"/>
  <c r="R1602" i="1"/>
  <c r="R1863" i="1"/>
  <c r="R1300" i="1"/>
  <c r="R3949" i="1"/>
  <c r="R1700" i="1"/>
  <c r="R3014" i="1"/>
  <c r="R2086" i="1"/>
  <c r="R2001" i="1"/>
  <c r="R1219" i="1"/>
  <c r="R2186" i="1"/>
  <c r="R2726" i="1"/>
  <c r="R1944" i="1"/>
  <c r="R1546" i="1"/>
  <c r="R3397" i="1"/>
  <c r="R1318" i="1"/>
  <c r="R2685" i="1"/>
  <c r="R382" i="1"/>
  <c r="R505" i="1"/>
  <c r="R1819" i="1"/>
  <c r="R158" i="1"/>
  <c r="R578" i="1"/>
  <c r="R371" i="1"/>
  <c r="R354" i="1"/>
  <c r="R590" i="1"/>
  <c r="R358" i="1"/>
  <c r="R80" i="1"/>
  <c r="R356" i="1"/>
  <c r="R611" i="1"/>
  <c r="R211" i="1"/>
  <c r="R360" i="1"/>
  <c r="R327" i="1"/>
  <c r="R195" i="1"/>
  <c r="R185" i="1"/>
  <c r="R301" i="1"/>
  <c r="R151" i="1"/>
  <c r="R336" i="1"/>
  <c r="R2636" i="1"/>
  <c r="R421" i="1"/>
  <c r="R527" i="1"/>
  <c r="R411" i="1"/>
  <c r="R1486" i="1"/>
  <c r="R34" i="1"/>
  <c r="R56" i="1"/>
  <c r="R485" i="1"/>
  <c r="R48" i="1"/>
  <c r="R245" i="1"/>
  <c r="R355" i="1"/>
  <c r="R84" i="1"/>
  <c r="R471" i="1"/>
  <c r="R359" i="1"/>
  <c r="R609" i="1"/>
  <c r="R452" i="1"/>
  <c r="R2701" i="1"/>
  <c r="R585" i="1"/>
  <c r="R412" i="1"/>
  <c r="R190" i="1"/>
  <c r="R3893" i="1"/>
  <c r="R3113" i="1"/>
  <c r="R3384" i="1"/>
  <c r="R3166" i="1"/>
  <c r="R4016" i="1"/>
  <c r="R3260" i="1"/>
  <c r="R4037" i="1"/>
  <c r="R3965" i="1"/>
  <c r="R2956" i="1"/>
  <c r="R4058" i="1"/>
  <c r="R1457" i="1"/>
  <c r="R1604" i="1"/>
  <c r="R3673" i="1"/>
  <c r="R3772" i="1"/>
  <c r="R3805" i="1"/>
  <c r="R2681" i="1"/>
  <c r="R3355" i="1"/>
  <c r="R1224" i="1"/>
  <c r="R1963" i="1"/>
  <c r="R2508" i="1"/>
  <c r="R3055" i="1"/>
  <c r="R2747" i="1"/>
  <c r="R2804" i="1"/>
  <c r="R1881" i="1"/>
  <c r="R2953" i="1"/>
  <c r="R2708" i="1"/>
  <c r="R2485" i="1"/>
  <c r="R3087" i="1"/>
  <c r="R1921" i="1"/>
  <c r="R3361" i="1"/>
  <c r="R3047" i="1"/>
  <c r="R3958" i="1"/>
  <c r="R1938" i="1"/>
  <c r="R3128" i="1"/>
  <c r="R2409" i="1"/>
  <c r="R3408" i="1"/>
  <c r="R1478" i="1"/>
  <c r="R1705" i="1"/>
  <c r="R1933" i="1"/>
  <c r="R1855" i="1"/>
  <c r="R1434" i="1"/>
  <c r="R1768" i="1"/>
  <c r="R1864" i="1"/>
  <c r="R1197" i="1"/>
  <c r="R1827" i="1"/>
  <c r="R3518" i="1"/>
  <c r="R2550" i="1"/>
  <c r="R934" i="1"/>
  <c r="R3776" i="1"/>
  <c r="R2593" i="1"/>
  <c r="R2626" i="1"/>
  <c r="R2575" i="1"/>
  <c r="R1508" i="1"/>
  <c r="R2098" i="1"/>
  <c r="R1741" i="1"/>
  <c r="R3647" i="1"/>
  <c r="R2972" i="1"/>
  <c r="R3091" i="1"/>
  <c r="R2192" i="1"/>
  <c r="R3024" i="1"/>
  <c r="R3232" i="1"/>
  <c r="R1658" i="1"/>
  <c r="R2389" i="1"/>
  <c r="R1722" i="1"/>
  <c r="R2737" i="1"/>
  <c r="R3928" i="1"/>
  <c r="R1872" i="1"/>
  <c r="R2538" i="1"/>
  <c r="R2774" i="1"/>
  <c r="R2030" i="1"/>
  <c r="R1687" i="1"/>
  <c r="R2481" i="1"/>
  <c r="R1755" i="1"/>
  <c r="R3488" i="1"/>
  <c r="R1651" i="1"/>
  <c r="R2521" i="1"/>
  <c r="R1538" i="1"/>
  <c r="R1859" i="1"/>
  <c r="R2541" i="1"/>
  <c r="R2072" i="1"/>
  <c r="R2700" i="1"/>
  <c r="R2664" i="1"/>
  <c r="R2597" i="1"/>
  <c r="R3804" i="1"/>
  <c r="R2898" i="1"/>
  <c r="R3642" i="1"/>
  <c r="R1815" i="1"/>
  <c r="R2602" i="1"/>
  <c r="R2115" i="1"/>
  <c r="R2362" i="1"/>
  <c r="R1668" i="1"/>
  <c r="R3039" i="1"/>
  <c r="R2024" i="1"/>
  <c r="R3176" i="1"/>
  <c r="R2751" i="1"/>
  <c r="R2982" i="1"/>
  <c r="R2702" i="1"/>
  <c r="R2908" i="1"/>
  <c r="R1649" i="1"/>
  <c r="R3309" i="1"/>
  <c r="R3033" i="1"/>
  <c r="R2394" i="1"/>
  <c r="R1729" i="1"/>
  <c r="R2742" i="1"/>
  <c r="R2287" i="1"/>
  <c r="R2150" i="1"/>
  <c r="R1650" i="1"/>
  <c r="R2182" i="1"/>
  <c r="R2165" i="1"/>
  <c r="R2137" i="1"/>
  <c r="R3907" i="1"/>
  <c r="R2553" i="1"/>
  <c r="R3001" i="1"/>
  <c r="R3618" i="1"/>
  <c r="R3699" i="1"/>
  <c r="R2009" i="1"/>
  <c r="R3455" i="1"/>
  <c r="R2929" i="1"/>
  <c r="R1444" i="1"/>
  <c r="R2427" i="1"/>
  <c r="R3753" i="1"/>
  <c r="R3865" i="1"/>
  <c r="R1029" i="1"/>
  <c r="R1012" i="1"/>
  <c r="R834" i="1"/>
  <c r="R957" i="1"/>
  <c r="R1504" i="1"/>
  <c r="R953" i="1"/>
  <c r="R1798" i="1"/>
  <c r="R1237" i="1"/>
  <c r="R2940" i="1"/>
  <c r="R1090" i="1"/>
  <c r="R2322" i="1"/>
  <c r="R1255" i="1"/>
  <c r="R4104" i="1"/>
  <c r="R4083" i="1"/>
  <c r="R4078" i="1"/>
  <c r="R4110" i="1"/>
  <c r="R4106" i="1"/>
  <c r="R4091" i="1"/>
  <c r="R858" i="1"/>
  <c r="R774" i="1"/>
  <c r="R5" i="1"/>
  <c r="R16" i="1"/>
  <c r="R10" i="1"/>
  <c r="R341" i="1"/>
  <c r="R372" i="1"/>
  <c r="R337" i="1"/>
  <c r="R868" i="1"/>
  <c r="R896" i="1"/>
  <c r="R574" i="1"/>
  <c r="R556" i="1"/>
  <c r="R1292" i="1"/>
  <c r="R342" i="1"/>
  <c r="R286" i="1"/>
  <c r="R1208" i="1"/>
  <c r="R70" i="1"/>
  <c r="R219" i="1"/>
  <c r="R786" i="1"/>
  <c r="R645" i="1"/>
  <c r="R398" i="1"/>
  <c r="R88" i="1"/>
  <c r="R856" i="1"/>
  <c r="R284" i="1"/>
  <c r="R265" i="1"/>
  <c r="R532" i="1"/>
  <c r="R529" i="1"/>
  <c r="R458" i="1"/>
  <c r="R318" i="1"/>
  <c r="R323" i="1"/>
  <c r="R7" i="1"/>
  <c r="R752" i="1"/>
  <c r="R391" i="1"/>
  <c r="R1037" i="1"/>
  <c r="R692" i="1"/>
  <c r="R388" i="1"/>
  <c r="R94" i="1"/>
  <c r="R311" i="1"/>
  <c r="R2911" i="1"/>
  <c r="R135" i="1"/>
  <c r="R2657" i="1"/>
  <c r="R1833" i="1"/>
  <c r="R2955" i="1"/>
  <c r="R271" i="1"/>
  <c r="R794" i="1"/>
  <c r="R1685" i="1"/>
  <c r="R829" i="1"/>
  <c r="R4064" i="1"/>
  <c r="R2888" i="1"/>
  <c r="R3840" i="1"/>
  <c r="R3941" i="1"/>
  <c r="R4054" i="1"/>
  <c r="R4053" i="1"/>
  <c r="R1689" i="1"/>
  <c r="R3319" i="1"/>
  <c r="R3854" i="1"/>
  <c r="R3390" i="1"/>
  <c r="R1805" i="1"/>
  <c r="R1533" i="1"/>
  <c r="R4011" i="1"/>
  <c r="R857" i="1"/>
  <c r="R3887" i="1"/>
  <c r="R2311" i="1"/>
  <c r="R3418" i="1"/>
  <c r="R3835" i="1"/>
  <c r="R3314" i="1"/>
  <c r="R3992" i="1"/>
  <c r="R2843" i="1"/>
  <c r="R3611" i="1"/>
  <c r="R1270" i="1"/>
  <c r="R3826" i="1"/>
  <c r="R583" i="1"/>
  <c r="R3846" i="1"/>
  <c r="R2565" i="1"/>
  <c r="R2617" i="1"/>
  <c r="R824" i="1"/>
  <c r="R3761" i="1"/>
  <c r="R4093" i="1"/>
  <c r="R749" i="1"/>
  <c r="R4025" i="1"/>
  <c r="R3262" i="1"/>
  <c r="R755" i="1"/>
  <c r="R4046" i="1"/>
  <c r="R1495" i="1"/>
  <c r="R3015" i="1"/>
  <c r="R2020" i="1"/>
  <c r="R3912" i="1"/>
  <c r="R2936" i="1"/>
  <c r="R1087" i="1"/>
  <c r="R650" i="1"/>
  <c r="R882" i="1"/>
  <c r="R684" i="1"/>
  <c r="R2570" i="1"/>
  <c r="R745" i="1"/>
  <c r="R3045" i="1"/>
  <c r="R1368" i="1"/>
  <c r="R3755" i="1"/>
  <c r="R2370" i="1"/>
  <c r="R251" i="1"/>
  <c r="R3259" i="1"/>
  <c r="R667" i="1"/>
  <c r="R2578" i="1"/>
  <c r="R439" i="1"/>
  <c r="R2854" i="1"/>
  <c r="R2539" i="1"/>
  <c r="R292" i="1"/>
  <c r="R814" i="1"/>
  <c r="R2204" i="1"/>
  <c r="R730" i="1"/>
  <c r="R870" i="1"/>
  <c r="R290" i="1"/>
  <c r="R893" i="1"/>
  <c r="R283" i="1"/>
  <c r="R748" i="1"/>
  <c r="R333" i="1"/>
  <c r="R367" i="1"/>
  <c r="R561" i="1"/>
  <c r="R2678" i="1"/>
  <c r="R480" i="1"/>
  <c r="R536" i="1"/>
  <c r="R2405" i="1"/>
  <c r="R2736" i="1"/>
  <c r="R2829" i="1"/>
  <c r="R1892" i="1"/>
  <c r="R3815" i="1"/>
  <c r="R2547" i="1"/>
  <c r="R3174" i="1"/>
  <c r="R3794" i="1"/>
  <c r="R3860" i="1"/>
  <c r="R4033" i="1"/>
  <c r="R3145" i="1"/>
  <c r="R3313" i="1"/>
  <c r="R3737" i="1"/>
  <c r="R2050" i="1"/>
  <c r="R3624" i="1"/>
  <c r="R568" i="1"/>
  <c r="R3037" i="1"/>
  <c r="R3977" i="1"/>
  <c r="R1390" i="1"/>
  <c r="R4042" i="1"/>
  <c r="R2785" i="1"/>
  <c r="R2073" i="1"/>
  <c r="R3938" i="1"/>
  <c r="R3404" i="1"/>
  <c r="R2147" i="1"/>
  <c r="R3589" i="1"/>
  <c r="R3303" i="1"/>
  <c r="R693" i="1"/>
  <c r="R2099" i="1"/>
  <c r="R2332" i="1"/>
  <c r="R2551" i="1"/>
  <c r="R4082" i="1"/>
  <c r="R3978" i="1"/>
  <c r="R459" i="1"/>
  <c r="R1566" i="1"/>
  <c r="R3218" i="1"/>
  <c r="R3454" i="1"/>
  <c r="R2212" i="1"/>
  <c r="R1112" i="1"/>
  <c r="R2673" i="1"/>
  <c r="R351" i="1"/>
  <c r="R150" i="1"/>
  <c r="R530" i="1"/>
  <c r="R3870" i="1"/>
  <c r="R689" i="1"/>
  <c r="R3192" i="1"/>
  <c r="R815" i="1"/>
  <c r="R1711" i="1"/>
  <c r="R849" i="1"/>
  <c r="R3461" i="1"/>
  <c r="R3503" i="1"/>
  <c r="R49" i="1"/>
  <c r="R2040" i="1"/>
  <c r="R1541" i="1"/>
  <c r="R3086" i="1"/>
  <c r="R756" i="1"/>
  <c r="R694" i="1"/>
  <c r="R40" i="1"/>
  <c r="R2963" i="1"/>
  <c r="R1540" i="1"/>
  <c r="R525" i="1"/>
  <c r="R3760" i="1"/>
  <c r="R739" i="1"/>
  <c r="R1629" i="1"/>
  <c r="R719" i="1"/>
  <c r="R461" i="1"/>
  <c r="R599" i="1"/>
  <c r="R102" i="1"/>
  <c r="R810" i="1"/>
  <c r="R2423" i="1"/>
  <c r="R1198" i="1"/>
  <c r="R3116" i="1"/>
  <c r="R1261" i="1"/>
  <c r="R1937" i="1"/>
  <c r="R1639" i="1"/>
  <c r="R2519" i="1"/>
  <c r="R64" i="1"/>
  <c r="R18" i="1"/>
  <c r="R3921" i="1"/>
  <c r="R3927" i="1"/>
  <c r="R773" i="1"/>
  <c r="R420" i="1"/>
  <c r="R154" i="1"/>
  <c r="R2814" i="1"/>
  <c r="R446" i="1"/>
  <c r="R85" i="1"/>
  <c r="R63" i="1"/>
  <c r="R1358" i="1"/>
  <c r="R602" i="1"/>
  <c r="R145" i="1"/>
  <c r="R932" i="1"/>
  <c r="R2397" i="1"/>
  <c r="R443" i="1"/>
  <c r="R1568" i="1"/>
  <c r="R531" i="1"/>
  <c r="R1638" i="1"/>
  <c r="R628" i="1"/>
  <c r="R482" i="1"/>
  <c r="R116" i="1"/>
  <c r="R243" i="1"/>
  <c r="R399" i="1"/>
  <c r="R2460" i="1"/>
  <c r="R282" i="1"/>
  <c r="R207" i="1"/>
  <c r="R483" i="1"/>
  <c r="R175" i="1"/>
  <c r="R274" i="1"/>
  <c r="R494" i="1"/>
  <c r="R179" i="1"/>
  <c r="R82" i="1"/>
  <c r="R546" i="1"/>
  <c r="R668" i="1"/>
  <c r="R54" i="1"/>
  <c r="R181" i="1"/>
  <c r="R224" i="1"/>
  <c r="R402" i="1"/>
  <c r="R892" i="1"/>
  <c r="R370" i="1"/>
  <c r="R205" i="1"/>
  <c r="R340" i="1"/>
  <c r="R2813" i="1"/>
  <c r="R2360" i="1"/>
  <c r="R3864" i="1"/>
  <c r="R2177" i="1"/>
  <c r="R1079" i="1"/>
  <c r="R665" i="1"/>
  <c r="R3308" i="1"/>
  <c r="R2110" i="1"/>
  <c r="R3312" i="1"/>
  <c r="R3655" i="1"/>
  <c r="R3459" i="1"/>
  <c r="R2965" i="1"/>
  <c r="R3738" i="1"/>
  <c r="R2232" i="1"/>
  <c r="R1264" i="1"/>
  <c r="R782" i="1"/>
  <c r="R623" i="1"/>
  <c r="R3323" i="1"/>
  <c r="R3164" i="1"/>
  <c r="R3899" i="1"/>
  <c r="R1004" i="1"/>
  <c r="R3003" i="1"/>
  <c r="R1853" i="1"/>
  <c r="R3081" i="1"/>
  <c r="R593" i="1"/>
  <c r="R1617" i="1"/>
  <c r="R891" i="1"/>
  <c r="R2859" i="1"/>
  <c r="R3026" i="1"/>
  <c r="R783" i="1"/>
  <c r="R2226" i="1"/>
  <c r="R757" i="1"/>
  <c r="R621" i="1"/>
  <c r="R2096" i="1"/>
  <c r="R620" i="1"/>
  <c r="R394" i="1"/>
  <c r="R2315" i="1"/>
  <c r="R3787" i="1"/>
  <c r="R2938" i="1"/>
  <c r="R3773" i="1"/>
  <c r="R763" i="1"/>
  <c r="R3814" i="1"/>
  <c r="R651" i="1"/>
  <c r="R762" i="1"/>
  <c r="R901" i="1"/>
  <c r="R2879" i="1"/>
  <c r="R2078" i="1"/>
  <c r="R883" i="1"/>
  <c r="R3850" i="1"/>
  <c r="R1713" i="1"/>
  <c r="R497" i="1"/>
  <c r="R1274" i="1"/>
  <c r="R21" i="1"/>
  <c r="R1954" i="1"/>
  <c r="R862" i="1"/>
  <c r="R2304" i="1"/>
  <c r="R416" i="1"/>
  <c r="R2308" i="1"/>
  <c r="R3405" i="1"/>
  <c r="R1321" i="1"/>
  <c r="R899" i="1"/>
  <c r="R3667" i="1"/>
  <c r="R2555" i="1"/>
  <c r="R295" i="1"/>
  <c r="R563" i="1"/>
  <c r="R182" i="1"/>
  <c r="R573" i="1"/>
  <c r="R3402" i="1"/>
  <c r="R1794" i="1"/>
  <c r="R2984" i="1"/>
  <c r="R3605" i="1"/>
  <c r="R3788" i="1"/>
  <c r="R177" i="1"/>
  <c r="R47" i="1"/>
  <c r="R1596" i="1"/>
  <c r="R717" i="1"/>
  <c r="R1066" i="1"/>
  <c r="R46" i="1"/>
  <c r="R3945" i="1"/>
  <c r="R2305" i="1"/>
  <c r="R2980" i="1"/>
  <c r="R1531" i="1"/>
  <c r="R1088" i="1"/>
  <c r="R1273" i="1"/>
  <c r="R1067" i="1"/>
  <c r="R2487" i="1"/>
  <c r="R3768" i="1"/>
  <c r="R2934" i="1"/>
  <c r="R1843" i="1"/>
  <c r="R2428" i="1"/>
  <c r="R3088" i="1"/>
  <c r="R3841" i="1"/>
  <c r="R2579" i="1"/>
  <c r="R1895" i="1"/>
  <c r="R3130" i="1"/>
  <c r="R3565" i="1"/>
  <c r="R1488" i="1"/>
  <c r="R3643" i="1"/>
  <c r="R3829" i="1"/>
  <c r="R1060" i="1"/>
  <c r="R3165" i="1"/>
  <c r="R2815" i="1"/>
  <c r="R375" i="1"/>
  <c r="R2877" i="1"/>
  <c r="R656" i="1"/>
  <c r="R564" i="1"/>
  <c r="R661" i="1"/>
  <c r="R3546" i="1"/>
  <c r="R491" i="1"/>
  <c r="R743" i="1"/>
  <c r="R572" i="1"/>
  <c r="R3573" i="1"/>
  <c r="R3822" i="1"/>
  <c r="R888" i="1"/>
  <c r="R1213" i="1"/>
  <c r="R249" i="1"/>
  <c r="R3257" i="1"/>
  <c r="R1330" i="1"/>
  <c r="R905" i="1"/>
  <c r="R454" i="1"/>
  <c r="R1681" i="1"/>
  <c r="R1362" i="1"/>
  <c r="R577" i="1"/>
  <c r="R475" i="1"/>
  <c r="R2047" i="1"/>
  <c r="R353" i="1"/>
  <c r="R3076" i="1"/>
  <c r="R279" i="1"/>
  <c r="R712" i="1"/>
  <c r="R3769" i="1"/>
  <c r="R104" i="1"/>
  <c r="R1064" i="1"/>
  <c r="R3326" i="1"/>
  <c r="R12" i="1"/>
  <c r="R851" i="1"/>
  <c r="R2384" i="1"/>
  <c r="R887" i="1"/>
  <c r="R3540" i="1"/>
  <c r="R115" i="1"/>
  <c r="R906" i="1"/>
  <c r="R126" i="1"/>
  <c r="R566" i="1"/>
  <c r="R652" i="1"/>
  <c r="R387" i="1"/>
  <c r="R220" i="1"/>
  <c r="R967" i="1"/>
  <c r="R230" i="1"/>
  <c r="R1389" i="1"/>
  <c r="R253" i="1"/>
  <c r="R374" i="1"/>
  <c r="R635" i="1"/>
  <c r="R134" i="1"/>
  <c r="R608" i="1"/>
  <c r="R294" i="1"/>
  <c r="R62" i="1"/>
  <c r="R718" i="1"/>
  <c r="R801" i="1"/>
  <c r="R186" i="1"/>
  <c r="R771" i="1"/>
  <c r="R397" i="1"/>
  <c r="R2759" i="1"/>
  <c r="R2218" i="1"/>
  <c r="R1161" i="1"/>
  <c r="R3984" i="1"/>
  <c r="R3778" i="1"/>
  <c r="R1337" i="1"/>
  <c r="R1552" i="1"/>
  <c r="R1426" i="1"/>
  <c r="R2281" i="1"/>
  <c r="R1179" i="1"/>
  <c r="R2743" i="1"/>
  <c r="R1468" i="1"/>
  <c r="R3891" i="1"/>
  <c r="R952" i="1"/>
  <c r="R3450" i="1"/>
  <c r="R1319" i="1"/>
  <c r="R2924" i="1"/>
  <c r="R3886" i="1"/>
  <c r="R1906" i="1"/>
  <c r="R2236" i="1"/>
  <c r="R465" i="1"/>
  <c r="R2003" i="1"/>
  <c r="R3005" i="1"/>
  <c r="R843" i="1"/>
  <c r="R313" i="1"/>
  <c r="R2748" i="1"/>
  <c r="R255" i="1"/>
  <c r="R108" i="1"/>
  <c r="R127" i="1"/>
  <c r="R42" i="1"/>
  <c r="R510" i="1"/>
  <c r="R547" i="1"/>
  <c r="R32" i="1"/>
  <c r="R2914" i="1"/>
  <c r="R1529" i="1"/>
  <c r="R414" i="1"/>
  <c r="R492" i="1"/>
  <c r="R310" i="1"/>
  <c r="R392" i="1"/>
  <c r="R1928" i="1"/>
  <c r="R3189" i="1"/>
  <c r="R3131" i="1"/>
  <c r="R965" i="1"/>
  <c r="R1900" i="1"/>
  <c r="R976" i="1"/>
  <c r="R3489" i="1"/>
  <c r="R3494" i="1"/>
  <c r="R2411" i="1"/>
  <c r="R2378" i="1"/>
  <c r="R1523" i="1"/>
  <c r="R3013" i="1"/>
  <c r="R3908" i="1"/>
  <c r="R2933" i="1"/>
  <c r="R3767" i="1"/>
  <c r="R3971" i="1"/>
  <c r="R3756" i="1"/>
  <c r="R894" i="1"/>
  <c r="R964" i="1"/>
  <c r="R3999" i="1"/>
  <c r="R1777" i="1"/>
  <c r="R820" i="1"/>
  <c r="R187" i="1"/>
  <c r="R210" i="1"/>
  <c r="R1339" i="1"/>
  <c r="R1124" i="1"/>
  <c r="R781" i="1"/>
  <c r="R622" i="1"/>
  <c r="R474" i="1"/>
  <c r="R2094" i="1"/>
  <c r="R1150" i="1"/>
  <c r="R1068" i="1"/>
  <c r="R470" i="1"/>
  <c r="R139" i="1"/>
  <c r="R2138" i="1"/>
  <c r="R509" i="1"/>
  <c r="R3471" i="1"/>
  <c r="R124" i="1"/>
  <c r="R87" i="1"/>
  <c r="R1874" i="1"/>
  <c r="R911" i="1"/>
  <c r="R618" i="1"/>
  <c r="R3693" i="1"/>
  <c r="R194" i="1"/>
  <c r="R261" i="1"/>
  <c r="R555" i="1"/>
  <c r="R3190" i="1"/>
  <c r="R1751" i="1"/>
  <c r="R550" i="1"/>
  <c r="R93" i="1"/>
  <c r="R364" i="1"/>
  <c r="R832" i="1"/>
  <c r="R76" i="1"/>
  <c r="R898" i="1"/>
  <c r="R83" i="1"/>
  <c r="R822" i="1"/>
  <c r="R659" i="1"/>
  <c r="R802" i="1"/>
  <c r="R473" i="1"/>
  <c r="R806" i="1"/>
  <c r="R262" i="1"/>
  <c r="R2032" i="1"/>
  <c r="R1129" i="1"/>
  <c r="R2043" i="1"/>
  <c r="R3897" i="1"/>
  <c r="R3543" i="1"/>
  <c r="R2455" i="1"/>
  <c r="R1889" i="1"/>
  <c r="R1173" i="1"/>
  <c r="R3474" i="1"/>
  <c r="R1373" i="1"/>
  <c r="R1320" i="1"/>
  <c r="R1869" i="1"/>
  <c r="R3973" i="1"/>
  <c r="R1394" i="1"/>
  <c r="R1378" i="1"/>
  <c r="R2693" i="1"/>
  <c r="R2791" i="1"/>
  <c r="R1820" i="1"/>
  <c r="R2393" i="1"/>
  <c r="R2907" i="1"/>
  <c r="R3713" i="1"/>
  <c r="R1569" i="1"/>
  <c r="R2976" i="1"/>
  <c r="R3851" i="1"/>
  <c r="R3453" i="1"/>
  <c r="R3723" i="1"/>
  <c r="R1797" i="1"/>
  <c r="R1592" i="1"/>
  <c r="R2517" i="1"/>
  <c r="R1702" i="1"/>
  <c r="R1793" i="1"/>
  <c r="R1657" i="1"/>
  <c r="R1489" i="1"/>
  <c r="R2052" i="1"/>
  <c r="R1663" i="1"/>
  <c r="R1440" i="1"/>
  <c r="R1781" i="1"/>
  <c r="R2235" i="1"/>
  <c r="R3064" i="1"/>
  <c r="R3650" i="1"/>
  <c r="R3376" i="1"/>
  <c r="R3630" i="1"/>
  <c r="R1940" i="1"/>
  <c r="R1850" i="1"/>
  <c r="R1473" i="1"/>
  <c r="R1431" i="1"/>
  <c r="R1554" i="1"/>
  <c r="R1728" i="1"/>
  <c r="R949" i="1"/>
  <c r="R1474" i="1"/>
  <c r="R1429" i="1"/>
  <c r="R1747" i="1"/>
  <c r="R1280" i="1"/>
  <c r="R1142" i="1"/>
  <c r="R1307" i="1"/>
  <c r="R1211" i="1"/>
  <c r="R1144" i="1"/>
  <c r="R3743" i="1"/>
  <c r="R3124" i="1"/>
  <c r="R2588" i="1"/>
  <c r="R3110" i="1"/>
  <c r="R2054" i="1"/>
  <c r="R3419" i="1"/>
  <c r="R3954" i="1"/>
  <c r="R3606" i="1"/>
  <c r="R2710" i="1"/>
  <c r="R2046" i="1"/>
  <c r="R3157" i="1"/>
  <c r="R3718" i="1"/>
  <c r="R1964" i="1"/>
  <c r="R3270" i="1"/>
  <c r="R4007" i="1"/>
  <c r="R2613" i="1"/>
  <c r="R2827" i="1"/>
  <c r="R3800" i="1"/>
  <c r="R3856" i="1"/>
  <c r="R1854" i="1"/>
  <c r="R3634" i="1"/>
  <c r="R3913" i="1"/>
  <c r="R2244" i="1"/>
  <c r="R2445" i="1"/>
  <c r="R3208" i="1"/>
  <c r="R1408" i="1"/>
  <c r="R2467" i="1"/>
  <c r="R2807" i="1"/>
  <c r="R3581" i="1"/>
  <c r="R2170" i="1"/>
  <c r="R3692" i="1"/>
  <c r="R2921" i="1"/>
  <c r="R2372" i="1"/>
  <c r="R2762" i="1"/>
  <c r="R3321" i="1"/>
  <c r="R2752" i="1"/>
  <c r="R1935" i="1"/>
  <c r="R1023" i="1"/>
  <c r="R1269" i="1"/>
  <c r="R1485" i="1"/>
  <c r="R2284" i="1"/>
  <c r="R3175" i="1"/>
  <c r="R2901" i="1"/>
  <c r="R1521" i="1"/>
  <c r="R1351" i="1"/>
  <c r="R3284" i="1"/>
  <c r="R3288" i="1"/>
  <c r="R3808" i="1"/>
  <c r="R2026" i="1"/>
  <c r="R2144" i="1"/>
  <c r="R1418" i="1"/>
  <c r="R2269" i="1"/>
  <c r="R1294" i="1"/>
  <c r="R2968" i="1"/>
  <c r="R1244" i="1"/>
  <c r="R3256" i="1"/>
  <c r="R3181" i="1"/>
  <c r="R2479" i="1"/>
  <c r="R2686" i="1"/>
  <c r="R1836" i="1"/>
  <c r="R2509" i="1"/>
  <c r="R2025" i="1"/>
  <c r="R1753" i="1"/>
  <c r="R4087" i="1"/>
  <c r="R4108" i="1"/>
  <c r="R4088" i="1"/>
  <c r="R4107" i="1"/>
  <c r="R4086" i="1"/>
  <c r="R4096" i="1"/>
  <c r="R4080" i="1"/>
  <c r="R4103" i="1"/>
  <c r="R4073" i="1"/>
  <c r="R4085" i="1"/>
  <c r="R4097" i="1"/>
  <c r="R4063" i="1"/>
  <c r="R4105" i="1"/>
  <c r="R4099" i="1"/>
  <c r="R4081" i="1"/>
  <c r="R4074" i="1"/>
  <c r="R4068" i="1"/>
  <c r="R4114" i="1"/>
  <c r="R4056" i="1"/>
  <c r="R4044" i="1"/>
  <c r="R1073" i="1"/>
  <c r="R156" i="1"/>
  <c r="R828" i="1"/>
  <c r="R3140" i="1"/>
  <c r="R305" i="1"/>
  <c r="R201" i="1"/>
  <c r="R3600" i="1"/>
  <c r="R1915" i="1"/>
  <c r="R369" i="1"/>
  <c r="R3557" i="1"/>
  <c r="R36" i="1"/>
  <c r="R3294" i="1"/>
  <c r="R216" i="1"/>
  <c r="R845" i="1"/>
  <c r="R580" i="1"/>
  <c r="R86" i="1"/>
  <c r="R275" i="1"/>
  <c r="R1785" i="1"/>
  <c r="R218" i="1"/>
  <c r="R2975" i="1"/>
  <c r="R3278" i="1"/>
  <c r="R776" i="1"/>
  <c r="R503" i="1"/>
  <c r="R357" i="1"/>
  <c r="R506" i="1"/>
  <c r="R308" i="1"/>
  <c r="R322" i="1"/>
  <c r="R106" i="1"/>
  <c r="R754" i="1"/>
  <c r="R105" i="1"/>
  <c r="R710" i="1"/>
  <c r="R900" i="1"/>
  <c r="R99" i="1"/>
  <c r="R376" i="1"/>
  <c r="R1202" i="1"/>
  <c r="R706" i="1"/>
  <c r="R472" i="1"/>
  <c r="R453" i="1"/>
  <c r="R136" i="1"/>
  <c r="R1674" i="1"/>
  <c r="R52" i="1"/>
  <c r="R280" i="1"/>
  <c r="R540" i="1"/>
  <c r="R13" i="1"/>
  <c r="R122" i="1"/>
  <c r="R3407" i="1"/>
  <c r="R121" i="1"/>
  <c r="R248" i="1"/>
  <c r="R167" i="1"/>
  <c r="R469" i="1"/>
  <c r="R276" i="1"/>
  <c r="R812" i="1"/>
  <c r="R970" i="1"/>
  <c r="R493" i="1"/>
  <c r="R766" i="1"/>
  <c r="R445" i="1"/>
  <c r="R517" i="1"/>
  <c r="R669" i="1"/>
  <c r="R1634" i="1"/>
  <c r="R338" i="1"/>
  <c r="R571" i="1"/>
  <c r="R1372" i="1"/>
  <c r="R549" i="1"/>
  <c r="R725" i="1"/>
  <c r="R488" i="1"/>
  <c r="R215" i="1"/>
  <c r="R1049" i="1"/>
  <c r="R408" i="1"/>
  <c r="R518" i="1"/>
  <c r="R639" i="1"/>
  <c r="R511" i="1"/>
  <c r="R198" i="1"/>
  <c r="R787" i="1"/>
  <c r="R383" i="1"/>
  <c r="R79" i="1"/>
  <c r="R166" i="1"/>
  <c r="R281" i="1"/>
  <c r="R234" i="1"/>
  <c r="R193" i="1"/>
  <c r="R113" i="1"/>
  <c r="R1030" i="1"/>
  <c r="R3217" i="1"/>
  <c r="R2366" i="1"/>
  <c r="R3661" i="1"/>
  <c r="R1595" i="1"/>
  <c r="R989" i="1"/>
  <c r="R3237" i="1"/>
  <c r="R1893" i="1"/>
  <c r="R1942" i="1"/>
  <c r="R3204" i="1"/>
  <c r="R2674" i="1"/>
  <c r="R2722" i="1"/>
  <c r="R1784" i="1"/>
  <c r="R1659" i="1"/>
  <c r="R2056" i="1"/>
  <c r="R3903" i="1"/>
  <c r="R985" i="1"/>
  <c r="R1380" i="1"/>
  <c r="R2689" i="1"/>
  <c r="R2920" i="1"/>
  <c r="R324" i="1"/>
  <c r="R682" i="1"/>
  <c r="R55" i="1"/>
  <c r="R384" i="1"/>
  <c r="R2327" i="1"/>
  <c r="R1058" i="1"/>
  <c r="R1818" i="1"/>
  <c r="R4070" i="1"/>
  <c r="R3108" i="1"/>
  <c r="R2345" i="1"/>
  <c r="R3220" i="1"/>
  <c r="R624" i="1"/>
  <c r="R1672" i="1"/>
  <c r="R838" i="1"/>
  <c r="R3547" i="1"/>
  <c r="R129" i="1"/>
  <c r="R2246" i="1"/>
  <c r="R818" i="1"/>
  <c r="R9" i="1"/>
  <c r="R737" i="1"/>
  <c r="R1576" i="1"/>
  <c r="R2197" i="1"/>
  <c r="R2502" i="1"/>
  <c r="R1360" i="1"/>
  <c r="R3479" i="1"/>
  <c r="R2676" i="1"/>
  <c r="R2513" i="1"/>
  <c r="R2610" i="1"/>
  <c r="R1432" i="1"/>
  <c r="R2249" i="1"/>
  <c r="R3322" i="1"/>
  <c r="R2788" i="1"/>
  <c r="R2808" i="1"/>
  <c r="R4065" i="1"/>
  <c r="R1239" i="1"/>
  <c r="R1879" i="1"/>
  <c r="R1970" i="1"/>
  <c r="R1574" i="1"/>
  <c r="R2437" i="1"/>
  <c r="R1706" i="1"/>
  <c r="R1583" i="1"/>
  <c r="R3900" i="1"/>
  <c r="R1733" i="1"/>
  <c r="R3555" i="1"/>
  <c r="R2600" i="1"/>
  <c r="R3352" i="1"/>
  <c r="R2616" i="1"/>
  <c r="R3229" i="1"/>
  <c r="R3072" i="1"/>
  <c r="R1601" i="1"/>
  <c r="R2771" i="1"/>
  <c r="R1962" i="1"/>
  <c r="R3959" i="1"/>
  <c r="R4059" i="1"/>
  <c r="R2958" i="1"/>
  <c r="R3602" i="1"/>
  <c r="R4002" i="1"/>
  <c r="R1683" i="1"/>
  <c r="R1451" i="1"/>
  <c r="R3372" i="1"/>
  <c r="R1654" i="1"/>
  <c r="R1003" i="1"/>
  <c r="R936" i="1"/>
  <c r="R1627" i="1"/>
  <c r="R3703" i="1"/>
  <c r="R3136" i="1"/>
  <c r="R2656" i="1"/>
  <c r="R1085" i="1"/>
  <c r="R3969" i="1"/>
  <c r="R2842" i="1"/>
  <c r="R1101" i="1"/>
  <c r="R3990" i="1"/>
  <c r="R1011" i="1"/>
  <c r="R26" i="1"/>
  <c r="R1116" i="1"/>
  <c r="R3134" i="1"/>
  <c r="R961" i="1"/>
  <c r="R3671" i="1"/>
  <c r="R3178" i="1"/>
  <c r="R2404" i="1"/>
  <c r="R601" i="1"/>
  <c r="R3483" i="1"/>
  <c r="R1241" i="1"/>
  <c r="R660" i="1"/>
  <c r="R1233" i="1"/>
  <c r="R171" i="1"/>
  <c r="R2045" i="1"/>
  <c r="R643" i="1"/>
  <c r="R133" i="1"/>
  <c r="R1766" i="1"/>
  <c r="R705" i="1"/>
  <c r="R490" i="1"/>
  <c r="R793" i="1"/>
  <c r="R3561" i="1"/>
  <c r="R1882" i="1"/>
  <c r="R2288" i="1"/>
  <c r="R381" i="1"/>
  <c r="R3539" i="1"/>
  <c r="R447" i="1"/>
  <c r="R735" i="1"/>
  <c r="R675" i="1"/>
  <c r="R924" i="1"/>
  <c r="R630" i="1"/>
  <c r="R213" i="1"/>
  <c r="R183" i="1"/>
  <c r="R1666" i="1"/>
  <c r="R695" i="1"/>
  <c r="R278" i="1"/>
  <c r="R715" i="1"/>
  <c r="R2069" i="1"/>
  <c r="R524" i="1"/>
  <c r="R543" i="1"/>
  <c r="R118" i="1"/>
  <c r="R266" i="1"/>
  <c r="R2961" i="1"/>
  <c r="R293" i="1"/>
  <c r="R544" i="1"/>
  <c r="R576" i="1"/>
  <c r="R588" i="1"/>
  <c r="R1449" i="1"/>
  <c r="R1500" i="1"/>
  <c r="R2882" i="1"/>
  <c r="R1191" i="1"/>
  <c r="R2811" i="1"/>
  <c r="R3906" i="1"/>
  <c r="R1199" i="1"/>
  <c r="R3298" i="1"/>
  <c r="R4084" i="1"/>
  <c r="R1126" i="1"/>
  <c r="R1557" i="1"/>
  <c r="R3069" i="1"/>
  <c r="R2107" i="1"/>
  <c r="R2234" i="1"/>
  <c r="R3493" i="1"/>
  <c r="R3289" i="1"/>
  <c r="R2321" i="1"/>
  <c r="R2560" i="1"/>
  <c r="R3904" i="1"/>
  <c r="R3353" i="1"/>
  <c r="R2552" i="1"/>
  <c r="R3356" i="1"/>
  <c r="R1918" i="1"/>
  <c r="R3272" i="1"/>
  <c r="R1054" i="1"/>
  <c r="R3071" i="1"/>
  <c r="R2728" i="1"/>
  <c r="R2334" i="1"/>
  <c r="R3809" i="1"/>
  <c r="R2465" i="1"/>
  <c r="R2863" i="1"/>
  <c r="R1671" i="1"/>
  <c r="R2070" i="1"/>
  <c r="R3199" i="1"/>
  <c r="R3658" i="1"/>
  <c r="R2486" i="1"/>
  <c r="R2130" i="1"/>
  <c r="R3823" i="1"/>
  <c r="R2962" i="1"/>
  <c r="R3663" i="1"/>
  <c r="R1804" i="1"/>
  <c r="R3477" i="1"/>
  <c r="R3711" i="1"/>
  <c r="R3079" i="1"/>
  <c r="R2648" i="1"/>
  <c r="R2855" i="1"/>
  <c r="R2526" i="1"/>
  <c r="R3905" i="1"/>
  <c r="R2998" i="1"/>
  <c r="R1620" i="1"/>
  <c r="R1801" i="1"/>
  <c r="R3335" i="1"/>
  <c r="R1613" i="1"/>
  <c r="R2823" i="1"/>
  <c r="R1234" i="1"/>
  <c r="R2845" i="1"/>
  <c r="R1598" i="1"/>
  <c r="R1884" i="1"/>
  <c r="R666" i="1"/>
  <c r="R2031" i="1"/>
  <c r="R631" i="1"/>
  <c r="R3396" i="1"/>
  <c r="R1421" i="1"/>
  <c r="R3482" i="1"/>
  <c r="R3750" i="1"/>
  <c r="R1824" i="1"/>
  <c r="R3930" i="1"/>
  <c r="R3991" i="1"/>
  <c r="R3559" i="1"/>
  <c r="R3096" i="1"/>
  <c r="R2531" i="1"/>
  <c r="R2113" i="1"/>
  <c r="R3590" i="1"/>
  <c r="R3739" i="1"/>
  <c r="R2271" i="1"/>
  <c r="R2497" i="1"/>
  <c r="R3203" i="1"/>
  <c r="R2398" i="1"/>
  <c r="R3902" i="1"/>
  <c r="R607" i="1"/>
  <c r="R3890" i="1"/>
  <c r="R2331" i="1"/>
  <c r="R2286" i="1"/>
  <c r="R3598" i="1"/>
  <c r="R3986" i="1"/>
  <c r="R3827" i="1"/>
  <c r="R3931" i="1"/>
  <c r="R3169" i="1"/>
  <c r="R3896" i="1"/>
  <c r="R395" i="1"/>
  <c r="R2168" i="1"/>
  <c r="R729" i="1"/>
  <c r="R864" i="1"/>
  <c r="R2348" i="1"/>
  <c r="R2824" i="1"/>
  <c r="R1528" i="1"/>
  <c r="R1956" i="1"/>
  <c r="R1637" i="1"/>
  <c r="R3082" i="1"/>
  <c r="R676" i="1"/>
  <c r="R1000" i="1"/>
  <c r="R413" i="1"/>
  <c r="R125" i="1"/>
  <c r="R137" i="1"/>
  <c r="R554" i="1"/>
  <c r="R653" i="1"/>
  <c r="R498" i="1"/>
  <c r="R3406" i="1"/>
  <c r="R557" i="1"/>
  <c r="R2563" i="1"/>
  <c r="R3051" i="1"/>
  <c r="R2948" i="1"/>
  <c r="R2889" i="1"/>
  <c r="R1677" i="1"/>
  <c r="R1917" i="1"/>
  <c r="R648" i="1"/>
  <c r="R1061" i="1"/>
  <c r="R3467" i="1"/>
  <c r="R3529" i="1"/>
  <c r="R2454" i="1"/>
  <c r="R3684" i="1"/>
  <c r="R1223" i="1"/>
  <c r="R1577" i="1"/>
  <c r="R2515" i="1"/>
  <c r="R4028" i="1"/>
  <c r="R1655" i="1"/>
  <c r="R2887" i="1"/>
  <c r="R3122" i="1"/>
  <c r="R1082" i="1"/>
  <c r="R3950" i="1"/>
  <c r="R3599" i="1"/>
  <c r="R3465" i="1"/>
  <c r="R1573" i="1"/>
  <c r="R3685" i="1"/>
  <c r="R2257" i="1"/>
  <c r="R1709" i="1"/>
  <c r="R3892" i="1"/>
  <c r="R3715" i="1"/>
  <c r="R3255" i="1"/>
  <c r="R2230" i="1"/>
  <c r="R3880" i="1"/>
  <c r="R3898" i="1"/>
  <c r="R1121" i="1"/>
  <c r="R1744" i="1"/>
  <c r="R3460" i="1"/>
  <c r="R3075" i="1"/>
  <c r="R2780" i="1"/>
  <c r="R3664" i="1"/>
  <c r="R3101" i="1"/>
  <c r="R2100" i="1"/>
  <c r="R3803" i="1"/>
  <c r="R3568" i="1"/>
  <c r="R2725" i="1"/>
  <c r="R3679" i="1"/>
  <c r="R3061" i="1"/>
  <c r="R1621" i="1"/>
  <c r="R3530" i="1"/>
  <c r="R3985" i="1"/>
  <c r="R3591" i="1"/>
  <c r="R3811" i="1"/>
  <c r="R2543" i="1"/>
  <c r="R3349" i="1"/>
  <c r="R2431" i="1"/>
  <c r="R3276" i="1"/>
  <c r="R3293" i="1"/>
  <c r="R3163" i="1"/>
  <c r="R2495" i="1"/>
  <c r="R2779" i="1"/>
  <c r="R2831" i="1"/>
  <c r="R2721" i="1"/>
  <c r="R2028" i="1"/>
  <c r="R2106" i="1"/>
  <c r="R3909" i="1"/>
  <c r="R3582" i="1"/>
  <c r="R2191" i="1"/>
  <c r="R1914" i="1"/>
  <c r="R2395" i="1"/>
  <c r="R3920" i="1"/>
  <c r="R570" i="1"/>
  <c r="R769" i="1"/>
  <c r="R673" i="1"/>
  <c r="R74" i="1"/>
  <c r="R846" i="1"/>
  <c r="R1010" i="1"/>
  <c r="R434" i="1"/>
  <c r="R3" i="1"/>
  <c r="R672" i="1"/>
  <c r="R429" i="1"/>
  <c r="R1297" i="1"/>
  <c r="R30" i="1"/>
  <c r="R744" i="1"/>
  <c r="R268" i="1"/>
  <c r="R3238" i="1"/>
  <c r="R700" i="1"/>
  <c r="R664" i="1"/>
  <c r="R798" i="1"/>
  <c r="R65" i="1"/>
  <c r="R727" i="1"/>
  <c r="R853" i="1"/>
  <c r="R821" i="1"/>
  <c r="R807" i="1"/>
  <c r="R833" i="1"/>
  <c r="R951" i="1"/>
  <c r="R687" i="1"/>
  <c r="R95" i="1"/>
  <c r="R257" i="1"/>
  <c r="R765" i="1"/>
  <c r="R69" i="1"/>
  <c r="R1305" i="1"/>
  <c r="R724" i="1"/>
  <c r="R170" i="1"/>
  <c r="R1259" i="1"/>
  <c r="R390" i="1"/>
  <c r="R954" i="1"/>
  <c r="R606" i="1"/>
  <c r="R212" i="1"/>
  <c r="R968" i="1"/>
  <c r="R596" i="1"/>
  <c r="R128" i="1"/>
  <c r="R189" i="1"/>
  <c r="R1524" i="1"/>
  <c r="R640" i="1"/>
  <c r="R241" i="1"/>
  <c r="R160" i="1"/>
  <c r="R438" i="1"/>
  <c r="R423" i="1"/>
  <c r="R768" i="1"/>
  <c r="R1788" i="1"/>
  <c r="R277" i="1"/>
  <c r="R699" i="1"/>
  <c r="R2535" i="1"/>
  <c r="R91" i="1"/>
  <c r="R316" i="1"/>
  <c r="R173" i="1"/>
  <c r="R1152" i="1"/>
  <c r="R867" i="1"/>
  <c r="R702" i="1"/>
  <c r="R897" i="1"/>
  <c r="R3771" i="1"/>
  <c r="R3191" i="1"/>
  <c r="R3833" i="1"/>
  <c r="R2592" i="1"/>
  <c r="R3736" i="1"/>
  <c r="R2782" i="1"/>
  <c r="R3513" i="1"/>
  <c r="R2692" i="1"/>
  <c r="R933" i="1"/>
  <c r="R2185" i="1"/>
  <c r="R3948" i="1"/>
  <c r="R2899" i="1"/>
  <c r="R3456" i="1"/>
  <c r="R2295" i="1"/>
  <c r="R4015" i="1"/>
  <c r="R3167" i="1"/>
  <c r="R3188" i="1"/>
  <c r="R4040" i="1"/>
  <c r="R2314" i="1"/>
  <c r="R2847" i="1"/>
  <c r="R2265" i="1"/>
  <c r="R2368" i="1"/>
  <c r="R3516" i="1"/>
  <c r="R2119" i="1"/>
  <c r="R2400" i="1"/>
  <c r="R2945" i="1"/>
  <c r="R3412" i="1"/>
  <c r="R2925" i="1"/>
  <c r="R2852" i="1"/>
  <c r="R2062" i="1"/>
  <c r="R3120" i="1"/>
  <c r="R3987" i="1"/>
  <c r="R3153" i="1"/>
  <c r="R1296" i="1"/>
  <c r="R3495" i="1"/>
  <c r="R3915" i="1"/>
  <c r="R2205" i="1"/>
  <c r="R2258" i="1"/>
  <c r="R2289" i="1"/>
  <c r="R3968" i="1"/>
  <c r="R3780" i="1"/>
  <c r="R3946" i="1"/>
  <c r="R1894" i="1"/>
  <c r="R1001" i="1"/>
  <c r="R2769" i="1"/>
  <c r="R1230" i="1"/>
  <c r="R1443" i="1"/>
  <c r="R3980" i="1"/>
  <c r="R2434" i="1"/>
  <c r="R3316" i="1"/>
  <c r="R2493" i="1"/>
  <c r="R1246" i="1"/>
  <c r="R1581" i="1"/>
  <c r="R2262" i="1"/>
  <c r="R1861" i="1"/>
  <c r="R3666" i="1"/>
  <c r="R1335" i="1"/>
  <c r="R2359" i="1"/>
  <c r="R1034" i="1"/>
  <c r="R3433" i="1"/>
  <c r="R1184" i="1"/>
  <c r="R1374" i="1"/>
  <c r="R2251" i="1"/>
  <c r="R2016" i="1"/>
  <c r="R2375" i="1"/>
  <c r="R1640" i="1"/>
  <c r="R1503" i="1"/>
  <c r="R1867" i="1"/>
  <c r="R1217" i="1"/>
  <c r="R2621" i="1"/>
  <c r="R2338" i="1"/>
  <c r="R2201" i="1"/>
  <c r="R2625" i="1"/>
  <c r="R2892" i="1"/>
  <c r="R3427" i="1"/>
  <c r="R3812" i="1"/>
  <c r="R1363" i="1"/>
  <c r="R880" i="1"/>
  <c r="R1302" i="1"/>
  <c r="R2131" i="1"/>
  <c r="R2919" i="1"/>
  <c r="R1840" i="1"/>
  <c r="R2412" i="1"/>
  <c r="R2523" i="1"/>
  <c r="R1714" i="1"/>
  <c r="R3960" i="1"/>
  <c r="R3269" i="1"/>
  <c r="R2927" i="1"/>
  <c r="R3575" i="1"/>
  <c r="R1662" i="1"/>
  <c r="R1136" i="1"/>
  <c r="R3901" i="1"/>
  <c r="R2941" i="1"/>
  <c r="R1477" i="1"/>
  <c r="R3387" i="1"/>
  <c r="R1158" i="1"/>
  <c r="R1536" i="1"/>
  <c r="R3510" i="1"/>
  <c r="R2596" i="1"/>
  <c r="R2139" i="1"/>
  <c r="R872" i="1"/>
  <c r="R642" i="1"/>
  <c r="R3129" i="1"/>
  <c r="R199" i="1"/>
  <c r="R878" i="1"/>
  <c r="R861" i="1"/>
  <c r="R2943" i="1"/>
  <c r="R345" i="1"/>
  <c r="R3184" i="1"/>
  <c r="R709" i="1"/>
  <c r="R1220" i="1"/>
  <c r="R1678" i="1"/>
  <c r="R2983" i="1"/>
  <c r="R501" i="1"/>
  <c r="R3792" i="1"/>
  <c r="R289" i="1"/>
  <c r="R1113" i="1"/>
  <c r="R306" i="1"/>
  <c r="R854" i="1"/>
  <c r="R956" i="1"/>
  <c r="R3334" i="1"/>
  <c r="R760" i="1"/>
  <c r="R3523" i="1"/>
  <c r="R3057" i="1"/>
  <c r="R2194" i="1"/>
  <c r="R866" i="1"/>
  <c r="R825" i="1"/>
  <c r="R1411" i="1"/>
  <c r="R686" i="1"/>
  <c r="R196" i="1"/>
  <c r="R3084" i="1"/>
  <c r="R523" i="1"/>
  <c r="R3227" i="1"/>
  <c r="R2255" i="1"/>
  <c r="R2364" i="1"/>
  <c r="R879" i="1"/>
  <c r="R972" i="1"/>
  <c r="R1268" i="1"/>
  <c r="R3132" i="1"/>
  <c r="R1175" i="1"/>
  <c r="R1042" i="1"/>
  <c r="R418" i="1"/>
  <c r="R1780" i="1"/>
  <c r="R903" i="1"/>
  <c r="R3338" i="1"/>
  <c r="R144" i="1"/>
  <c r="R2988" i="1"/>
  <c r="R1232" i="1"/>
  <c r="R344" i="1"/>
  <c r="R792" i="1"/>
  <c r="R202" i="1"/>
  <c r="R811" i="1"/>
  <c r="R2838" i="1"/>
  <c r="R467" i="1"/>
  <c r="R753" i="1"/>
  <c r="R3224" i="1"/>
  <c r="R780" i="1"/>
  <c r="R662" i="1"/>
  <c r="R826" i="1"/>
  <c r="R647" i="1"/>
  <c r="R3623" i="1"/>
  <c r="R3571" i="1"/>
  <c r="R3198" i="1"/>
  <c r="R2090" i="1"/>
  <c r="R1943" i="1"/>
  <c r="R1951" i="1"/>
  <c r="R3830" i="1"/>
  <c r="R1999" i="1"/>
  <c r="R3112" i="1"/>
  <c r="R1196" i="1"/>
  <c r="R4048" i="1"/>
  <c r="R3350" i="1"/>
  <c r="R1282" i="1"/>
  <c r="R2647" i="1"/>
  <c r="R3050" i="1"/>
  <c r="R3652" i="1"/>
  <c r="R1506" i="1"/>
  <c r="R2902" i="1"/>
  <c r="R1265" i="1"/>
  <c r="R1799" i="1"/>
  <c r="R2220" i="1"/>
  <c r="R1289" i="1"/>
  <c r="R1188" i="1"/>
  <c r="R3621" i="1"/>
  <c r="R3861" i="1"/>
  <c r="R3150" i="1"/>
  <c r="R2242" i="1"/>
  <c r="R521" i="1"/>
  <c r="R1808" i="1"/>
  <c r="R3562" i="1"/>
  <c r="R3845" i="1"/>
  <c r="R3449" i="1"/>
  <c r="R2916" i="1"/>
  <c r="R3678" i="1"/>
  <c r="R1932" i="1"/>
  <c r="R4000" i="1"/>
  <c r="R1467" i="1"/>
  <c r="R3177" i="1"/>
  <c r="R1957" i="1"/>
  <c r="R3011" i="1"/>
  <c r="R2347" i="1"/>
  <c r="R2208" i="1"/>
  <c r="R2761" i="1"/>
  <c r="R2272" i="1"/>
  <c r="R1792" i="1"/>
  <c r="R3511" i="1"/>
  <c r="R2809" i="1"/>
  <c r="R3159" i="1"/>
  <c r="R2862" i="1"/>
  <c r="R1653" i="1"/>
  <c r="R2959" i="1"/>
  <c r="R3925" i="1"/>
  <c r="R1618" i="1"/>
  <c r="R3584" i="1"/>
  <c r="R3436" i="1"/>
  <c r="R3888" i="1"/>
  <c r="R3821" i="1"/>
  <c r="R1724" i="1"/>
  <c r="R2775" i="1"/>
  <c r="R3066" i="1"/>
  <c r="R4060" i="1"/>
  <c r="R2922" i="1"/>
  <c r="R3932" i="1"/>
  <c r="R3988" i="1"/>
  <c r="R1530" i="1"/>
  <c r="R2789" i="1"/>
  <c r="R1594" i="1"/>
  <c r="R1125" i="1"/>
  <c r="R1623" i="1"/>
  <c r="R1513" i="1"/>
  <c r="R3770" i="1"/>
  <c r="R3216" i="1"/>
  <c r="R3522" i="1"/>
  <c r="R1306" i="1"/>
  <c r="R3681" i="1"/>
  <c r="R3691" i="1"/>
  <c r="R966" i="1"/>
  <c r="R2917" i="1"/>
  <c r="R2960" i="1"/>
  <c r="R2015" i="1"/>
  <c r="R3613" i="1"/>
  <c r="R3698" i="1"/>
  <c r="R1187" i="1"/>
  <c r="R1550" i="1"/>
  <c r="R3420" i="1"/>
  <c r="R3078" i="1"/>
  <c r="R3074" i="1"/>
  <c r="R2500" i="1"/>
  <c r="R3363" i="1"/>
  <c r="R3170" i="1"/>
  <c r="R2723" i="1"/>
  <c r="R1311" i="1"/>
  <c r="R2210" i="1"/>
  <c r="R3935" i="1"/>
  <c r="R3972" i="1"/>
  <c r="R1225" i="1"/>
  <c r="R3160" i="1"/>
  <c r="R3704" i="1"/>
  <c r="R3744" i="1"/>
  <c r="R2585" i="1"/>
  <c r="R3714" i="1"/>
  <c r="R3020" i="1"/>
  <c r="R3966" i="1"/>
  <c r="R4023" i="1"/>
  <c r="R1767" i="1"/>
  <c r="R2101" i="1"/>
  <c r="R3784" i="1"/>
  <c r="R2014" i="1"/>
  <c r="R3633" i="1"/>
  <c r="R2540" i="1"/>
  <c r="R1775" i="1"/>
  <c r="R3791" i="1"/>
  <c r="R3342" i="1"/>
  <c r="R2991" i="1"/>
  <c r="R3002" i="1"/>
  <c r="R3125" i="1"/>
  <c r="R3366" i="1"/>
  <c r="R3641" i="1"/>
  <c r="R3952" i="1"/>
  <c r="R3233" i="1"/>
  <c r="R3810" i="1"/>
  <c r="R3052" i="1"/>
  <c r="R3982" i="1"/>
  <c r="R2488" i="1"/>
  <c r="R646" i="1"/>
  <c r="R437" i="1"/>
  <c r="R736" i="1"/>
  <c r="R239" i="1"/>
  <c r="R3008" i="1"/>
  <c r="R895" i="1"/>
  <c r="R865" i="1"/>
  <c r="R558" i="1"/>
  <c r="R842" i="1"/>
  <c r="R35" i="1"/>
  <c r="R312" i="1"/>
  <c r="R477" i="1"/>
  <c r="R348" i="1"/>
  <c r="R43" i="1"/>
  <c r="R758" i="1"/>
  <c r="R541" i="1"/>
  <c r="R1571" i="1"/>
  <c r="R1383" i="1"/>
  <c r="R217" i="1"/>
  <c r="R746" i="1"/>
  <c r="R508" i="1"/>
  <c r="R1611" i="1"/>
  <c r="R1075" i="1"/>
  <c r="R60" i="1"/>
  <c r="R272" i="1"/>
  <c r="R431" i="1"/>
  <c r="R339" i="1"/>
  <c r="R486" i="1"/>
  <c r="R808" i="1"/>
  <c r="R3961" i="1"/>
  <c r="R407" i="1"/>
  <c r="R44" i="1"/>
  <c r="R184" i="1"/>
  <c r="R844" i="1"/>
  <c r="R73" i="1"/>
  <c r="R2973" i="1"/>
  <c r="R455" i="1"/>
  <c r="R1177" i="1"/>
  <c r="R31" i="1"/>
  <c r="R3185" i="1"/>
  <c r="R119" i="1"/>
  <c r="R236" i="1"/>
  <c r="R496" i="1"/>
  <c r="R2607" i="1"/>
  <c r="R59" i="1"/>
  <c r="R3392" i="1"/>
  <c r="R2038" i="1"/>
  <c r="R33" i="1"/>
  <c r="R1250" i="1"/>
  <c r="R750" i="1"/>
  <c r="R1417" i="1"/>
  <c r="R169" i="1"/>
  <c r="R363" i="1"/>
  <c r="R3662" i="1"/>
  <c r="R3922" i="1"/>
  <c r="R314" i="1"/>
  <c r="R3016" i="1"/>
  <c r="R176" i="1"/>
  <c r="R235" i="1"/>
  <c r="R476" i="1"/>
  <c r="R373" i="1"/>
  <c r="R72" i="1"/>
  <c r="R777" i="1"/>
  <c r="R535" i="1"/>
  <c r="R2699" i="1"/>
  <c r="R605" i="1"/>
  <c r="R478" i="1"/>
  <c r="R90" i="1"/>
  <c r="R761" i="1"/>
  <c r="R688" i="1"/>
  <c r="R587" i="1"/>
  <c r="R795" i="1"/>
  <c r="R11" i="1"/>
  <c r="R1851" i="1"/>
  <c r="R512" i="1"/>
  <c r="R721" i="1"/>
  <c r="R256" i="1"/>
  <c r="R742" i="1"/>
  <c r="R3654" i="1"/>
  <c r="R751" i="1"/>
  <c r="R2279" i="1"/>
  <c r="R2088" i="1"/>
  <c r="R2819" i="1"/>
  <c r="R3675" i="1"/>
  <c r="R3534" i="1"/>
  <c r="R3885" i="1"/>
  <c r="R1839" i="1"/>
  <c r="R3779" i="1"/>
  <c r="R3468" i="1"/>
  <c r="R3263" i="1"/>
  <c r="R1961" i="1"/>
  <c r="R2084" i="1"/>
  <c r="R2418" i="1"/>
  <c r="R855" i="1"/>
  <c r="R3619" i="1"/>
  <c r="R1470" i="1"/>
  <c r="R3871" i="1"/>
  <c r="R711" i="1"/>
  <c r="R1525" i="1"/>
  <c r="R3672" i="1"/>
  <c r="R451" i="1"/>
  <c r="R247" i="1"/>
  <c r="R890" i="1"/>
  <c r="R707" i="1"/>
  <c r="R343" i="1"/>
  <c r="R649" i="1"/>
  <c r="R873" i="1"/>
  <c r="R232" i="1"/>
  <c r="R329" i="1"/>
  <c r="R575" i="1"/>
  <c r="R3415" i="1"/>
  <c r="R396" i="1"/>
  <c r="R264" i="1"/>
  <c r="R304" i="1"/>
  <c r="R481" i="1"/>
  <c r="R25" i="1"/>
  <c r="R1987" i="1"/>
  <c r="R463" i="1"/>
  <c r="R2136" i="1"/>
  <c r="R955" i="1"/>
  <c r="R797" i="1"/>
  <c r="R433" i="1"/>
  <c r="R260" i="1"/>
  <c r="R586" i="1"/>
  <c r="R1494" i="1"/>
  <c r="R131" i="1"/>
  <c r="R406" i="1"/>
  <c r="R538" i="1"/>
  <c r="R658" i="1"/>
  <c r="R436" i="1"/>
  <c r="R803" i="1"/>
  <c r="R1673" i="1"/>
  <c r="R4010" i="1"/>
  <c r="R178" i="1"/>
  <c r="R138" i="1"/>
  <c r="R157" i="1"/>
  <c r="R123" i="1"/>
  <c r="R435" i="1"/>
  <c r="R141" i="1"/>
  <c r="R1331" i="1"/>
  <c r="R330" i="1"/>
  <c r="R1402" i="1"/>
  <c r="R331" i="1"/>
  <c r="R697" i="1"/>
  <c r="R297" i="1"/>
  <c r="R163" i="1"/>
  <c r="R657" i="1"/>
  <c r="R738" i="1"/>
  <c r="R740" i="1"/>
  <c r="R534" i="1"/>
  <c r="R537" i="1"/>
  <c r="R386" i="1"/>
  <c r="R731" i="1"/>
  <c r="R315" i="1"/>
  <c r="R551" i="1"/>
  <c r="R841" i="1"/>
  <c r="R319" i="1"/>
  <c r="R430" i="1"/>
  <c r="R637" i="1"/>
  <c r="R111" i="1"/>
  <c r="R61" i="1"/>
  <c r="R885" i="1"/>
  <c r="R671" i="1"/>
  <c r="R2706" i="1"/>
  <c r="R228" i="1"/>
  <c r="R831" i="1"/>
  <c r="R2161" i="1"/>
  <c r="R6" i="1"/>
  <c r="R2986" i="1"/>
  <c r="R542" i="1"/>
  <c r="R784" i="1"/>
  <c r="R775" i="1"/>
  <c r="R2228" i="1"/>
  <c r="R1838" i="1"/>
  <c r="R1455" i="1"/>
  <c r="R2634" i="1"/>
  <c r="R680" i="1"/>
  <c r="R3859" i="1"/>
  <c r="R809" i="1"/>
  <c r="R3806" i="1"/>
  <c r="R1026" i="1"/>
  <c r="R57" i="1"/>
  <c r="R514" i="1"/>
  <c r="R98" i="1"/>
  <c r="R619" i="1"/>
  <c r="R522" i="1"/>
  <c r="R1825" i="1"/>
  <c r="R3745" i="1"/>
  <c r="R152" i="1"/>
  <c r="R548" i="1"/>
  <c r="R3955" i="1"/>
  <c r="R1195" i="1"/>
  <c r="R1748" i="1"/>
  <c r="R462" i="1"/>
  <c r="R603" i="1"/>
  <c r="R507" i="1"/>
  <c r="R325" i="1"/>
  <c r="R852" i="1"/>
  <c r="R634" i="1"/>
  <c r="R2401" i="1"/>
  <c r="R1165" i="1"/>
  <c r="R1606" i="1"/>
  <c r="R835" i="1"/>
  <c r="R764" i="1"/>
  <c r="R1614" i="1"/>
  <c r="R2171" i="1"/>
  <c r="R779" i="1"/>
  <c r="R685" i="1"/>
  <c r="R237" i="1"/>
  <c r="R221" i="1"/>
  <c r="R424" i="1"/>
  <c r="R161" i="1"/>
  <c r="R519" i="1"/>
  <c r="R589" i="1"/>
  <c r="R2906" i="1"/>
  <c r="R140" i="1"/>
  <c r="R2498" i="1"/>
  <c r="R309" i="1"/>
  <c r="R1089" i="1"/>
  <c r="R252" i="1"/>
  <c r="R3117" i="1"/>
  <c r="R3994" i="1"/>
  <c r="R1313" i="1"/>
  <c r="R1590" i="1"/>
  <c r="R2766" i="1"/>
  <c r="R3956" i="1"/>
  <c r="R3389" i="1"/>
  <c r="R3059" i="1"/>
  <c r="R3828" i="1"/>
  <c r="R1231" i="1"/>
  <c r="R1625" i="1"/>
  <c r="R1214" i="1"/>
  <c r="R3876" i="1"/>
  <c r="R3825" i="1"/>
  <c r="R3943" i="1"/>
  <c r="R3942" i="1"/>
  <c r="R3918" i="1"/>
  <c r="R3801" i="1"/>
  <c r="R1111" i="1"/>
  <c r="R3926" i="1"/>
  <c r="R747" i="1"/>
  <c r="R1347" i="1"/>
  <c r="R3063" i="1"/>
  <c r="R1120" i="1"/>
  <c r="R1487" i="1"/>
  <c r="R3962" i="1"/>
  <c r="R2140" i="1"/>
  <c r="R3874" i="1"/>
  <c r="R2390" i="1"/>
  <c r="R3620" i="1"/>
  <c r="R3816" i="1"/>
  <c r="R2735" i="1"/>
  <c r="R3916" i="1"/>
  <c r="R2518" i="1"/>
  <c r="R1699" i="1"/>
  <c r="R1103" i="1"/>
  <c r="R3740" i="1"/>
  <c r="R4055" i="1"/>
  <c r="R3748" i="1"/>
  <c r="R1338" i="1"/>
  <c r="R3570" i="1"/>
  <c r="R3344" i="1"/>
  <c r="R3414" i="1"/>
  <c r="R1800" i="1"/>
  <c r="R1720" i="1"/>
  <c r="R1076" i="1"/>
  <c r="R1236" i="1"/>
  <c r="R1704" i="1"/>
  <c r="R1743" i="1"/>
  <c r="R3422" i="1"/>
  <c r="R3485" i="1"/>
  <c r="R2126" i="1"/>
  <c r="R3733" i="1"/>
  <c r="R1235" i="1"/>
  <c r="R3844" i="1"/>
  <c r="R2081" i="1"/>
  <c r="R2462" i="1"/>
  <c r="R1758" i="1"/>
  <c r="R3742" i="1"/>
  <c r="R1520" i="1"/>
  <c r="R2589" i="1"/>
  <c r="R2478" i="1"/>
  <c r="R2939" i="1"/>
  <c r="R3147" i="1"/>
  <c r="R1941" i="1"/>
  <c r="R2408" i="1"/>
  <c r="R2557" i="1"/>
  <c r="R3817" i="1"/>
  <c r="R1656" i="1"/>
  <c r="R1558" i="1"/>
  <c r="R1381" i="1"/>
  <c r="R1428" i="1"/>
  <c r="R3142" i="1"/>
  <c r="R1200" i="1"/>
  <c r="R3586" i="1"/>
  <c r="R1446" i="1"/>
  <c r="R2159" i="1"/>
  <c r="R2559" i="1"/>
  <c r="R2556" i="1"/>
  <c r="R3839" i="1"/>
  <c r="R1340" i="1"/>
  <c r="R4009" i="1"/>
  <c r="R4020" i="1"/>
  <c r="R2290" i="1"/>
  <c r="R2077" i="1"/>
  <c r="R1880" i="1"/>
  <c r="R3425" i="1"/>
  <c r="R2860" i="1"/>
  <c r="R3364" i="1"/>
  <c r="R2624" i="1"/>
  <c r="R3328" i="1"/>
  <c r="R1078" i="1"/>
  <c r="R3058" i="1"/>
  <c r="R2548" i="1"/>
  <c r="R4079" i="1"/>
  <c r="R2200" i="1"/>
  <c r="R2250" i="1"/>
  <c r="R3501" i="1"/>
  <c r="R3490" i="1"/>
  <c r="R1192" i="1"/>
  <c r="R1476" i="1"/>
  <c r="R2890" i="1"/>
  <c r="R2109" i="1"/>
  <c r="R4014" i="1"/>
  <c r="R2679" i="1"/>
  <c r="R3451" i="1"/>
  <c r="R2691" i="1"/>
  <c r="R3628" i="1"/>
  <c r="R2931" i="1"/>
  <c r="R2108" i="1"/>
  <c r="R2869" i="1"/>
  <c r="R2328" i="1"/>
  <c r="R2857" i="1"/>
  <c r="R2172" i="1"/>
  <c r="R2537" i="1"/>
  <c r="R1279" i="1"/>
  <c r="R1215" i="1"/>
  <c r="R2339" i="1"/>
  <c r="R1694" i="1"/>
  <c r="R2068" i="1"/>
  <c r="R1950" i="1"/>
  <c r="R1624" i="1"/>
  <c r="R3536" i="1"/>
  <c r="R3758" i="1"/>
  <c r="R2102" i="1"/>
  <c r="R3241" i="1"/>
  <c r="R2060" i="1"/>
  <c r="R1615" i="1"/>
  <c r="R2471" i="1"/>
  <c r="R3031" i="1"/>
  <c r="R2476" i="1"/>
  <c r="R3730" i="1"/>
  <c r="R2091" i="1"/>
  <c r="R1835" i="1"/>
  <c r="R2795" i="1"/>
  <c r="R1955" i="1"/>
  <c r="R1967" i="1"/>
  <c r="R1986" i="1"/>
  <c r="R2512" i="1"/>
  <c r="R3669" i="1"/>
  <c r="R1690" i="1"/>
  <c r="R2645" i="1"/>
  <c r="R3251" i="1"/>
  <c r="R1873" i="1"/>
  <c r="R2316" i="1"/>
  <c r="R3734" i="1"/>
  <c r="R1676" i="1"/>
  <c r="R2792" i="1"/>
  <c r="R2527" i="1"/>
  <c r="R3067" i="1"/>
  <c r="R2964" i="1"/>
  <c r="R2985" i="1"/>
  <c r="R1718" i="1"/>
  <c r="R3512" i="1"/>
  <c r="R2417" i="1"/>
  <c r="R3127" i="1"/>
  <c r="R1841" i="1"/>
  <c r="R3863" i="1"/>
  <c r="R2753" i="1"/>
  <c r="R1667" i="1"/>
  <c r="R2905" i="1"/>
  <c r="R1995" i="1"/>
  <c r="R3824" i="1"/>
  <c r="R2979" i="1"/>
  <c r="R3409" i="1"/>
  <c r="R1456" i="1"/>
  <c r="R1542" i="1"/>
  <c r="R2896" i="1"/>
  <c r="R2457" i="1"/>
  <c r="R3997" i="1"/>
  <c r="R2406" i="1"/>
  <c r="R2776" i="1"/>
  <c r="R3038" i="1"/>
  <c r="R2704" i="1"/>
  <c r="R2797" i="1"/>
  <c r="R3480" i="1"/>
  <c r="R1490" i="1"/>
  <c r="R3205" i="1"/>
  <c r="R2773" i="1"/>
  <c r="R1791" i="1"/>
  <c r="R3509" i="1"/>
  <c r="R3327" i="1"/>
  <c r="R2793" i="1"/>
  <c r="R2480" i="1"/>
  <c r="R3914" i="1"/>
  <c r="R2758" i="1"/>
  <c r="R3346" i="1"/>
  <c r="R3324" i="1"/>
  <c r="R3820" i="1"/>
  <c r="R2386" i="1"/>
  <c r="R3940" i="1"/>
  <c r="R2382" i="1"/>
  <c r="R3995" i="1"/>
  <c r="R2524" i="1"/>
  <c r="R1283" i="1"/>
  <c r="R3369" i="1"/>
  <c r="R2667" i="1"/>
  <c r="R3187" i="1"/>
  <c r="R3757" i="1"/>
  <c r="R2897" i="1"/>
  <c r="R500" i="1"/>
  <c r="R2623" i="1"/>
  <c r="R3964" i="1"/>
  <c r="R2129" i="1"/>
  <c r="R2926" i="1"/>
  <c r="R1183" i="1"/>
  <c r="R3556" i="1"/>
  <c r="R3766" i="1"/>
  <c r="R584" i="1"/>
  <c r="R3092" i="1"/>
  <c r="R2373" i="1"/>
  <c r="R328" i="1"/>
  <c r="R460" i="1"/>
  <c r="R678" i="1"/>
  <c r="R2894" i="1"/>
  <c r="R288" i="1"/>
  <c r="R1765" i="1"/>
  <c r="R291" i="1"/>
  <c r="R146" i="1"/>
  <c r="R23" i="1"/>
  <c r="R4" i="1"/>
  <c r="R223" i="1"/>
  <c r="R1612" i="1"/>
  <c r="R800" i="1"/>
  <c r="R2447" i="1"/>
  <c r="R1062" i="1"/>
  <c r="R2221" i="1"/>
  <c r="R3648" i="1"/>
  <c r="R3006" i="1"/>
  <c r="R427" i="1"/>
  <c r="R238" i="1"/>
  <c r="R3924" i="1"/>
  <c r="R3802" i="1"/>
  <c r="R941" i="1"/>
  <c r="R617" i="1"/>
  <c r="R2765" i="1"/>
  <c r="R516" i="1"/>
  <c r="R3248" i="1"/>
  <c r="R466" i="1"/>
  <c r="R677" i="1"/>
  <c r="R1463" i="1"/>
  <c r="R2039" i="1"/>
  <c r="R321" i="1"/>
  <c r="R927" i="1"/>
  <c r="R2158" i="1"/>
  <c r="R3996" i="1"/>
  <c r="R1353" i="1"/>
  <c r="R1266" i="1"/>
  <c r="R860" i="1"/>
  <c r="R785" i="1"/>
  <c r="R1153" i="1"/>
  <c r="R377" i="1"/>
  <c r="R444" i="1"/>
  <c r="R440" i="1"/>
  <c r="R1069" i="1"/>
  <c r="R3360" i="1"/>
  <c r="R168" i="1"/>
  <c r="R147" i="1"/>
  <c r="R638" i="1"/>
  <c r="R931" i="1"/>
  <c r="R200" i="1"/>
  <c r="R615" i="1"/>
  <c r="R1228" i="1"/>
  <c r="R728" i="1"/>
  <c r="R303" i="1"/>
  <c r="R1580" i="1"/>
  <c r="R1912" i="1"/>
  <c r="R2193" i="1"/>
  <c r="R805" i="1"/>
  <c r="R819" i="1"/>
  <c r="R716" i="1"/>
  <c r="R921" i="1"/>
  <c r="R581" i="1"/>
  <c r="R1904" i="1"/>
  <c r="R2285" i="1"/>
  <c r="R246" i="1"/>
  <c r="R817" i="1"/>
  <c r="R1848" i="1"/>
  <c r="R733" i="1"/>
  <c r="R3168" i="1"/>
  <c r="R1509" i="1"/>
  <c r="R2841" i="1"/>
  <c r="R3638" i="1"/>
  <c r="R670" i="1"/>
  <c r="R696" i="1"/>
  <c r="R759" i="1"/>
  <c r="R2639" i="1"/>
  <c r="R2668" i="1"/>
  <c r="R3481" i="1"/>
  <c r="R703" i="1"/>
  <c r="R8" i="1"/>
  <c r="R980" i="1"/>
  <c r="R2803" i="1"/>
  <c r="R3094" i="1"/>
  <c r="R2772" i="1"/>
  <c r="R269" i="1"/>
  <c r="R632" i="1"/>
  <c r="R1328" i="1"/>
  <c r="R2470" i="1"/>
  <c r="R847" i="1"/>
  <c r="R629" i="1"/>
  <c r="R2475" i="1"/>
  <c r="R598" i="1"/>
  <c r="R816" i="1"/>
  <c r="R1466" i="1"/>
  <c r="R714" i="1"/>
  <c r="R405" i="1"/>
  <c r="R415" i="1"/>
  <c r="R778" i="1"/>
  <c r="R2219" i="1"/>
  <c r="R3532" i="1"/>
  <c r="R723" i="1"/>
  <c r="R203" i="1"/>
  <c r="R114" i="1"/>
  <c r="R840" i="1"/>
  <c r="R813" i="1"/>
  <c r="R153" i="1"/>
  <c r="R2830" i="1"/>
  <c r="R162" i="1"/>
  <c r="R909" i="1"/>
  <c r="R3843" i="1"/>
  <c r="R2085" i="1"/>
  <c r="R53" i="1"/>
  <c r="R409" i="1"/>
  <c r="R326" i="1"/>
  <c r="R3148" i="1"/>
  <c r="R713" i="1"/>
  <c r="R180" i="1"/>
  <c r="R229" i="1"/>
  <c r="R2215" i="1"/>
  <c r="R839" i="1"/>
  <c r="R3544" i="1"/>
  <c r="R2566" i="1"/>
  <c r="R2594" i="1"/>
  <c r="R1567" i="1"/>
  <c r="R1730" i="1"/>
  <c r="R925" i="1"/>
  <c r="R450" i="1"/>
  <c r="R410" i="1"/>
  <c r="R3007" i="1"/>
  <c r="R317" i="1"/>
  <c r="R3010" i="1"/>
  <c r="R2826" i="1"/>
  <c r="R3616" i="1"/>
  <c r="R823" i="1"/>
  <c r="R174" i="1"/>
  <c r="R404" i="1"/>
  <c r="R3171" i="1"/>
  <c r="R528" i="1"/>
  <c r="R3917" i="1"/>
  <c r="R244" i="1"/>
  <c r="R1929" i="1"/>
  <c r="R595" i="1"/>
  <c r="R352" i="1"/>
  <c r="R837" i="1"/>
  <c r="R996" i="1"/>
  <c r="R27" i="1"/>
  <c r="R1226" i="1"/>
  <c r="R1575" i="1"/>
  <c r="R2407" i="1"/>
  <c r="R1572" i="1"/>
  <c r="R3428" i="1"/>
  <c r="R2082" i="1"/>
  <c r="R3138" i="1"/>
  <c r="R1605" i="1"/>
  <c r="R3221" i="1"/>
  <c r="R2849" i="1"/>
  <c r="R1425" i="1"/>
  <c r="R3182" i="1"/>
  <c r="R3632" i="1"/>
  <c r="R4013" i="1"/>
  <c r="R2582" i="1"/>
  <c r="R2828" i="1"/>
  <c r="R2731" i="1"/>
  <c r="R2225" i="1"/>
  <c r="R2214" i="1"/>
  <c r="R1535" i="1"/>
  <c r="R3279" i="1"/>
  <c r="R1438" i="1"/>
  <c r="R4039" i="1"/>
  <c r="R2133" i="1"/>
  <c r="R3579" i="1"/>
  <c r="R1946" i="1"/>
  <c r="R2820" i="1"/>
  <c r="R2167" i="1"/>
  <c r="R2166" i="1"/>
  <c r="R3214" i="1"/>
  <c r="R2738" i="1"/>
  <c r="R3426" i="1"/>
  <c r="R616" i="1"/>
  <c r="R2817" i="1"/>
  <c r="R2784" i="1"/>
  <c r="R1996" i="1"/>
  <c r="R4049" i="1"/>
  <c r="R3848" i="1"/>
  <c r="R2496" i="1"/>
  <c r="R3879" i="1"/>
  <c r="R3325" i="1"/>
  <c r="R3759" i="1"/>
  <c r="R2937" i="1"/>
  <c r="R14" i="1"/>
  <c r="R579" i="1"/>
  <c r="R770" i="1"/>
  <c r="R1636" i="1"/>
  <c r="R426" i="1"/>
  <c r="R553" i="1"/>
  <c r="R50" i="1"/>
  <c r="R591" i="1"/>
  <c r="R231" i="1"/>
  <c r="R208" i="1"/>
  <c r="R442" i="1"/>
  <c r="R89" i="1"/>
  <c r="R539" i="1"/>
  <c r="R582" i="1"/>
  <c r="R287" i="1"/>
  <c r="R428" i="1"/>
  <c r="R368" i="1"/>
  <c r="R267" i="1"/>
  <c r="R562" i="1"/>
  <c r="R107" i="1"/>
  <c r="R66" i="1"/>
  <c r="R863" i="1"/>
  <c r="R2121" i="1"/>
  <c r="R441" i="1"/>
  <c r="R704" i="1"/>
  <c r="R45" i="1"/>
  <c r="R875" i="1"/>
  <c r="R206" i="1"/>
  <c r="R614" i="1"/>
  <c r="R77" i="1"/>
  <c r="R732" i="1"/>
  <c r="R380" i="1"/>
  <c r="R479" i="1"/>
  <c r="R565" i="1"/>
  <c r="R698" i="1"/>
  <c r="R250" i="1"/>
  <c r="R130" i="1"/>
  <c r="R17" i="1"/>
  <c r="R2" i="1"/>
  <c r="R907" i="1"/>
  <c r="R4008" i="1"/>
  <c r="R468" i="1"/>
  <c r="R2238" i="1"/>
  <c r="R298" i="1"/>
  <c r="R484" i="1"/>
  <c r="R300" i="1"/>
  <c r="R143" i="1"/>
  <c r="R22" i="1"/>
  <c r="R790" i="1"/>
  <c r="R112" i="1"/>
  <c r="R4004" i="1"/>
  <c r="R204" i="1"/>
  <c r="R1007" i="1"/>
  <c r="R19" i="1"/>
  <c r="R29" i="1"/>
  <c r="R346" i="1"/>
  <c r="R456" i="1"/>
  <c r="R81" i="1"/>
  <c r="R350" i="1"/>
  <c r="R39" i="1"/>
  <c r="R2064" i="1"/>
  <c r="R132" i="1"/>
  <c r="R3339" i="1"/>
  <c r="R569" i="1"/>
  <c r="R97" i="1"/>
  <c r="R2740" i="1"/>
  <c r="R259" i="1"/>
  <c r="R28" i="1"/>
  <c r="R347" i="1"/>
  <c r="R633" i="1"/>
  <c r="R41" i="1"/>
  <c r="R233" i="1"/>
  <c r="R58" i="1"/>
  <c r="R68" i="1"/>
  <c r="R419" i="1"/>
  <c r="R20" i="1"/>
  <c r="R827" i="1"/>
  <c r="R226" i="1"/>
  <c r="R1631" i="1"/>
  <c r="R594" i="1"/>
  <c r="R2844" i="1"/>
  <c r="R3923" i="1"/>
  <c r="R3032" i="1"/>
  <c r="R2903" i="1"/>
  <c r="R2414" i="1"/>
  <c r="R2302" i="1"/>
  <c r="R3687" i="1"/>
  <c r="R1887" i="1"/>
  <c r="R2970" i="1"/>
  <c r="R2283" i="1"/>
  <c r="R3056" i="1"/>
  <c r="R2148" i="1"/>
  <c r="R2413" i="1"/>
  <c r="R2188" i="1"/>
  <c r="R3222" i="1"/>
  <c r="R2297" i="1"/>
  <c r="R3345" i="1"/>
  <c r="R1876" i="1"/>
  <c r="R1878" i="1"/>
  <c r="R2542" i="1"/>
  <c r="R3183" i="1"/>
  <c r="R2087" i="1"/>
  <c r="R1696" i="1"/>
  <c r="R2041" i="1"/>
  <c r="R3028" i="1"/>
  <c r="R1790" i="1"/>
  <c r="R2571" i="1"/>
  <c r="R3143" i="1"/>
  <c r="R2661" i="1"/>
  <c r="R2703" i="1"/>
  <c r="R2419" i="1"/>
  <c r="R1664" i="1"/>
  <c r="R1727" i="1"/>
  <c r="R3594" i="1"/>
  <c r="R2696" i="1"/>
  <c r="R3567" i="1"/>
  <c r="R1703" i="1"/>
  <c r="R2719" i="1"/>
  <c r="R1845" i="1"/>
  <c r="R1348" i="1"/>
  <c r="R3625" i="1"/>
  <c r="R1415" i="1"/>
  <c r="R3970" i="1"/>
  <c r="R2729" i="1"/>
  <c r="R2300" i="1"/>
  <c r="R3029" i="1"/>
  <c r="R1481" i="1"/>
  <c r="R1450" i="1"/>
  <c r="R2669" i="1"/>
  <c r="R3486" i="1"/>
  <c r="R3569" i="1"/>
  <c r="R1312" i="1"/>
  <c r="R2491" i="1"/>
  <c r="R4031" i="1"/>
  <c r="R3604" i="1"/>
  <c r="R1145" i="1"/>
  <c r="R1585" i="1"/>
  <c r="R3919" i="1"/>
  <c r="R2353" i="1"/>
  <c r="R2049" i="1"/>
  <c r="R3105" i="1"/>
  <c r="R2866" i="1"/>
  <c r="R2059" i="1"/>
  <c r="R2522" i="1"/>
  <c r="R1304" i="1"/>
  <c r="R2065" i="1"/>
  <c r="R1891" i="1"/>
  <c r="R1947" i="1"/>
  <c r="R3502" i="1"/>
  <c r="R2603" i="1"/>
  <c r="R1453" i="1"/>
  <c r="R1966" i="1"/>
  <c r="R2399" i="1"/>
  <c r="R3933" i="1"/>
  <c r="R2987" i="1"/>
  <c r="R1247" i="1"/>
  <c r="R2684" i="1"/>
  <c r="R1212" i="1"/>
  <c r="R1038" i="1"/>
  <c r="R2448" i="1"/>
  <c r="R3448" i="1"/>
  <c r="R1462" i="1"/>
  <c r="R3083" i="1"/>
  <c r="R1047" i="1"/>
  <c r="R2430" i="1"/>
  <c r="R2229" i="1"/>
  <c r="R1565" i="1"/>
  <c r="R1370" i="1"/>
  <c r="R2217" i="1"/>
  <c r="R2125" i="1"/>
  <c r="R1686" i="1"/>
  <c r="R3085" i="1"/>
  <c r="R1693" i="1"/>
  <c r="R3866" i="1"/>
  <c r="R2562" i="1"/>
  <c r="R1949" i="1"/>
  <c r="R3576" i="1"/>
  <c r="R1582" i="1"/>
  <c r="R2206" i="1"/>
  <c r="R1972" i="1"/>
  <c r="R2510" i="1"/>
  <c r="R2506" i="1"/>
  <c r="R2670" i="1"/>
  <c r="R2145" i="1"/>
  <c r="R1020" i="1"/>
  <c r="R2618" i="1"/>
  <c r="R3367" i="1"/>
  <c r="R1472" i="1"/>
  <c r="R3528" i="1"/>
  <c r="R981" i="1"/>
  <c r="R1403" i="1"/>
  <c r="R3722" i="1"/>
  <c r="R2044" i="1"/>
  <c r="R2298" i="1"/>
  <c r="R3911" i="1"/>
  <c r="R2224" i="1"/>
  <c r="R1465" i="1"/>
  <c r="R3644" i="1"/>
  <c r="R2149" i="1"/>
  <c r="R3700" i="1"/>
  <c r="R165" i="1"/>
  <c r="R155" i="1"/>
  <c r="R24" i="1"/>
  <c r="R100" i="1"/>
  <c r="R254" i="1"/>
  <c r="R225" i="1"/>
  <c r="R172" i="1"/>
  <c r="R871" i="1"/>
  <c r="R2264" i="1"/>
  <c r="R741" i="1"/>
  <c r="R92" i="1"/>
  <c r="R600" i="1"/>
  <c r="R110" i="1"/>
  <c r="R320" i="1"/>
  <c r="R3354" i="1"/>
  <c r="R101" i="1"/>
  <c r="R848" i="1"/>
  <c r="R71" i="1"/>
  <c r="R533" i="1"/>
  <c r="R489" i="1"/>
  <c r="R804" i="1"/>
  <c r="R499" i="1"/>
  <c r="R148" i="1"/>
  <c r="R38" i="1"/>
  <c r="R270" i="1"/>
  <c r="R869" i="1"/>
  <c r="R389" i="1"/>
  <c r="R3934" i="1"/>
  <c r="R103" i="1"/>
  <c r="R149" i="1"/>
  <c r="R636" i="1"/>
  <c r="R1013" i="1"/>
  <c r="R37" i="1"/>
  <c r="R2818" i="1"/>
  <c r="R188" i="1"/>
  <c r="R120" i="1"/>
  <c r="R1926" i="1"/>
  <c r="R197" i="1"/>
  <c r="R417" i="1"/>
  <c r="R767" i="1"/>
  <c r="R881" i="1"/>
  <c r="R3665" i="1"/>
  <c r="R332" i="1"/>
  <c r="R214" i="1"/>
  <c r="R597" i="1"/>
  <c r="R2999" i="1"/>
  <c r="R96" i="1"/>
  <c r="R495" i="1"/>
  <c r="R334" i="1"/>
  <c r="R159" i="1"/>
  <c r="R192" i="1"/>
  <c r="R830" i="1"/>
  <c r="R401" i="1"/>
  <c r="R3525" i="1"/>
  <c r="R1218" i="1"/>
  <c r="R655" i="1"/>
  <c r="R791" i="1"/>
  <c r="R560" i="1"/>
  <c r="R641" i="1"/>
  <c r="R859" i="1"/>
  <c r="R2643" i="1"/>
  <c r="R1561" i="1"/>
  <c r="R2122" i="1"/>
  <c r="R2356" i="1"/>
  <c r="R3391" i="1"/>
  <c r="R2947" i="1"/>
  <c r="R874" i="1"/>
  <c r="R1092" i="1"/>
  <c r="R2546" i="1"/>
  <c r="R1771" i="1"/>
  <c r="R2760" i="1"/>
  <c r="R1890" i="1"/>
  <c r="R1562" i="1"/>
  <c r="R2915" i="1"/>
  <c r="R3271" i="1"/>
  <c r="R1369" i="1"/>
  <c r="R1074" i="1"/>
  <c r="R1698" i="1"/>
  <c r="R1416" i="1"/>
  <c r="R1025" i="1"/>
  <c r="R922" i="1"/>
  <c r="R612" i="1"/>
  <c r="R1885" i="1"/>
  <c r="R2051" i="1"/>
  <c r="R2157" i="1"/>
  <c r="R1243" i="1"/>
  <c r="R2805" i="1"/>
  <c r="R3291" i="1"/>
  <c r="R3030" i="1"/>
  <c r="R1252" i="1"/>
  <c r="R1109" i="1"/>
  <c r="R2918" i="1"/>
  <c r="R1551" i="1"/>
  <c r="R1156" i="1"/>
  <c r="R2893" i="1"/>
  <c r="R2641" i="1"/>
  <c r="R2153" i="1"/>
  <c r="R1756" i="1"/>
  <c r="R1384" i="1"/>
  <c r="R2567" i="1"/>
  <c r="R2466" i="1"/>
  <c r="R1352" i="1"/>
  <c r="R1502" i="1"/>
  <c r="R935" i="1"/>
  <c r="R2720" i="1"/>
  <c r="R1093" i="1"/>
  <c r="R3431" i="1"/>
  <c r="R1032" i="1"/>
  <c r="R3610" i="1"/>
  <c r="R990" i="1"/>
  <c r="R3244" i="1"/>
  <c r="R3317" i="1"/>
  <c r="R3457" i="1"/>
  <c r="R1046" i="1"/>
  <c r="R3585" i="1"/>
  <c r="R2930" i="1"/>
  <c r="R1155" i="1"/>
  <c r="R3111" i="1"/>
  <c r="R4022" i="1"/>
  <c r="Q2992" i="1"/>
  <c r="Q3095" i="1"/>
  <c r="Q1868" i="1"/>
  <c r="Q3443" i="1"/>
  <c r="Q2871" i="1"/>
  <c r="Q4027" i="1"/>
  <c r="Q1404" i="1"/>
  <c r="Q1969" i="1"/>
  <c r="Q3877" i="1"/>
  <c r="Q3749" i="1"/>
  <c r="Q2516" i="1"/>
  <c r="Q3331" i="1"/>
  <c r="Q3947" i="1"/>
  <c r="Q1539" i="1"/>
  <c r="Q3603" i="1"/>
  <c r="Q3383" i="1"/>
  <c r="Q2977" i="1"/>
  <c r="Q3989" i="1"/>
  <c r="Q3867" i="1"/>
  <c r="Q1423" i="1"/>
  <c r="Q2477" i="1"/>
  <c r="Q1913" i="1"/>
  <c r="Q1759" i="1"/>
  <c r="Q2590" i="1"/>
  <c r="Q2254" i="1"/>
  <c r="Q1762" i="1"/>
  <c r="Q3520" i="1"/>
  <c r="Q2865" i="1"/>
  <c r="Q1998" i="1"/>
  <c r="Q3710" i="1"/>
  <c r="Q2989" i="1"/>
  <c r="Q2870" i="1"/>
  <c r="Q1922" i="1"/>
  <c r="Q3440" i="1"/>
  <c r="Q3438" i="1"/>
  <c r="Q3951" i="1"/>
  <c r="Q3873" i="1"/>
  <c r="Q1471" i="1"/>
  <c r="Q982" i="1"/>
  <c r="Q2796" i="1"/>
  <c r="Q2083" i="1"/>
  <c r="Q1110" i="1"/>
  <c r="Q3882" i="1"/>
  <c r="Q1875" i="1"/>
  <c r="Q1842" i="1"/>
  <c r="Q3929" i="1"/>
  <c r="Q2659" i="1"/>
  <c r="Q3333" i="1"/>
  <c r="Q1204" i="1"/>
  <c r="Q2132" i="1"/>
  <c r="Q1017" i="1"/>
  <c r="Q3472" i="1"/>
  <c r="Q3158" i="1"/>
  <c r="Q987" i="1"/>
  <c r="Q1345" i="1"/>
  <c r="Q3240" i="1"/>
  <c r="Q2876" i="1"/>
  <c r="Q3508" i="1"/>
  <c r="Q984" i="1"/>
  <c r="Q3689" i="1"/>
  <c r="Q1548" i="1"/>
  <c r="Q1342" i="1"/>
  <c r="Q940" i="1"/>
  <c r="Q1469" i="1"/>
  <c r="Q2432" i="1"/>
  <c r="Q3211" i="1"/>
  <c r="Q1764" i="1"/>
  <c r="Q1464" i="1"/>
  <c r="Q1251" i="1"/>
  <c r="Q2071" i="1"/>
  <c r="Q1630" i="1"/>
  <c r="Q1770" i="1"/>
  <c r="Q3578" i="1"/>
  <c r="Q2342" i="1"/>
  <c r="Q2867" i="1"/>
  <c r="Q1356" i="1"/>
  <c r="Q3393" i="1"/>
  <c r="Q1080" i="1"/>
  <c r="Q1461" i="1"/>
  <c r="Q2048" i="1"/>
  <c r="Q3690" i="1"/>
  <c r="Q2832" i="1"/>
  <c r="Q1597" i="1"/>
  <c r="Q3023" i="1"/>
  <c r="Q2909" i="1"/>
  <c r="Q945" i="1"/>
  <c r="Q4034" i="1"/>
  <c r="Q2790" i="1"/>
  <c r="Q2365" i="1"/>
  <c r="Q2604" i="1"/>
  <c r="Q3115" i="1"/>
  <c r="Q1760" i="1"/>
  <c r="Q1386" i="1"/>
  <c r="Q1992" i="1"/>
  <c r="Q3146" i="1"/>
  <c r="Q3708" i="1"/>
  <c r="Q1309" i="1"/>
  <c r="Q1357" i="1"/>
  <c r="Q2464" i="1"/>
  <c r="Q3152" i="1"/>
  <c r="Q1837" i="1"/>
  <c r="Q2146" i="1"/>
  <c r="Q1778" i="1"/>
  <c r="Q1516" i="1"/>
  <c r="Q1290" i="1"/>
  <c r="Q2474" i="1"/>
  <c r="Q1276" i="1"/>
  <c r="Q3073" i="1"/>
  <c r="Q1367" i="1"/>
  <c r="Q1424" i="1"/>
  <c r="Q1830" i="1"/>
  <c r="Q1388" i="1"/>
  <c r="Q4052" i="1"/>
  <c r="Q3215" i="1"/>
  <c r="Q1254" i="1"/>
  <c r="Q2019" i="1"/>
  <c r="Q2057" i="1"/>
  <c r="Q1633" i="1"/>
  <c r="Q1826" i="1"/>
  <c r="Q1102" i="1"/>
  <c r="Q2196" i="1"/>
  <c r="Q2812" i="1"/>
  <c r="Q2266" i="1"/>
  <c r="Q3098" i="1"/>
  <c r="Q2806" i="1"/>
  <c r="Q2642" i="1"/>
  <c r="Q944" i="1"/>
  <c r="Q3311" i="1"/>
  <c r="Q3090" i="1"/>
  <c r="Q1512" i="1"/>
  <c r="Q915" i="1"/>
  <c r="Q2293" i="1"/>
  <c r="Q3429" i="1"/>
  <c r="Q1051" i="1"/>
  <c r="Q2058" i="1"/>
  <c r="Q1715" i="1"/>
  <c r="Q3531" i="1"/>
  <c r="Q1186" i="1"/>
  <c r="Q3506" i="1"/>
  <c r="Q3374" i="1"/>
  <c r="Q3318" i="1"/>
  <c r="Q1731" i="1"/>
  <c r="Q1107" i="1"/>
  <c r="Q3245" i="1"/>
  <c r="Q3659" i="1"/>
  <c r="Q3261" i="1"/>
  <c r="Q4038" i="1"/>
  <c r="Q1070" i="1"/>
  <c r="Q3133" i="1"/>
  <c r="Q1976" i="1"/>
  <c r="Q2840" i="1"/>
  <c r="Q2878" i="1"/>
  <c r="Q912" i="1"/>
  <c r="Q2974" i="1"/>
  <c r="Q1397" i="1"/>
  <c r="Q1122" i="1"/>
  <c r="Q3447" i="1"/>
  <c r="Q3273" i="1"/>
  <c r="Q2868" i="1"/>
  <c r="Q969" i="1"/>
  <c r="Q3548" i="1"/>
  <c r="Q2683" i="1"/>
  <c r="Q3207" i="1"/>
  <c r="Q3223" i="1"/>
  <c r="Q1807" i="1"/>
  <c r="Q1164" i="1"/>
  <c r="Q3696" i="1"/>
  <c r="Q1877" i="1"/>
  <c r="Q2203" i="1"/>
  <c r="Q2599" i="1"/>
  <c r="Q2786" i="1"/>
  <c r="Q2213" i="1"/>
  <c r="Q1588" i="1"/>
  <c r="Q1669" i="1"/>
  <c r="Q1496" i="1"/>
  <c r="Q2367" i="1"/>
  <c r="Q3504" i="1"/>
  <c r="Q3813" i="1"/>
  <c r="Q2615" i="1"/>
  <c r="Q2651" i="1"/>
  <c r="Q3524" i="1"/>
  <c r="Q3135" i="1"/>
  <c r="Q2638" i="1"/>
  <c r="Q3201" i="1"/>
  <c r="Q3657" i="1"/>
  <c r="Q2745" i="1"/>
  <c r="Q1181" i="1"/>
  <c r="Q1695" i="1"/>
  <c r="Q1131" i="1"/>
  <c r="Q1015" i="1"/>
  <c r="Q2076" i="1"/>
  <c r="Q1832" i="1"/>
  <c r="Q1532" i="1"/>
  <c r="Q3781" i="1"/>
  <c r="Q2993" i="1"/>
  <c r="Q1260" i="1"/>
  <c r="Q1332" i="1"/>
  <c r="Q3379" i="1"/>
  <c r="Q3371" i="1"/>
  <c r="Q2222" i="1"/>
  <c r="Q2873" i="1"/>
  <c r="Q2005" i="1"/>
  <c r="Q1586" i="1"/>
  <c r="Q2627" i="1"/>
  <c r="Q1329" i="1"/>
  <c r="Q1205" i="1"/>
  <c r="Q1475" i="1"/>
  <c r="Q2340" i="1"/>
  <c r="Q2259" i="1"/>
  <c r="Q2141" i="1"/>
  <c r="Q2505" i="1"/>
  <c r="Q3793" i="1"/>
  <c r="Q2891" i="1"/>
  <c r="Q2303" i="1"/>
  <c r="Q1262" i="1"/>
  <c r="Q2530" i="1"/>
  <c r="Q1738" i="1"/>
  <c r="Q1041" i="1"/>
  <c r="Q1883" i="1"/>
  <c r="Q3832" i="1"/>
  <c r="Q986" i="1"/>
  <c r="Q1349" i="1"/>
  <c r="Q1990" i="1"/>
  <c r="Q2443" i="1"/>
  <c r="Q1723" i="1"/>
  <c r="Q4018" i="1"/>
  <c r="Q2089" i="1"/>
  <c r="Q1647" i="1"/>
  <c r="Q3320" i="1"/>
  <c r="Q2035" i="1"/>
  <c r="Q1301" i="1"/>
  <c r="Q3021" i="1"/>
  <c r="Q4001" i="1"/>
  <c r="Q1119" i="1"/>
  <c r="Q1776" i="1"/>
  <c r="Q2376" i="1"/>
  <c r="Q3837" i="1"/>
  <c r="Q3017" i="1"/>
  <c r="Q3697" i="1"/>
  <c r="Q1787" i="1"/>
  <c r="Q2717" i="1"/>
  <c r="Q2484" i="1"/>
  <c r="Q4021" i="1"/>
  <c r="Q1040" i="1"/>
  <c r="Q1948" i="1"/>
  <c r="Q1341" i="1"/>
  <c r="Q3434" i="1"/>
  <c r="Q3103" i="1"/>
  <c r="Q1245" i="1"/>
  <c r="Q2839" i="1"/>
  <c r="Q2711" i="1"/>
  <c r="Q3677" i="1"/>
  <c r="Q1493" i="1"/>
  <c r="Q1203" i="1"/>
  <c r="Q1028" i="1"/>
  <c r="Q2273" i="1"/>
  <c r="Q1169" i="1"/>
  <c r="Q1924" i="1"/>
  <c r="Q2008" i="1"/>
  <c r="Q2183" i="1"/>
  <c r="Q1277" i="1"/>
  <c r="Q2033" i="1"/>
  <c r="Q2449" i="1"/>
  <c r="Q1712" i="1"/>
  <c r="Q2312" i="1"/>
  <c r="Q2746" i="1"/>
  <c r="Q2392" i="1"/>
  <c r="Q1409" i="1"/>
  <c r="Q2695" i="1"/>
  <c r="Q947" i="1"/>
  <c r="Q946" i="1"/>
  <c r="Q904" i="1"/>
  <c r="Q995" i="1"/>
  <c r="Q3200" i="1"/>
  <c r="Q2380" i="1"/>
  <c r="Q2237" i="1"/>
  <c r="Q2371" i="1"/>
  <c r="Q3560" i="1"/>
  <c r="Q3287" i="1"/>
  <c r="Q2336" i="1"/>
  <c r="Q1679" i="1"/>
  <c r="Q3027" i="1"/>
  <c r="Q1543" i="1"/>
  <c r="Q3413" i="1"/>
  <c r="Q3645" i="1"/>
  <c r="Q1609" i="1"/>
  <c r="Q1898" i="1"/>
  <c r="Q2163" i="1"/>
  <c r="Q2363" i="1"/>
  <c r="Q3608" i="1"/>
  <c r="Q2436" i="1"/>
  <c r="Q2935" i="1"/>
  <c r="Q2966" i="1"/>
  <c r="Q2396" i="1"/>
  <c r="Q2494" i="1"/>
  <c r="Q1939" i="1"/>
  <c r="Q2801" i="1"/>
  <c r="Q1091" i="1"/>
  <c r="Q2581" i="1"/>
  <c r="Q2002" i="1"/>
  <c r="Q3394" i="1"/>
  <c r="Q2202" i="1"/>
  <c r="Q3358" i="1"/>
  <c r="Q1982" i="1"/>
  <c r="Q1065" i="1"/>
  <c r="Q2006" i="1"/>
  <c r="Q2127" i="1"/>
  <c r="Q1057" i="1"/>
  <c r="Q1281" i="1"/>
  <c r="Q3484" i="1"/>
  <c r="Q3106" i="1"/>
  <c r="Q2754" i="1"/>
  <c r="Q1716" i="1"/>
  <c r="Q1736" i="1"/>
  <c r="Q3123" i="1"/>
  <c r="Q1193" i="1"/>
  <c r="Q2105" i="1"/>
  <c r="Q3847" i="1"/>
  <c r="Q2568" i="1"/>
  <c r="Q2292" i="1"/>
  <c r="Q1691" i="1"/>
  <c r="Q2433" i="1"/>
  <c r="Q948" i="1"/>
  <c r="Q3799" i="1"/>
  <c r="Q2317" i="1"/>
  <c r="Q2946" i="1"/>
  <c r="Q2426" i="1"/>
  <c r="Q3357" i="1"/>
  <c r="Q3542" i="1"/>
  <c r="Q3499" i="1"/>
  <c r="Q3156" i="1"/>
  <c r="Q3538" i="1"/>
  <c r="Q1343" i="1"/>
  <c r="Q2421" i="1"/>
  <c r="Q3173" i="1"/>
  <c r="Q1754" i="1"/>
  <c r="Q1413" i="1"/>
  <c r="Q1115" i="1"/>
  <c r="Q2075" i="1"/>
  <c r="Q2112" i="1"/>
  <c r="Q3777" i="1"/>
  <c r="Q3836" i="1"/>
  <c r="Q3377" i="1"/>
  <c r="Q2318" i="1"/>
  <c r="Q3236" i="1"/>
  <c r="Q963" i="1"/>
  <c r="Q1959" i="1"/>
  <c r="Q1019" i="1"/>
  <c r="Q1130" i="1"/>
  <c r="Q3401" i="1"/>
  <c r="Q2034" i="1"/>
  <c r="Q2534" i="1"/>
  <c r="Q2458" i="1"/>
  <c r="Q902" i="1"/>
  <c r="Q2490" i="1"/>
  <c r="Q914" i="1"/>
  <c r="Q1652" i="1"/>
  <c r="Q959" i="1"/>
  <c r="Q3239" i="1"/>
  <c r="Q1097" i="1"/>
  <c r="Q2280" i="1"/>
  <c r="Q3705" i="1"/>
  <c r="Q3104" i="1"/>
  <c r="Q1813" i="1"/>
  <c r="Q3274" i="1"/>
  <c r="Q3080" i="1"/>
  <c r="Q2410" i="1"/>
  <c r="Q3709" i="1"/>
  <c r="Q1190" i="1"/>
  <c r="Q1045" i="1"/>
  <c r="Q1044" i="1"/>
  <c r="Q1315" i="1"/>
  <c r="Q2923" i="1"/>
  <c r="Q1201" i="1"/>
  <c r="Q3541" i="1"/>
  <c r="Q1114" i="1"/>
  <c r="Q2846" i="1"/>
  <c r="Q1953" i="1"/>
  <c r="Q2253" i="1"/>
  <c r="Q2124" i="1"/>
  <c r="Q2176" i="1"/>
  <c r="Q1688" i="1"/>
  <c r="Q1742" i="1"/>
  <c r="Q2573" i="1"/>
  <c r="Q1920" i="1"/>
  <c r="Q2576" i="1"/>
  <c r="Q3732" i="1"/>
  <c r="Q3295" i="1"/>
  <c r="Q3100" i="1"/>
  <c r="Q3302" i="1"/>
  <c r="Q1607" i="1"/>
  <c r="Q3043" i="1"/>
  <c r="Q1545" i="1"/>
  <c r="Q2420" i="1"/>
  <c r="Q2352" i="1"/>
  <c r="Q1886" i="1"/>
  <c r="Q2174" i="1"/>
  <c r="Q3000" i="1"/>
  <c r="Q1903" i="1"/>
  <c r="Q2241" i="1"/>
  <c r="Q3416" i="1"/>
  <c r="Q2296" i="1"/>
  <c r="Q988" i="1"/>
  <c r="Q2063" i="1"/>
  <c r="Q1008" i="1"/>
  <c r="Q1106" i="1"/>
  <c r="Q3554" i="1"/>
  <c r="Q1391" i="1"/>
  <c r="Q1035" i="1"/>
  <c r="Q3292" i="1"/>
  <c r="Q3566" i="1"/>
  <c r="Q3476" i="1"/>
  <c r="Q2282" i="1"/>
  <c r="Q1401" i="1"/>
  <c r="Q1442" i="1"/>
  <c r="Q3099" i="1"/>
  <c r="Q3337" i="1"/>
  <c r="Q1749" i="1"/>
  <c r="Q1772" i="1"/>
  <c r="Q3365" i="1"/>
  <c r="Q2874" i="1"/>
  <c r="Q1430" i="1"/>
  <c r="Q1831" i="1"/>
  <c r="Q1589" i="1"/>
  <c r="Q2354" i="1"/>
  <c r="Q1170" i="1"/>
  <c r="Q1016" i="1"/>
  <c r="Q2646" i="1"/>
  <c r="Q919" i="1"/>
  <c r="Q2609" i="1"/>
  <c r="Q3735" i="1"/>
  <c r="Q962" i="1"/>
  <c r="Q3022" i="1"/>
  <c r="Q3720" i="1"/>
  <c r="Q1014" i="1"/>
  <c r="Q2243" i="1"/>
  <c r="Q1071" i="1"/>
  <c r="Q1376" i="1"/>
  <c r="Q3375" i="1"/>
  <c r="Q3572" i="1"/>
  <c r="Q1492" i="1"/>
  <c r="Q1387" i="1"/>
  <c r="Q1127" i="1"/>
  <c r="Q2333" i="1"/>
  <c r="Q2310" i="1"/>
  <c r="Q2504" i="1"/>
  <c r="Q2463" i="1"/>
  <c r="Q1141" i="1"/>
  <c r="Q2837" i="1"/>
  <c r="Q3470" i="1"/>
  <c r="Q3797" i="1"/>
  <c r="Q2027" i="1"/>
  <c r="Q3247" i="1"/>
  <c r="Q1701" i="1"/>
  <c r="Q1983" i="1"/>
  <c r="Q974" i="1"/>
  <c r="Q3399" i="1"/>
  <c r="Q3963" i="1"/>
  <c r="Q2461" i="1"/>
  <c r="Q3225" i="1"/>
  <c r="Q2520" i="1"/>
  <c r="Q3649" i="1"/>
  <c r="Q1157" i="1"/>
  <c r="Q3042" i="1"/>
  <c r="Q993" i="1"/>
  <c r="Q1414" i="1"/>
  <c r="Q3653" i="1"/>
  <c r="Q2325" i="1"/>
  <c r="Q3798" i="1"/>
  <c r="Q3118" i="1"/>
  <c r="Q2802" i="1"/>
  <c r="Q2850" i="1"/>
  <c r="Q1448" i="1"/>
  <c r="Q2184" i="1"/>
  <c r="Q3636" i="1"/>
  <c r="Q1974" i="1"/>
  <c r="Q1717" i="1"/>
  <c r="Q2632" i="1"/>
  <c r="Q3252" i="1"/>
  <c r="Q3883" i="1"/>
  <c r="Q3765" i="1"/>
  <c r="Q1619" i="1"/>
  <c r="Q1395" i="1"/>
  <c r="Q1603" i="1"/>
  <c r="Q3212" i="1"/>
  <c r="Q2822" i="1"/>
  <c r="Q3286" i="1"/>
  <c r="Q1271" i="1"/>
  <c r="Q2388" i="1"/>
  <c r="Q3537" i="1"/>
  <c r="Q1160" i="1"/>
  <c r="Q1377" i="1"/>
  <c r="Q3706" i="1"/>
  <c r="Q1908" i="1"/>
  <c r="Q3786" i="1"/>
  <c r="Q2275" i="1"/>
  <c r="Q4057" i="1"/>
  <c r="Q1968" i="1"/>
  <c r="Q2895" i="1"/>
  <c r="Q2341" i="1"/>
  <c r="Q1022" i="1"/>
  <c r="Q1027" i="1"/>
  <c r="Q2061" i="1"/>
  <c r="Q2572" i="1"/>
  <c r="Q3186" i="1"/>
  <c r="Q3421" i="1"/>
  <c r="Q2957" i="1"/>
  <c r="Q3592" i="1"/>
  <c r="Q3054" i="1"/>
  <c r="Q3348" i="1"/>
  <c r="Q2798" i="1"/>
  <c r="Q3246" i="1"/>
  <c r="Q1763" i="1"/>
  <c r="Q3726" i="1"/>
  <c r="Q2614" i="1"/>
  <c r="Q1346" i="1"/>
  <c r="Q3144" i="1"/>
  <c r="Q1310" i="1"/>
  <c r="Q1958" i="1"/>
  <c r="Q3640" i="1"/>
  <c r="Q1710" i="1"/>
  <c r="Q1750" i="1"/>
  <c r="Q1782" i="1"/>
  <c r="Q1458" i="1"/>
  <c r="Q2267" i="1"/>
  <c r="Q2169" i="1"/>
  <c r="Q3410" i="1"/>
  <c r="Q3617" i="1"/>
  <c r="Q1682" i="1"/>
  <c r="Q2429" i="1"/>
  <c r="Q3151" i="1"/>
  <c r="Q3253" i="1"/>
  <c r="Q1222" i="1"/>
  <c r="Q1852" i="1"/>
  <c r="Q3193" i="1"/>
  <c r="Q3285" i="1"/>
  <c r="Q2134" i="1"/>
  <c r="Q3763" i="1"/>
  <c r="Q3583" i="1"/>
  <c r="Q1537" i="1"/>
  <c r="Q1515" i="1"/>
  <c r="Q2349" i="1"/>
  <c r="Q1484" i="1"/>
  <c r="Q1721" i="1"/>
  <c r="Q1735" i="1"/>
  <c r="Q1355" i="1"/>
  <c r="Q2301" i="1"/>
  <c r="Q1774" i="1"/>
  <c r="Q1708" i="1"/>
  <c r="Q2663" i="1"/>
  <c r="Q3564" i="1"/>
  <c r="Q3206" i="1"/>
  <c r="Q2574" i="1"/>
  <c r="Q2233" i="1"/>
  <c r="Q2536" i="1"/>
  <c r="Q2323" i="1"/>
  <c r="Q886" i="1"/>
  <c r="Q1095" i="1"/>
  <c r="Q3789" i="1"/>
  <c r="Q1806" i="1"/>
  <c r="Q2544" i="1"/>
  <c r="Q1021" i="1"/>
  <c r="Q918" i="1"/>
  <c r="Q3296" i="1"/>
  <c r="Q2622" i="1"/>
  <c r="Q3126" i="1"/>
  <c r="Q3340" i="1"/>
  <c r="Q2067" i="1"/>
  <c r="Q2074" i="1"/>
  <c r="Q1919" i="1"/>
  <c r="Q2361" i="1"/>
  <c r="Q1167" i="1"/>
  <c r="Q2620" i="1"/>
  <c r="Q3458" i="1"/>
  <c r="Q3656" i="1"/>
  <c r="Q3607" i="1"/>
  <c r="Q1522" i="1"/>
  <c r="Q2932" i="1"/>
  <c r="Q2697" i="1"/>
  <c r="Q2682" i="1"/>
  <c r="Q2810" i="1"/>
  <c r="Q1406" i="1"/>
  <c r="Q3464" i="1"/>
  <c r="Q3228" i="1"/>
  <c r="Q2472" i="1"/>
  <c r="Q3953" i="1"/>
  <c r="Q2422" i="1"/>
  <c r="Q3281" i="1"/>
  <c r="Q2601" i="1"/>
  <c r="Q1396" i="1"/>
  <c r="Q3622" i="1"/>
  <c r="Q2658" i="1"/>
  <c r="Q1399" i="1"/>
  <c r="Q2635" i="1"/>
  <c r="Q1905" i="1"/>
  <c r="Q1436" i="1"/>
  <c r="Q1048" i="1"/>
  <c r="Q1308" i="1"/>
  <c r="Q2268" i="1"/>
  <c r="Q1834" i="1"/>
  <c r="Q998" i="1"/>
  <c r="Q1994" i="1"/>
  <c r="Q1544" i="1"/>
  <c r="Q1072" i="1"/>
  <c r="Q1635" i="1"/>
  <c r="Q3332" i="1"/>
  <c r="Q3368" i="1"/>
  <c r="Q1168" i="1"/>
  <c r="Q938" i="1"/>
  <c r="Q2848" i="1"/>
  <c r="Q3535" i="1"/>
  <c r="Q3194" i="1"/>
  <c r="Q2654" i="1"/>
  <c r="Q3154" i="1"/>
  <c r="Q2291" i="1"/>
  <c r="Q3277" i="1"/>
  <c r="Q3441" i="1"/>
  <c r="Q3627" i="1"/>
  <c r="Q1499" i="1"/>
  <c r="Q3849" i="1"/>
  <c r="Q1278" i="1"/>
  <c r="Q2749" i="1"/>
  <c r="Q2245" i="1"/>
  <c r="Q3230" i="1"/>
  <c r="Q920" i="1"/>
  <c r="Q2111" i="1"/>
  <c r="Q2357" i="1"/>
  <c r="Q2270" i="1"/>
  <c r="Q3018" i="1"/>
  <c r="Q3423" i="1"/>
  <c r="Q1043" i="1"/>
  <c r="Q1055" i="1"/>
  <c r="Q1752" i="1"/>
  <c r="Q2439" i="1"/>
  <c r="Q1002" i="1"/>
  <c r="Q1979" i="1"/>
  <c r="Q2277" i="1"/>
  <c r="Q1514" i="1"/>
  <c r="Q1507" i="1"/>
  <c r="Q3527" i="1"/>
  <c r="Q2023" i="1"/>
  <c r="Q1547" i="1"/>
  <c r="Q1248" i="1"/>
  <c r="Q3491" i="1"/>
  <c r="Q3275" i="1"/>
  <c r="Q3668" i="1"/>
  <c r="Q1973" i="1"/>
  <c r="Q3155" i="1"/>
  <c r="Q2564" i="1"/>
  <c r="Q3614" i="1"/>
  <c r="Q3688" i="1"/>
  <c r="Q2483" i="1"/>
  <c r="Q3752" i="1"/>
  <c r="Q1293" i="1"/>
  <c r="Q3341" i="1"/>
  <c r="Q1796" i="1"/>
  <c r="Q1809" i="1"/>
  <c r="Q1135" i="1"/>
  <c r="Q3717" i="1"/>
  <c r="Q1137" i="1"/>
  <c r="Q3514" i="1"/>
  <c r="Q1128" i="1"/>
  <c r="Q2116" i="1"/>
  <c r="Q1902" i="1"/>
  <c r="Q3500" i="1"/>
  <c r="Q1665" i="1"/>
  <c r="Q3102" i="1"/>
  <c r="Q1811" i="1"/>
  <c r="Q2763" i="1"/>
  <c r="Q3463" i="1"/>
  <c r="Q1322" i="1"/>
  <c r="Q2260" i="1"/>
  <c r="Q2835" i="1"/>
  <c r="Q1099" i="1"/>
  <c r="Q3025" i="1"/>
  <c r="Q2162" i="1"/>
  <c r="Q2577" i="1"/>
  <c r="Q1287" i="1"/>
  <c r="Q3609" i="1"/>
  <c r="Q1063" i="1"/>
  <c r="Q975" i="1"/>
  <c r="Q3036" i="1"/>
  <c r="Q1240" i="1"/>
  <c r="Q1133" i="1"/>
  <c r="Q3790" i="1"/>
  <c r="Q1911" i="1"/>
  <c r="Q1036" i="1"/>
  <c r="Q1405" i="1"/>
  <c r="Q1407" i="1"/>
  <c r="Q1821" i="1"/>
  <c r="Q2117" i="1"/>
  <c r="Q2912" i="1"/>
  <c r="Q1907" i="1"/>
  <c r="Q3109" i="1"/>
  <c r="Q3249" i="1"/>
  <c r="Q917" i="1"/>
  <c r="Q1439" i="1"/>
  <c r="Q2118" i="1"/>
  <c r="Q3310" i="1"/>
  <c r="Q3819" i="1"/>
  <c r="Q1978" i="1"/>
  <c r="Q1392" i="1"/>
  <c r="Q2744" i="1"/>
  <c r="Q3403" i="1"/>
  <c r="Q3533" i="1"/>
  <c r="Q1098" i="1"/>
  <c r="Q1053" i="1"/>
  <c r="Q1031" i="1"/>
  <c r="Q3121" i="1"/>
  <c r="Q2369" i="1"/>
  <c r="Q2358" i="1"/>
  <c r="Q2816" i="1"/>
  <c r="Q2532" i="1"/>
  <c r="Q1210" i="1"/>
  <c r="Q1857" i="1"/>
  <c r="Q1600" i="1"/>
  <c r="Q3034" i="1"/>
  <c r="Q942" i="1"/>
  <c r="Q2326" i="1"/>
  <c r="Q1123" i="1"/>
  <c r="Q1527" i="1"/>
  <c r="Q3242" i="1"/>
  <c r="Q1182" i="1"/>
  <c r="Q1118" i="1"/>
  <c r="Q3380" i="1"/>
  <c r="Q2337" i="1"/>
  <c r="Q1622" i="1"/>
  <c r="Q1616" i="1"/>
  <c r="Q1644" i="1"/>
  <c r="Q2825" i="1"/>
  <c r="Q3478" i="1"/>
  <c r="Q3577" i="1"/>
  <c r="Q1930" i="1"/>
  <c r="Q1578" i="1"/>
  <c r="Q2628" i="1"/>
  <c r="Q1316" i="1"/>
  <c r="Q1977" i="1"/>
  <c r="Q2007" i="1"/>
  <c r="Q943" i="1"/>
  <c r="Q2770" i="1"/>
  <c r="Q2482" i="1"/>
  <c r="Q1303" i="1"/>
  <c r="Q2884" i="1"/>
  <c r="Q3857" i="1"/>
  <c r="Q3855" i="1"/>
  <c r="Q1692" i="1"/>
  <c r="Q2529" i="1"/>
  <c r="Q2189" i="1"/>
  <c r="Q2904" i="1"/>
  <c r="Q3162" i="1"/>
  <c r="Q1291" i="1"/>
  <c r="Q1989" i="1"/>
  <c r="Q1344" i="1"/>
  <c r="Q3878" i="1"/>
  <c r="Q3981" i="1"/>
  <c r="Q1559" i="1"/>
  <c r="Q1139" i="1"/>
  <c r="Q3517" i="1"/>
  <c r="Q3362" i="1"/>
  <c r="Q2757" i="1"/>
  <c r="Q3336" i="1"/>
  <c r="Q3386" i="1"/>
  <c r="Q1083" i="1"/>
  <c r="Q2858" i="1"/>
  <c r="Q3446" i="1"/>
  <c r="Q3306" i="1"/>
  <c r="Q3351" i="1"/>
  <c r="Q1980" i="1"/>
  <c r="Q1971" i="1"/>
  <c r="Q1286" i="1"/>
  <c r="Q3265" i="1"/>
  <c r="Q2021" i="1"/>
  <c r="Q3437" i="1"/>
  <c r="Q3842" i="1"/>
  <c r="Q3545" i="1"/>
  <c r="Q4035" i="1"/>
  <c r="Q1454" i="1"/>
  <c r="Q3213" i="1"/>
  <c r="Q1149" i="1"/>
  <c r="Q2503" i="1"/>
  <c r="Q2355" i="1"/>
  <c r="Q1105" i="1"/>
  <c r="Q2698" i="1"/>
  <c r="Q2037" i="1"/>
  <c r="Q1227" i="1"/>
  <c r="Q1140" i="1"/>
  <c r="Q3315" i="1"/>
  <c r="Q1923" i="1"/>
  <c r="Q2029" i="1"/>
  <c r="Q3442" i="1"/>
  <c r="Q3674" i="1"/>
  <c r="Q3462" i="1"/>
  <c r="Q1491" i="1"/>
  <c r="Q3445" i="1"/>
  <c r="Q1761" i="1"/>
  <c r="Q3196" i="1"/>
  <c r="Q3398" i="1"/>
  <c r="Q1147" i="1"/>
  <c r="Q3305" i="1"/>
  <c r="Q2187" i="1"/>
  <c r="Q3049" i="1"/>
  <c r="Q3795" i="1"/>
  <c r="Q2741" i="1"/>
  <c r="Q2713" i="1"/>
  <c r="Q3724" i="1"/>
  <c r="Q3264" i="1"/>
  <c r="Q3330" i="1"/>
  <c r="Q3373" i="1"/>
  <c r="Q2507" i="1"/>
  <c r="Q3875" i="1"/>
  <c r="Q1991" i="1"/>
  <c r="Q3834" i="1"/>
  <c r="Q3519" i="1"/>
  <c r="Q2173" i="1"/>
  <c r="Q2733" i="1"/>
  <c r="Q2671" i="1"/>
  <c r="Q2533" i="1"/>
  <c r="Q2875" i="1"/>
  <c r="Q3676" i="1"/>
  <c r="Q2329" i="1"/>
  <c r="Q4032" i="1"/>
  <c r="Q2794" i="1"/>
  <c r="Q2649" i="1"/>
  <c r="Q4050" i="1"/>
  <c r="Q4005" i="1"/>
  <c r="Q3417" i="1"/>
  <c r="Q2881" i="1"/>
  <c r="Q3597" i="1"/>
  <c r="Q4019" i="1"/>
  <c r="Q3040" i="1"/>
  <c r="Q3035" i="1"/>
  <c r="Q3235" i="1"/>
  <c r="Q2608" i="1"/>
  <c r="Q2248" i="1"/>
  <c r="Q3195" i="1"/>
  <c r="Q2261" i="1"/>
  <c r="Q1556" i="1"/>
  <c r="Q3179" i="1"/>
  <c r="Q1816" i="1"/>
  <c r="Q3093" i="1"/>
  <c r="Q3680" i="1"/>
  <c r="Q2799" i="1"/>
  <c r="Q1497" i="1"/>
  <c r="Q2425" i="1"/>
  <c r="Q2313" i="1"/>
  <c r="Q3637" i="1"/>
  <c r="Q2453" i="1"/>
  <c r="Q2309" i="1"/>
  <c r="Q2880" i="1"/>
  <c r="Q1810" i="1"/>
  <c r="Q2800" i="1"/>
  <c r="Q1680" i="1"/>
  <c r="Q2441" i="1"/>
  <c r="Q2861" i="1"/>
  <c r="Q3694" i="1"/>
  <c r="Q1739" i="1"/>
  <c r="Q4006" i="1"/>
  <c r="Q2344" i="1"/>
  <c r="Q1422" i="1"/>
  <c r="Q2004" i="1"/>
  <c r="Q3660" i="1"/>
  <c r="Q3635" i="1"/>
  <c r="Q2350" i="1"/>
  <c r="Q1505" i="1"/>
  <c r="Q2346" i="1"/>
  <c r="Q2055" i="1"/>
  <c r="Q2424" i="1"/>
  <c r="Q2644" i="1"/>
  <c r="Q2299" i="1"/>
  <c r="Q3818" i="1"/>
  <c r="Q2734" i="1"/>
  <c r="Q1361" i="1"/>
  <c r="Q1435" i="1"/>
  <c r="Q3998" i="1"/>
  <c r="Q2778" i="1"/>
  <c r="Q2383" i="1"/>
  <c r="Q2709" i="1"/>
  <c r="Q3889" i="1"/>
  <c r="Q3466" i="1"/>
  <c r="Q3957" i="1"/>
  <c r="Q4024" i="1"/>
  <c r="Q3297" i="1"/>
  <c r="Q3243" i="1"/>
  <c r="Q1445" i="1"/>
  <c r="Q1564" i="1"/>
  <c r="Q2913" i="1"/>
  <c r="Q3937" i="1"/>
  <c r="Q2777" i="1"/>
  <c r="Q3411" i="1"/>
  <c r="Q3881" i="1"/>
  <c r="Q2580" i="1"/>
  <c r="Q2756" i="1"/>
  <c r="Q2381" i="1"/>
  <c r="Q4041" i="1"/>
  <c r="Q1960" i="1"/>
  <c r="Q1697" i="1"/>
  <c r="Q3762" i="1"/>
  <c r="Q2416" i="1"/>
  <c r="Q2611" i="1"/>
  <c r="Q2952" i="1"/>
  <c r="Q2444" i="1"/>
  <c r="Q1172" i="1"/>
  <c r="Q1207" i="1"/>
  <c r="Q349" i="1"/>
  <c r="Q979" i="1"/>
  <c r="Q1148" i="1"/>
  <c r="Q1993" i="1"/>
  <c r="Q2662" i="1"/>
  <c r="Q2143" i="1"/>
  <c r="Q2452" i="1"/>
  <c r="Q2680" i="1"/>
  <c r="Q2833" i="1"/>
  <c r="Q1323" i="1"/>
  <c r="Q3280" i="1"/>
  <c r="Q1317" i="1"/>
  <c r="Q1803" i="1"/>
  <c r="Q1789" i="1"/>
  <c r="Q2387" i="1"/>
  <c r="Q1814" i="1"/>
  <c r="Q2489" i="1"/>
  <c r="Q1795" i="1"/>
  <c r="Q1822" i="1"/>
  <c r="Q3521" i="1"/>
  <c r="Q3838" i="1"/>
  <c r="Q2240" i="1"/>
  <c r="Q2343" i="1"/>
  <c r="Q1216" i="1"/>
  <c r="Q1350" i="1"/>
  <c r="Q1178" i="1"/>
  <c r="Q1033" i="1"/>
  <c r="Q690" i="1"/>
  <c r="Q240" i="1"/>
  <c r="Q983" i="1"/>
  <c r="Q991" i="1"/>
  <c r="Q613" i="1"/>
  <c r="Q1084" i="1"/>
  <c r="Q999" i="1"/>
  <c r="Q681" i="1"/>
  <c r="Q78" i="1"/>
  <c r="Q1327" i="1"/>
  <c r="Q1385" i="1"/>
  <c r="Q258" i="1"/>
  <c r="Q3307" i="1"/>
  <c r="Q1024" i="1"/>
  <c r="Q772" i="1"/>
  <c r="Q960" i="1"/>
  <c r="Q1238" i="1"/>
  <c r="Q1591" i="1"/>
  <c r="Q117" i="1"/>
  <c r="Q950" i="1"/>
  <c r="Q973" i="1"/>
  <c r="Q1059" i="1"/>
  <c r="Q1441" i="1"/>
  <c r="Q1242" i="1"/>
  <c r="Q242" i="1"/>
  <c r="Q663" i="1"/>
  <c r="Q1171" i="1"/>
  <c r="Q362" i="1"/>
  <c r="Q513" i="1"/>
  <c r="Q302" i="1"/>
  <c r="Q109" i="1"/>
  <c r="Q734" i="1"/>
  <c r="Q1326" i="1"/>
  <c r="Q67" i="1"/>
  <c r="Q504" i="1"/>
  <c r="Q1427" i="1"/>
  <c r="Q1479" i="1"/>
  <c r="Q4090" i="1"/>
  <c r="Q4017" i="1"/>
  <c r="Q4089" i="1"/>
  <c r="Q4112" i="1"/>
  <c r="Q4067" i="1"/>
  <c r="Q4094" i="1"/>
  <c r="Q4100" i="1"/>
  <c r="Q4069" i="1"/>
  <c r="Q4115" i="1"/>
  <c r="Q4111" i="1"/>
  <c r="Q4076" i="1"/>
  <c r="Q4109" i="1"/>
  <c r="Q4092" i="1"/>
  <c r="Q4075" i="1"/>
  <c r="Q4071" i="1"/>
  <c r="Q4101" i="1"/>
  <c r="Q4113" i="1"/>
  <c r="Q4102" i="1"/>
  <c r="Q4062" i="1"/>
  <c r="Q1897" i="1"/>
  <c r="Q3180" i="1"/>
  <c r="Q2981" i="1"/>
  <c r="Q1725" i="1"/>
  <c r="Q3496" i="1"/>
  <c r="Q3831" i="1"/>
  <c r="Q1275" i="1"/>
  <c r="Q3209" i="1"/>
  <c r="Q2012" i="1"/>
  <c r="Q3505" i="1"/>
  <c r="Q3432" i="1"/>
  <c r="Q2092" i="1"/>
  <c r="Q3388" i="1"/>
  <c r="Q1258" i="1"/>
  <c r="Q2093" i="1"/>
  <c r="Q3695" i="1"/>
  <c r="Q1412" i="1"/>
  <c r="Q3976" i="1"/>
  <c r="Q1263" i="1"/>
  <c r="Q2022" i="1"/>
  <c r="Q2278" i="1"/>
  <c r="Q2675" i="1"/>
  <c r="Q1375" i="1"/>
  <c r="Q1786" i="1"/>
  <c r="Q2190" i="1"/>
  <c r="Q3563" i="1"/>
  <c r="Q2440" i="1"/>
  <c r="Q1459" i="1"/>
  <c r="Q3048" i="1"/>
  <c r="Q2995" i="1"/>
  <c r="Q3727" i="1"/>
  <c r="Q2223" i="1"/>
  <c r="Q3469" i="1"/>
  <c r="Q2584" i="1"/>
  <c r="Q937" i="1"/>
  <c r="Q2716" i="1"/>
  <c r="Q3593" i="1"/>
  <c r="Q2036" i="1"/>
  <c r="Q3487" i="1"/>
  <c r="Q1732" i="1"/>
  <c r="Q3796" i="1"/>
  <c r="Q2459" i="1"/>
  <c r="Q2690" i="1"/>
  <c r="Q2160" i="1"/>
  <c r="Q1299" i="1"/>
  <c r="Q2834" i="1"/>
  <c r="Q2665" i="1"/>
  <c r="Q1587" i="1"/>
  <c r="Q1985" i="1"/>
  <c r="Q1871" i="1"/>
  <c r="Q4026" i="1"/>
  <c r="Q2631" i="1"/>
  <c r="Q3550" i="1"/>
  <c r="Q3119" i="1"/>
  <c r="Q2209" i="1"/>
  <c r="Q3782" i="1"/>
  <c r="Q2152" i="1"/>
  <c r="Q3858" i="1"/>
  <c r="Q1661" i="1"/>
  <c r="Q2739" i="1"/>
  <c r="Q2633" i="1"/>
  <c r="Q3498" i="1"/>
  <c r="Q1143" i="1"/>
  <c r="Q2853" i="1"/>
  <c r="Q3729" i="1"/>
  <c r="Q2694" i="1"/>
  <c r="Q1209" i="1"/>
  <c r="Q2688" i="1"/>
  <c r="Q1176" i="1"/>
  <c r="Q3282" i="1"/>
  <c r="Q3202" i="1"/>
  <c r="Q1288" i="1"/>
  <c r="Q1645" i="1"/>
  <c r="Q1862" i="1"/>
  <c r="Q1324" i="1"/>
  <c r="Q2252" i="1"/>
  <c r="Q3974" i="1"/>
  <c r="Q3301" i="1"/>
  <c r="Q2319" i="1"/>
  <c r="Q1719" i="1"/>
  <c r="Q3231" i="1"/>
  <c r="Q1325" i="1"/>
  <c r="Q1257" i="1"/>
  <c r="Q3062" i="1"/>
  <c r="Q2103" i="1"/>
  <c r="Q2712" i="1"/>
  <c r="Q2996" i="1"/>
  <c r="Q2473" i="1"/>
  <c r="Q788" i="1"/>
  <c r="Q3019" i="1"/>
  <c r="Q51" i="1"/>
  <c r="Q679" i="1"/>
  <c r="Q604" i="1"/>
  <c r="Q3754" i="1"/>
  <c r="Q3601" i="1"/>
  <c r="Q2637" i="1"/>
  <c r="Q3651" i="1"/>
  <c r="Q2653" i="1"/>
  <c r="Q1560" i="1"/>
  <c r="Q3595" i="1"/>
  <c r="Q1975" i="1"/>
  <c r="Q4066" i="1"/>
  <c r="Q939" i="1"/>
  <c r="Q464" i="1"/>
  <c r="Q2247" i="1"/>
  <c r="Q3588" i="1"/>
  <c r="Q3785" i="1"/>
  <c r="Q2435" i="1"/>
  <c r="Q928" i="1"/>
  <c r="Q2403" i="1"/>
  <c r="Q1249" i="1"/>
  <c r="Q978" i="1"/>
  <c r="Q1009" i="1"/>
  <c r="Q1510" i="1"/>
  <c r="Q2351" i="1"/>
  <c r="Q1846" i="1"/>
  <c r="Q2949" i="1"/>
  <c r="Q1773" i="1"/>
  <c r="Q1584" i="1"/>
  <c r="Q2997" i="1"/>
  <c r="Q2156" i="1"/>
  <c r="Q1660" i="1"/>
  <c r="Q1420" i="1"/>
  <c r="Q1549" i="1"/>
  <c r="Q3089" i="1"/>
  <c r="Q515" i="1"/>
  <c r="Q3507" i="1"/>
  <c r="Q3993" i="1"/>
  <c r="Q4061" i="1"/>
  <c r="Q977" i="1"/>
  <c r="Q4051" i="1"/>
  <c r="Q2128" i="1"/>
  <c r="Q3939" i="1"/>
  <c r="Q1410" i="1"/>
  <c r="Q3070" i="1"/>
  <c r="Q3712" i="1"/>
  <c r="Q3967" i="1"/>
  <c r="Q2967" i="1"/>
  <c r="Q2951" i="1"/>
  <c r="Q3439" i="1"/>
  <c r="Q3719" i="1"/>
  <c r="Q3197" i="1"/>
  <c r="Q3774" i="1"/>
  <c r="Q3615" i="1"/>
  <c r="Q1437" i="1"/>
  <c r="Q3044" i="1"/>
  <c r="Q2629" i="1"/>
  <c r="Q2612" i="1"/>
  <c r="Q1769" i="1"/>
  <c r="Q1519" i="1"/>
  <c r="Q1856" i="1"/>
  <c r="Q3172" i="1"/>
  <c r="Q1599" i="1"/>
  <c r="Q1393" i="1"/>
  <c r="Q2969" i="1"/>
  <c r="Q3869" i="1"/>
  <c r="Q1295" i="1"/>
  <c r="Q1096" i="1"/>
  <c r="Q2154" i="1"/>
  <c r="Q3629" i="1"/>
  <c r="Q1925" i="1"/>
  <c r="Q2652" i="1"/>
  <c r="Q2402" i="1"/>
  <c r="Q1151" i="1"/>
  <c r="Q2385" i="1"/>
  <c r="Q1901" i="1"/>
  <c r="Q2017" i="1"/>
  <c r="Q1336" i="1"/>
  <c r="Q3395" i="1"/>
  <c r="Q3219" i="1"/>
  <c r="Q1870" i="1"/>
  <c r="Q3299" i="1"/>
  <c r="Q2330" i="1"/>
  <c r="Q4077" i="1"/>
  <c r="Q2718" i="1"/>
  <c r="Q3725" i="1"/>
  <c r="Q1366" i="1"/>
  <c r="Q3004" i="1"/>
  <c r="Q2851" i="1"/>
  <c r="Q2151" i="1"/>
  <c r="Q3764" i="1"/>
  <c r="Q3596" i="1"/>
  <c r="Q2239" i="1"/>
  <c r="Q2294" i="1"/>
  <c r="Q2080" i="1"/>
  <c r="Q2950" i="1"/>
  <c r="Q1899" i="1"/>
  <c r="Q1737" i="1"/>
  <c r="Q1267" i="1"/>
  <c r="Q1783" i="1"/>
  <c r="Q1077" i="1"/>
  <c r="Q1483" i="1"/>
  <c r="Q3558" i="1"/>
  <c r="Q971" i="1"/>
  <c r="Q3385" i="1"/>
  <c r="Q1849" i="1"/>
  <c r="Q1364" i="1"/>
  <c r="Q2164" i="1"/>
  <c r="Q923" i="1"/>
  <c r="Q3107" i="1"/>
  <c r="Q1086" i="1"/>
  <c r="Q1934" i="1"/>
  <c r="Q1333" i="1"/>
  <c r="Q2181" i="1"/>
  <c r="Q1802" i="1"/>
  <c r="Q2155" i="1"/>
  <c r="Q1379" i="1"/>
  <c r="Q2000" i="1"/>
  <c r="Q1146" i="1"/>
  <c r="Q2781" i="1"/>
  <c r="Q2687" i="1"/>
  <c r="Q926" i="1"/>
  <c r="Q3137" i="1"/>
  <c r="Q1817" i="1"/>
  <c r="Q1162" i="1"/>
  <c r="Q2990" i="1"/>
  <c r="Q2335" i="1"/>
  <c r="Q2195" i="1"/>
  <c r="Q1553" i="1"/>
  <c r="Q3400" i="1"/>
  <c r="Q3234" i="1"/>
  <c r="Q2558" i="1"/>
  <c r="Q3670" i="1"/>
  <c r="Q1593" i="1"/>
  <c r="Q2545" i="1"/>
  <c r="Q2591" i="1"/>
  <c r="Q1740" i="1"/>
  <c r="Q1180" i="1"/>
  <c r="Q3452" i="1"/>
  <c r="Q2783" i="1"/>
  <c r="Q2727" i="1"/>
  <c r="Q3884" i="1"/>
  <c r="Q1108" i="1"/>
  <c r="Q1910" i="1"/>
  <c r="Q1643" i="1"/>
  <c r="Q1354" i="1"/>
  <c r="Q3139" i="1"/>
  <c r="Q1194" i="1"/>
  <c r="Q1285" i="1"/>
  <c r="Q1518" i="1"/>
  <c r="Q1745" i="1"/>
  <c r="Q2732" i="1"/>
  <c r="Q1945" i="1"/>
  <c r="Q1628" i="1"/>
  <c r="Q3012" i="1"/>
  <c r="Q3290" i="1"/>
  <c r="Q1501" i="1"/>
  <c r="Q2528" i="1"/>
  <c r="Q2994" i="1"/>
  <c r="Q2274" i="1"/>
  <c r="Q3807" i="1"/>
  <c r="Q2442" i="1"/>
  <c r="Q3300" i="1"/>
  <c r="Q3936" i="1"/>
  <c r="Q1779" i="1"/>
  <c r="Q2227" i="1"/>
  <c r="Q1707" i="1"/>
  <c r="Q913" i="1"/>
  <c r="Q3526" i="1"/>
  <c r="Q3702" i="1"/>
  <c r="Q3497" i="1"/>
  <c r="Q3721" i="1"/>
  <c r="Q1632" i="1"/>
  <c r="Q2450" i="1"/>
  <c r="Q1189" i="1"/>
  <c r="Q1005" i="1"/>
  <c r="Q2724" i="1"/>
  <c r="Q3343" i="1"/>
  <c r="Q2650" i="1"/>
  <c r="Q1648" i="1"/>
  <c r="Q3944" i="1"/>
  <c r="Q2415" i="1"/>
  <c r="Q3009" i="1"/>
  <c r="Q2211" i="1"/>
  <c r="Q1221" i="1"/>
  <c r="Q997" i="1"/>
  <c r="Q3068" i="1"/>
  <c r="Q1314" i="1"/>
  <c r="Q3266" i="1"/>
  <c r="Q2256" i="1"/>
  <c r="Q3268" i="1"/>
  <c r="Q2199" i="1"/>
  <c r="Q2175" i="1"/>
  <c r="Q3910" i="1"/>
  <c r="Q3370" i="1"/>
  <c r="Q1006" i="1"/>
  <c r="Q2821" i="1"/>
  <c r="Q2011" i="1"/>
  <c r="Q1298" i="1"/>
  <c r="Q1253" i="1"/>
  <c r="Q2872" i="1"/>
  <c r="Q3983" i="1"/>
  <c r="Q2886" i="1"/>
  <c r="Q1829" i="1"/>
  <c r="Q2750" i="1"/>
  <c r="Q1579" i="1"/>
  <c r="Q2446" i="1"/>
  <c r="Q929" i="1"/>
  <c r="Q3382" i="1"/>
  <c r="Q2714" i="1"/>
  <c r="Q3381" i="1"/>
  <c r="Q2438" i="1"/>
  <c r="Q2883" i="1"/>
  <c r="Q2306" i="1"/>
  <c r="Q2042" i="1"/>
  <c r="Q2013" i="1"/>
  <c r="Q1371" i="1"/>
  <c r="Q3097" i="1"/>
  <c r="Q2320" i="1"/>
  <c r="Q2705" i="1"/>
  <c r="Q1844" i="1"/>
  <c r="Q2514" i="1"/>
  <c r="Q3580" i="1"/>
  <c r="Q2179" i="1"/>
  <c r="Q3868" i="1"/>
  <c r="Q1981" i="1"/>
  <c r="Q1866" i="1"/>
  <c r="Q930" i="1"/>
  <c r="Q3254" i="1"/>
  <c r="Q2587" i="1"/>
  <c r="Q2377" i="1"/>
  <c r="Q2501" i="1"/>
  <c r="Q2598" i="1"/>
  <c r="Q1400" i="1"/>
  <c r="Q2391" i="1"/>
  <c r="Q2525" i="1"/>
  <c r="Q1452" i="1"/>
  <c r="Q1626" i="1"/>
  <c r="Q3424" i="1"/>
  <c r="Q2569" i="1"/>
  <c r="Q1056" i="1"/>
  <c r="Q1050" i="1"/>
  <c r="Q992" i="1"/>
  <c r="Q3141" i="1"/>
  <c r="Q2468" i="1"/>
  <c r="Q2492" i="1"/>
  <c r="Q3639" i="1"/>
  <c r="Q1812" i="1"/>
  <c r="Q1988" i="1"/>
  <c r="Q3549" i="1"/>
  <c r="Q1094" i="1"/>
  <c r="Q1117" i="1"/>
  <c r="Q3574" i="1"/>
  <c r="Q1511" i="1"/>
  <c r="Q2180" i="1"/>
  <c r="Q1858" i="1"/>
  <c r="Q1823" i="1"/>
  <c r="Q4045" i="1"/>
  <c r="Q2856" i="1"/>
  <c r="Q1272" i="1"/>
  <c r="Q2451" i="1"/>
  <c r="Q2307" i="1"/>
  <c r="Q227" i="1"/>
  <c r="Q559" i="1"/>
  <c r="Q3329" i="1"/>
  <c r="Q720" i="1"/>
  <c r="Q526" i="1"/>
  <c r="Q850" i="1"/>
  <c r="Q910" i="1"/>
  <c r="Q299" i="1"/>
  <c r="Q2456" i="1"/>
  <c r="Q164" i="1"/>
  <c r="Q487" i="1"/>
  <c r="Q365" i="1"/>
  <c r="Q610" i="1"/>
  <c r="Q263" i="1"/>
  <c r="Q520" i="1"/>
  <c r="Q644" i="1"/>
  <c r="Q3475" i="1"/>
  <c r="Q3746" i="1"/>
  <c r="Q3612" i="1"/>
  <c r="Q799" i="1"/>
  <c r="Q2066" i="1"/>
  <c r="Q1334" i="1"/>
  <c r="Q432" i="1"/>
  <c r="Q222" i="1"/>
  <c r="Q916" i="1"/>
  <c r="Q403" i="1"/>
  <c r="Q2053" i="1"/>
  <c r="Q3631" i="1"/>
  <c r="Q378" i="1"/>
  <c r="Q1284" i="1"/>
  <c r="Q379" i="1"/>
  <c r="Q273" i="1"/>
  <c r="Q3731" i="1"/>
  <c r="Q366" i="1"/>
  <c r="Q1480" i="1"/>
  <c r="Q1936" i="1"/>
  <c r="Q876" i="1"/>
  <c r="Q3707" i="1"/>
  <c r="Q789" i="1"/>
  <c r="Q877" i="1"/>
  <c r="Q567" i="1"/>
  <c r="Q3716" i="1"/>
  <c r="Q1931" i="1"/>
  <c r="Q625" i="1"/>
  <c r="Q1365" i="1"/>
  <c r="Q592" i="1"/>
  <c r="Q2142" i="1"/>
  <c r="Q2944" i="1"/>
  <c r="Q2549" i="1"/>
  <c r="Q3258" i="1"/>
  <c r="Q3979" i="1"/>
  <c r="Q2554" i="1"/>
  <c r="Q1610" i="1"/>
  <c r="Q3895" i="1"/>
  <c r="Q691" i="1"/>
  <c r="Q3775" i="1"/>
  <c r="Q3149" i="1"/>
  <c r="Q3304" i="1"/>
  <c r="Q1570" i="1"/>
  <c r="Q2715" i="1"/>
  <c r="Q3060" i="1"/>
  <c r="Q3728" i="1"/>
  <c r="Q2910" i="1"/>
  <c r="Q654" i="1"/>
  <c r="Q994" i="1"/>
  <c r="Q1154" i="1"/>
  <c r="Q3682" i="1"/>
  <c r="Q3444" i="1"/>
  <c r="Q627" i="1"/>
  <c r="Q1447" i="1"/>
  <c r="Q4043" i="1"/>
  <c r="Q4072" i="1"/>
  <c r="Q4003" i="1"/>
  <c r="Q4095" i="1"/>
  <c r="Q4098" i="1"/>
  <c r="Q1359" i="1"/>
  <c r="Q1174" i="1"/>
  <c r="Q1018" i="1"/>
  <c r="Q2511" i="1"/>
  <c r="Q1684" i="1"/>
  <c r="Q1952" i="1"/>
  <c r="Q1382" i="1"/>
  <c r="Q1206" i="1"/>
  <c r="Q1997" i="1"/>
  <c r="Q2120" i="1"/>
  <c r="Q2216" i="1"/>
  <c r="Q3553" i="1"/>
  <c r="Q1865" i="1"/>
  <c r="Q2374" i="1"/>
  <c r="Q1433" i="1"/>
  <c r="Q2018" i="1"/>
  <c r="Q1132" i="1"/>
  <c r="Q1896" i="1"/>
  <c r="Q1563" i="1"/>
  <c r="Q1081" i="1"/>
  <c r="Q3210" i="1"/>
  <c r="Q1888" i="1"/>
  <c r="Q2677" i="1"/>
  <c r="Q1039" i="1"/>
  <c r="Q3347" i="1"/>
  <c r="Q1526" i="1"/>
  <c r="Q3492" i="1"/>
  <c r="Q1482" i="1"/>
  <c r="Q2978" i="1"/>
  <c r="Q1675" i="1"/>
  <c r="Q1134" i="1"/>
  <c r="Q2900" i="1"/>
  <c r="Q2768" i="1"/>
  <c r="Q3041" i="1"/>
  <c r="Q2660" i="1"/>
  <c r="Q2104" i="1"/>
  <c r="Q2885" i="1"/>
  <c r="Q2619" i="1"/>
  <c r="Q2583" i="1"/>
  <c r="Q722" i="1"/>
  <c r="Q2764" i="1"/>
  <c r="Q2097" i="1"/>
  <c r="Q3551" i="1"/>
  <c r="Q3552" i="1"/>
  <c r="Q4029" i="1"/>
  <c r="Q3046" i="1"/>
  <c r="Q1984" i="1"/>
  <c r="Q958" i="1"/>
  <c r="Q1642" i="1"/>
  <c r="Q2928" i="1"/>
  <c r="Q3872" i="1"/>
  <c r="Q2971" i="1"/>
  <c r="Q3114" i="1"/>
  <c r="Q2561" i="1"/>
  <c r="Q2630" i="1"/>
  <c r="Q1517" i="1"/>
  <c r="Q4047" i="1"/>
  <c r="Q3852" i="1"/>
  <c r="Q3515" i="1"/>
  <c r="Q1398" i="1"/>
  <c r="Q2178" i="1"/>
  <c r="Q1847" i="1"/>
  <c r="Q1757" i="1"/>
  <c r="Q3747" i="1"/>
  <c r="Q3741" i="1"/>
  <c r="Q1909" i="1"/>
  <c r="Q3686" i="1"/>
  <c r="Q836" i="1"/>
  <c r="Q3378" i="1"/>
  <c r="Q2606" i="1"/>
  <c r="Q3473" i="1"/>
  <c r="Q2198" i="1"/>
  <c r="Q1646" i="1"/>
  <c r="Q2864" i="1"/>
  <c r="Q2276" i="1"/>
  <c r="Q3783" i="1"/>
  <c r="Q449" i="1"/>
  <c r="Q3862" i="1"/>
  <c r="Q3853" i="1"/>
  <c r="Q2231" i="1"/>
  <c r="Q2707" i="1"/>
  <c r="Q2767" i="1"/>
  <c r="Q2787" i="1"/>
  <c r="Q1460" i="1"/>
  <c r="Q2595" i="1"/>
  <c r="Q3267" i="1"/>
  <c r="Q889" i="1"/>
  <c r="Q448" i="1"/>
  <c r="Q1734" i="1"/>
  <c r="Q3894" i="1"/>
  <c r="Q3587" i="1"/>
  <c r="Q400" i="1"/>
  <c r="Q4030" i="1"/>
  <c r="Q2499" i="1"/>
  <c r="Q884" i="1"/>
  <c r="Q3430" i="1"/>
  <c r="Q335" i="1"/>
  <c r="Q796" i="1"/>
  <c r="Q1498" i="1"/>
  <c r="Q457" i="1"/>
  <c r="Q3077" i="1"/>
  <c r="Q1104" i="1"/>
  <c r="Q2672" i="1"/>
  <c r="Q3435" i="1"/>
  <c r="Q1159" i="1"/>
  <c r="Q4012" i="1"/>
  <c r="Q1163" i="1"/>
  <c r="Q2123" i="1"/>
  <c r="Q1419" i="1"/>
  <c r="Q3053" i="1"/>
  <c r="Q3065" i="1"/>
  <c r="Q3161" i="1"/>
  <c r="Q1927" i="1"/>
  <c r="Q2954" i="1"/>
  <c r="Q2942" i="1"/>
  <c r="Q1052" i="1"/>
  <c r="Q2324" i="1"/>
  <c r="Q1828" i="1"/>
  <c r="Q3751" i="1"/>
  <c r="Q2836" i="1"/>
  <c r="Q2207" i="1"/>
  <c r="Q1229" i="1"/>
  <c r="Q2666" i="1"/>
  <c r="Q1185" i="1"/>
  <c r="Q2010" i="1"/>
  <c r="Q1746" i="1"/>
  <c r="Q3359" i="1"/>
  <c r="Q1166" i="1"/>
  <c r="Q2079" i="1"/>
  <c r="Q3250" i="1"/>
  <c r="Q3975" i="1"/>
  <c r="Q2655" i="1"/>
  <c r="Q3626" i="1"/>
  <c r="Q2114" i="1"/>
  <c r="Q1256" i="1"/>
  <c r="Q3226" i="1"/>
  <c r="Q1138" i="1"/>
  <c r="Q2379" i="1"/>
  <c r="Q3646" i="1"/>
  <c r="Q2730" i="1"/>
  <c r="Q1916" i="1"/>
  <c r="Q209" i="1"/>
  <c r="Q2135" i="1"/>
  <c r="Q908" i="1"/>
  <c r="Q502" i="1"/>
  <c r="Q361" i="1"/>
  <c r="Q2263" i="1"/>
  <c r="Q425" i="1"/>
  <c r="Q4036" i="1"/>
  <c r="Q296" i="1"/>
  <c r="Q2640" i="1"/>
  <c r="Q626" i="1"/>
  <c r="Q3701" i="1"/>
  <c r="Q307" i="1"/>
  <c r="Q708" i="1"/>
  <c r="Q1860" i="1"/>
  <c r="Q393" i="1"/>
  <c r="Q75" i="1"/>
  <c r="Q701" i="1"/>
  <c r="Q683" i="1"/>
  <c r="Q191" i="1"/>
  <c r="Q1726" i="1"/>
  <c r="Q545" i="1"/>
  <c r="Q142" i="1"/>
  <c r="Q674" i="1"/>
  <c r="Q1608" i="1"/>
  <c r="Q15" i="1"/>
  <c r="Q552" i="1"/>
  <c r="Q422" i="1"/>
  <c r="Q2586" i="1"/>
  <c r="Q2095" i="1"/>
  <c r="Q285" i="1"/>
  <c r="Q2605" i="1"/>
  <c r="Q726" i="1"/>
  <c r="Q1641" i="1"/>
  <c r="Q385" i="1"/>
  <c r="Q1670" i="1"/>
  <c r="Q1555" i="1"/>
  <c r="Q3283" i="1"/>
  <c r="Q2755" i="1"/>
  <c r="Q3683" i="1"/>
  <c r="Q1100" i="1"/>
  <c r="Q1534" i="1"/>
  <c r="Q1965" i="1"/>
  <c r="Q1602" i="1"/>
  <c r="Q1863" i="1"/>
  <c r="Q1300" i="1"/>
  <c r="Q3949" i="1"/>
  <c r="Q1700" i="1"/>
  <c r="Q3014" i="1"/>
  <c r="Q2086" i="1"/>
  <c r="Q2001" i="1"/>
  <c r="Q1219" i="1"/>
  <c r="Q2186" i="1"/>
  <c r="Q2726" i="1"/>
  <c r="Q1944" i="1"/>
  <c r="Q1546" i="1"/>
  <c r="Q3397" i="1"/>
  <c r="Q1318" i="1"/>
  <c r="Q2685" i="1"/>
  <c r="Q382" i="1"/>
  <c r="Q505" i="1"/>
  <c r="Q1819" i="1"/>
  <c r="Q158" i="1"/>
  <c r="Q578" i="1"/>
  <c r="Q371" i="1"/>
  <c r="Q354" i="1"/>
  <c r="Q590" i="1"/>
  <c r="Q358" i="1"/>
  <c r="Q80" i="1"/>
  <c r="Q356" i="1"/>
  <c r="Q611" i="1"/>
  <c r="Q211" i="1"/>
  <c r="Q360" i="1"/>
  <c r="Q327" i="1"/>
  <c r="Q195" i="1"/>
  <c r="Q185" i="1"/>
  <c r="Q301" i="1"/>
  <c r="Q151" i="1"/>
  <c r="Q336" i="1"/>
  <c r="Q2636" i="1"/>
  <c r="Q421" i="1"/>
  <c r="Q527" i="1"/>
  <c r="Q411" i="1"/>
  <c r="Q1486" i="1"/>
  <c r="Q34" i="1"/>
  <c r="Q56" i="1"/>
  <c r="Q485" i="1"/>
  <c r="Q48" i="1"/>
  <c r="Q245" i="1"/>
  <c r="Q355" i="1"/>
  <c r="Q84" i="1"/>
  <c r="Q471" i="1"/>
  <c r="Q359" i="1"/>
  <c r="Q609" i="1"/>
  <c r="Q452" i="1"/>
  <c r="Q2701" i="1"/>
  <c r="Q585" i="1"/>
  <c r="Q412" i="1"/>
  <c r="Q190" i="1"/>
  <c r="Q3893" i="1"/>
  <c r="Q3113" i="1"/>
  <c r="Q3384" i="1"/>
  <c r="Q3166" i="1"/>
  <c r="Q4016" i="1"/>
  <c r="Q3260" i="1"/>
  <c r="Q4037" i="1"/>
  <c r="Q3965" i="1"/>
  <c r="Q2956" i="1"/>
  <c r="Q4058" i="1"/>
  <c r="Q1457" i="1"/>
  <c r="Q1604" i="1"/>
  <c r="Q3673" i="1"/>
  <c r="Q3772" i="1"/>
  <c r="Q3805" i="1"/>
  <c r="Q2681" i="1"/>
  <c r="Q3355" i="1"/>
  <c r="Q1224" i="1"/>
  <c r="Q1963" i="1"/>
  <c r="Q2508" i="1"/>
  <c r="Q3055" i="1"/>
  <c r="Q2747" i="1"/>
  <c r="Q2804" i="1"/>
  <c r="Q1881" i="1"/>
  <c r="Q2953" i="1"/>
  <c r="Q2708" i="1"/>
  <c r="Q2485" i="1"/>
  <c r="Q3087" i="1"/>
  <c r="Q1921" i="1"/>
  <c r="Q3361" i="1"/>
  <c r="Q3047" i="1"/>
  <c r="Q3958" i="1"/>
  <c r="Q1938" i="1"/>
  <c r="Q3128" i="1"/>
  <c r="Q2409" i="1"/>
  <c r="Q3408" i="1"/>
  <c r="Q1478" i="1"/>
  <c r="Q1705" i="1"/>
  <c r="Q1933" i="1"/>
  <c r="Q1855" i="1"/>
  <c r="Q1434" i="1"/>
  <c r="Q1768" i="1"/>
  <c r="Q1864" i="1"/>
  <c r="Q1197" i="1"/>
  <c r="Q1827" i="1"/>
  <c r="Q3518" i="1"/>
  <c r="Q2550" i="1"/>
  <c r="Q934" i="1"/>
  <c r="Q3776" i="1"/>
  <c r="Q2593" i="1"/>
  <c r="Q2626" i="1"/>
  <c r="Q2575" i="1"/>
  <c r="Q1508" i="1"/>
  <c r="Q2098" i="1"/>
  <c r="Q1741" i="1"/>
  <c r="Q3647" i="1"/>
  <c r="Q2972" i="1"/>
  <c r="Q3091" i="1"/>
  <c r="Q2192" i="1"/>
  <c r="Q3024" i="1"/>
  <c r="Q3232" i="1"/>
  <c r="Q1658" i="1"/>
  <c r="Q2389" i="1"/>
  <c r="Q1722" i="1"/>
  <c r="Q2737" i="1"/>
  <c r="Q3928" i="1"/>
  <c r="Q1872" i="1"/>
  <c r="Q2538" i="1"/>
  <c r="Q2774" i="1"/>
  <c r="Q2030" i="1"/>
  <c r="Q1687" i="1"/>
  <c r="Q2481" i="1"/>
  <c r="Q1755" i="1"/>
  <c r="Q3488" i="1"/>
  <c r="Q1651" i="1"/>
  <c r="Q2521" i="1"/>
  <c r="Q1538" i="1"/>
  <c r="Q1859" i="1"/>
  <c r="Q2541" i="1"/>
  <c r="Q2072" i="1"/>
  <c r="Q2700" i="1"/>
  <c r="Q2664" i="1"/>
  <c r="Q2597" i="1"/>
  <c r="Q3804" i="1"/>
  <c r="Q2898" i="1"/>
  <c r="Q3642" i="1"/>
  <c r="Q1815" i="1"/>
  <c r="Q2602" i="1"/>
  <c r="Q2115" i="1"/>
  <c r="Q2362" i="1"/>
  <c r="Q1668" i="1"/>
  <c r="Q3039" i="1"/>
  <c r="Q2024" i="1"/>
  <c r="Q3176" i="1"/>
  <c r="Q2751" i="1"/>
  <c r="Q2982" i="1"/>
  <c r="Q2702" i="1"/>
  <c r="Q2908" i="1"/>
  <c r="Q1649" i="1"/>
  <c r="Q3309" i="1"/>
  <c r="Q3033" i="1"/>
  <c r="Q2394" i="1"/>
  <c r="Q1729" i="1"/>
  <c r="Q2742" i="1"/>
  <c r="Q2287" i="1"/>
  <c r="Q2150" i="1"/>
  <c r="Q1650" i="1"/>
  <c r="Q2182" i="1"/>
  <c r="Q2165" i="1"/>
  <c r="Q2137" i="1"/>
  <c r="Q3907" i="1"/>
  <c r="Q2553" i="1"/>
  <c r="Q3001" i="1"/>
  <c r="Q3618" i="1"/>
  <c r="Q3699" i="1"/>
  <c r="Q2009" i="1"/>
  <c r="Q3455" i="1"/>
  <c r="Q2929" i="1"/>
  <c r="Q1444" i="1"/>
  <c r="Q2427" i="1"/>
  <c r="Q3753" i="1"/>
  <c r="Q3865" i="1"/>
  <c r="Q1029" i="1"/>
  <c r="Q1012" i="1"/>
  <c r="Q834" i="1"/>
  <c r="Q957" i="1"/>
  <c r="Q1504" i="1"/>
  <c r="Q953" i="1"/>
  <c r="Q1798" i="1"/>
  <c r="Q1237" i="1"/>
  <c r="Q2940" i="1"/>
  <c r="Q1090" i="1"/>
  <c r="Q2322" i="1"/>
  <c r="Q1255" i="1"/>
  <c r="Q4104" i="1"/>
  <c r="Q4083" i="1"/>
  <c r="Q4078" i="1"/>
  <c r="Q4110" i="1"/>
  <c r="Q4106" i="1"/>
  <c r="Q4091" i="1"/>
  <c r="Q858" i="1"/>
  <c r="Q774" i="1"/>
  <c r="Q5" i="1"/>
  <c r="Q16" i="1"/>
  <c r="Q10" i="1"/>
  <c r="Q341" i="1"/>
  <c r="Q372" i="1"/>
  <c r="Q337" i="1"/>
  <c r="Q868" i="1"/>
  <c r="Q896" i="1"/>
  <c r="Q574" i="1"/>
  <c r="Q556" i="1"/>
  <c r="Q1292" i="1"/>
  <c r="Q342" i="1"/>
  <c r="Q286" i="1"/>
  <c r="Q1208" i="1"/>
  <c r="Q70" i="1"/>
  <c r="Q219" i="1"/>
  <c r="Q786" i="1"/>
  <c r="Q645" i="1"/>
  <c r="Q398" i="1"/>
  <c r="Q88" i="1"/>
  <c r="Q856" i="1"/>
  <c r="Q284" i="1"/>
  <c r="Q265" i="1"/>
  <c r="Q532" i="1"/>
  <c r="Q529" i="1"/>
  <c r="Q458" i="1"/>
  <c r="Q318" i="1"/>
  <c r="Q323" i="1"/>
  <c r="Q7" i="1"/>
  <c r="Q752" i="1"/>
  <c r="Q391" i="1"/>
  <c r="Q1037" i="1"/>
  <c r="Q692" i="1"/>
  <c r="Q388" i="1"/>
  <c r="Q94" i="1"/>
  <c r="Q311" i="1"/>
  <c r="Q2911" i="1"/>
  <c r="Q135" i="1"/>
  <c r="Q2657" i="1"/>
  <c r="Q1833" i="1"/>
  <c r="Q2955" i="1"/>
  <c r="Q271" i="1"/>
  <c r="Q794" i="1"/>
  <c r="Q1685" i="1"/>
  <c r="Q829" i="1"/>
  <c r="Q4064" i="1"/>
  <c r="Q2888" i="1"/>
  <c r="Q3840" i="1"/>
  <c r="Q3941" i="1"/>
  <c r="Q4054" i="1"/>
  <c r="Q4053" i="1"/>
  <c r="Q1689" i="1"/>
  <c r="Q3319" i="1"/>
  <c r="Q3854" i="1"/>
  <c r="Q3390" i="1"/>
  <c r="Q1805" i="1"/>
  <c r="Q1533" i="1"/>
  <c r="Q4011" i="1"/>
  <c r="Q857" i="1"/>
  <c r="Q3887" i="1"/>
  <c r="Q2311" i="1"/>
  <c r="Q3418" i="1"/>
  <c r="Q3835" i="1"/>
  <c r="Q3314" i="1"/>
  <c r="Q3992" i="1"/>
  <c r="Q2843" i="1"/>
  <c r="Q3611" i="1"/>
  <c r="Q1270" i="1"/>
  <c r="Q3826" i="1"/>
  <c r="Q583" i="1"/>
  <c r="Q3846" i="1"/>
  <c r="Q2565" i="1"/>
  <c r="Q2617" i="1"/>
  <c r="Q824" i="1"/>
  <c r="Q3761" i="1"/>
  <c r="Q4093" i="1"/>
  <c r="Q749" i="1"/>
  <c r="Q4025" i="1"/>
  <c r="Q3262" i="1"/>
  <c r="Q755" i="1"/>
  <c r="Q4046" i="1"/>
  <c r="Q1495" i="1"/>
  <c r="Q3015" i="1"/>
  <c r="Q2020" i="1"/>
  <c r="Q3912" i="1"/>
  <c r="Q2936" i="1"/>
  <c r="Q1087" i="1"/>
  <c r="Q650" i="1"/>
  <c r="Q882" i="1"/>
  <c r="Q684" i="1"/>
  <c r="Q2570" i="1"/>
  <c r="Q745" i="1"/>
  <c r="Q3045" i="1"/>
  <c r="Q1368" i="1"/>
  <c r="Q3755" i="1"/>
  <c r="Q2370" i="1"/>
  <c r="Q251" i="1"/>
  <c r="Q3259" i="1"/>
  <c r="Q667" i="1"/>
  <c r="Q2578" i="1"/>
  <c r="Q439" i="1"/>
  <c r="Q2854" i="1"/>
  <c r="Q2539" i="1"/>
  <c r="Q292" i="1"/>
  <c r="Q814" i="1"/>
  <c r="Q2204" i="1"/>
  <c r="Q730" i="1"/>
  <c r="Q870" i="1"/>
  <c r="Q290" i="1"/>
  <c r="Q893" i="1"/>
  <c r="Q283" i="1"/>
  <c r="Q748" i="1"/>
  <c r="Q333" i="1"/>
  <c r="Q367" i="1"/>
  <c r="Q561" i="1"/>
  <c r="Q2678" i="1"/>
  <c r="Q480" i="1"/>
  <c r="Q536" i="1"/>
  <c r="Q2405" i="1"/>
  <c r="Q2736" i="1"/>
  <c r="Q2829" i="1"/>
  <c r="Q1892" i="1"/>
  <c r="Q3815" i="1"/>
  <c r="Q2547" i="1"/>
  <c r="Q3174" i="1"/>
  <c r="Q3794" i="1"/>
  <c r="Q3860" i="1"/>
  <c r="Q4033" i="1"/>
  <c r="Q3145" i="1"/>
  <c r="Q3313" i="1"/>
  <c r="Q3737" i="1"/>
  <c r="Q2050" i="1"/>
  <c r="Q3624" i="1"/>
  <c r="Q568" i="1"/>
  <c r="Q3037" i="1"/>
  <c r="Q3977" i="1"/>
  <c r="Q1390" i="1"/>
  <c r="Q4042" i="1"/>
  <c r="Q2785" i="1"/>
  <c r="Q2073" i="1"/>
  <c r="Q3938" i="1"/>
  <c r="Q3404" i="1"/>
  <c r="Q2147" i="1"/>
  <c r="Q3589" i="1"/>
  <c r="Q3303" i="1"/>
  <c r="Q693" i="1"/>
  <c r="Q2099" i="1"/>
  <c r="Q2332" i="1"/>
  <c r="Q2551" i="1"/>
  <c r="Q4082" i="1"/>
  <c r="Q3978" i="1"/>
  <c r="Q459" i="1"/>
  <c r="Q1566" i="1"/>
  <c r="Q3218" i="1"/>
  <c r="Q3454" i="1"/>
  <c r="Q2212" i="1"/>
  <c r="Q1112" i="1"/>
  <c r="Q2673" i="1"/>
  <c r="Q351" i="1"/>
  <c r="Q150" i="1"/>
  <c r="Q530" i="1"/>
  <c r="Q3870" i="1"/>
  <c r="Q689" i="1"/>
  <c r="Q3192" i="1"/>
  <c r="Q815" i="1"/>
  <c r="Q1711" i="1"/>
  <c r="Q849" i="1"/>
  <c r="Q3461" i="1"/>
  <c r="Q3503" i="1"/>
  <c r="Q49" i="1"/>
  <c r="Q2040" i="1"/>
  <c r="Q1541" i="1"/>
  <c r="Q3086" i="1"/>
  <c r="Q756" i="1"/>
  <c r="Q694" i="1"/>
  <c r="Q40" i="1"/>
  <c r="Q2963" i="1"/>
  <c r="Q1540" i="1"/>
  <c r="Q525" i="1"/>
  <c r="Q3760" i="1"/>
  <c r="Q739" i="1"/>
  <c r="Q1629" i="1"/>
  <c r="Q719" i="1"/>
  <c r="Q461" i="1"/>
  <c r="Q599" i="1"/>
  <c r="Q102" i="1"/>
  <c r="Q810" i="1"/>
  <c r="Q2423" i="1"/>
  <c r="Q1198" i="1"/>
  <c r="Q3116" i="1"/>
  <c r="Q1261" i="1"/>
  <c r="Q1937" i="1"/>
  <c r="Q1639" i="1"/>
  <c r="Q2519" i="1"/>
  <c r="Q64" i="1"/>
  <c r="Q18" i="1"/>
  <c r="Q3921" i="1"/>
  <c r="Q3927" i="1"/>
  <c r="Q773" i="1"/>
  <c r="Q420" i="1"/>
  <c r="Q154" i="1"/>
  <c r="Q2814" i="1"/>
  <c r="Q446" i="1"/>
  <c r="Q85" i="1"/>
  <c r="Q63" i="1"/>
  <c r="Q1358" i="1"/>
  <c r="Q602" i="1"/>
  <c r="Q145" i="1"/>
  <c r="Q932" i="1"/>
  <c r="Q2397" i="1"/>
  <c r="Q443" i="1"/>
  <c r="Q1568" i="1"/>
  <c r="Q531" i="1"/>
  <c r="Q1638" i="1"/>
  <c r="Q628" i="1"/>
  <c r="Q482" i="1"/>
  <c r="Q116" i="1"/>
  <c r="Q243" i="1"/>
  <c r="Q399" i="1"/>
  <c r="Q2460" i="1"/>
  <c r="Q282" i="1"/>
  <c r="Q207" i="1"/>
  <c r="Q483" i="1"/>
  <c r="Q175" i="1"/>
  <c r="Q274" i="1"/>
  <c r="Q494" i="1"/>
  <c r="Q179" i="1"/>
  <c r="Q82" i="1"/>
  <c r="Q546" i="1"/>
  <c r="Q668" i="1"/>
  <c r="Q54" i="1"/>
  <c r="Q181" i="1"/>
  <c r="Q224" i="1"/>
  <c r="Q402" i="1"/>
  <c r="Q892" i="1"/>
  <c r="Q370" i="1"/>
  <c r="Q205" i="1"/>
  <c r="Q340" i="1"/>
  <c r="Q2813" i="1"/>
  <c r="Q2360" i="1"/>
  <c r="Q3864" i="1"/>
  <c r="Q2177" i="1"/>
  <c r="Q1079" i="1"/>
  <c r="Q665" i="1"/>
  <c r="Q3308" i="1"/>
  <c r="Q2110" i="1"/>
  <c r="Q3312" i="1"/>
  <c r="Q3655" i="1"/>
  <c r="Q3459" i="1"/>
  <c r="Q2965" i="1"/>
  <c r="Q3738" i="1"/>
  <c r="Q2232" i="1"/>
  <c r="Q1264" i="1"/>
  <c r="Q782" i="1"/>
  <c r="Q623" i="1"/>
  <c r="Q3323" i="1"/>
  <c r="Q3164" i="1"/>
  <c r="Q3899" i="1"/>
  <c r="Q1004" i="1"/>
  <c r="Q3003" i="1"/>
  <c r="Q1853" i="1"/>
  <c r="Q3081" i="1"/>
  <c r="Q593" i="1"/>
  <c r="Q1617" i="1"/>
  <c r="Q891" i="1"/>
  <c r="Q2859" i="1"/>
  <c r="Q3026" i="1"/>
  <c r="Q783" i="1"/>
  <c r="Q2226" i="1"/>
  <c r="Q757" i="1"/>
  <c r="Q621" i="1"/>
  <c r="Q2096" i="1"/>
  <c r="Q620" i="1"/>
  <c r="Q394" i="1"/>
  <c r="Q2315" i="1"/>
  <c r="Q3787" i="1"/>
  <c r="Q2938" i="1"/>
  <c r="Q3773" i="1"/>
  <c r="Q763" i="1"/>
  <c r="Q3814" i="1"/>
  <c r="Q651" i="1"/>
  <c r="Q762" i="1"/>
  <c r="Q901" i="1"/>
  <c r="Q2879" i="1"/>
  <c r="Q2078" i="1"/>
  <c r="Q883" i="1"/>
  <c r="Q3850" i="1"/>
  <c r="Q1713" i="1"/>
  <c r="Q497" i="1"/>
  <c r="Q1274" i="1"/>
  <c r="Q21" i="1"/>
  <c r="Q1954" i="1"/>
  <c r="Q862" i="1"/>
  <c r="Q2304" i="1"/>
  <c r="Q416" i="1"/>
  <c r="Q2308" i="1"/>
  <c r="Q3405" i="1"/>
  <c r="Q1321" i="1"/>
  <c r="Q899" i="1"/>
  <c r="Q3667" i="1"/>
  <c r="Q2555" i="1"/>
  <c r="Q295" i="1"/>
  <c r="Q563" i="1"/>
  <c r="Q182" i="1"/>
  <c r="Q573" i="1"/>
  <c r="Q3402" i="1"/>
  <c r="Q1794" i="1"/>
  <c r="Q2984" i="1"/>
  <c r="Q3605" i="1"/>
  <c r="Q3788" i="1"/>
  <c r="Q177" i="1"/>
  <c r="Q47" i="1"/>
  <c r="Q1596" i="1"/>
  <c r="Q717" i="1"/>
  <c r="Q1066" i="1"/>
  <c r="Q46" i="1"/>
  <c r="Q3945" i="1"/>
  <c r="Q2305" i="1"/>
  <c r="Q2980" i="1"/>
  <c r="Q1531" i="1"/>
  <c r="Q1088" i="1"/>
  <c r="Q1273" i="1"/>
  <c r="Q1067" i="1"/>
  <c r="Q2487" i="1"/>
  <c r="Q3768" i="1"/>
  <c r="Q2934" i="1"/>
  <c r="Q1843" i="1"/>
  <c r="Q2428" i="1"/>
  <c r="Q3088" i="1"/>
  <c r="Q3841" i="1"/>
  <c r="Q2579" i="1"/>
  <c r="Q1895" i="1"/>
  <c r="Q3130" i="1"/>
  <c r="Q3565" i="1"/>
  <c r="Q1488" i="1"/>
  <c r="Q3643" i="1"/>
  <c r="Q3829" i="1"/>
  <c r="Q1060" i="1"/>
  <c r="Q3165" i="1"/>
  <c r="Q2815" i="1"/>
  <c r="Q375" i="1"/>
  <c r="Q2877" i="1"/>
  <c r="Q656" i="1"/>
  <c r="Q564" i="1"/>
  <c r="Q661" i="1"/>
  <c r="Q3546" i="1"/>
  <c r="Q491" i="1"/>
  <c r="Q743" i="1"/>
  <c r="Q572" i="1"/>
  <c r="Q3573" i="1"/>
  <c r="Q3822" i="1"/>
  <c r="Q888" i="1"/>
  <c r="Q1213" i="1"/>
  <c r="Q249" i="1"/>
  <c r="Q3257" i="1"/>
  <c r="Q1330" i="1"/>
  <c r="Q905" i="1"/>
  <c r="Q454" i="1"/>
  <c r="Q1681" i="1"/>
  <c r="Q1362" i="1"/>
  <c r="Q577" i="1"/>
  <c r="Q475" i="1"/>
  <c r="Q2047" i="1"/>
  <c r="Q353" i="1"/>
  <c r="Q3076" i="1"/>
  <c r="Q279" i="1"/>
  <c r="Q712" i="1"/>
  <c r="Q3769" i="1"/>
  <c r="Q104" i="1"/>
  <c r="Q1064" i="1"/>
  <c r="Q3326" i="1"/>
  <c r="Q12" i="1"/>
  <c r="Q851" i="1"/>
  <c r="Q2384" i="1"/>
  <c r="Q887" i="1"/>
  <c r="Q3540" i="1"/>
  <c r="Q115" i="1"/>
  <c r="Q906" i="1"/>
  <c r="Q126" i="1"/>
  <c r="Q566" i="1"/>
  <c r="Q652" i="1"/>
  <c r="Q387" i="1"/>
  <c r="Q220" i="1"/>
  <c r="Q967" i="1"/>
  <c r="Q230" i="1"/>
  <c r="Q1389" i="1"/>
  <c r="Q253" i="1"/>
  <c r="Q374" i="1"/>
  <c r="Q635" i="1"/>
  <c r="Q134" i="1"/>
  <c r="Q608" i="1"/>
  <c r="Q294" i="1"/>
  <c r="Q62" i="1"/>
  <c r="Q718" i="1"/>
  <c r="Q801" i="1"/>
  <c r="Q186" i="1"/>
  <c r="Q771" i="1"/>
  <c r="Q397" i="1"/>
  <c r="Q2759" i="1"/>
  <c r="Q2218" i="1"/>
  <c r="Q1161" i="1"/>
  <c r="Q3984" i="1"/>
  <c r="Q3778" i="1"/>
  <c r="Q1337" i="1"/>
  <c r="Q1552" i="1"/>
  <c r="Q1426" i="1"/>
  <c r="Q2281" i="1"/>
  <c r="Q1179" i="1"/>
  <c r="Q2743" i="1"/>
  <c r="Q1468" i="1"/>
  <c r="Q3891" i="1"/>
  <c r="Q952" i="1"/>
  <c r="Q3450" i="1"/>
  <c r="Q1319" i="1"/>
  <c r="Q2924" i="1"/>
  <c r="Q3886" i="1"/>
  <c r="Q1906" i="1"/>
  <c r="Q2236" i="1"/>
  <c r="Q465" i="1"/>
  <c r="Q2003" i="1"/>
  <c r="Q3005" i="1"/>
  <c r="Q843" i="1"/>
  <c r="Q313" i="1"/>
  <c r="Q2748" i="1"/>
  <c r="Q255" i="1"/>
  <c r="Q108" i="1"/>
  <c r="Q127" i="1"/>
  <c r="Q42" i="1"/>
  <c r="Q510" i="1"/>
  <c r="Q547" i="1"/>
  <c r="Q32" i="1"/>
  <c r="Q2914" i="1"/>
  <c r="Q1529" i="1"/>
  <c r="Q414" i="1"/>
  <c r="Q492" i="1"/>
  <c r="Q310" i="1"/>
  <c r="Q392" i="1"/>
  <c r="Q1928" i="1"/>
  <c r="Q3189" i="1"/>
  <c r="Q3131" i="1"/>
  <c r="Q965" i="1"/>
  <c r="Q1900" i="1"/>
  <c r="Q976" i="1"/>
  <c r="Q3489" i="1"/>
  <c r="Q3494" i="1"/>
  <c r="Q2411" i="1"/>
  <c r="Q2378" i="1"/>
  <c r="Q1523" i="1"/>
  <c r="Q3013" i="1"/>
  <c r="Q3908" i="1"/>
  <c r="Q2933" i="1"/>
  <c r="Q3767" i="1"/>
  <c r="Q3971" i="1"/>
  <c r="Q3756" i="1"/>
  <c r="Q894" i="1"/>
  <c r="Q964" i="1"/>
  <c r="Q3999" i="1"/>
  <c r="Q1777" i="1"/>
  <c r="Q820" i="1"/>
  <c r="Q187" i="1"/>
  <c r="Q210" i="1"/>
  <c r="Q1339" i="1"/>
  <c r="Q1124" i="1"/>
  <c r="Q781" i="1"/>
  <c r="Q622" i="1"/>
  <c r="Q474" i="1"/>
  <c r="Q2094" i="1"/>
  <c r="Q1150" i="1"/>
  <c r="Q1068" i="1"/>
  <c r="Q470" i="1"/>
  <c r="Q139" i="1"/>
  <c r="Q2138" i="1"/>
  <c r="Q509" i="1"/>
  <c r="Q3471" i="1"/>
  <c r="Q124" i="1"/>
  <c r="Q87" i="1"/>
  <c r="Q1874" i="1"/>
  <c r="Q911" i="1"/>
  <c r="Q618" i="1"/>
  <c r="Q3693" i="1"/>
  <c r="Q194" i="1"/>
  <c r="Q261" i="1"/>
  <c r="Q555" i="1"/>
  <c r="Q3190" i="1"/>
  <c r="Q1751" i="1"/>
  <c r="Q550" i="1"/>
  <c r="Q93" i="1"/>
  <c r="Q364" i="1"/>
  <c r="Q832" i="1"/>
  <c r="Q76" i="1"/>
  <c r="Q898" i="1"/>
  <c r="Q83" i="1"/>
  <c r="Q822" i="1"/>
  <c r="Q659" i="1"/>
  <c r="Q802" i="1"/>
  <c r="Q473" i="1"/>
  <c r="Q806" i="1"/>
  <c r="Q262" i="1"/>
  <c r="Q2032" i="1"/>
  <c r="Q1129" i="1"/>
  <c r="Q2043" i="1"/>
  <c r="Q3897" i="1"/>
  <c r="Q3543" i="1"/>
  <c r="Q2455" i="1"/>
  <c r="Q1889" i="1"/>
  <c r="Q1173" i="1"/>
  <c r="Q3474" i="1"/>
  <c r="Q1373" i="1"/>
  <c r="Q1320" i="1"/>
  <c r="Q1869" i="1"/>
  <c r="Q3973" i="1"/>
  <c r="Q1394" i="1"/>
  <c r="Q1378" i="1"/>
  <c r="Q2693" i="1"/>
  <c r="Q2791" i="1"/>
  <c r="Q1820" i="1"/>
  <c r="Q2393" i="1"/>
  <c r="Q2907" i="1"/>
  <c r="Q3713" i="1"/>
  <c r="Q1569" i="1"/>
  <c r="Q2976" i="1"/>
  <c r="Q3851" i="1"/>
  <c r="Q3453" i="1"/>
  <c r="Q3723" i="1"/>
  <c r="Q1797" i="1"/>
  <c r="Q1592" i="1"/>
  <c r="Q2517" i="1"/>
  <c r="Q1702" i="1"/>
  <c r="Q1793" i="1"/>
  <c r="Q1657" i="1"/>
  <c r="Q1489" i="1"/>
  <c r="Q2052" i="1"/>
  <c r="Q1663" i="1"/>
  <c r="Q1440" i="1"/>
  <c r="Q1781" i="1"/>
  <c r="Q2235" i="1"/>
  <c r="Q3064" i="1"/>
  <c r="Q3650" i="1"/>
  <c r="Q3376" i="1"/>
  <c r="Q3630" i="1"/>
  <c r="Q1940" i="1"/>
  <c r="Q1850" i="1"/>
  <c r="Q1473" i="1"/>
  <c r="Q1431" i="1"/>
  <c r="Q1554" i="1"/>
  <c r="Q1728" i="1"/>
  <c r="Q949" i="1"/>
  <c r="Q1474" i="1"/>
  <c r="Q1429" i="1"/>
  <c r="Q1747" i="1"/>
  <c r="Q1280" i="1"/>
  <c r="Q1142" i="1"/>
  <c r="Q1307" i="1"/>
  <c r="Q1211" i="1"/>
  <c r="Q1144" i="1"/>
  <c r="Q3743" i="1"/>
  <c r="Q3124" i="1"/>
  <c r="Q2588" i="1"/>
  <c r="Q3110" i="1"/>
  <c r="Q2054" i="1"/>
  <c r="Q3419" i="1"/>
  <c r="Q3954" i="1"/>
  <c r="Q3606" i="1"/>
  <c r="Q2710" i="1"/>
  <c r="Q2046" i="1"/>
  <c r="Q3157" i="1"/>
  <c r="Q3718" i="1"/>
  <c r="Q1964" i="1"/>
  <c r="Q3270" i="1"/>
  <c r="Q4007" i="1"/>
  <c r="Q2613" i="1"/>
  <c r="Q2827" i="1"/>
  <c r="Q3800" i="1"/>
  <c r="Q3856" i="1"/>
  <c r="Q1854" i="1"/>
  <c r="Q3634" i="1"/>
  <c r="Q3913" i="1"/>
  <c r="Q2244" i="1"/>
  <c r="Q2445" i="1"/>
  <c r="Q3208" i="1"/>
  <c r="Q1408" i="1"/>
  <c r="Q2467" i="1"/>
  <c r="Q2807" i="1"/>
  <c r="Q3581" i="1"/>
  <c r="Q2170" i="1"/>
  <c r="Q3692" i="1"/>
  <c r="Q2921" i="1"/>
  <c r="Q2372" i="1"/>
  <c r="Q2762" i="1"/>
  <c r="Q3321" i="1"/>
  <c r="Q2752" i="1"/>
  <c r="Q1935" i="1"/>
  <c r="Q1023" i="1"/>
  <c r="Q1269" i="1"/>
  <c r="Q1485" i="1"/>
  <c r="Q2284" i="1"/>
  <c r="Q3175" i="1"/>
  <c r="Q2901" i="1"/>
  <c r="Q1521" i="1"/>
  <c r="Q1351" i="1"/>
  <c r="Q3284" i="1"/>
  <c r="Q3288" i="1"/>
  <c r="Q3808" i="1"/>
  <c r="Q2026" i="1"/>
  <c r="Q2144" i="1"/>
  <c r="Q1418" i="1"/>
  <c r="Q2269" i="1"/>
  <c r="Q1294" i="1"/>
  <c r="Q2968" i="1"/>
  <c r="Q1244" i="1"/>
  <c r="Q3256" i="1"/>
  <c r="Q3181" i="1"/>
  <c r="Q2479" i="1"/>
  <c r="Q2686" i="1"/>
  <c r="Q1836" i="1"/>
  <c r="Q2509" i="1"/>
  <c r="Q2025" i="1"/>
  <c r="Q1753" i="1"/>
  <c r="Q4087" i="1"/>
  <c r="Q4108" i="1"/>
  <c r="Q4088" i="1"/>
  <c r="Q4107" i="1"/>
  <c r="Q4086" i="1"/>
  <c r="Q4096" i="1"/>
  <c r="Q4080" i="1"/>
  <c r="Q4103" i="1"/>
  <c r="Q4073" i="1"/>
  <c r="Q4085" i="1"/>
  <c r="Q4097" i="1"/>
  <c r="Q4063" i="1"/>
  <c r="Q4105" i="1"/>
  <c r="Q4099" i="1"/>
  <c r="Q4081" i="1"/>
  <c r="Q4074" i="1"/>
  <c r="Q4068" i="1"/>
  <c r="Q4114" i="1"/>
  <c r="Q4056" i="1"/>
  <c r="Q4044" i="1"/>
  <c r="Q1073" i="1"/>
  <c r="Q156" i="1"/>
  <c r="Q828" i="1"/>
  <c r="Q3140" i="1"/>
  <c r="Q305" i="1"/>
  <c r="Q201" i="1"/>
  <c r="Q3600" i="1"/>
  <c r="Q1915" i="1"/>
  <c r="Q369" i="1"/>
  <c r="Q3557" i="1"/>
  <c r="Q36" i="1"/>
  <c r="Q3294" i="1"/>
  <c r="Q216" i="1"/>
  <c r="Q845" i="1"/>
  <c r="Q580" i="1"/>
  <c r="Q86" i="1"/>
  <c r="Q275" i="1"/>
  <c r="Q1785" i="1"/>
  <c r="Q218" i="1"/>
  <c r="Q2975" i="1"/>
  <c r="Q3278" i="1"/>
  <c r="Q776" i="1"/>
  <c r="Q503" i="1"/>
  <c r="Q357" i="1"/>
  <c r="Q506" i="1"/>
  <c r="Q308" i="1"/>
  <c r="Q322" i="1"/>
  <c r="Q106" i="1"/>
  <c r="Q754" i="1"/>
  <c r="Q105" i="1"/>
  <c r="Q710" i="1"/>
  <c r="Q900" i="1"/>
  <c r="Q99" i="1"/>
  <c r="Q376" i="1"/>
  <c r="Q1202" i="1"/>
  <c r="Q706" i="1"/>
  <c r="Q472" i="1"/>
  <c r="Q453" i="1"/>
  <c r="Q136" i="1"/>
  <c r="Q1674" i="1"/>
  <c r="Q52" i="1"/>
  <c r="Q280" i="1"/>
  <c r="Q540" i="1"/>
  <c r="Q13" i="1"/>
  <c r="Q122" i="1"/>
  <c r="Q3407" i="1"/>
  <c r="Q121" i="1"/>
  <c r="Q248" i="1"/>
  <c r="Q167" i="1"/>
  <c r="Q469" i="1"/>
  <c r="Q276" i="1"/>
  <c r="Q812" i="1"/>
  <c r="Q970" i="1"/>
  <c r="Q493" i="1"/>
  <c r="Q766" i="1"/>
  <c r="Q445" i="1"/>
  <c r="Q517" i="1"/>
  <c r="Q669" i="1"/>
  <c r="Q1634" i="1"/>
  <c r="Q338" i="1"/>
  <c r="Q571" i="1"/>
  <c r="Q1372" i="1"/>
  <c r="Q549" i="1"/>
  <c r="Q725" i="1"/>
  <c r="Q488" i="1"/>
  <c r="Q215" i="1"/>
  <c r="Q1049" i="1"/>
  <c r="Q408" i="1"/>
  <c r="Q518" i="1"/>
  <c r="Q639" i="1"/>
  <c r="Q511" i="1"/>
  <c r="Q198" i="1"/>
  <c r="Q787" i="1"/>
  <c r="Q383" i="1"/>
  <c r="Q79" i="1"/>
  <c r="Q166" i="1"/>
  <c r="Q281" i="1"/>
  <c r="Q234" i="1"/>
  <c r="Q193" i="1"/>
  <c r="Q113" i="1"/>
  <c r="Q1030" i="1"/>
  <c r="Q3217" i="1"/>
  <c r="Q2366" i="1"/>
  <c r="Q3661" i="1"/>
  <c r="Q1595" i="1"/>
  <c r="Q989" i="1"/>
  <c r="Q3237" i="1"/>
  <c r="Q1893" i="1"/>
  <c r="Q1942" i="1"/>
  <c r="Q3204" i="1"/>
  <c r="Q2674" i="1"/>
  <c r="Q2722" i="1"/>
  <c r="Q1784" i="1"/>
  <c r="Q1659" i="1"/>
  <c r="Q2056" i="1"/>
  <c r="Q3903" i="1"/>
  <c r="Q985" i="1"/>
  <c r="Q1380" i="1"/>
  <c r="Q2689" i="1"/>
  <c r="Q2920" i="1"/>
  <c r="Q324" i="1"/>
  <c r="Q682" i="1"/>
  <c r="Q55" i="1"/>
  <c r="Q384" i="1"/>
  <c r="Q2327" i="1"/>
  <c r="Q1058" i="1"/>
  <c r="Q1818" i="1"/>
  <c r="Q4070" i="1"/>
  <c r="Q3108" i="1"/>
  <c r="Q2345" i="1"/>
  <c r="Q3220" i="1"/>
  <c r="Q624" i="1"/>
  <c r="Q1672" i="1"/>
  <c r="Q838" i="1"/>
  <c r="Q3547" i="1"/>
  <c r="Q129" i="1"/>
  <c r="Q2246" i="1"/>
  <c r="Q818" i="1"/>
  <c r="Q9" i="1"/>
  <c r="Q737" i="1"/>
  <c r="Q1576" i="1"/>
  <c r="Q2197" i="1"/>
  <c r="Q2502" i="1"/>
  <c r="Q1360" i="1"/>
  <c r="Q3479" i="1"/>
  <c r="Q2676" i="1"/>
  <c r="Q2513" i="1"/>
  <c r="Q2610" i="1"/>
  <c r="Q1432" i="1"/>
  <c r="Q2249" i="1"/>
  <c r="Q3322" i="1"/>
  <c r="Q2788" i="1"/>
  <c r="Q2808" i="1"/>
  <c r="Q4065" i="1"/>
  <c r="Q1239" i="1"/>
  <c r="Q1879" i="1"/>
  <c r="Q1970" i="1"/>
  <c r="Q1574" i="1"/>
  <c r="Q2437" i="1"/>
  <c r="Q1706" i="1"/>
  <c r="Q1583" i="1"/>
  <c r="Q3900" i="1"/>
  <c r="Q1733" i="1"/>
  <c r="Q3555" i="1"/>
  <c r="Q2600" i="1"/>
  <c r="Q3352" i="1"/>
  <c r="Q2616" i="1"/>
  <c r="Q3229" i="1"/>
  <c r="Q3072" i="1"/>
  <c r="Q1601" i="1"/>
  <c r="Q2771" i="1"/>
  <c r="Q1962" i="1"/>
  <c r="Q3959" i="1"/>
  <c r="Q4059" i="1"/>
  <c r="Q2958" i="1"/>
  <c r="Q3602" i="1"/>
  <c r="Q4002" i="1"/>
  <c r="Q1683" i="1"/>
  <c r="Q1451" i="1"/>
  <c r="Q3372" i="1"/>
  <c r="Q1654" i="1"/>
  <c r="Q1003" i="1"/>
  <c r="Q936" i="1"/>
  <c r="Q1627" i="1"/>
  <c r="Q3703" i="1"/>
  <c r="Q3136" i="1"/>
  <c r="Q2656" i="1"/>
  <c r="Q1085" i="1"/>
  <c r="Q3969" i="1"/>
  <c r="Q2842" i="1"/>
  <c r="Q1101" i="1"/>
  <c r="Q3990" i="1"/>
  <c r="Q1011" i="1"/>
  <c r="Q26" i="1"/>
  <c r="Q1116" i="1"/>
  <c r="Q3134" i="1"/>
  <c r="Q961" i="1"/>
  <c r="Q3671" i="1"/>
  <c r="Q3178" i="1"/>
  <c r="Q2404" i="1"/>
  <c r="Q601" i="1"/>
  <c r="Q3483" i="1"/>
  <c r="Q1241" i="1"/>
  <c r="Q660" i="1"/>
  <c r="Q1233" i="1"/>
  <c r="Q171" i="1"/>
  <c r="Q2045" i="1"/>
  <c r="Q643" i="1"/>
  <c r="Q133" i="1"/>
  <c r="Q1766" i="1"/>
  <c r="Q705" i="1"/>
  <c r="Q490" i="1"/>
  <c r="Q793" i="1"/>
  <c r="Q3561" i="1"/>
  <c r="Q1882" i="1"/>
  <c r="Q2288" i="1"/>
  <c r="Q381" i="1"/>
  <c r="Q3539" i="1"/>
  <c r="Q447" i="1"/>
  <c r="Q735" i="1"/>
  <c r="Q675" i="1"/>
  <c r="Q924" i="1"/>
  <c r="Q630" i="1"/>
  <c r="Q213" i="1"/>
  <c r="Q183" i="1"/>
  <c r="Q1666" i="1"/>
  <c r="Q695" i="1"/>
  <c r="Q278" i="1"/>
  <c r="Q715" i="1"/>
  <c r="Q2069" i="1"/>
  <c r="Q524" i="1"/>
  <c r="Q543" i="1"/>
  <c r="Q118" i="1"/>
  <c r="Q266" i="1"/>
  <c r="Q2961" i="1"/>
  <c r="Q293" i="1"/>
  <c r="Q544" i="1"/>
  <c r="Q576" i="1"/>
  <c r="Q588" i="1"/>
  <c r="Q1449" i="1"/>
  <c r="Q1500" i="1"/>
  <c r="Q2882" i="1"/>
  <c r="Q1191" i="1"/>
  <c r="Q2811" i="1"/>
  <c r="Q3906" i="1"/>
  <c r="Q1199" i="1"/>
  <c r="Q3298" i="1"/>
  <c r="Q4084" i="1"/>
  <c r="Q1126" i="1"/>
  <c r="Q1557" i="1"/>
  <c r="Q3069" i="1"/>
  <c r="Q2107" i="1"/>
  <c r="Q2234" i="1"/>
  <c r="Q3493" i="1"/>
  <c r="Q3289" i="1"/>
  <c r="Q2321" i="1"/>
  <c r="Q2560" i="1"/>
  <c r="Q3904" i="1"/>
  <c r="Q3353" i="1"/>
  <c r="Q2552" i="1"/>
  <c r="Q3356" i="1"/>
  <c r="Q1918" i="1"/>
  <c r="Q3272" i="1"/>
  <c r="Q1054" i="1"/>
  <c r="Q3071" i="1"/>
  <c r="Q2728" i="1"/>
  <c r="Q2334" i="1"/>
  <c r="Q3809" i="1"/>
  <c r="Q2465" i="1"/>
  <c r="Q2863" i="1"/>
  <c r="Q1671" i="1"/>
  <c r="Q2070" i="1"/>
  <c r="Q3199" i="1"/>
  <c r="Q3658" i="1"/>
  <c r="Q2486" i="1"/>
  <c r="Q2130" i="1"/>
  <c r="Q3823" i="1"/>
  <c r="Q2962" i="1"/>
  <c r="Q3663" i="1"/>
  <c r="Q1804" i="1"/>
  <c r="Q3477" i="1"/>
  <c r="Q3711" i="1"/>
  <c r="Q3079" i="1"/>
  <c r="Q2648" i="1"/>
  <c r="Q2855" i="1"/>
  <c r="Q2526" i="1"/>
  <c r="Q3905" i="1"/>
  <c r="Q2998" i="1"/>
  <c r="Q1620" i="1"/>
  <c r="Q1801" i="1"/>
  <c r="Q3335" i="1"/>
  <c r="Q1613" i="1"/>
  <c r="Q2823" i="1"/>
  <c r="Q1234" i="1"/>
  <c r="Q2845" i="1"/>
  <c r="Q1598" i="1"/>
  <c r="Q1884" i="1"/>
  <c r="Q666" i="1"/>
  <c r="Q2031" i="1"/>
  <c r="Q631" i="1"/>
  <c r="Q3396" i="1"/>
  <c r="Q1421" i="1"/>
  <c r="Q3482" i="1"/>
  <c r="Q3750" i="1"/>
  <c r="Q1824" i="1"/>
  <c r="Q3930" i="1"/>
  <c r="Q3991" i="1"/>
  <c r="Q3559" i="1"/>
  <c r="Q3096" i="1"/>
  <c r="Q2531" i="1"/>
  <c r="Q2113" i="1"/>
  <c r="Q3590" i="1"/>
  <c r="Q3739" i="1"/>
  <c r="Q2271" i="1"/>
  <c r="Q2497" i="1"/>
  <c r="Q3203" i="1"/>
  <c r="Q2398" i="1"/>
  <c r="Q3902" i="1"/>
  <c r="Q607" i="1"/>
  <c r="Q3890" i="1"/>
  <c r="Q2331" i="1"/>
  <c r="Q2286" i="1"/>
  <c r="Q3598" i="1"/>
  <c r="Q3986" i="1"/>
  <c r="Q3827" i="1"/>
  <c r="Q3931" i="1"/>
  <c r="Q3169" i="1"/>
  <c r="Q3896" i="1"/>
  <c r="Q395" i="1"/>
  <c r="Q2168" i="1"/>
  <c r="Q729" i="1"/>
  <c r="Q864" i="1"/>
  <c r="Q2348" i="1"/>
  <c r="Q2824" i="1"/>
  <c r="Q1528" i="1"/>
  <c r="Q1956" i="1"/>
  <c r="Q1637" i="1"/>
  <c r="Q3082" i="1"/>
  <c r="Q676" i="1"/>
  <c r="Q1000" i="1"/>
  <c r="Q413" i="1"/>
  <c r="Q125" i="1"/>
  <c r="Q137" i="1"/>
  <c r="Q554" i="1"/>
  <c r="Q653" i="1"/>
  <c r="Q498" i="1"/>
  <c r="Q3406" i="1"/>
  <c r="Q557" i="1"/>
  <c r="Q2563" i="1"/>
  <c r="Q3051" i="1"/>
  <c r="Q2948" i="1"/>
  <c r="Q2889" i="1"/>
  <c r="Q1677" i="1"/>
  <c r="Q1917" i="1"/>
  <c r="Q648" i="1"/>
  <c r="Q1061" i="1"/>
  <c r="Q3467" i="1"/>
  <c r="Q3529" i="1"/>
  <c r="Q2454" i="1"/>
  <c r="Q3684" i="1"/>
  <c r="Q1223" i="1"/>
  <c r="Q1577" i="1"/>
  <c r="Q2515" i="1"/>
  <c r="Q4028" i="1"/>
  <c r="Q1655" i="1"/>
  <c r="Q2887" i="1"/>
  <c r="Q3122" i="1"/>
  <c r="Q1082" i="1"/>
  <c r="Q3950" i="1"/>
  <c r="Q3599" i="1"/>
  <c r="Q3465" i="1"/>
  <c r="Q1573" i="1"/>
  <c r="Q3685" i="1"/>
  <c r="Q2257" i="1"/>
  <c r="Q1709" i="1"/>
  <c r="Q3892" i="1"/>
  <c r="Q3715" i="1"/>
  <c r="Q3255" i="1"/>
  <c r="Q2230" i="1"/>
  <c r="Q3880" i="1"/>
  <c r="Q3898" i="1"/>
  <c r="Q1121" i="1"/>
  <c r="Q1744" i="1"/>
  <c r="Q3460" i="1"/>
  <c r="Q3075" i="1"/>
  <c r="Q2780" i="1"/>
  <c r="Q3664" i="1"/>
  <c r="Q3101" i="1"/>
  <c r="Q2100" i="1"/>
  <c r="Q3803" i="1"/>
  <c r="Q3568" i="1"/>
  <c r="Q2725" i="1"/>
  <c r="Q3679" i="1"/>
  <c r="Q3061" i="1"/>
  <c r="Q1621" i="1"/>
  <c r="Q3530" i="1"/>
  <c r="Q3985" i="1"/>
  <c r="Q3591" i="1"/>
  <c r="Q3811" i="1"/>
  <c r="Q2543" i="1"/>
  <c r="Q3349" i="1"/>
  <c r="Q2431" i="1"/>
  <c r="Q3276" i="1"/>
  <c r="Q3293" i="1"/>
  <c r="Q3163" i="1"/>
  <c r="Q2495" i="1"/>
  <c r="Q2779" i="1"/>
  <c r="Q2831" i="1"/>
  <c r="Q2721" i="1"/>
  <c r="Q2028" i="1"/>
  <c r="Q2106" i="1"/>
  <c r="Q3909" i="1"/>
  <c r="Q3582" i="1"/>
  <c r="Q2191" i="1"/>
  <c r="Q1914" i="1"/>
  <c r="Q2395" i="1"/>
  <c r="Q3920" i="1"/>
  <c r="Q570" i="1"/>
  <c r="Q769" i="1"/>
  <c r="Q673" i="1"/>
  <c r="Q74" i="1"/>
  <c r="Q846" i="1"/>
  <c r="Q1010" i="1"/>
  <c r="Q434" i="1"/>
  <c r="Q3" i="1"/>
  <c r="Q672" i="1"/>
  <c r="Q429" i="1"/>
  <c r="Q1297" i="1"/>
  <c r="Q30" i="1"/>
  <c r="Q744" i="1"/>
  <c r="Q268" i="1"/>
  <c r="Q3238" i="1"/>
  <c r="Q700" i="1"/>
  <c r="Q664" i="1"/>
  <c r="Q798" i="1"/>
  <c r="Q65" i="1"/>
  <c r="Q727" i="1"/>
  <c r="Q853" i="1"/>
  <c r="Q821" i="1"/>
  <c r="Q807" i="1"/>
  <c r="Q833" i="1"/>
  <c r="Q951" i="1"/>
  <c r="Q687" i="1"/>
  <c r="Q95" i="1"/>
  <c r="Q257" i="1"/>
  <c r="Q765" i="1"/>
  <c r="Q69" i="1"/>
  <c r="Q1305" i="1"/>
  <c r="Q724" i="1"/>
  <c r="Q170" i="1"/>
  <c r="Q1259" i="1"/>
  <c r="Q390" i="1"/>
  <c r="Q954" i="1"/>
  <c r="Q606" i="1"/>
  <c r="Q212" i="1"/>
  <c r="Q968" i="1"/>
  <c r="Q596" i="1"/>
  <c r="Q128" i="1"/>
  <c r="Q189" i="1"/>
  <c r="Q1524" i="1"/>
  <c r="Q640" i="1"/>
  <c r="Q241" i="1"/>
  <c r="Q160" i="1"/>
  <c r="Q438" i="1"/>
  <c r="Q423" i="1"/>
  <c r="Q768" i="1"/>
  <c r="Q1788" i="1"/>
  <c r="Q277" i="1"/>
  <c r="Q699" i="1"/>
  <c r="Q2535" i="1"/>
  <c r="Q91" i="1"/>
  <c r="Q316" i="1"/>
  <c r="Q173" i="1"/>
  <c r="Q1152" i="1"/>
  <c r="Q867" i="1"/>
  <c r="Q702" i="1"/>
  <c r="Q897" i="1"/>
  <c r="Q3771" i="1"/>
  <c r="Q3191" i="1"/>
  <c r="Q3833" i="1"/>
  <c r="Q2592" i="1"/>
  <c r="Q3736" i="1"/>
  <c r="Q2782" i="1"/>
  <c r="Q3513" i="1"/>
  <c r="Q2692" i="1"/>
  <c r="Q933" i="1"/>
  <c r="Q2185" i="1"/>
  <c r="Q3948" i="1"/>
  <c r="Q2899" i="1"/>
  <c r="Q3456" i="1"/>
  <c r="Q2295" i="1"/>
  <c r="Q4015" i="1"/>
  <c r="Q3167" i="1"/>
  <c r="Q3188" i="1"/>
  <c r="Q4040" i="1"/>
  <c r="Q2314" i="1"/>
  <c r="Q2847" i="1"/>
  <c r="Q2265" i="1"/>
  <c r="Q2368" i="1"/>
  <c r="Q3516" i="1"/>
  <c r="Q2119" i="1"/>
  <c r="Q2400" i="1"/>
  <c r="Q2945" i="1"/>
  <c r="Q3412" i="1"/>
  <c r="Q2925" i="1"/>
  <c r="Q2852" i="1"/>
  <c r="Q2062" i="1"/>
  <c r="Q3120" i="1"/>
  <c r="Q3987" i="1"/>
  <c r="Q3153" i="1"/>
  <c r="Q1296" i="1"/>
  <c r="Q3495" i="1"/>
  <c r="Q3915" i="1"/>
  <c r="Q2205" i="1"/>
  <c r="Q2258" i="1"/>
  <c r="Q2289" i="1"/>
  <c r="Q3968" i="1"/>
  <c r="Q3780" i="1"/>
  <c r="Q3946" i="1"/>
  <c r="Q1894" i="1"/>
  <c r="Q1001" i="1"/>
  <c r="Q2769" i="1"/>
  <c r="Q1230" i="1"/>
  <c r="Q1443" i="1"/>
  <c r="Q3980" i="1"/>
  <c r="Q2434" i="1"/>
  <c r="Q3316" i="1"/>
  <c r="Q2493" i="1"/>
  <c r="Q1246" i="1"/>
  <c r="Q1581" i="1"/>
  <c r="Q2262" i="1"/>
  <c r="Q1861" i="1"/>
  <c r="Q3666" i="1"/>
  <c r="Q1335" i="1"/>
  <c r="Q2359" i="1"/>
  <c r="Q1034" i="1"/>
  <c r="Q3433" i="1"/>
  <c r="Q1184" i="1"/>
  <c r="Q1374" i="1"/>
  <c r="Q2251" i="1"/>
  <c r="Q2016" i="1"/>
  <c r="Q2375" i="1"/>
  <c r="Q1640" i="1"/>
  <c r="Q1503" i="1"/>
  <c r="Q1867" i="1"/>
  <c r="Q1217" i="1"/>
  <c r="Q2621" i="1"/>
  <c r="Q2338" i="1"/>
  <c r="Q2201" i="1"/>
  <c r="Q2625" i="1"/>
  <c r="Q2892" i="1"/>
  <c r="Q3427" i="1"/>
  <c r="Q3812" i="1"/>
  <c r="Q1363" i="1"/>
  <c r="Q880" i="1"/>
  <c r="Q1302" i="1"/>
  <c r="Q2131" i="1"/>
  <c r="Q2919" i="1"/>
  <c r="Q1840" i="1"/>
  <c r="Q2412" i="1"/>
  <c r="Q2523" i="1"/>
  <c r="Q1714" i="1"/>
  <c r="Q3960" i="1"/>
  <c r="Q3269" i="1"/>
  <c r="Q2927" i="1"/>
  <c r="Q3575" i="1"/>
  <c r="Q1662" i="1"/>
  <c r="Q1136" i="1"/>
  <c r="Q3901" i="1"/>
  <c r="Q2941" i="1"/>
  <c r="Q1477" i="1"/>
  <c r="Q3387" i="1"/>
  <c r="Q1158" i="1"/>
  <c r="Q1536" i="1"/>
  <c r="Q3510" i="1"/>
  <c r="Q2596" i="1"/>
  <c r="Q2139" i="1"/>
  <c r="Q872" i="1"/>
  <c r="Q642" i="1"/>
  <c r="Q3129" i="1"/>
  <c r="Q199" i="1"/>
  <c r="Q878" i="1"/>
  <c r="Q861" i="1"/>
  <c r="Q2943" i="1"/>
  <c r="Q345" i="1"/>
  <c r="Q3184" i="1"/>
  <c r="Q709" i="1"/>
  <c r="Q1220" i="1"/>
  <c r="Q1678" i="1"/>
  <c r="Q2983" i="1"/>
  <c r="Q501" i="1"/>
  <c r="Q3792" i="1"/>
  <c r="Q289" i="1"/>
  <c r="Q1113" i="1"/>
  <c r="Q306" i="1"/>
  <c r="Q854" i="1"/>
  <c r="Q956" i="1"/>
  <c r="Q3334" i="1"/>
  <c r="Q760" i="1"/>
  <c r="Q3523" i="1"/>
  <c r="Q3057" i="1"/>
  <c r="Q2194" i="1"/>
  <c r="Q866" i="1"/>
  <c r="Q825" i="1"/>
  <c r="Q1411" i="1"/>
  <c r="Q686" i="1"/>
  <c r="Q196" i="1"/>
  <c r="Q3084" i="1"/>
  <c r="Q523" i="1"/>
  <c r="Q3227" i="1"/>
  <c r="Q2255" i="1"/>
  <c r="Q2364" i="1"/>
  <c r="Q879" i="1"/>
  <c r="Q972" i="1"/>
  <c r="Q1268" i="1"/>
  <c r="Q3132" i="1"/>
  <c r="Q1175" i="1"/>
  <c r="Q1042" i="1"/>
  <c r="Q418" i="1"/>
  <c r="Q1780" i="1"/>
  <c r="Q903" i="1"/>
  <c r="Q3338" i="1"/>
  <c r="Q144" i="1"/>
  <c r="Q2988" i="1"/>
  <c r="Q1232" i="1"/>
  <c r="Q344" i="1"/>
  <c r="Q792" i="1"/>
  <c r="Q202" i="1"/>
  <c r="Q811" i="1"/>
  <c r="Q2838" i="1"/>
  <c r="Q467" i="1"/>
  <c r="Q753" i="1"/>
  <c r="Q3224" i="1"/>
  <c r="Q780" i="1"/>
  <c r="Q662" i="1"/>
  <c r="Q826" i="1"/>
  <c r="Q647" i="1"/>
  <c r="Q3623" i="1"/>
  <c r="Q3571" i="1"/>
  <c r="Q3198" i="1"/>
  <c r="Q2090" i="1"/>
  <c r="Q1943" i="1"/>
  <c r="Q1951" i="1"/>
  <c r="Q3830" i="1"/>
  <c r="Q1999" i="1"/>
  <c r="Q3112" i="1"/>
  <c r="Q1196" i="1"/>
  <c r="Q4048" i="1"/>
  <c r="Q3350" i="1"/>
  <c r="Q1282" i="1"/>
  <c r="Q2647" i="1"/>
  <c r="Q3050" i="1"/>
  <c r="Q3652" i="1"/>
  <c r="Q1506" i="1"/>
  <c r="Q2902" i="1"/>
  <c r="Q1265" i="1"/>
  <c r="Q1799" i="1"/>
  <c r="Q2220" i="1"/>
  <c r="Q1289" i="1"/>
  <c r="Q1188" i="1"/>
  <c r="Q3621" i="1"/>
  <c r="Q3861" i="1"/>
  <c r="Q3150" i="1"/>
  <c r="Q2242" i="1"/>
  <c r="Q521" i="1"/>
  <c r="Q1808" i="1"/>
  <c r="Q3562" i="1"/>
  <c r="Q3845" i="1"/>
  <c r="Q3449" i="1"/>
  <c r="Q2916" i="1"/>
  <c r="Q3678" i="1"/>
  <c r="Q1932" i="1"/>
  <c r="Q4000" i="1"/>
  <c r="Q1467" i="1"/>
  <c r="Q3177" i="1"/>
  <c r="Q1957" i="1"/>
  <c r="Q3011" i="1"/>
  <c r="Q2347" i="1"/>
  <c r="Q2208" i="1"/>
  <c r="Q2761" i="1"/>
  <c r="Q2272" i="1"/>
  <c r="Q1792" i="1"/>
  <c r="Q3511" i="1"/>
  <c r="Q2809" i="1"/>
  <c r="Q3159" i="1"/>
  <c r="Q2862" i="1"/>
  <c r="Q1653" i="1"/>
  <c r="Q2959" i="1"/>
  <c r="Q3925" i="1"/>
  <c r="Q1618" i="1"/>
  <c r="Q3584" i="1"/>
  <c r="Q3436" i="1"/>
  <c r="Q3888" i="1"/>
  <c r="Q3821" i="1"/>
  <c r="Q1724" i="1"/>
  <c r="Q2775" i="1"/>
  <c r="Q3066" i="1"/>
  <c r="Q4060" i="1"/>
  <c r="Q2922" i="1"/>
  <c r="Q3932" i="1"/>
  <c r="Q3988" i="1"/>
  <c r="Q1530" i="1"/>
  <c r="Q2789" i="1"/>
  <c r="Q1594" i="1"/>
  <c r="Q1125" i="1"/>
  <c r="Q1623" i="1"/>
  <c r="Q1513" i="1"/>
  <c r="Q3770" i="1"/>
  <c r="Q3216" i="1"/>
  <c r="Q3522" i="1"/>
  <c r="Q1306" i="1"/>
  <c r="Q3681" i="1"/>
  <c r="Q3691" i="1"/>
  <c r="Q966" i="1"/>
  <c r="Q2917" i="1"/>
  <c r="Q2960" i="1"/>
  <c r="Q2015" i="1"/>
  <c r="Q3613" i="1"/>
  <c r="Q3698" i="1"/>
  <c r="Q1187" i="1"/>
  <c r="Q1550" i="1"/>
  <c r="Q3420" i="1"/>
  <c r="Q3078" i="1"/>
  <c r="Q3074" i="1"/>
  <c r="Q2500" i="1"/>
  <c r="Q3363" i="1"/>
  <c r="Q3170" i="1"/>
  <c r="Q2723" i="1"/>
  <c r="Q1311" i="1"/>
  <c r="Q2210" i="1"/>
  <c r="Q3935" i="1"/>
  <c r="Q3972" i="1"/>
  <c r="Q1225" i="1"/>
  <c r="Q3160" i="1"/>
  <c r="Q3704" i="1"/>
  <c r="Q3744" i="1"/>
  <c r="Q2585" i="1"/>
  <c r="Q3714" i="1"/>
  <c r="Q3020" i="1"/>
  <c r="Q3966" i="1"/>
  <c r="Q4023" i="1"/>
  <c r="Q1767" i="1"/>
  <c r="Q2101" i="1"/>
  <c r="Q3784" i="1"/>
  <c r="Q2014" i="1"/>
  <c r="Q3633" i="1"/>
  <c r="Q2540" i="1"/>
  <c r="Q1775" i="1"/>
  <c r="Q3791" i="1"/>
  <c r="Q3342" i="1"/>
  <c r="Q2991" i="1"/>
  <c r="Q3002" i="1"/>
  <c r="Q3125" i="1"/>
  <c r="Q3366" i="1"/>
  <c r="Q3641" i="1"/>
  <c r="Q3952" i="1"/>
  <c r="Q3233" i="1"/>
  <c r="Q3810" i="1"/>
  <c r="Q3052" i="1"/>
  <c r="Q3982" i="1"/>
  <c r="Q2488" i="1"/>
  <c r="Q646" i="1"/>
  <c r="Q437" i="1"/>
  <c r="Q736" i="1"/>
  <c r="Q239" i="1"/>
  <c r="Q3008" i="1"/>
  <c r="Q895" i="1"/>
  <c r="Q865" i="1"/>
  <c r="Q558" i="1"/>
  <c r="Q842" i="1"/>
  <c r="Q35" i="1"/>
  <c r="Q312" i="1"/>
  <c r="Q477" i="1"/>
  <c r="Q348" i="1"/>
  <c r="Q43" i="1"/>
  <c r="Q758" i="1"/>
  <c r="Q541" i="1"/>
  <c r="Q1571" i="1"/>
  <c r="Q1383" i="1"/>
  <c r="Q217" i="1"/>
  <c r="Q746" i="1"/>
  <c r="Q508" i="1"/>
  <c r="Q1611" i="1"/>
  <c r="Q1075" i="1"/>
  <c r="Q60" i="1"/>
  <c r="Q272" i="1"/>
  <c r="Q431" i="1"/>
  <c r="Q339" i="1"/>
  <c r="Q486" i="1"/>
  <c r="Q808" i="1"/>
  <c r="Q3961" i="1"/>
  <c r="Q407" i="1"/>
  <c r="Q44" i="1"/>
  <c r="Q184" i="1"/>
  <c r="Q844" i="1"/>
  <c r="Q73" i="1"/>
  <c r="Q2973" i="1"/>
  <c r="Q455" i="1"/>
  <c r="Q1177" i="1"/>
  <c r="Q31" i="1"/>
  <c r="Q3185" i="1"/>
  <c r="Q119" i="1"/>
  <c r="Q236" i="1"/>
  <c r="Q496" i="1"/>
  <c r="Q2607" i="1"/>
  <c r="Q59" i="1"/>
  <c r="Q3392" i="1"/>
  <c r="Q2038" i="1"/>
  <c r="Q33" i="1"/>
  <c r="Q1250" i="1"/>
  <c r="Q750" i="1"/>
  <c r="Q1417" i="1"/>
  <c r="Q169" i="1"/>
  <c r="Q363" i="1"/>
  <c r="Q3662" i="1"/>
  <c r="Q3922" i="1"/>
  <c r="Q314" i="1"/>
  <c r="Q3016" i="1"/>
  <c r="Q176" i="1"/>
  <c r="Q235" i="1"/>
  <c r="Q476" i="1"/>
  <c r="Q373" i="1"/>
  <c r="Q72" i="1"/>
  <c r="Q777" i="1"/>
  <c r="Q535" i="1"/>
  <c r="Q2699" i="1"/>
  <c r="Q605" i="1"/>
  <c r="Q478" i="1"/>
  <c r="Q90" i="1"/>
  <c r="Q761" i="1"/>
  <c r="Q688" i="1"/>
  <c r="Q587" i="1"/>
  <c r="Q795" i="1"/>
  <c r="Q11" i="1"/>
  <c r="Q1851" i="1"/>
  <c r="Q512" i="1"/>
  <c r="Q721" i="1"/>
  <c r="Q256" i="1"/>
  <c r="Q742" i="1"/>
  <c r="Q3654" i="1"/>
  <c r="Q751" i="1"/>
  <c r="Q2279" i="1"/>
  <c r="Q2088" i="1"/>
  <c r="Q2819" i="1"/>
  <c r="Q3675" i="1"/>
  <c r="Q3534" i="1"/>
  <c r="Q3885" i="1"/>
  <c r="Q1839" i="1"/>
  <c r="Q3779" i="1"/>
  <c r="Q3468" i="1"/>
  <c r="Q3263" i="1"/>
  <c r="Q1961" i="1"/>
  <c r="Q2084" i="1"/>
  <c r="Q2418" i="1"/>
  <c r="Q855" i="1"/>
  <c r="Q3619" i="1"/>
  <c r="Q1470" i="1"/>
  <c r="Q3871" i="1"/>
  <c r="Q711" i="1"/>
  <c r="Q1525" i="1"/>
  <c r="Q3672" i="1"/>
  <c r="Q451" i="1"/>
  <c r="Q247" i="1"/>
  <c r="Q890" i="1"/>
  <c r="Q707" i="1"/>
  <c r="Q343" i="1"/>
  <c r="Q649" i="1"/>
  <c r="Q873" i="1"/>
  <c r="Q232" i="1"/>
  <c r="Q329" i="1"/>
  <c r="Q575" i="1"/>
  <c r="Q3415" i="1"/>
  <c r="Q396" i="1"/>
  <c r="Q264" i="1"/>
  <c r="Q304" i="1"/>
  <c r="Q481" i="1"/>
  <c r="Q25" i="1"/>
  <c r="Q1987" i="1"/>
  <c r="Q463" i="1"/>
  <c r="Q2136" i="1"/>
  <c r="Q955" i="1"/>
  <c r="Q797" i="1"/>
  <c r="Q433" i="1"/>
  <c r="Q260" i="1"/>
  <c r="Q586" i="1"/>
  <c r="Q1494" i="1"/>
  <c r="Q131" i="1"/>
  <c r="Q406" i="1"/>
  <c r="Q538" i="1"/>
  <c r="Q658" i="1"/>
  <c r="Q436" i="1"/>
  <c r="Q803" i="1"/>
  <c r="Q1673" i="1"/>
  <c r="Q4010" i="1"/>
  <c r="Q178" i="1"/>
  <c r="Q138" i="1"/>
  <c r="Q157" i="1"/>
  <c r="Q123" i="1"/>
  <c r="Q435" i="1"/>
  <c r="Q141" i="1"/>
  <c r="Q1331" i="1"/>
  <c r="Q330" i="1"/>
  <c r="Q1402" i="1"/>
  <c r="Q331" i="1"/>
  <c r="Q697" i="1"/>
  <c r="Q297" i="1"/>
  <c r="Q163" i="1"/>
  <c r="Q657" i="1"/>
  <c r="Q738" i="1"/>
  <c r="Q740" i="1"/>
  <c r="Q534" i="1"/>
  <c r="Q537" i="1"/>
  <c r="Q386" i="1"/>
  <c r="Q731" i="1"/>
  <c r="Q315" i="1"/>
  <c r="Q551" i="1"/>
  <c r="Q841" i="1"/>
  <c r="Q319" i="1"/>
  <c r="Q430" i="1"/>
  <c r="Q637" i="1"/>
  <c r="Q111" i="1"/>
  <c r="Q61" i="1"/>
  <c r="Q885" i="1"/>
  <c r="Q671" i="1"/>
  <c r="Q2706" i="1"/>
  <c r="Q228" i="1"/>
  <c r="Q831" i="1"/>
  <c r="Q2161" i="1"/>
  <c r="Q6" i="1"/>
  <c r="Q2986" i="1"/>
  <c r="Q542" i="1"/>
  <c r="Q784" i="1"/>
  <c r="Q775" i="1"/>
  <c r="Q2228" i="1"/>
  <c r="Q1838" i="1"/>
  <c r="Q1455" i="1"/>
  <c r="Q2634" i="1"/>
  <c r="Q680" i="1"/>
  <c r="Q3859" i="1"/>
  <c r="Q809" i="1"/>
  <c r="Q3806" i="1"/>
  <c r="Q1026" i="1"/>
  <c r="Q57" i="1"/>
  <c r="Q514" i="1"/>
  <c r="Q98" i="1"/>
  <c r="Q619" i="1"/>
  <c r="Q522" i="1"/>
  <c r="Q1825" i="1"/>
  <c r="Q3745" i="1"/>
  <c r="Q152" i="1"/>
  <c r="Q548" i="1"/>
  <c r="Q3955" i="1"/>
  <c r="Q1195" i="1"/>
  <c r="Q1748" i="1"/>
  <c r="Q462" i="1"/>
  <c r="Q603" i="1"/>
  <c r="Q507" i="1"/>
  <c r="Q325" i="1"/>
  <c r="Q852" i="1"/>
  <c r="Q634" i="1"/>
  <c r="Q2401" i="1"/>
  <c r="Q1165" i="1"/>
  <c r="Q1606" i="1"/>
  <c r="Q835" i="1"/>
  <c r="Q764" i="1"/>
  <c r="Q1614" i="1"/>
  <c r="Q2171" i="1"/>
  <c r="Q779" i="1"/>
  <c r="Q685" i="1"/>
  <c r="Q237" i="1"/>
  <c r="Q221" i="1"/>
  <c r="Q424" i="1"/>
  <c r="Q161" i="1"/>
  <c r="Q519" i="1"/>
  <c r="Q589" i="1"/>
  <c r="Q2906" i="1"/>
  <c r="Q140" i="1"/>
  <c r="Q2498" i="1"/>
  <c r="Q309" i="1"/>
  <c r="Q1089" i="1"/>
  <c r="Q252" i="1"/>
  <c r="Q3117" i="1"/>
  <c r="Q3994" i="1"/>
  <c r="Q1313" i="1"/>
  <c r="Q1590" i="1"/>
  <c r="Q2766" i="1"/>
  <c r="Q3956" i="1"/>
  <c r="Q3389" i="1"/>
  <c r="Q3059" i="1"/>
  <c r="Q3828" i="1"/>
  <c r="Q1231" i="1"/>
  <c r="Q1625" i="1"/>
  <c r="Q1214" i="1"/>
  <c r="Q3876" i="1"/>
  <c r="Q3825" i="1"/>
  <c r="Q3943" i="1"/>
  <c r="Q3942" i="1"/>
  <c r="Q3918" i="1"/>
  <c r="Q3801" i="1"/>
  <c r="Q1111" i="1"/>
  <c r="Q3926" i="1"/>
  <c r="Q747" i="1"/>
  <c r="Q1347" i="1"/>
  <c r="Q3063" i="1"/>
  <c r="Q1120" i="1"/>
  <c r="Q1487" i="1"/>
  <c r="Q3962" i="1"/>
  <c r="Q2140" i="1"/>
  <c r="Q3874" i="1"/>
  <c r="Q2390" i="1"/>
  <c r="Q3620" i="1"/>
  <c r="Q3816" i="1"/>
  <c r="Q2735" i="1"/>
  <c r="Q3916" i="1"/>
  <c r="Q2518" i="1"/>
  <c r="Q1699" i="1"/>
  <c r="Q1103" i="1"/>
  <c r="Q3740" i="1"/>
  <c r="Q4055" i="1"/>
  <c r="Q3748" i="1"/>
  <c r="Q1338" i="1"/>
  <c r="Q3570" i="1"/>
  <c r="Q3344" i="1"/>
  <c r="Q3414" i="1"/>
  <c r="Q1800" i="1"/>
  <c r="Q1720" i="1"/>
  <c r="Q1076" i="1"/>
  <c r="Q1236" i="1"/>
  <c r="Q1704" i="1"/>
  <c r="Q1743" i="1"/>
  <c r="Q3422" i="1"/>
  <c r="Q3485" i="1"/>
  <c r="Q2126" i="1"/>
  <c r="Q3733" i="1"/>
  <c r="Q1235" i="1"/>
  <c r="Q3844" i="1"/>
  <c r="Q2081" i="1"/>
  <c r="Q2462" i="1"/>
  <c r="Q1758" i="1"/>
  <c r="Q3742" i="1"/>
  <c r="Q1520" i="1"/>
  <c r="Q2589" i="1"/>
  <c r="Q2478" i="1"/>
  <c r="Q2939" i="1"/>
  <c r="Q3147" i="1"/>
  <c r="Q1941" i="1"/>
  <c r="Q2408" i="1"/>
  <c r="Q2557" i="1"/>
  <c r="Q3817" i="1"/>
  <c r="Q1656" i="1"/>
  <c r="Q1558" i="1"/>
  <c r="Q1381" i="1"/>
  <c r="Q1428" i="1"/>
  <c r="Q3142" i="1"/>
  <c r="Q1200" i="1"/>
  <c r="Q3586" i="1"/>
  <c r="Q1446" i="1"/>
  <c r="Q2159" i="1"/>
  <c r="Q2559" i="1"/>
  <c r="Q2556" i="1"/>
  <c r="Q3839" i="1"/>
  <c r="Q1340" i="1"/>
  <c r="Q4009" i="1"/>
  <c r="Q4020" i="1"/>
  <c r="Q2290" i="1"/>
  <c r="Q2077" i="1"/>
  <c r="Q1880" i="1"/>
  <c r="Q3425" i="1"/>
  <c r="Q2860" i="1"/>
  <c r="Q3364" i="1"/>
  <c r="Q2624" i="1"/>
  <c r="Q3328" i="1"/>
  <c r="Q1078" i="1"/>
  <c r="Q3058" i="1"/>
  <c r="Q2548" i="1"/>
  <c r="Q4079" i="1"/>
  <c r="Q2200" i="1"/>
  <c r="Q2250" i="1"/>
  <c r="Q3501" i="1"/>
  <c r="Q3490" i="1"/>
  <c r="Q1192" i="1"/>
  <c r="Q1476" i="1"/>
  <c r="Q2890" i="1"/>
  <c r="Q2109" i="1"/>
  <c r="Q4014" i="1"/>
  <c r="Q2679" i="1"/>
  <c r="Q3451" i="1"/>
  <c r="Q2691" i="1"/>
  <c r="Q3628" i="1"/>
  <c r="Q2931" i="1"/>
  <c r="Q2108" i="1"/>
  <c r="Q2869" i="1"/>
  <c r="Q2328" i="1"/>
  <c r="Q2857" i="1"/>
  <c r="Q2172" i="1"/>
  <c r="Q2537" i="1"/>
  <c r="Q1279" i="1"/>
  <c r="Q1215" i="1"/>
  <c r="Q2339" i="1"/>
  <c r="Q1694" i="1"/>
  <c r="Q2068" i="1"/>
  <c r="Q1950" i="1"/>
  <c r="Q1624" i="1"/>
  <c r="Q3536" i="1"/>
  <c r="Q3758" i="1"/>
  <c r="Q2102" i="1"/>
  <c r="Q3241" i="1"/>
  <c r="Q2060" i="1"/>
  <c r="Q1615" i="1"/>
  <c r="Q2471" i="1"/>
  <c r="Q3031" i="1"/>
  <c r="Q2476" i="1"/>
  <c r="Q3730" i="1"/>
  <c r="Q2091" i="1"/>
  <c r="Q1835" i="1"/>
  <c r="Q2795" i="1"/>
  <c r="Q1955" i="1"/>
  <c r="Q1967" i="1"/>
  <c r="Q1986" i="1"/>
  <c r="Q2512" i="1"/>
  <c r="Q3669" i="1"/>
  <c r="Q1690" i="1"/>
  <c r="Q2645" i="1"/>
  <c r="Q3251" i="1"/>
  <c r="Q1873" i="1"/>
  <c r="Q2316" i="1"/>
  <c r="Q3734" i="1"/>
  <c r="Q1676" i="1"/>
  <c r="Q2792" i="1"/>
  <c r="Q2527" i="1"/>
  <c r="Q3067" i="1"/>
  <c r="Q2964" i="1"/>
  <c r="Q2985" i="1"/>
  <c r="Q1718" i="1"/>
  <c r="Q3512" i="1"/>
  <c r="Q2417" i="1"/>
  <c r="Q3127" i="1"/>
  <c r="Q1841" i="1"/>
  <c r="Q3863" i="1"/>
  <c r="Q2753" i="1"/>
  <c r="Q1667" i="1"/>
  <c r="Q2905" i="1"/>
  <c r="Q1995" i="1"/>
  <c r="Q3824" i="1"/>
  <c r="Q2979" i="1"/>
  <c r="Q3409" i="1"/>
  <c r="Q1456" i="1"/>
  <c r="Q1542" i="1"/>
  <c r="Q2896" i="1"/>
  <c r="Q2457" i="1"/>
  <c r="Q3997" i="1"/>
  <c r="Q2406" i="1"/>
  <c r="Q2776" i="1"/>
  <c r="Q3038" i="1"/>
  <c r="Q2704" i="1"/>
  <c r="Q2797" i="1"/>
  <c r="Q3480" i="1"/>
  <c r="Q1490" i="1"/>
  <c r="Q3205" i="1"/>
  <c r="Q2773" i="1"/>
  <c r="Q1791" i="1"/>
  <c r="Q3509" i="1"/>
  <c r="Q3327" i="1"/>
  <c r="Q2793" i="1"/>
  <c r="Q2480" i="1"/>
  <c r="Q3914" i="1"/>
  <c r="Q2758" i="1"/>
  <c r="Q3346" i="1"/>
  <c r="Q3324" i="1"/>
  <c r="Q3820" i="1"/>
  <c r="Q2386" i="1"/>
  <c r="Q3940" i="1"/>
  <c r="Q2382" i="1"/>
  <c r="Q3995" i="1"/>
  <c r="Q2524" i="1"/>
  <c r="Q1283" i="1"/>
  <c r="Q3369" i="1"/>
  <c r="Q2667" i="1"/>
  <c r="Q3187" i="1"/>
  <c r="Q3757" i="1"/>
  <c r="Q2897" i="1"/>
  <c r="Q500" i="1"/>
  <c r="Q2623" i="1"/>
  <c r="Q3964" i="1"/>
  <c r="Q2129" i="1"/>
  <c r="Q2926" i="1"/>
  <c r="Q1183" i="1"/>
  <c r="Q3556" i="1"/>
  <c r="Q3766" i="1"/>
  <c r="Q584" i="1"/>
  <c r="Q3092" i="1"/>
  <c r="Q2373" i="1"/>
  <c r="Q328" i="1"/>
  <c r="Q460" i="1"/>
  <c r="Q678" i="1"/>
  <c r="Q2894" i="1"/>
  <c r="Q288" i="1"/>
  <c r="Q1765" i="1"/>
  <c r="Q291" i="1"/>
  <c r="Q146" i="1"/>
  <c r="Q23" i="1"/>
  <c r="Q4" i="1"/>
  <c r="Q223" i="1"/>
  <c r="Q1612" i="1"/>
  <c r="Q800" i="1"/>
  <c r="Q2447" i="1"/>
  <c r="Q1062" i="1"/>
  <c r="Q2221" i="1"/>
  <c r="Q3648" i="1"/>
  <c r="Q3006" i="1"/>
  <c r="Q427" i="1"/>
  <c r="Q238" i="1"/>
  <c r="Q3924" i="1"/>
  <c r="Q3802" i="1"/>
  <c r="Q941" i="1"/>
  <c r="Q617" i="1"/>
  <c r="Q2765" i="1"/>
  <c r="Q516" i="1"/>
  <c r="Q3248" i="1"/>
  <c r="Q466" i="1"/>
  <c r="Q677" i="1"/>
  <c r="Q1463" i="1"/>
  <c r="Q2039" i="1"/>
  <c r="Q321" i="1"/>
  <c r="Q927" i="1"/>
  <c r="Q2158" i="1"/>
  <c r="Q3996" i="1"/>
  <c r="Q1353" i="1"/>
  <c r="Q1266" i="1"/>
  <c r="Q860" i="1"/>
  <c r="Q785" i="1"/>
  <c r="Q1153" i="1"/>
  <c r="Q377" i="1"/>
  <c r="Q444" i="1"/>
  <c r="Q440" i="1"/>
  <c r="Q1069" i="1"/>
  <c r="Q3360" i="1"/>
  <c r="Q168" i="1"/>
  <c r="Q147" i="1"/>
  <c r="Q638" i="1"/>
  <c r="Q931" i="1"/>
  <c r="Q200" i="1"/>
  <c r="Q615" i="1"/>
  <c r="Q1228" i="1"/>
  <c r="Q728" i="1"/>
  <c r="Q303" i="1"/>
  <c r="Q1580" i="1"/>
  <c r="Q1912" i="1"/>
  <c r="Q2193" i="1"/>
  <c r="Q805" i="1"/>
  <c r="Q819" i="1"/>
  <c r="Q716" i="1"/>
  <c r="Q921" i="1"/>
  <c r="Q581" i="1"/>
  <c r="Q1904" i="1"/>
  <c r="Q2285" i="1"/>
  <c r="Q246" i="1"/>
  <c r="Q817" i="1"/>
  <c r="Q1848" i="1"/>
  <c r="Q733" i="1"/>
  <c r="Q3168" i="1"/>
  <c r="Q1509" i="1"/>
  <c r="Q2841" i="1"/>
  <c r="Q3638" i="1"/>
  <c r="Q670" i="1"/>
  <c r="Q696" i="1"/>
  <c r="Q759" i="1"/>
  <c r="Q2639" i="1"/>
  <c r="Q2668" i="1"/>
  <c r="Q3481" i="1"/>
  <c r="Q703" i="1"/>
  <c r="Q8" i="1"/>
  <c r="Q980" i="1"/>
  <c r="Q2803" i="1"/>
  <c r="Q3094" i="1"/>
  <c r="Q2772" i="1"/>
  <c r="Q269" i="1"/>
  <c r="Q632" i="1"/>
  <c r="Q1328" i="1"/>
  <c r="Q2470" i="1"/>
  <c r="Q847" i="1"/>
  <c r="Q629" i="1"/>
  <c r="Q2475" i="1"/>
  <c r="Q598" i="1"/>
  <c r="Q816" i="1"/>
  <c r="Q1466" i="1"/>
  <c r="Q714" i="1"/>
  <c r="Q405" i="1"/>
  <c r="Q415" i="1"/>
  <c r="Q778" i="1"/>
  <c r="Q2219" i="1"/>
  <c r="Q3532" i="1"/>
  <c r="Q723" i="1"/>
  <c r="Q203" i="1"/>
  <c r="Q114" i="1"/>
  <c r="Q840" i="1"/>
  <c r="Q813" i="1"/>
  <c r="Q153" i="1"/>
  <c r="Q2830" i="1"/>
  <c r="Q162" i="1"/>
  <c r="Q909" i="1"/>
  <c r="Q3843" i="1"/>
  <c r="Q2085" i="1"/>
  <c r="Q53" i="1"/>
  <c r="Q409" i="1"/>
  <c r="Q326" i="1"/>
  <c r="Q3148" i="1"/>
  <c r="Q713" i="1"/>
  <c r="Q180" i="1"/>
  <c r="Q229" i="1"/>
  <c r="Q2215" i="1"/>
  <c r="Q839" i="1"/>
  <c r="Q3544" i="1"/>
  <c r="Q2566" i="1"/>
  <c r="Q2594" i="1"/>
  <c r="Q1567" i="1"/>
  <c r="Q1730" i="1"/>
  <c r="Q925" i="1"/>
  <c r="Q450" i="1"/>
  <c r="Q410" i="1"/>
  <c r="Q3007" i="1"/>
  <c r="Q317" i="1"/>
  <c r="Q3010" i="1"/>
  <c r="Q2826" i="1"/>
  <c r="Q3616" i="1"/>
  <c r="Q823" i="1"/>
  <c r="Q174" i="1"/>
  <c r="Q404" i="1"/>
  <c r="Q3171" i="1"/>
  <c r="Q528" i="1"/>
  <c r="Q3917" i="1"/>
  <c r="Q244" i="1"/>
  <c r="Q1929" i="1"/>
  <c r="Q595" i="1"/>
  <c r="Q352" i="1"/>
  <c r="Q837" i="1"/>
  <c r="Q996" i="1"/>
  <c r="Q27" i="1"/>
  <c r="Q1226" i="1"/>
  <c r="Q1575" i="1"/>
  <c r="Q2407" i="1"/>
  <c r="Q1572" i="1"/>
  <c r="Q3428" i="1"/>
  <c r="Q2082" i="1"/>
  <c r="Q3138" i="1"/>
  <c r="Q1605" i="1"/>
  <c r="Q3221" i="1"/>
  <c r="Q2849" i="1"/>
  <c r="Q1425" i="1"/>
  <c r="Q3182" i="1"/>
  <c r="Q3632" i="1"/>
  <c r="Q4013" i="1"/>
  <c r="Q2582" i="1"/>
  <c r="Q2828" i="1"/>
  <c r="Q2731" i="1"/>
  <c r="Q2225" i="1"/>
  <c r="Q2214" i="1"/>
  <c r="Q1535" i="1"/>
  <c r="Q3279" i="1"/>
  <c r="Q1438" i="1"/>
  <c r="Q4039" i="1"/>
  <c r="Q2133" i="1"/>
  <c r="Q3579" i="1"/>
  <c r="Q1946" i="1"/>
  <c r="Q2820" i="1"/>
  <c r="Q2167" i="1"/>
  <c r="Q2166" i="1"/>
  <c r="Q3214" i="1"/>
  <c r="Q2738" i="1"/>
  <c r="Q3426" i="1"/>
  <c r="Q616" i="1"/>
  <c r="Q2817" i="1"/>
  <c r="Q2784" i="1"/>
  <c r="Q1996" i="1"/>
  <c r="Q4049" i="1"/>
  <c r="Q3848" i="1"/>
  <c r="Q2496" i="1"/>
  <c r="Q3879" i="1"/>
  <c r="Q3325" i="1"/>
  <c r="Q3759" i="1"/>
  <c r="Q2937" i="1"/>
  <c r="Q14" i="1"/>
  <c r="Q579" i="1"/>
  <c r="Q770" i="1"/>
  <c r="Q1636" i="1"/>
  <c r="Q426" i="1"/>
  <c r="Q553" i="1"/>
  <c r="Q50" i="1"/>
  <c r="Q591" i="1"/>
  <c r="Q231" i="1"/>
  <c r="Q208" i="1"/>
  <c r="Q442" i="1"/>
  <c r="Q89" i="1"/>
  <c r="Q539" i="1"/>
  <c r="Q582" i="1"/>
  <c r="Q287" i="1"/>
  <c r="Q428" i="1"/>
  <c r="Q368" i="1"/>
  <c r="Q267" i="1"/>
  <c r="Q562" i="1"/>
  <c r="Q107" i="1"/>
  <c r="Q66" i="1"/>
  <c r="Q863" i="1"/>
  <c r="Q2121" i="1"/>
  <c r="Q441" i="1"/>
  <c r="Q704" i="1"/>
  <c r="Q45" i="1"/>
  <c r="Q875" i="1"/>
  <c r="Q206" i="1"/>
  <c r="Q614" i="1"/>
  <c r="Q77" i="1"/>
  <c r="Q732" i="1"/>
  <c r="Q380" i="1"/>
  <c r="Q479" i="1"/>
  <c r="Q565" i="1"/>
  <c r="Q698" i="1"/>
  <c r="Q250" i="1"/>
  <c r="Q130" i="1"/>
  <c r="Q17" i="1"/>
  <c r="Q2" i="1"/>
  <c r="Q907" i="1"/>
  <c r="Q4008" i="1"/>
  <c r="Q468" i="1"/>
  <c r="Q2238" i="1"/>
  <c r="Q298" i="1"/>
  <c r="Q484" i="1"/>
  <c r="Q300" i="1"/>
  <c r="Q143" i="1"/>
  <c r="Q22" i="1"/>
  <c r="Q790" i="1"/>
  <c r="Q112" i="1"/>
  <c r="Q4004" i="1"/>
  <c r="Q204" i="1"/>
  <c r="Q1007" i="1"/>
  <c r="Q19" i="1"/>
  <c r="Q29" i="1"/>
  <c r="Q346" i="1"/>
  <c r="Q456" i="1"/>
  <c r="Q81" i="1"/>
  <c r="Q350" i="1"/>
  <c r="Q39" i="1"/>
  <c r="Q2064" i="1"/>
  <c r="Q132" i="1"/>
  <c r="Q3339" i="1"/>
  <c r="Q569" i="1"/>
  <c r="Q97" i="1"/>
  <c r="Q2740" i="1"/>
  <c r="Q259" i="1"/>
  <c r="Q28" i="1"/>
  <c r="Q347" i="1"/>
  <c r="Q633" i="1"/>
  <c r="Q41" i="1"/>
  <c r="Q233" i="1"/>
  <c r="Q58" i="1"/>
  <c r="Q68" i="1"/>
  <c r="Q419" i="1"/>
  <c r="Q20" i="1"/>
  <c r="Q827" i="1"/>
  <c r="Q226" i="1"/>
  <c r="Q1631" i="1"/>
  <c r="Q594" i="1"/>
  <c r="Q2844" i="1"/>
  <c r="Q3923" i="1"/>
  <c r="Q3032" i="1"/>
  <c r="Q2903" i="1"/>
  <c r="Q2414" i="1"/>
  <c r="Q2302" i="1"/>
  <c r="Q3687" i="1"/>
  <c r="Q1887" i="1"/>
  <c r="Q2970" i="1"/>
  <c r="Q2283" i="1"/>
  <c r="Q3056" i="1"/>
  <c r="Q2148" i="1"/>
  <c r="Q2413" i="1"/>
  <c r="Q2188" i="1"/>
  <c r="Q3222" i="1"/>
  <c r="Q2297" i="1"/>
  <c r="Q3345" i="1"/>
  <c r="Q1876" i="1"/>
  <c r="Q1878" i="1"/>
  <c r="Q2542" i="1"/>
  <c r="Q3183" i="1"/>
  <c r="Q2087" i="1"/>
  <c r="Q1696" i="1"/>
  <c r="Q2041" i="1"/>
  <c r="Q3028" i="1"/>
  <c r="Q1790" i="1"/>
  <c r="Q2571" i="1"/>
  <c r="Q3143" i="1"/>
  <c r="Q2661" i="1"/>
  <c r="Q2703" i="1"/>
  <c r="Q2419" i="1"/>
  <c r="Q1664" i="1"/>
  <c r="Q1727" i="1"/>
  <c r="Q3594" i="1"/>
  <c r="Q2696" i="1"/>
  <c r="Q3567" i="1"/>
  <c r="Q1703" i="1"/>
  <c r="Q2719" i="1"/>
  <c r="Q1845" i="1"/>
  <c r="Q1348" i="1"/>
  <c r="Q3625" i="1"/>
  <c r="Q1415" i="1"/>
  <c r="Q3970" i="1"/>
  <c r="Q2729" i="1"/>
  <c r="Q2300" i="1"/>
  <c r="Q3029" i="1"/>
  <c r="Q1481" i="1"/>
  <c r="Q1450" i="1"/>
  <c r="Q2669" i="1"/>
  <c r="Q3486" i="1"/>
  <c r="Q3569" i="1"/>
  <c r="Q1312" i="1"/>
  <c r="Q2491" i="1"/>
  <c r="Q4031" i="1"/>
  <c r="Q3604" i="1"/>
  <c r="Q1145" i="1"/>
  <c r="Q1585" i="1"/>
  <c r="Q3919" i="1"/>
  <c r="Q2353" i="1"/>
  <c r="Q2049" i="1"/>
  <c r="Q3105" i="1"/>
  <c r="Q2866" i="1"/>
  <c r="Q2059" i="1"/>
  <c r="Q2522" i="1"/>
  <c r="Q1304" i="1"/>
  <c r="Q2065" i="1"/>
  <c r="Q1891" i="1"/>
  <c r="Q1947" i="1"/>
  <c r="Q3502" i="1"/>
  <c r="Q2603" i="1"/>
  <c r="Q1453" i="1"/>
  <c r="Q1966" i="1"/>
  <c r="Q2399" i="1"/>
  <c r="Q3933" i="1"/>
  <c r="Q2987" i="1"/>
  <c r="Q1247" i="1"/>
  <c r="Q2684" i="1"/>
  <c r="Q1212" i="1"/>
  <c r="Q1038" i="1"/>
  <c r="Q2448" i="1"/>
  <c r="Q3448" i="1"/>
  <c r="Q1462" i="1"/>
  <c r="Q3083" i="1"/>
  <c r="Q1047" i="1"/>
  <c r="Q2430" i="1"/>
  <c r="Q2229" i="1"/>
  <c r="Q1565" i="1"/>
  <c r="Q1370" i="1"/>
  <c r="Q2217" i="1"/>
  <c r="Q2125" i="1"/>
  <c r="Q1686" i="1"/>
  <c r="Q3085" i="1"/>
  <c r="Q1693" i="1"/>
  <c r="Q3866" i="1"/>
  <c r="Q2562" i="1"/>
  <c r="Q1949" i="1"/>
  <c r="Q3576" i="1"/>
  <c r="Q1582" i="1"/>
  <c r="Q2206" i="1"/>
  <c r="Q1972" i="1"/>
  <c r="Q2510" i="1"/>
  <c r="Q2506" i="1"/>
  <c r="Q2670" i="1"/>
  <c r="Q2145" i="1"/>
  <c r="Q1020" i="1"/>
  <c r="Q2618" i="1"/>
  <c r="Q3367" i="1"/>
  <c r="Q1472" i="1"/>
  <c r="Q3528" i="1"/>
  <c r="Q981" i="1"/>
  <c r="Q1403" i="1"/>
  <c r="Q3722" i="1"/>
  <c r="Q2044" i="1"/>
  <c r="Q2298" i="1"/>
  <c r="Q3911" i="1"/>
  <c r="Q2224" i="1"/>
  <c r="Q1465" i="1"/>
  <c r="Q3644" i="1"/>
  <c r="Q2149" i="1"/>
  <c r="Q3700" i="1"/>
  <c r="Q165" i="1"/>
  <c r="Q155" i="1"/>
  <c r="Q24" i="1"/>
  <c r="Q100" i="1"/>
  <c r="Q254" i="1"/>
  <c r="Q225" i="1"/>
  <c r="Q172" i="1"/>
  <c r="Q871" i="1"/>
  <c r="Q2264" i="1"/>
  <c r="Q741" i="1"/>
  <c r="Q92" i="1"/>
  <c r="Q600" i="1"/>
  <c r="Q110" i="1"/>
  <c r="Q320" i="1"/>
  <c r="Q3354" i="1"/>
  <c r="Q101" i="1"/>
  <c r="Q848" i="1"/>
  <c r="Q71" i="1"/>
  <c r="Q533" i="1"/>
  <c r="Q489" i="1"/>
  <c r="Q804" i="1"/>
  <c r="Q499" i="1"/>
  <c r="Q148" i="1"/>
  <c r="Q38" i="1"/>
  <c r="Q270" i="1"/>
  <c r="Q869" i="1"/>
  <c r="Q389" i="1"/>
  <c r="Q3934" i="1"/>
  <c r="Q103" i="1"/>
  <c r="Q149" i="1"/>
  <c r="Q636" i="1"/>
  <c r="Q1013" i="1"/>
  <c r="Q37" i="1"/>
  <c r="Q2818" i="1"/>
  <c r="Q188" i="1"/>
  <c r="Q120" i="1"/>
  <c r="Q1926" i="1"/>
  <c r="Q197" i="1"/>
  <c r="Q417" i="1"/>
  <c r="Q767" i="1"/>
  <c r="Q881" i="1"/>
  <c r="Q3665" i="1"/>
  <c r="Q332" i="1"/>
  <c r="Q214" i="1"/>
  <c r="Q597" i="1"/>
  <c r="Q2999" i="1"/>
  <c r="Q96" i="1"/>
  <c r="Q495" i="1"/>
  <c r="Q334" i="1"/>
  <c r="Q159" i="1"/>
  <c r="Q192" i="1"/>
  <c r="Q830" i="1"/>
  <c r="Q401" i="1"/>
  <c r="Q3525" i="1"/>
  <c r="Q1218" i="1"/>
  <c r="Q655" i="1"/>
  <c r="Q791" i="1"/>
  <c r="Q560" i="1"/>
  <c r="Q641" i="1"/>
  <c r="Q859" i="1"/>
  <c r="Q2643" i="1"/>
  <c r="Q1561" i="1"/>
  <c r="Q2122" i="1"/>
  <c r="Q2356" i="1"/>
  <c r="Q3391" i="1"/>
  <c r="Q2947" i="1"/>
  <c r="Q874" i="1"/>
  <c r="Q1092" i="1"/>
  <c r="Q2546" i="1"/>
  <c r="Q1771" i="1"/>
  <c r="Q2760" i="1"/>
  <c r="Q1890" i="1"/>
  <c r="Q1562" i="1"/>
  <c r="Q2915" i="1"/>
  <c r="Q3271" i="1"/>
  <c r="Q1369" i="1"/>
  <c r="Q1074" i="1"/>
  <c r="Q1698" i="1"/>
  <c r="Q1416" i="1"/>
  <c r="Q1025" i="1"/>
  <c r="Q922" i="1"/>
  <c r="Q612" i="1"/>
  <c r="Q1885" i="1"/>
  <c r="Q2051" i="1"/>
  <c r="Q2157" i="1"/>
  <c r="Q1243" i="1"/>
  <c r="Q2805" i="1"/>
  <c r="Q3291" i="1"/>
  <c r="Q3030" i="1"/>
  <c r="Q1252" i="1"/>
  <c r="Q1109" i="1"/>
  <c r="Q2918" i="1"/>
  <c r="Q1551" i="1"/>
  <c r="Q1156" i="1"/>
  <c r="Q2893" i="1"/>
  <c r="Q2641" i="1"/>
  <c r="Q2153" i="1"/>
  <c r="Q1756" i="1"/>
  <c r="Q1384" i="1"/>
  <c r="Q2567" i="1"/>
  <c r="Q2466" i="1"/>
  <c r="Q1352" i="1"/>
  <c r="Q1502" i="1"/>
  <c r="Q935" i="1"/>
  <c r="Q2720" i="1"/>
  <c r="Q1093" i="1"/>
  <c r="Q3431" i="1"/>
  <c r="Q1032" i="1"/>
  <c r="Q3610" i="1"/>
  <c r="Q990" i="1"/>
  <c r="Q3244" i="1"/>
  <c r="Q3317" i="1"/>
  <c r="Q3457" i="1"/>
  <c r="Q1046" i="1"/>
  <c r="Q3585" i="1"/>
  <c r="Q2930" i="1"/>
  <c r="Q1155" i="1"/>
  <c r="Q3111" i="1"/>
  <c r="Q4022" i="1"/>
  <c r="R2469" i="1"/>
  <c r="Q2469" i="1"/>
  <c r="P4022" i="1"/>
  <c r="P3111" i="1"/>
  <c r="P1155" i="1"/>
  <c r="P2469" i="1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1032" i="1"/>
  <c r="O3610" i="1"/>
  <c r="O990" i="1"/>
  <c r="O3244" i="1"/>
  <c r="O3317" i="1"/>
  <c r="O3457" i="1"/>
  <c r="O1046" i="1"/>
  <c r="O3585" i="1"/>
  <c r="O2930" i="1"/>
  <c r="O1155" i="1"/>
  <c r="O3111" i="1"/>
  <c r="O4022" i="1"/>
  <c r="O2469" i="1"/>
</calcChain>
</file>

<file path=xl/sharedStrings.xml><?xml version="1.0" encoding="utf-8"?>
<sst xmlns="http://schemas.openxmlformats.org/spreadsheetml/2006/main" count="24812" uniqueCount="8396">
  <si>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</si>
  <si>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</si>
  <si>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</si>
  <si>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</si>
  <si>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</si>
  <si>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</si>
  <si>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</si>
  <si>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</si>
  <si>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</si>
  <si>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</si>
  <si>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</si>
  <si>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</si>
  <si>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</si>
  <si>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</si>
  <si>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</si>
  <si>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</si>
  <si>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</si>
  <si>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</si>
  <si>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</si>
  <si>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</si>
  <si>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</si>
  <si>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</si>
  <si>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</si>
  <si>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</si>
  <si>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</si>
  <si>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</si>
  <si>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</si>
  <si>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</si>
  <si>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</si>
  <si>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</si>
  <si>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</si>
  <si>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</si>
  <si>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</si>
  <si>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</si>
  <si>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</si>
  <si>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</si>
  <si>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</si>
  <si>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</si>
  <si>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</si>
  <si>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</si>
  <si>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</si>
  <si>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</si>
  <si>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</si>
  <si>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</si>
  <si>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</si>
  <si>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</si>
  <si>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</si>
  <si>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</si>
  <si>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</si>
  <si>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</si>
  <si>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</si>
  <si>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</si>
  <si>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</si>
  <si>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</si>
  <si>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</si>
  <si>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</si>
  <si>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</si>
  <si>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</si>
  <si>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</si>
  <si>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</si>
  <si>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</si>
  <si>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</si>
  <si>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</si>
  <si>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</si>
  <si>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</si>
  <si>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</si>
  <si>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</si>
  <si>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</si>
  <si>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</si>
  <si>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</si>
  <si>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</si>
  <si>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</si>
  <si>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</si>
  <si>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</si>
  <si>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</si>
  <si>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</si>
  <si>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</si>
  <si>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</si>
  <si>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</si>
  <si>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</si>
  <si>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</si>
  <si>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</si>
  <si>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</si>
  <si>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</si>
  <si>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</si>
  <si>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</si>
  <si>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</si>
  <si>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</si>
  <si>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</si>
  <si>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</si>
  <si>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</si>
  <si>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</si>
  <si>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</si>
  <si>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</si>
  <si>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</si>
  <si>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</si>
  <si>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</si>
  <si>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</si>
  <si>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</si>
  <si>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</si>
  <si>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</si>
  <si>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</si>
  <si>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</si>
  <si>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</si>
  <si>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</si>
  <si>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</si>
  <si>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</si>
  <si>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</si>
  <si>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</si>
  <si>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</si>
  <si>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</si>
  <si>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</si>
  <si>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</si>
  <si>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</si>
  <si>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</si>
  <si>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</si>
  <si>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</si>
  <si>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</si>
  <si>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</si>
  <si>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</si>
  <si>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</si>
  <si>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</si>
  <si>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</si>
  <si>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</si>
  <si>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</si>
  <si>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</si>
  <si>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</si>
  <si>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</si>
  <si>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</si>
  <si>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</si>
  <si>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</si>
  <si>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</si>
  <si>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</si>
  <si>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</si>
  <si>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</si>
  <si>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</si>
  <si>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</si>
  <si>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</si>
  <si>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</si>
  <si>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</si>
  <si>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</si>
  <si>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</si>
  <si>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</si>
  <si>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</si>
  <si>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</si>
  <si>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</si>
  <si>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</si>
  <si>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</si>
  <si>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</si>
  <si>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</si>
  <si>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</si>
  <si>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</si>
  <si>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</si>
  <si>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</si>
  <si>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</si>
  <si>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</si>
  <si>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</si>
  <si>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</si>
  <si>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</si>
  <si>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</si>
  <si>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</si>
  <si>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</si>
  <si>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</si>
  <si>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</si>
  <si>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</si>
  <si>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</si>
  <si>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</si>
  <si>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</si>
  <si>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</si>
  <si>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</si>
  <si>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</si>
  <si>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</si>
  <si>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</si>
  <si>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</si>
  <si>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</si>
  <si>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</si>
  <si>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</si>
  <si>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</si>
  <si>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</si>
  <si>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</si>
  <si>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</si>
  <si>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</si>
  <si>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</si>
  <si>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</si>
  <si>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</si>
  <si>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</si>
  <si>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</si>
  <si>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</si>
  <si>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</si>
  <si>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</si>
  <si>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</si>
  <si>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</si>
  <si>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</si>
  <si>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</si>
  <si>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</si>
  <si>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</si>
  <si>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</si>
  <si>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</si>
  <si>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</si>
  <si>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</si>
  <si>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</si>
  <si>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</si>
  <si>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</si>
  <si>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</si>
  <si>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</si>
  <si>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</si>
  <si>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</si>
  <si>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</si>
  <si>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</si>
  <si>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</si>
  <si>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</si>
  <si>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</si>
  <si>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</si>
  <si>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</si>
  <si>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</si>
  <si>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</si>
  <si>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</si>
  <si>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</si>
  <si>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</si>
  <si>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</si>
  <si>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</si>
  <si>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</si>
  <si>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</si>
  <si>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</si>
  <si>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</si>
  <si>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</si>
  <si>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</si>
  <si>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</si>
  <si>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</si>
  <si>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</si>
  <si>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</si>
  <si>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</si>
  <si>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</si>
  <si>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</si>
  <si>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</si>
  <si>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</si>
  <si>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</si>
  <si>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</si>
  <si>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</si>
  <si>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</si>
  <si>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</si>
  <si>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</si>
  <si>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</si>
  <si>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</si>
  <si>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</si>
  <si>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</si>
  <si>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</si>
  <si>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</si>
  <si>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</si>
  <si>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</si>
  <si>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</si>
  <si>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</si>
  <si>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</si>
  <si>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</si>
  <si>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</si>
  <si>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</si>
  <si>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</si>
  <si>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</si>
  <si>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</si>
  <si>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</si>
  <si>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</si>
  <si>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</si>
  <si>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</si>
  <si>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</si>
  <si>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</si>
  <si>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</si>
  <si>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</si>
  <si>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</si>
  <si>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</si>
  <si>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</si>
  <si>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</si>
  <si>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</si>
  <si>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</si>
  <si>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</si>
  <si>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</si>
  <si>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</si>
  <si>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</si>
  <si>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</si>
  <si>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</si>
  <si>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</si>
  <si>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</si>
  <si>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</si>
  <si>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</si>
  <si>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</si>
  <si>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</si>
  <si>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</si>
  <si>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</si>
  <si>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</si>
  <si>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</si>
  <si>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</si>
  <si>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</si>
  <si>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</si>
  <si>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</si>
  <si>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</si>
  <si>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</si>
  <si>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</si>
  <si>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</si>
  <si>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</si>
  <si>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</si>
  <si>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</si>
  <si>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</si>
  <si>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</si>
  <si>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</si>
  <si>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</si>
  <si>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</si>
  <si>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</si>
  <si>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</si>
  <si>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</si>
  <si>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</si>
  <si>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</si>
  <si>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</si>
  <si>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</si>
  <si>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</si>
  <si>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</si>
  <si>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</si>
  <si>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</si>
  <si>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</si>
  <si>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</si>
  <si>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</si>
  <si>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</si>
  <si>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</si>
  <si>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</si>
  <si>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</si>
  <si>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</si>
  <si>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</si>
  <si>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</si>
  <si>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</si>
  <si>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</si>
  <si>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</si>
  <si>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</si>
  <si>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</si>
  <si>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</si>
  <si>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</si>
  <si>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</si>
  <si>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</si>
  <si>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</si>
  <si>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</si>
  <si>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</si>
  <si>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</si>
  <si>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</si>
  <si>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</si>
  <si>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</si>
  <si>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</si>
  <si>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</si>
  <si>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</si>
  <si>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</si>
  <si>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</si>
  <si>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</si>
  <si>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</si>
  <si>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</si>
  <si>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</si>
  <si>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</si>
  <si>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</si>
  <si>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</si>
  <si>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</si>
  <si>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</si>
  <si>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</si>
  <si>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</si>
  <si>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</si>
  <si>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</si>
  <si>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</si>
  <si>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</si>
  <si>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</si>
  <si>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</si>
  <si>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</si>
  <si>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</si>
  <si>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</si>
  <si>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</si>
  <si>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</si>
  <si>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</si>
  <si>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</si>
  <si>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</si>
  <si>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</si>
  <si>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</si>
  <si>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</si>
  <si>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</si>
  <si>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</si>
  <si>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</si>
  <si>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</si>
  <si>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</si>
  <si>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</si>
  <si>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</si>
  <si>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</si>
  <si>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</si>
  <si>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</si>
  <si>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</si>
  <si>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</si>
  <si>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</si>
  <si>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</si>
  <si>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</si>
  <si>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</si>
  <si>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</si>
  <si>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</si>
  <si>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</si>
  <si>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</si>
  <si>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</si>
  <si>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</si>
  <si>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</si>
  <si>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</si>
  <si>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</si>
  <si>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</si>
  <si>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</si>
  <si>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</si>
  <si>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</si>
  <si>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</si>
  <si>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</si>
  <si>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</si>
  <si>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</si>
  <si>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</si>
  <si>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</si>
  <si>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</si>
  <si>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</si>
  <si>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</si>
  <si>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</si>
  <si>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</si>
  <si>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</si>
  <si>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</si>
  <si>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</si>
  <si>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</si>
  <si>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</si>
  <si>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</si>
  <si>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</si>
  <si>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</si>
  <si>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</si>
  <si>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</si>
  <si>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</si>
  <si>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</si>
  <si>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</si>
  <si>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</si>
  <si>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</si>
  <si>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</si>
  <si>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</si>
  <si>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</si>
  <si>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</si>
  <si>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</si>
  <si>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</si>
  <si>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</si>
  <si>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</si>
  <si>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</si>
  <si>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</si>
  <si>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</si>
  <si>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</si>
  <si>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</si>
  <si>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</si>
  <si>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</si>
  <si>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</si>
  <si>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</si>
  <si>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</si>
  <si>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</si>
  <si>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</si>
  <si>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</si>
  <si>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</si>
  <si>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</si>
  <si>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</si>
  <si>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</si>
  <si>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</si>
  <si>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</si>
  <si>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</si>
  <si>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</si>
  <si>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</si>
  <si>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</si>
  <si>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</si>
  <si>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</si>
  <si>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</si>
  <si>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</si>
  <si>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</si>
  <si>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</si>
  <si>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</si>
  <si>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</si>
  <si>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</si>
  <si>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</si>
  <si>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</si>
  <si>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</si>
  <si>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</si>
  <si>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</si>
  <si>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</si>
  <si>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</si>
  <si>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</si>
  <si>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</si>
  <si>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</si>
  <si>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</si>
  <si>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</si>
  <si>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</si>
  <si>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</si>
  <si>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</si>
  <si>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</si>
  <si>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</si>
  <si>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</si>
  <si>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</si>
  <si>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</si>
  <si>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</si>
  <si>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</si>
  <si>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</si>
  <si>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</si>
  <si>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</si>
  <si>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</si>
  <si>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</si>
  <si>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</si>
  <si>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</si>
  <si>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</si>
  <si>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</si>
  <si>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</si>
  <si>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</si>
  <si>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</si>
  <si>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</si>
  <si>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</si>
  <si>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</si>
  <si>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</si>
  <si>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</si>
  <si>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</si>
  <si>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</si>
  <si>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</si>
  <si>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</si>
  <si>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</si>
  <si>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</si>
  <si>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</si>
  <si>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</si>
  <si>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</si>
  <si>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</si>
  <si>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</si>
  <si>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</si>
  <si>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</si>
  <si>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</si>
  <si>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</si>
  <si>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</si>
  <si>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</si>
  <si>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</si>
  <si>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</si>
  <si>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</si>
  <si>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</si>
  <si>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</si>
  <si>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</si>
  <si>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</si>
  <si>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</si>
  <si>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</si>
  <si>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</si>
  <si>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</si>
  <si>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</si>
  <si>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</si>
  <si>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</si>
  <si>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</si>
  <si>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</si>
  <si>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</si>
  <si>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</si>
  <si>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</si>
  <si>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</si>
  <si>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</si>
  <si>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</si>
  <si>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</si>
  <si>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</si>
  <si>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</si>
  <si>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</si>
  <si>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</si>
  <si>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</si>
  <si>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</si>
  <si>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</si>
  <si>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</si>
  <si>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</si>
  <si>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</si>
  <si>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</si>
  <si>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</si>
  <si>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</si>
  <si>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</si>
  <si>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</si>
  <si>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</si>
  <si>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</si>
  <si>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</si>
  <si>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</si>
  <si>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</si>
  <si>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</si>
  <si>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</si>
  <si>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</si>
  <si>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</si>
  <si>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</si>
  <si>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</si>
  <si>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</si>
  <si>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</si>
  <si>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</si>
  <si>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</si>
  <si>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</si>
  <si>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</si>
  <si>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</si>
  <si>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</si>
  <si>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</si>
  <si>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</si>
  <si>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</si>
  <si>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</si>
  <si>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</si>
  <si>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</si>
  <si>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</si>
  <si>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</si>
  <si>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</si>
  <si>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</si>
  <si>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</si>
  <si>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</si>
  <si>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</si>
  <si>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</si>
  <si>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</si>
  <si>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</si>
  <si>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</si>
  <si>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</si>
  <si>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</si>
  <si>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</si>
  <si>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</si>
  <si>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</si>
  <si>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</si>
  <si>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</si>
  <si>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</si>
  <si>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</si>
  <si>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</si>
  <si>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</si>
  <si>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</si>
  <si>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</si>
  <si>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</si>
  <si>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</si>
  <si>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</si>
  <si>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</si>
  <si>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</si>
  <si>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</si>
  <si>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</si>
  <si>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</si>
  <si>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</si>
  <si>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</si>
  <si>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</si>
  <si>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</si>
  <si>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</si>
  <si>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</si>
  <si>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</si>
  <si>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</si>
  <si>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</si>
  <si>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</si>
  <si>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</si>
  <si>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</si>
  <si>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</si>
  <si>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</si>
  <si>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</si>
  <si>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</si>
  <si>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</si>
  <si>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</si>
  <si>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</si>
  <si>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</si>
  <si>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</si>
  <si>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</si>
  <si>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</si>
  <si>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</si>
  <si>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</si>
  <si>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</si>
  <si>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</si>
  <si>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</si>
  <si>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</si>
  <si>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</si>
  <si>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</si>
  <si>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</si>
  <si>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</si>
  <si>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</si>
  <si>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</si>
  <si>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</si>
  <si>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</si>
  <si>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</si>
  <si>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</si>
  <si>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</si>
  <si>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</si>
  <si>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</si>
  <si>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</si>
  <si>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</si>
  <si>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</si>
  <si>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</si>
  <si>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</si>
  <si>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</si>
  <si>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</si>
  <si>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</si>
  <si>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</si>
  <si>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</si>
  <si>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</si>
  <si>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</si>
  <si>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</si>
  <si>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</si>
  <si>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</si>
  <si>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</si>
  <si>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</si>
  <si>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</si>
  <si>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</si>
  <si>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</si>
  <si>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</si>
  <si>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</si>
  <si>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</si>
  <si>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</si>
  <si>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</si>
  <si>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</si>
  <si>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</si>
  <si>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</si>
  <si>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</si>
  <si>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</si>
  <si>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</si>
  <si>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</si>
  <si>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</si>
  <si>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</si>
  <si>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</si>
  <si>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</si>
  <si>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</si>
  <si>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</si>
  <si>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</si>
  <si>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</si>
  <si>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</si>
  <si>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</si>
  <si>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</si>
  <si>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</si>
  <si>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</si>
  <si>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</si>
  <si>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</si>
  <si>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</si>
  <si>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</si>
  <si>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</si>
  <si>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</si>
  <si>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</si>
  <si>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</si>
  <si>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</si>
  <si>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</si>
  <si>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</si>
  <si>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</si>
  <si>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</si>
  <si>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</si>
  <si>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</si>
  <si>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</si>
  <si>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</si>
  <si>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</si>
  <si>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</si>
  <si>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</si>
  <si>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</si>
  <si>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</si>
  <si>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</si>
  <si>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</si>
  <si>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</si>
  <si>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</si>
  <si>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</si>
  <si>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</si>
  <si>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</si>
  <si>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</si>
  <si>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</si>
  <si>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</si>
  <si>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</si>
  <si>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</si>
  <si>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</si>
  <si>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</si>
  <si>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</si>
  <si>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</si>
  <si>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</si>
  <si>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</si>
  <si>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</si>
  <si>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</si>
  <si>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</si>
  <si>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</si>
  <si>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</si>
  <si>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</si>
  <si>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</si>
  <si>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</si>
  <si>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</si>
  <si>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</si>
  <si>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</si>
  <si>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</si>
  <si>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</si>
  <si>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</si>
  <si>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</si>
  <si>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</si>
  <si>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</si>
  <si>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</si>
  <si>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</si>
  <si>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</si>
  <si>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</si>
  <si>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</si>
  <si>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</si>
  <si>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</si>
  <si>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</si>
  <si>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</si>
  <si>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</si>
  <si>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</si>
  <si>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</si>
  <si>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</si>
  <si>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</si>
  <si>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</si>
  <si>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</si>
  <si>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</si>
  <si>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</si>
  <si>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</si>
  <si>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</si>
  <si>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</si>
  <si>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</si>
  <si>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</si>
  <si>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</si>
  <si>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</si>
  <si>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</si>
  <si>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</si>
  <si>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</si>
  <si>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</si>
  <si>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</si>
  <si>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</si>
  <si>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</si>
  <si>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</si>
  <si>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</si>
  <si>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</si>
  <si>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</si>
  <si>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</si>
  <si>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</si>
  <si>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</si>
  <si>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</si>
  <si>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</si>
  <si>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</si>
  <si>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</si>
  <si>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</si>
  <si>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</si>
  <si>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</si>
  <si>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</si>
  <si>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</si>
  <si>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</si>
  <si>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</si>
  <si>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</si>
  <si>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</si>
  <si>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</si>
  <si>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</si>
  <si>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</si>
  <si>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</si>
  <si>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</si>
  <si>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</si>
  <si>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</si>
  <si>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</si>
  <si>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</si>
  <si>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</si>
  <si>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</si>
  <si>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</si>
  <si>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</si>
  <si>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</si>
  <si>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</si>
  <si>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</si>
  <si>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</si>
  <si>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</si>
  <si>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</si>
  <si>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</si>
  <si>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</si>
  <si>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</si>
  <si>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</si>
  <si>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</si>
  <si>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</si>
  <si>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</si>
  <si>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</si>
  <si>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</si>
  <si>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</si>
  <si>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</si>
  <si>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</si>
  <si>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</si>
  <si>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</si>
  <si>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</si>
  <si>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</si>
  <si>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</si>
  <si>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</si>
  <si>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</si>
  <si>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</si>
  <si>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</si>
  <si>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</si>
  <si>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</si>
  <si>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</si>
  <si>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</si>
  <si>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</si>
  <si>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</si>
  <si>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</si>
  <si>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</si>
  <si>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</si>
  <si>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</si>
  <si>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</si>
  <si>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</si>
  <si>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</si>
  <si>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</si>
  <si>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</si>
  <si>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</si>
  <si>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</si>
  <si>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</si>
  <si>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</si>
  <si>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</si>
  <si>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</si>
  <si>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</si>
  <si>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</si>
  <si>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</si>
  <si>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</si>
  <si>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</si>
  <si>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</si>
  <si>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</si>
  <si>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</si>
  <si>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</si>
  <si>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</si>
  <si>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</si>
  <si>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</si>
  <si>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</si>
  <si>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</si>
  <si>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</si>
  <si>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</si>
  <si>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</si>
  <si>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</si>
  <si>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</si>
  <si>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</si>
  <si>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</si>
  <si>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</si>
  <si>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</si>
  <si>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</si>
  <si>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</si>
  <si>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</si>
  <si>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</si>
  <si>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</si>
  <si>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</si>
  <si>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</si>
  <si>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</si>
  <si>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</si>
  <si>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</si>
  <si>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</si>
  <si>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</si>
  <si>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</si>
  <si>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</si>
  <si>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</si>
  <si>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</si>
  <si>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</si>
  <si>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</si>
  <si>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</si>
  <si>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</si>
  <si>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</si>
  <si>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</si>
  <si>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</si>
  <si>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</si>
  <si>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</si>
  <si>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</si>
  <si>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</si>
  <si>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</si>
  <si>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</si>
  <si>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</si>
  <si>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</si>
  <si>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</si>
  <si>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</si>
  <si>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</si>
  <si>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</si>
  <si>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</si>
  <si>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</si>
  <si>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</si>
  <si>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</si>
  <si>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</si>
  <si>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</si>
  <si>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</si>
  <si>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</si>
  <si>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</si>
  <si>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</si>
  <si>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</si>
  <si>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</si>
  <si>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</si>
  <si>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</si>
  <si>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</si>
  <si>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</si>
  <si>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</si>
  <si>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</si>
  <si>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</si>
  <si>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</si>
  <si>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</si>
  <si>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</si>
  <si>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</si>
  <si>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</si>
  <si>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</si>
  <si>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</si>
  <si>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</si>
  <si>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</si>
  <si>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</si>
  <si>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</si>
  <si>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</si>
  <si>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</si>
  <si>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</si>
  <si>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</si>
  <si>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</si>
  <si>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</si>
  <si>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</si>
  <si>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</si>
  <si>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</si>
  <si>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</si>
  <si>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</si>
  <si>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</si>
  <si>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</si>
  <si>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</si>
  <si>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</si>
  <si>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</si>
  <si>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</si>
  <si>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</si>
  <si>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</si>
  <si>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</si>
  <si>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</si>
  <si>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</si>
  <si>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</si>
  <si>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</si>
  <si>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</si>
  <si>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</si>
  <si>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</si>
  <si>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</si>
  <si>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</si>
  <si>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</si>
  <si>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</si>
  <si>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</si>
  <si>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</si>
  <si>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</si>
  <si>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</si>
  <si>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</si>
  <si>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</si>
  <si>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</si>
  <si>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</si>
  <si>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</si>
  <si>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</si>
  <si>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</si>
  <si>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</si>
  <si>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</si>
  <si>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</si>
  <si>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</si>
  <si>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</si>
  <si>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</si>
  <si>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</si>
  <si>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</si>
  <si>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</si>
  <si>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</si>
  <si>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</si>
  <si>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</si>
  <si>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</si>
  <si>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</si>
  <si>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</si>
  <si>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</si>
  <si>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</si>
  <si>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</si>
  <si>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</si>
  <si>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</si>
  <si>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</si>
  <si>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</si>
  <si>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</si>
  <si>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</si>
  <si>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</si>
  <si>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</si>
  <si>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</si>
  <si>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</si>
  <si>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</si>
  <si>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</si>
  <si>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</si>
  <si>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</si>
  <si>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</si>
  <si>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</si>
  <si>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</si>
  <si>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</si>
  <si>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</si>
  <si>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</si>
  <si>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</si>
  <si>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</si>
  <si>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</si>
  <si>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</si>
  <si>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</si>
  <si>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</si>
  <si>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</si>
  <si>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</si>
  <si>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</si>
  <si>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</si>
  <si>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</si>
  <si>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</si>
  <si>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</si>
  <si>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</si>
  <si>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</si>
  <si>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</si>
  <si>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</si>
  <si>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</si>
  <si>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</si>
  <si>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</si>
  <si>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</si>
  <si>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</si>
  <si>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</si>
  <si>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</si>
  <si>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</si>
  <si>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</si>
  <si>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</si>
  <si>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</si>
  <si>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</si>
  <si>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</si>
  <si>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</si>
  <si>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</si>
  <si>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</si>
  <si>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</si>
  <si>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</si>
  <si>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</si>
  <si>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</si>
  <si>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</si>
  <si>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</si>
  <si>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</si>
  <si>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</si>
  <si>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</si>
  <si>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</si>
  <si>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</si>
  <si>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</si>
  <si>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</si>
  <si>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</si>
  <si>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</si>
  <si>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</si>
  <si>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</si>
  <si>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</si>
  <si>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</si>
  <si>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</si>
  <si>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</si>
  <si>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</si>
  <si>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</si>
  <si>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</si>
  <si>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</si>
  <si>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</si>
  <si>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</si>
  <si>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</si>
  <si>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</si>
  <si>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</si>
  <si>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</si>
  <si>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</si>
  <si>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</si>
  <si>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</si>
  <si>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</si>
  <si>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</si>
  <si>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</si>
  <si>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</si>
  <si>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</si>
  <si>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</si>
  <si>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</si>
  <si>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</si>
  <si>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</si>
  <si>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</si>
  <si>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</si>
  <si>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</si>
  <si>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</si>
  <si>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</si>
  <si>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</si>
  <si>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</si>
  <si>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</si>
  <si>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</si>
  <si>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</si>
  <si>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</si>
  <si>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</si>
  <si>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</si>
  <si>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</si>
  <si>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</si>
  <si>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</si>
  <si>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</si>
  <si>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</si>
  <si>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</si>
  <si>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</si>
  <si>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</si>
  <si>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</si>
  <si>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</si>
  <si>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</si>
  <si>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</si>
  <si>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</si>
  <si>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</si>
  <si>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</si>
  <si>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</si>
  <si>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</si>
  <si>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</si>
  <si>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</si>
  <si>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</si>
  <si>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</si>
  <si>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</si>
  <si>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</si>
  <si>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</si>
  <si>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</si>
  <si>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</si>
  <si>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</si>
  <si>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</si>
  <si>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</si>
  <si>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</si>
  <si>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</si>
  <si>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</si>
  <si>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</si>
  <si>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</si>
  <si>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</si>
  <si>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</si>
  <si>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</si>
  <si>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</si>
  <si>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</si>
  <si>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</si>
  <si>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</si>
  <si>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</si>
  <si>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</si>
  <si>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</si>
  <si>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</si>
  <si>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</si>
  <si>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</si>
  <si>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</si>
  <si>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</si>
  <si>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</si>
  <si>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</si>
  <si>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</si>
  <si>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</si>
  <si>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</si>
  <si>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</si>
  <si>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</si>
  <si>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</si>
  <si>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</si>
  <si>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</si>
  <si>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</si>
  <si>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</si>
  <si>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</si>
  <si>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</si>
  <si>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</si>
  <si>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</si>
  <si>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</si>
  <si>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</si>
  <si>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</si>
  <si>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</si>
  <si>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</si>
  <si>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</si>
  <si>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</si>
  <si>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</si>
  <si>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</si>
  <si>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</si>
  <si>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</si>
  <si>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</si>
  <si>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</si>
  <si>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</si>
  <si>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</si>
  <si>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</si>
  <si>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</si>
  <si>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</si>
  <si>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</si>
  <si>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</si>
  <si>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</si>
  <si>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</si>
  <si>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</si>
  <si>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</si>
  <si>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</si>
  <si>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</si>
  <si>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</si>
  <si>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</si>
  <si>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</si>
  <si>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</si>
  <si>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</si>
  <si>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</si>
  <si>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</si>
  <si>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</si>
  <si>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</si>
  <si>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</si>
  <si>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</si>
  <si>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</si>
  <si>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</si>
  <si>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</si>
  <si>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</si>
  <si>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</si>
  <si>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</si>
  <si>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</si>
  <si>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</si>
  <si>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</si>
  <si>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</si>
  <si>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</si>
  <si>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</si>
  <si>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</si>
  <si>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</si>
  <si>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</si>
  <si>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</si>
  <si>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</si>
  <si>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</si>
  <si>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</si>
  <si>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</si>
  <si>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</si>
  <si>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</si>
  <si>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</si>
  <si>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</si>
  <si>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</si>
  <si>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</si>
  <si>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</si>
  <si>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</si>
  <si>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</si>
  <si>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</si>
  <si>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</si>
  <si>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</si>
  <si>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</si>
  <si>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</si>
  <si>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</si>
  <si>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</si>
  <si>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</si>
  <si>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</si>
  <si>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</si>
  <si>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</si>
  <si>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</si>
  <si>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</si>
  <si>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</si>
  <si>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</si>
  <si>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</si>
  <si>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</si>
  <si>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</si>
  <si>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</si>
  <si>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</si>
  <si>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</si>
  <si>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</si>
  <si>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</si>
  <si>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</si>
  <si>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</si>
  <si>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</si>
  <si>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</si>
  <si>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</si>
  <si>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</si>
  <si>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</si>
  <si>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</si>
  <si>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</si>
  <si>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</si>
  <si>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</si>
  <si>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</si>
  <si>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</si>
  <si>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</si>
  <si>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</si>
  <si>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</si>
  <si>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</si>
  <si>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</si>
  <si>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</si>
  <si>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</si>
  <si>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</si>
  <si>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</si>
  <si>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</si>
  <si>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</si>
  <si>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</si>
  <si>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</si>
  <si>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</si>
  <si>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</si>
  <si>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</si>
  <si>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</si>
  <si>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</si>
  <si>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</si>
  <si>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</si>
  <si>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</si>
  <si>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</si>
  <si>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</si>
  <si>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</si>
  <si>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</si>
  <si>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</si>
  <si>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</si>
  <si>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</si>
  <si>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</si>
  <si>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</si>
  <si>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</si>
  <si>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</si>
  <si>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</si>
  <si>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</si>
  <si>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</si>
  <si>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</si>
  <si>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</si>
  <si>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</si>
  <si>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</si>
  <si>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</si>
  <si>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</si>
  <si>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</si>
  <si>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</si>
  <si>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</si>
  <si>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</si>
  <si>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</si>
  <si>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</si>
  <si>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</si>
  <si>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</si>
  <si>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</si>
  <si>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</si>
  <si>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</si>
  <si>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</si>
  <si>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</si>
  <si>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</si>
  <si>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</si>
  <si>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</si>
  <si>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</si>
  <si>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</si>
  <si>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</si>
  <si>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</si>
  <si>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</si>
  <si>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</si>
  <si>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</si>
  <si>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</si>
  <si>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</si>
  <si>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</si>
  <si>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</si>
  <si>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</si>
  <si>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</si>
  <si>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</si>
  <si>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</si>
  <si>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</si>
  <si>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</si>
  <si>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</si>
  <si>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</si>
  <si>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</si>
  <si>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</si>
  <si>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</si>
  <si>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</si>
  <si>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</si>
  <si>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</si>
  <si>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</si>
  <si>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</si>
  <si>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</si>
  <si>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</si>
  <si>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</si>
  <si>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</si>
  <si>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</si>
  <si>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</si>
  <si>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</si>
  <si>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</si>
  <si>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</si>
  <si>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</si>
  <si>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</si>
  <si>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</si>
  <si>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</si>
  <si>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</si>
  <si>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</si>
  <si>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</si>
  <si>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</si>
  <si>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</si>
  <si>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</si>
  <si>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</si>
  <si>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</si>
  <si>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</si>
  <si>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</si>
  <si>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</si>
  <si>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</si>
  <si>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</si>
  <si>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</si>
  <si>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</si>
  <si>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</si>
  <si>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</si>
  <si>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</si>
  <si>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</si>
  <si>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</si>
  <si>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</si>
  <si>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</si>
  <si>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</si>
  <si>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</si>
  <si>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</si>
  <si>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</si>
  <si>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</si>
  <si>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</si>
  <si>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</si>
  <si>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</si>
  <si>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</si>
  <si>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</si>
  <si>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</si>
  <si>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</si>
  <si>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</si>
  <si>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</si>
  <si>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</si>
  <si>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</si>
  <si>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</si>
  <si>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</si>
  <si>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</si>
  <si>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</si>
  <si>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</si>
  <si>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</si>
  <si>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</si>
  <si>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</si>
  <si>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</si>
  <si>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</si>
  <si>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</si>
  <si>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</si>
  <si>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</si>
  <si>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</si>
  <si>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</si>
  <si>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</si>
  <si>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</si>
  <si>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</si>
  <si>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</si>
  <si>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</si>
  <si>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</si>
  <si>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</si>
  <si>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</si>
  <si>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</si>
  <si>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</si>
  <si>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</si>
  <si>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</si>
  <si>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</si>
  <si>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</si>
  <si>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</si>
  <si>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</si>
  <si>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</si>
  <si>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</si>
  <si>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</si>
  <si>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</si>
  <si>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</si>
  <si>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</si>
  <si>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</si>
  <si>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</si>
  <si>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</si>
  <si>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</si>
  <si>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</si>
  <si>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</si>
  <si>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</si>
  <si>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</si>
  <si>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</si>
  <si>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</si>
  <si>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</si>
  <si>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</si>
  <si>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</si>
  <si>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</si>
  <si>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</si>
  <si>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</si>
  <si>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</si>
  <si>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</si>
  <si>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</si>
  <si>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</si>
  <si>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</si>
  <si>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</si>
  <si>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</si>
  <si>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</si>
  <si>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</si>
  <si>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</si>
  <si>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</si>
  <si>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</si>
  <si>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</si>
  <si>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</si>
  <si>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</si>
  <si>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</si>
  <si>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</si>
  <si>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</si>
  <si>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</si>
  <si>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</si>
  <si>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</si>
  <si>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</si>
  <si>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</si>
  <si>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</si>
  <si>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</si>
  <si>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</si>
  <si>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</si>
  <si>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</si>
  <si>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</si>
  <si>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</si>
  <si>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</si>
  <si>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</si>
  <si>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</si>
  <si>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</si>
  <si>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</si>
  <si>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</si>
  <si>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</si>
  <si>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</si>
  <si>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</si>
  <si>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</si>
  <si>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</si>
  <si>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</si>
  <si>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</si>
  <si>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</si>
  <si>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</si>
  <si>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</si>
  <si>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</si>
  <si>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</si>
  <si>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</si>
  <si>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</si>
  <si>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</si>
  <si>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</si>
  <si>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</si>
  <si>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</si>
  <si>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</si>
  <si>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</si>
  <si>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</si>
  <si>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</si>
  <si>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</si>
  <si>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</si>
  <si>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</si>
  <si>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</si>
  <si>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</si>
  <si>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</si>
  <si>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</si>
  <si>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</si>
  <si>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</si>
  <si>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</si>
  <si>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</si>
  <si>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</si>
  <si>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</si>
  <si>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</si>
  <si>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</si>
  <si>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</si>
  <si>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</si>
  <si>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</si>
  <si>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</si>
  <si>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</si>
  <si>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</si>
  <si>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</si>
  <si>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</si>
  <si>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</si>
  <si>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</si>
  <si>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</si>
  <si>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</si>
  <si>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</si>
  <si>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</si>
  <si>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</si>
  <si>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</si>
  <si>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</si>
  <si>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</si>
  <si>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</si>
  <si>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</si>
  <si>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</si>
  <si>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</si>
  <si>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</si>
  <si>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</si>
  <si>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</si>
  <si>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</si>
  <si>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</si>
  <si>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</si>
  <si>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</si>
  <si>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</si>
  <si>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</si>
  <si>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</si>
  <si>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</si>
  <si>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</si>
  <si>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</si>
  <si>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</si>
  <si>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</si>
  <si>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</si>
  <si>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</si>
  <si>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</si>
  <si>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</si>
  <si>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</si>
  <si>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</si>
  <si>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</si>
  <si>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</si>
  <si>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</si>
  <si>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</si>
  <si>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</si>
  <si>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</si>
  <si>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</si>
  <si>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</si>
  <si>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</si>
  <si>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</si>
  <si>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</si>
  <si>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</si>
  <si>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</si>
  <si>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</si>
  <si>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</si>
  <si>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</si>
  <si>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</si>
  <si>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</si>
  <si>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</si>
  <si>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</si>
  <si>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</si>
  <si>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</si>
  <si>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</si>
  <si>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</si>
  <si>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</si>
  <si>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</si>
  <si>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</si>
  <si>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</si>
  <si>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</si>
  <si>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</si>
  <si>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</si>
  <si>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</si>
  <si>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</si>
  <si>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</si>
  <si>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</si>
  <si>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</si>
  <si>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</si>
  <si>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</si>
  <si>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</si>
  <si>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</si>
  <si>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</si>
  <si>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</si>
  <si>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</si>
  <si>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</si>
  <si>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</si>
  <si>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</si>
  <si>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</si>
  <si>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</si>
  <si>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</si>
  <si>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</si>
  <si>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</si>
  <si>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</si>
  <si>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</si>
  <si>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</si>
  <si>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</si>
  <si>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</si>
  <si>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</si>
  <si>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</si>
  <si>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</si>
  <si>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</si>
  <si>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</si>
  <si>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</si>
  <si>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</si>
  <si>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</si>
  <si>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</si>
  <si>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</si>
  <si>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</si>
  <si>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</si>
  <si>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</si>
  <si>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</si>
  <si>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</si>
  <si>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</si>
  <si>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</si>
  <si>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</si>
  <si>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</si>
  <si>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</si>
  <si>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</si>
  <si>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</si>
  <si>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</si>
  <si>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</si>
  <si>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</si>
  <si>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</si>
  <si>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</si>
  <si>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</si>
  <si>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</si>
  <si>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</si>
  <si>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</si>
  <si>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</si>
  <si>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</si>
  <si>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</si>
  <si>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</si>
  <si>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</si>
  <si>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</si>
  <si>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</si>
  <si>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</si>
  <si>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</si>
  <si>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</si>
  <si>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</si>
  <si>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</si>
  <si>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</si>
  <si>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</si>
  <si>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</si>
  <si>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</si>
  <si>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</si>
  <si>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</si>
  <si>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</si>
  <si>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</si>
  <si>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</si>
  <si>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</si>
  <si>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</si>
  <si>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</si>
  <si>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</si>
  <si>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</si>
  <si>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</si>
  <si>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</si>
  <si>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</si>
  <si>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</si>
  <si>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</si>
  <si>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</si>
  <si>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</si>
  <si>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</si>
  <si>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</si>
  <si>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</si>
  <si>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</si>
  <si>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</si>
  <si>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</si>
  <si>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</si>
  <si>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</si>
  <si>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</si>
  <si>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</si>
  <si>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</si>
  <si>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</si>
  <si>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</si>
  <si>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</si>
  <si>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</si>
  <si>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</si>
  <si>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</si>
  <si>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</si>
  <si>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</si>
  <si>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</si>
  <si>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</si>
  <si>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</si>
  <si>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</si>
  <si>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</si>
  <si>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</si>
  <si>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</si>
  <si>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</si>
  <si>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</si>
  <si>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</si>
  <si>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</si>
  <si>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</si>
  <si>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</si>
  <si>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</si>
  <si>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</si>
  <si>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</si>
  <si>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</si>
  <si>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</si>
  <si>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</si>
  <si>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</si>
  <si>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</si>
  <si>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</si>
  <si>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</si>
  <si>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</si>
  <si>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</si>
  <si>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</si>
  <si>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</si>
  <si>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</si>
  <si>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</si>
  <si>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</si>
  <si>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</si>
  <si>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</si>
  <si>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</si>
  <si>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</si>
  <si>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</si>
  <si>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</si>
  <si>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</si>
  <si>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</si>
  <si>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</si>
  <si>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</si>
  <si>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</si>
  <si>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</si>
  <si>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</si>
  <si>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</si>
  <si>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</si>
  <si>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</si>
  <si>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</si>
  <si>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</si>
  <si>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</si>
  <si>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</si>
  <si>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</si>
  <si>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</si>
  <si>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</si>
  <si>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</si>
  <si>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</si>
  <si>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</si>
  <si>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</si>
  <si>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</si>
  <si>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</si>
  <si>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</si>
  <si>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</si>
  <si>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</si>
  <si>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</si>
  <si>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</si>
  <si>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</si>
  <si>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</si>
  <si>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</si>
  <si>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</si>
  <si>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</si>
  <si>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</si>
  <si>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</si>
  <si>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</si>
  <si>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</si>
  <si>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</si>
  <si>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</si>
  <si>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</si>
  <si>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</si>
  <si>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</si>
  <si>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</si>
  <si>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</si>
  <si>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</si>
  <si>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</si>
  <si>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</si>
  <si>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</si>
  <si>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</si>
  <si>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</si>
  <si>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</si>
  <si>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</si>
  <si>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</si>
  <si>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</si>
  <si>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</si>
  <si>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</si>
  <si>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</si>
  <si>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</si>
  <si>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</si>
  <si>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</si>
  <si>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</si>
  <si>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</si>
  <si>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</si>
  <si>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</si>
  <si>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</si>
  <si>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</si>
  <si>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</si>
  <si>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</si>
  <si>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</si>
  <si>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</si>
  <si>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</si>
  <si>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</si>
  <si>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</si>
  <si>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</si>
  <si>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</si>
  <si>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</si>
  <si>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</si>
  <si>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</si>
  <si>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</si>
  <si>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</si>
  <si>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</si>
  <si>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</si>
  <si>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</si>
  <si>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</si>
  <si>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</si>
  <si>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</si>
  <si>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</si>
  <si>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</si>
  <si>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</si>
  <si>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</si>
  <si>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</si>
  <si>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</si>
  <si>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</si>
  <si>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</si>
  <si>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</si>
  <si>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</si>
  <si>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</si>
  <si>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</si>
  <si>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</si>
  <si>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</si>
  <si>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</si>
  <si>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</si>
  <si>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</si>
  <si>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</si>
  <si>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</si>
  <si>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</si>
  <si>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</si>
  <si>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</si>
  <si>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</si>
  <si>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</si>
  <si>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</si>
  <si>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</si>
  <si>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</si>
  <si>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</si>
  <si>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</si>
  <si>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</si>
  <si>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</si>
  <si>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</si>
  <si>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</si>
  <si>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</si>
  <si>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</si>
  <si>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</si>
  <si>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</si>
  <si>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</si>
  <si>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</si>
  <si>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</si>
  <si>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</si>
  <si>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</si>
  <si>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</si>
  <si>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</si>
  <si>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</si>
  <si>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</si>
  <si>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</si>
  <si>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</si>
  <si>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</si>
  <si>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</si>
  <si>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</si>
  <si>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</si>
  <si>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</si>
  <si>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</si>
  <si>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</si>
  <si>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</si>
  <si>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</si>
  <si>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</si>
  <si>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</si>
  <si>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</si>
  <si>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</si>
  <si>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</si>
  <si>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</si>
  <si>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</si>
  <si>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</si>
  <si>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</si>
  <si>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</si>
  <si>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</si>
  <si>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</si>
  <si>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</si>
  <si>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</si>
  <si>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</si>
  <si>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</si>
  <si>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</si>
  <si>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</si>
  <si>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</si>
  <si>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</si>
  <si>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</si>
  <si>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</si>
  <si>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</si>
  <si>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</si>
  <si>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</si>
  <si>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</si>
  <si>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</si>
  <si>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</si>
  <si>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</si>
  <si>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</si>
  <si>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</si>
  <si>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</si>
  <si>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</si>
  <si>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</si>
  <si>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</si>
  <si>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</si>
  <si>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</si>
  <si>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</si>
  <si>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</si>
  <si>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</si>
  <si>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</si>
  <si>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</si>
  <si>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</si>
  <si>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</si>
  <si>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</si>
  <si>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</si>
  <si>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</si>
  <si>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</si>
  <si>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</si>
  <si>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</si>
  <si>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</si>
  <si>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</si>
  <si>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</si>
  <si>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</si>
  <si>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</si>
  <si>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</si>
  <si>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</si>
  <si>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</si>
  <si>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</si>
  <si>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</si>
  <si>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</si>
  <si>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</si>
  <si>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</si>
  <si>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</si>
  <si>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</si>
  <si>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</si>
  <si>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</si>
  <si>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</si>
  <si>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</si>
  <si>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</si>
  <si>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</si>
  <si>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</si>
  <si>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</si>
  <si>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</si>
  <si>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</si>
  <si>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</si>
  <si>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</si>
  <si>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</si>
  <si>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</si>
  <si>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</si>
  <si>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</si>
  <si>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</si>
  <si>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</si>
  <si>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</si>
  <si>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</si>
  <si>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</si>
  <si>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</si>
  <si>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</si>
  <si>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</si>
  <si>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</si>
  <si>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</si>
  <si>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</si>
  <si>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</si>
  <si>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</si>
  <si>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</si>
  <si>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</si>
  <si>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</si>
  <si>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</si>
  <si>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</si>
  <si>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</si>
  <si>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</si>
  <si>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</si>
  <si>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</si>
  <si>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</si>
  <si>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</si>
  <si>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</si>
  <si>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</si>
  <si>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</si>
  <si>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</si>
  <si>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</si>
  <si>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</si>
  <si>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</si>
  <si>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</si>
  <si>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</si>
  <si>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</si>
  <si>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</si>
  <si>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</si>
  <si>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</si>
  <si>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</si>
  <si>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</si>
  <si>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</si>
  <si>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</si>
  <si>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</si>
  <si>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</si>
  <si>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</si>
  <si>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</si>
  <si>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</si>
  <si>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</si>
  <si>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</si>
  <si>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</si>
  <si>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</si>
  <si>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</si>
  <si>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</si>
  <si>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</si>
  <si>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</si>
  <si>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</si>
  <si>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</si>
  <si>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</si>
  <si>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</si>
  <si>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</si>
  <si>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</si>
  <si>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</si>
  <si>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</si>
  <si>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</si>
  <si>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</si>
  <si>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</si>
  <si>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</si>
  <si>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</si>
  <si>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</si>
  <si>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</si>
  <si>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</si>
  <si>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</si>
  <si>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</si>
  <si>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</si>
  <si>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</si>
  <si>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</si>
  <si>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</si>
  <si>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</si>
  <si>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</si>
  <si>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</si>
  <si>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</si>
  <si>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</si>
  <si>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</si>
  <si>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</si>
  <si>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</si>
  <si>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</si>
  <si>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</si>
  <si>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</si>
  <si>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</si>
  <si>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</si>
  <si>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</si>
  <si>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</si>
  <si>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</si>
  <si>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</si>
  <si>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</si>
  <si>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</si>
  <si>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</si>
  <si>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</si>
  <si>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</si>
  <si>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</si>
  <si>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</si>
  <si>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</si>
  <si>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</si>
  <si>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</si>
  <si>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</si>
  <si>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</si>
  <si>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</si>
  <si>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</si>
  <si>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</si>
  <si>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</si>
  <si>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</si>
  <si>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</si>
  <si>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</si>
  <si>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</si>
  <si>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</si>
  <si>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</si>
  <si>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</si>
  <si>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</si>
  <si>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</si>
  <si>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</si>
  <si>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</si>
  <si>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</si>
  <si>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</si>
  <si>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</si>
  <si>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</si>
  <si>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</si>
  <si>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</si>
  <si>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</si>
  <si>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</si>
  <si>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</si>
  <si>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</si>
  <si>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</si>
  <si>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</si>
  <si>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</si>
  <si>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</si>
  <si>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</si>
  <si>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</si>
  <si>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</si>
  <si>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</si>
  <si>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</si>
  <si>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</si>
  <si>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</si>
  <si>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</si>
  <si>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</si>
  <si>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</si>
  <si>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</si>
  <si>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</si>
  <si>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</si>
  <si>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</si>
  <si>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</si>
  <si>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</si>
  <si>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</si>
  <si>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</si>
  <si>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</si>
  <si>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</si>
  <si>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</si>
  <si>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</si>
  <si>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</si>
  <si>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</si>
  <si>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</si>
  <si>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</si>
  <si>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</si>
  <si>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</si>
  <si>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</si>
  <si>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</si>
  <si>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</si>
  <si>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</si>
  <si>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</si>
  <si>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</si>
  <si>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</si>
  <si>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</si>
  <si>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</si>
  <si>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</si>
  <si>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</si>
  <si>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</si>
  <si>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</si>
  <si>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</si>
  <si>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</si>
  <si>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</si>
  <si>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</si>
  <si>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</si>
  <si>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</si>
  <si>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</si>
  <si>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</si>
  <si>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</si>
  <si>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</si>
  <si>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</si>
  <si>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</si>
  <si>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</si>
  <si>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</si>
  <si>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</si>
  <si>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</si>
  <si>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</si>
  <si>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</si>
  <si>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</si>
  <si>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</si>
  <si>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</si>
  <si>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</si>
  <si>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</si>
  <si>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</si>
  <si>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</si>
  <si>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</si>
  <si>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</si>
  <si>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</si>
  <si>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</si>
  <si>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</si>
  <si>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</si>
  <si>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</si>
  <si>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</si>
  <si>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</si>
  <si>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</si>
  <si>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</si>
  <si>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</si>
  <si>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</si>
  <si>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</si>
  <si>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</si>
  <si>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</si>
  <si>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</si>
  <si>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</si>
  <si>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</si>
  <si>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</si>
  <si>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</si>
  <si>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</si>
  <si>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</si>
  <si>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</si>
  <si>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</si>
  <si>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</si>
  <si>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</si>
  <si>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</si>
  <si>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</si>
  <si>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</si>
  <si>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</si>
  <si>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</si>
  <si>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</si>
  <si>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</si>
  <si>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</si>
  <si>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</si>
  <si>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</si>
  <si>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</si>
  <si>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</si>
  <si>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</si>
  <si>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</si>
  <si>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</si>
  <si>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</si>
  <si>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</si>
  <si>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</si>
  <si>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</si>
  <si>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</si>
  <si>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</si>
  <si>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</si>
  <si>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</si>
  <si>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</si>
  <si>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</si>
  <si>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</si>
  <si>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</si>
  <si>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</si>
  <si>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</si>
  <si>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</si>
  <si>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</si>
  <si>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</si>
  <si>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</si>
  <si>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</si>
  <si>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</si>
  <si>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</si>
  <si>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</si>
  <si>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</si>
  <si>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</si>
  <si>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</si>
  <si>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</si>
  <si>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</si>
  <si>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</si>
  <si>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</si>
  <si>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</si>
  <si>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</si>
  <si>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</si>
  <si>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</si>
  <si>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</si>
  <si>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</si>
  <si>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</si>
  <si>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</si>
  <si>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</si>
  <si>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</si>
  <si>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</si>
  <si>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</si>
  <si>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</si>
  <si>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</si>
  <si>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</si>
  <si>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</si>
  <si>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</si>
  <si>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</si>
  <si>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</si>
  <si>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</si>
  <si>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</si>
  <si>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</si>
  <si>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</si>
  <si>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</si>
  <si>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</si>
  <si>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</si>
  <si>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</si>
  <si>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</si>
  <si>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</si>
  <si>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</si>
  <si>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</si>
  <si>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</si>
  <si>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</si>
  <si>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</si>
  <si>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</si>
  <si>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</si>
  <si>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</si>
  <si>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</si>
  <si>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</si>
  <si>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</si>
  <si>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</si>
  <si>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</si>
  <si>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</si>
  <si>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</si>
  <si>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</si>
  <si>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</si>
  <si>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</si>
  <si>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</si>
  <si>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</si>
  <si>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</si>
  <si>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</si>
  <si>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</si>
  <si>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</si>
  <si>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</si>
  <si>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</si>
  <si>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</si>
  <si>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</si>
  <si>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</si>
  <si>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</si>
  <si>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</si>
  <si>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</si>
  <si>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</si>
  <si>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</si>
  <si>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</si>
  <si>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</si>
  <si>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</si>
  <si>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</si>
  <si>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</si>
  <si>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</si>
  <si>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</si>
  <si>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</si>
  <si>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</si>
  <si>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</si>
  <si>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</si>
  <si>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</si>
  <si>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</si>
  <si>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</si>
  <si>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</si>
  <si>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</si>
  <si>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</si>
  <si>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</si>
  <si>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</si>
  <si>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</si>
  <si>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</si>
  <si>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</si>
  <si>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</si>
  <si>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</si>
  <si>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</si>
  <si>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</si>
  <si>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</si>
  <si>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</si>
  <si>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</si>
  <si>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</si>
  <si>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</si>
  <si>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</si>
  <si>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</si>
  <si>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</si>
  <si>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</si>
  <si>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</si>
  <si>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</si>
  <si>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</si>
  <si>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</si>
  <si>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</si>
  <si>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</si>
  <si>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</si>
  <si>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</si>
  <si>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</si>
  <si>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</si>
  <si>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</si>
  <si>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</si>
  <si>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</si>
  <si>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</si>
  <si>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</si>
  <si>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</si>
  <si>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</si>
  <si>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</si>
  <si>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</si>
  <si>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</si>
  <si>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</si>
  <si>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</si>
  <si>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</si>
  <si>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</si>
  <si>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</si>
  <si>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</si>
  <si>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</si>
  <si>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</si>
  <si>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</si>
  <si>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</si>
  <si>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</si>
  <si>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</si>
  <si>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</si>
  <si>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</si>
  <si>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</si>
  <si>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</si>
  <si>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</si>
  <si>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</si>
  <si>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</si>
  <si>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</si>
  <si>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</si>
  <si>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</si>
  <si>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</si>
  <si>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</si>
  <si>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</si>
  <si>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</si>
  <si>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</si>
  <si>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</si>
  <si>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</si>
  <si>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</si>
  <si>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</si>
  <si>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</si>
  <si>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</si>
  <si>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</si>
  <si>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</si>
  <si>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</si>
  <si>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</si>
  <si>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</si>
  <si>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</si>
  <si>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</si>
  <si>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</si>
  <si>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</si>
  <si>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</si>
  <si>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</si>
  <si>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</si>
  <si>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</si>
  <si>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</si>
  <si>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</si>
  <si>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</si>
  <si>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</si>
  <si>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</si>
  <si>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</si>
  <si>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</si>
  <si>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</si>
  <si>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</si>
  <si>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</si>
  <si>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</si>
  <si>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</si>
  <si>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</si>
  <si>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</si>
  <si>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</si>
  <si>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</si>
  <si>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</si>
  <si>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</si>
  <si>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</si>
  <si>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</si>
  <si>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</si>
  <si>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</si>
  <si>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</si>
  <si>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</si>
  <si>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</si>
  <si>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</si>
  <si>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</si>
  <si>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</si>
  <si>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</si>
  <si>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</si>
  <si>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</si>
  <si>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</si>
  <si>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</si>
  <si>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</si>
  <si>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</si>
  <si>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</si>
  <si>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</si>
  <si>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</si>
  <si>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</si>
  <si>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</si>
  <si>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</si>
  <si>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</si>
  <si>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</si>
  <si>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</si>
  <si>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</si>
  <si>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</si>
  <si>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</si>
  <si>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</si>
  <si>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</si>
  <si>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</si>
  <si>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</si>
  <si>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</si>
  <si>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</si>
  <si>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</si>
  <si>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</si>
  <si>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</si>
  <si>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</si>
  <si>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</si>
  <si>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</si>
  <si>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</si>
  <si>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</si>
  <si>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</si>
  <si>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</si>
  <si>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</si>
  <si>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</si>
  <si>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</si>
  <si>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</si>
  <si>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</si>
  <si>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</si>
  <si>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</si>
  <si>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</si>
  <si>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</si>
  <si>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</si>
  <si>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</si>
  <si>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</si>
  <si>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</si>
  <si>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</si>
  <si>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</si>
  <si>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</si>
  <si>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</si>
  <si>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</si>
  <si>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</si>
  <si>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</si>
  <si>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</si>
  <si>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</si>
  <si>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</si>
  <si>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</si>
  <si>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</si>
  <si>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</si>
  <si>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</si>
  <si>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</si>
  <si>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</si>
  <si>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</si>
  <si>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</si>
  <si>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</si>
  <si>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</si>
  <si>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</si>
  <si>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</si>
  <si>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</si>
  <si>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</si>
  <si>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</si>
  <si>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</si>
  <si>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</si>
  <si>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</si>
  <si>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</si>
  <si>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</si>
  <si>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</si>
  <si>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</si>
  <si>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</si>
  <si>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</si>
  <si>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</si>
  <si>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</si>
  <si>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</si>
  <si>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</si>
  <si>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</si>
  <si>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</si>
  <si>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</si>
  <si>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</si>
  <si>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</si>
  <si>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</si>
  <si>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</si>
  <si>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</si>
  <si>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</si>
  <si>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</si>
  <si>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</si>
  <si>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</si>
  <si>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</si>
  <si>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</si>
  <si>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</si>
  <si>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</si>
  <si>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</si>
  <si>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</si>
  <si>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</si>
  <si>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</si>
  <si>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</si>
  <si>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</si>
  <si>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</si>
  <si>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</si>
  <si>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</si>
  <si>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</si>
  <si>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</si>
  <si>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</si>
  <si>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</si>
  <si>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</si>
  <si>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</si>
  <si>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</si>
  <si>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</si>
  <si>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</si>
  <si>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</si>
  <si>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</si>
  <si>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</si>
  <si>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</si>
  <si>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</si>
  <si>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</si>
  <si>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</si>
  <si>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</si>
  <si>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</si>
  <si>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</si>
  <si>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</si>
  <si>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</si>
  <si>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</si>
  <si>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</si>
  <si>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</si>
  <si>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</si>
  <si>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</si>
  <si>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</si>
  <si>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</si>
  <si>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</si>
  <si>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</si>
  <si>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</si>
  <si>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</si>
  <si>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</si>
  <si>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</si>
  <si>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</si>
  <si>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</si>
  <si>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</si>
  <si>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</si>
  <si>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</si>
  <si>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</si>
  <si>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</si>
  <si>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</si>
  <si>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</si>
  <si>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</si>
  <si>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</si>
  <si>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</si>
  <si>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</si>
  <si>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</si>
  <si>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</si>
  <si>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</si>
  <si>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</si>
  <si>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</si>
  <si>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</si>
  <si>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</si>
  <si>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</si>
  <si>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</si>
  <si>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</si>
  <si>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</si>
  <si>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</si>
  <si>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</si>
  <si>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</si>
  <si>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</si>
  <si>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</si>
  <si>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</si>
  <si>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</si>
  <si>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</si>
  <si>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</si>
  <si>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</si>
  <si>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</si>
  <si>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</si>
  <si>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</si>
  <si>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</si>
  <si>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</si>
  <si>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</si>
  <si>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</si>
  <si>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</si>
  <si>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</si>
  <si>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</si>
  <si>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</si>
  <si>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</si>
  <si>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</si>
  <si>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</si>
  <si>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</si>
  <si>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</si>
  <si>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</si>
  <si>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</si>
  <si>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</si>
  <si>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</si>
  <si>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</si>
  <si>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</si>
  <si>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</si>
  <si>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</si>
  <si>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</si>
  <si>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</si>
  <si>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</si>
  <si>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</si>
  <si>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</si>
  <si>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</si>
  <si>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</si>
  <si>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</si>
  <si>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</si>
  <si>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</si>
  <si>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</si>
  <si>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</si>
  <si>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</si>
  <si>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</si>
  <si>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</si>
  <si>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</si>
  <si>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</si>
  <si>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</si>
  <si>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</si>
  <si>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</si>
  <si>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</si>
  <si>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</si>
  <si>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</si>
  <si>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</si>
  <si>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</si>
  <si>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</si>
  <si>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</si>
  <si>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</si>
  <si>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</si>
  <si>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</si>
  <si>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</si>
  <si>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</si>
  <si>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</si>
  <si>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</si>
  <si>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</si>
  <si>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</si>
  <si>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</si>
  <si>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</si>
  <si>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</si>
  <si>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</si>
  <si>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</si>
  <si>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</si>
  <si>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</si>
  <si>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</si>
  <si>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</si>
  <si>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</si>
  <si>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</si>
  <si>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</si>
  <si>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</si>
  <si>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</si>
  <si>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</si>
  <si>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</si>
  <si>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</si>
  <si>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</si>
  <si>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</si>
  <si>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</si>
  <si>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</si>
  <si>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</si>
  <si>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</si>
  <si>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</si>
  <si>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</si>
  <si>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</si>
  <si>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</si>
  <si>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</si>
  <si>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</si>
  <si>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</si>
  <si>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</si>
  <si>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</si>
  <si>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</si>
  <si>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</si>
  <si>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</si>
  <si>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</si>
  <si>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</si>
  <si>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</si>
  <si>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</si>
  <si>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</si>
  <si>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</si>
  <si>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</si>
  <si>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</si>
  <si>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</si>
  <si>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</si>
  <si>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</si>
  <si>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</si>
  <si>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</si>
  <si>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</si>
  <si>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</si>
  <si>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</si>
  <si>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</si>
  <si>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</si>
  <si>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</si>
  <si>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</si>
  <si>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</si>
  <si>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</si>
  <si>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</si>
  <si>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</si>
  <si>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</si>
  <si>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</si>
  <si>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</si>
  <si>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</si>
  <si>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</si>
  <si>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</si>
  <si>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</si>
  <si>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</si>
  <si>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</si>
  <si>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</si>
  <si>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</si>
  <si>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</si>
  <si>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</si>
  <si>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</si>
  <si>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</si>
  <si>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</si>
  <si>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</si>
  <si>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</si>
  <si>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</si>
  <si>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</si>
  <si>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</si>
  <si>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</si>
  <si>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</si>
  <si>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</si>
  <si>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</si>
  <si>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</si>
  <si>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</si>
  <si>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</si>
  <si>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</si>
  <si>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</si>
  <si>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</si>
  <si>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</si>
  <si>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</si>
  <si>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</si>
  <si>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</si>
  <si>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</si>
  <si>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</si>
  <si>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</si>
  <si>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</si>
  <si>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</si>
  <si>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</si>
  <si>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</si>
  <si>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</si>
  <si>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</si>
  <si>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</si>
  <si>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</si>
  <si>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</si>
  <si>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</si>
  <si>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</si>
  <si>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</si>
  <si>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</si>
  <si>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</si>
  <si>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</si>
  <si>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</si>
  <si>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</si>
  <si>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</si>
  <si>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</si>
  <si>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</si>
  <si>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</si>
  <si>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</si>
  <si>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</si>
  <si>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</si>
  <si>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</si>
  <si>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</si>
  <si>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</si>
  <si>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</si>
  <si>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</si>
  <si>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</si>
  <si>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</si>
  <si>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</si>
  <si>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</si>
  <si>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</si>
  <si>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</si>
  <si>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</si>
  <si>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</si>
  <si>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</si>
  <si>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</si>
  <si>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</si>
  <si>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</si>
  <si>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</si>
  <si>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</si>
  <si>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</si>
  <si>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</si>
  <si>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</si>
  <si>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</si>
  <si>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</si>
  <si>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</si>
  <si>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</si>
  <si>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</si>
  <si>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</si>
  <si>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</si>
  <si>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</si>
  <si>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</si>
  <si>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</si>
  <si>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</si>
  <si>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</si>
  <si>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</si>
  <si>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</si>
  <si>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</si>
  <si>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</si>
  <si>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</si>
  <si>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</si>
  <si>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</si>
  <si>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</si>
  <si>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</si>
  <si>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</si>
  <si>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</si>
  <si>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</si>
  <si>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</si>
  <si>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</si>
  <si>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</si>
  <si>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</si>
  <si>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</si>
  <si>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</si>
  <si>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</si>
  <si>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</si>
  <si>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</si>
  <si>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</si>
  <si>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</si>
  <si>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</si>
  <si>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</si>
  <si>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</si>
  <si>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</si>
  <si>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</si>
  <si>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</si>
  <si>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</si>
  <si>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</si>
  <si>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</si>
  <si>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</si>
  <si>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</si>
  <si>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</si>
  <si>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</si>
  <si>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</si>
  <si>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</si>
  <si>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</si>
  <si>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</si>
  <si>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</si>
  <si>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</si>
  <si>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</si>
  <si>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</si>
  <si>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</si>
  <si>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</si>
  <si>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</si>
  <si>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</si>
  <si>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</si>
  <si>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</si>
  <si>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</si>
  <si>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</si>
  <si>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</si>
  <si>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</si>
  <si>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</si>
  <si>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</si>
  <si>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</si>
  <si>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</si>
  <si>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</si>
  <si>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</si>
  <si>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</si>
  <si>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</si>
  <si>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</si>
  <si>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</si>
  <si>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</si>
  <si>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</si>
  <si>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</si>
  <si>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</si>
  <si>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</si>
  <si>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</si>
  <si>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</si>
  <si>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</si>
  <si>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</si>
  <si>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</si>
  <si>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</si>
  <si>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</si>
  <si>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</si>
  <si>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</si>
  <si>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</si>
  <si>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</si>
  <si>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</si>
  <si>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</si>
  <si>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</si>
  <si>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</si>
  <si>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</si>
  <si>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</si>
  <si>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</si>
  <si>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</si>
  <si>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</si>
  <si>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</si>
  <si>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</si>
  <si>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</si>
  <si>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</si>
  <si>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</si>
  <si>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</si>
  <si>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</si>
  <si>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</si>
  <si>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</si>
  <si>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</si>
  <si>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</si>
  <si>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</si>
  <si>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</si>
  <si>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</si>
  <si>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</si>
  <si>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</si>
  <si>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</si>
  <si>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</si>
  <si>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</si>
  <si>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</si>
  <si>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</si>
  <si>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</si>
  <si>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</si>
  <si>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</si>
  <si>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</si>
  <si>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</si>
  <si>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</si>
  <si>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</si>
  <si>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</si>
  <si>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</si>
  <si>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</si>
  <si>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</si>
  <si>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</si>
  <si>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</si>
  <si>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</si>
  <si>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</si>
  <si>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</si>
  <si>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</si>
  <si>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</si>
  <si>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</si>
  <si>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</si>
  <si>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</si>
  <si>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</si>
  <si>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</si>
  <si>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</si>
  <si>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</si>
  <si>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</si>
  <si>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</si>
  <si>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</si>
  <si>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</si>
  <si>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</si>
  <si>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</si>
  <si>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</si>
  <si>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</si>
  <si>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</si>
  <si>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</si>
  <si>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</si>
  <si>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</si>
  <si>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</si>
  <si>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</si>
  <si>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</si>
  <si>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</si>
  <si>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</si>
  <si>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</si>
  <si>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</si>
  <si>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</si>
  <si>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</si>
  <si>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</si>
  <si>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</si>
  <si>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</si>
  <si>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</si>
  <si>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</si>
  <si>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</si>
  <si>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</si>
  <si>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</si>
  <si>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</si>
  <si>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</si>
  <si>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</si>
  <si>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</si>
  <si>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</si>
  <si>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</si>
  <si>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</si>
  <si>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</si>
  <si>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</si>
  <si>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</si>
  <si>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</si>
  <si>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</si>
  <si>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</si>
  <si>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</si>
  <si>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</si>
  <si>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</si>
  <si>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</si>
  <si>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</si>
  <si>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</si>
  <si>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</si>
  <si>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</si>
  <si>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</si>
  <si>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</si>
  <si>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</si>
  <si>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</si>
  <si>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</si>
  <si>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</si>
  <si>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</si>
  <si>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</si>
  <si>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</si>
  <si>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</si>
  <si>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</si>
  <si>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</si>
  <si>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</si>
  <si>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</si>
  <si>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</si>
  <si>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</si>
  <si>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</si>
  <si>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</si>
  <si>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</si>
  <si>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</si>
  <si>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</si>
  <si>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</si>
  <si>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</si>
  <si>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</si>
  <si>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</si>
  <si>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</si>
  <si>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</si>
  <si>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</si>
  <si>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</si>
  <si>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</si>
  <si>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</si>
  <si>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</si>
  <si>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</si>
  <si>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</si>
  <si>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</si>
  <si>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</si>
  <si>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</si>
  <si>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</si>
  <si>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</si>
  <si>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</si>
  <si>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</si>
  <si>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</si>
  <si>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</si>
  <si>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</si>
  <si>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</si>
  <si>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</si>
  <si>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</si>
  <si>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</si>
  <si>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</si>
  <si>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</si>
  <si>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</si>
  <si>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</si>
  <si>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</si>
  <si>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</si>
  <si>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</si>
  <si>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</si>
  <si>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</si>
  <si>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</si>
  <si>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</si>
  <si>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</si>
  <si>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</si>
  <si>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</si>
  <si>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</si>
  <si>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</si>
  <si>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</si>
  <si>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</si>
  <si>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</si>
  <si>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</si>
  <si>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</si>
  <si>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</si>
  <si>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</si>
  <si>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</si>
  <si>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</si>
  <si>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</si>
  <si>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</si>
  <si>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</si>
  <si>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</si>
  <si>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</si>
  <si>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</si>
  <si>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</si>
  <si>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</si>
  <si>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</si>
  <si>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</si>
  <si>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</si>
  <si>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</si>
  <si>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</si>
  <si>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</si>
  <si>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</si>
  <si>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</si>
  <si>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</si>
  <si>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</si>
  <si>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</si>
  <si>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</si>
  <si>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</si>
  <si>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</si>
  <si>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</si>
  <si>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</si>
  <si>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</si>
  <si>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</si>
  <si>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</si>
  <si>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</si>
  <si>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</si>
  <si>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</si>
  <si>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</si>
  <si>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</si>
  <si>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</si>
  <si>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</si>
  <si>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</si>
  <si>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</si>
  <si>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</si>
  <si>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</si>
  <si>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</si>
  <si>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</si>
  <si>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</si>
  <si>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</si>
  <si>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</si>
  <si>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</si>
  <si>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</si>
  <si>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</si>
  <si>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</si>
  <si>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</si>
  <si>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</si>
  <si>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</si>
  <si>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</si>
  <si>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</si>
  <si>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</si>
  <si>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</si>
  <si>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</si>
  <si>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</si>
  <si>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</si>
  <si>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</si>
  <si>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</si>
  <si>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</si>
  <si>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</si>
  <si>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</si>
  <si>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</si>
  <si>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</si>
  <si>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</si>
  <si>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</si>
  <si>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</si>
  <si>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</si>
  <si>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</si>
  <si>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</si>
  <si>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</si>
  <si>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</si>
  <si>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</si>
  <si>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</si>
  <si>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</si>
  <si>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</si>
  <si>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</si>
  <si>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</si>
  <si>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</si>
  <si>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</si>
  <si>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</si>
  <si>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</si>
  <si>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</si>
  <si>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</si>
  <si>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</si>
  <si>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</si>
  <si>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</si>
  <si>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</si>
  <si>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</si>
  <si>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</si>
  <si>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</si>
  <si>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</si>
  <si>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</si>
  <si>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</si>
  <si>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</si>
  <si>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</si>
  <si>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</si>
  <si>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</si>
  <si>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</si>
  <si>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</si>
  <si>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</si>
  <si>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</si>
  <si>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</si>
  <si>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</si>
  <si>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</si>
  <si>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</si>
  <si>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</si>
  <si>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</si>
  <si>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</si>
  <si>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</si>
  <si>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</si>
  <si>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</si>
  <si>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</si>
  <si>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</si>
  <si>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</si>
  <si>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</si>
  <si>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</si>
  <si>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</si>
  <si>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</si>
  <si>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</si>
  <si>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</si>
  <si>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</si>
  <si>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</si>
  <si>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</si>
  <si>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</si>
  <si>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</si>
  <si>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</si>
  <si>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</si>
  <si>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</si>
  <si>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</si>
  <si>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</si>
  <si>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</si>
  <si>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</si>
  <si>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</si>
  <si>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</si>
  <si>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</si>
  <si>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</si>
  <si>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</si>
  <si>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</si>
  <si>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</si>
  <si>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</si>
  <si>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</si>
  <si>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</si>
  <si>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</si>
  <si>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</si>
  <si>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</si>
  <si>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</si>
  <si>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</si>
  <si>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</si>
  <si>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</si>
  <si>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</si>
  <si>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</si>
  <si>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</si>
  <si>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</si>
  <si>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</si>
  <si>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</si>
  <si>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</si>
  <si>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</si>
  <si>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</si>
  <si>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</si>
  <si>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</si>
  <si>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</si>
  <si>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</si>
  <si>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</si>
  <si>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</si>
  <si>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</si>
  <si>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</si>
  <si>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</si>
  <si>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</si>
  <si>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</si>
  <si>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</si>
  <si>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</si>
  <si>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</si>
  <si>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</si>
  <si>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</si>
  <si>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</si>
  <si>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</si>
  <si>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</si>
  <si>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</si>
  <si>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</si>
  <si>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</si>
  <si>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</si>
  <si>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</si>
  <si>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</si>
  <si>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</si>
  <si>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</si>
  <si>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</si>
  <si>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</si>
  <si>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</si>
  <si>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</si>
  <si>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</si>
  <si>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</si>
  <si>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</si>
  <si>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</si>
  <si>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</si>
  <si>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</si>
  <si>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</si>
  <si>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</si>
  <si>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</si>
  <si>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</si>
  <si>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</si>
  <si>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</si>
  <si>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</si>
  <si>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</si>
  <si>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</si>
  <si>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</si>
  <si>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</si>
  <si>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</si>
  <si>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</si>
  <si>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</si>
  <si>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</si>
  <si>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</si>
  <si>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</si>
  <si>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</si>
  <si>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</si>
  <si>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</si>
  <si>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</si>
  <si>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</si>
  <si>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</si>
  <si>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</si>
  <si>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</si>
  <si>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</si>
  <si>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</si>
  <si>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</si>
  <si>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</si>
  <si>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</si>
  <si>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</si>
  <si>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</si>
  <si>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</si>
  <si>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</si>
  <si>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</si>
  <si>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</si>
  <si>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</si>
  <si>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</si>
  <si>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</si>
  <si>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</si>
  <si>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</si>
  <si>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</si>
  <si>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</si>
  <si>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</si>
  <si>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</si>
  <si>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</si>
  <si>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</si>
  <si>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</si>
  <si>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</si>
  <si>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</si>
  <si>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</si>
  <si>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</si>
  <si>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</si>
  <si>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</si>
  <si>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</si>
  <si>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</si>
  <si>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</si>
  <si>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</si>
  <si>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</si>
  <si>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</si>
  <si>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</si>
  <si>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</si>
  <si>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</si>
  <si>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</si>
  <si>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</si>
  <si>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</si>
  <si>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</si>
  <si>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</si>
  <si>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</si>
  <si>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</si>
  <si>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</si>
  <si>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</si>
  <si>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</si>
  <si>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</si>
  <si>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</si>
  <si>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</si>
  <si>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</si>
  <si>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</si>
  <si>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</si>
  <si>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</si>
  <si>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</si>
  <si>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</si>
  <si>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</si>
  <si>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</si>
  <si>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</si>
  <si>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</si>
  <si>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</si>
  <si>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</si>
  <si>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</si>
  <si>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</si>
  <si>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</si>
  <si>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</si>
  <si>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</si>
  <si>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</si>
  <si>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</si>
  <si>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</si>
  <si>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</si>
  <si>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</si>
  <si>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</si>
  <si>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</si>
  <si>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</si>
  <si>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</si>
  <si>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</si>
  <si>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</si>
  <si>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</si>
  <si>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</si>
  <si>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</si>
  <si>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</si>
  <si>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</si>
  <si>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</si>
  <si>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</si>
  <si>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</si>
  <si>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</si>
  <si>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</si>
  <si>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</si>
  <si>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</si>
  <si>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</si>
  <si>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</si>
  <si>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</si>
  <si>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</si>
  <si>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</si>
  <si>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</si>
  <si>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</si>
  <si>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</si>
  <si>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</si>
  <si>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</si>
  <si>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</si>
  <si>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</si>
  <si>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</si>
  <si>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</si>
  <si>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</si>
  <si>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</si>
  <si>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</si>
  <si>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</si>
  <si>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</si>
  <si>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</si>
  <si>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</si>
  <si>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</si>
  <si>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</si>
  <si>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</si>
  <si>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</si>
  <si>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</si>
  <si>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</si>
  <si>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</si>
  <si>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</si>
  <si>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</si>
  <si>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</si>
  <si>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</si>
  <si>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</si>
  <si>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</si>
  <si>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</si>
  <si>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</si>
  <si>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</si>
  <si>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</si>
  <si>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</si>
  <si>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</si>
  <si>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</si>
  <si>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</si>
  <si>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</si>
  <si>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</si>
  <si>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</si>
  <si>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</si>
  <si>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</si>
  <si>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</si>
  <si>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</si>
  <si>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</si>
  <si>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</si>
  <si>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</si>
  <si>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</si>
  <si>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</si>
  <si>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</si>
  <si>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</si>
  <si>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</si>
  <si>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</si>
  <si>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</si>
  <si>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</si>
  <si>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</si>
  <si>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</si>
  <si>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</si>
  <si>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</si>
  <si>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</si>
  <si>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</si>
  <si>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</si>
  <si>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</si>
  <si>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</si>
  <si>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</si>
  <si>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</si>
  <si>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</si>
  <si>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</si>
  <si>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</si>
  <si>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</si>
  <si>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</si>
  <si>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</si>
  <si>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</si>
  <si>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</si>
  <si>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</si>
  <si>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</si>
  <si>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</si>
  <si>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</si>
  <si>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</si>
  <si>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</si>
  <si>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</si>
  <si>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</si>
  <si>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</si>
  <si>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</si>
  <si>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</si>
  <si>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</si>
  <si>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</si>
  <si>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</si>
  <si>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</si>
  <si>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</si>
  <si>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</si>
  <si>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</si>
  <si>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</si>
  <si>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</si>
  <si>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</si>
  <si>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</si>
  <si>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</si>
  <si>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</si>
  <si>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</si>
  <si>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</si>
  <si>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</si>
  <si>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</si>
  <si>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</si>
  <si>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</si>
  <si>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</si>
  <si>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</si>
  <si>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</si>
  <si>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</si>
  <si>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</si>
  <si>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</si>
  <si>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</si>
  <si>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</si>
  <si>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</si>
  <si>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</si>
  <si>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</si>
  <si>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</si>
  <si>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</si>
  <si>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</si>
  <si>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</si>
  <si>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</si>
  <si>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</si>
  <si>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</si>
  <si>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</si>
  <si>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</si>
  <si>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</si>
  <si>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</si>
  <si>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</si>
  <si>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</si>
  <si>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</si>
  <si>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</si>
  <si>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</si>
  <si>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</si>
  <si>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</si>
  <si>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</si>
  <si>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</si>
  <si>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</si>
  <si>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</si>
  <si>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</si>
  <si>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</si>
  <si>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</si>
  <si>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</si>
  <si>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</si>
  <si>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</si>
  <si>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</si>
  <si>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</si>
  <si>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</si>
  <si>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</si>
  <si>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</si>
  <si>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</si>
  <si>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</si>
  <si>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</si>
  <si>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</si>
  <si>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</si>
  <si>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</si>
  <si>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</si>
  <si>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</si>
  <si>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</si>
  <si>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</si>
  <si>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</si>
  <si>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</si>
  <si>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</si>
  <si>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</si>
  <si>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</si>
  <si>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</si>
  <si>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</si>
  <si>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</si>
  <si>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</si>
  <si>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</si>
  <si>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</si>
  <si>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</si>
  <si>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</si>
  <si>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</si>
  <si>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</si>
  <si>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</si>
  <si>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</si>
  <si>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</si>
  <si>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</si>
  <si>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</si>
  <si>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</si>
  <si>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</si>
  <si>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</si>
  <si>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</si>
  <si>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</si>
  <si>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</si>
  <si>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</si>
  <si>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</si>
  <si>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</si>
  <si>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</si>
  <si>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</si>
  <si>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</si>
  <si>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</si>
  <si>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</si>
  <si>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</si>
  <si>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</si>
  <si>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</si>
  <si>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</si>
  <si>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</si>
  <si>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</si>
  <si>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</si>
  <si>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</si>
  <si>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</si>
  <si>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</si>
  <si>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</si>
  <si>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</si>
  <si>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</si>
  <si>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</si>
  <si>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</si>
  <si>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</si>
  <si>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</si>
  <si>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</si>
  <si>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</si>
  <si>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</si>
  <si>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</si>
  <si>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</si>
  <si>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</si>
  <si>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</si>
  <si>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</si>
  <si>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</si>
  <si>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</si>
  <si>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</si>
  <si>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</si>
  <si>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</si>
  <si>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</si>
  <si>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</si>
  <si>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</si>
  <si>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</si>
  <si>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</si>
  <si>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</si>
  <si>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</si>
  <si>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</si>
  <si>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</si>
  <si>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</si>
  <si>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</si>
  <si>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</si>
  <si>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</si>
  <si>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</si>
  <si>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</si>
  <si>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</si>
  <si>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</si>
  <si>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</si>
  <si>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</si>
  <si>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</si>
  <si>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</si>
  <si>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</si>
  <si>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</si>
  <si>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</si>
  <si>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</si>
  <si>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</si>
  <si>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</si>
  <si>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</si>
  <si>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</si>
  <si>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</si>
  <si>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</si>
  <si>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</si>
  <si>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</si>
  <si>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</si>
  <si>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</si>
  <si>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</si>
  <si>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</si>
  <si>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</si>
  <si>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</si>
  <si>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</si>
  <si>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</si>
  <si>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</si>
  <si>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</si>
  <si>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</si>
  <si>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</si>
  <si>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</si>
  <si>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</si>
  <si>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</si>
  <si>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</si>
  <si>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</si>
  <si>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</si>
  <si>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</si>
  <si>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</si>
  <si>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</si>
  <si>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</si>
  <si>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</si>
  <si>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</si>
  <si>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</si>
  <si>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</si>
  <si>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</si>
  <si>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</si>
  <si>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</si>
  <si>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</si>
  <si>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</si>
  <si>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</si>
  <si>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</si>
  <si>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</si>
  <si>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</si>
  <si>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</si>
  <si>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</si>
  <si>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</si>
  <si>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</si>
  <si>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</si>
  <si>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</si>
  <si>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</si>
  <si>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</si>
  <si>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</si>
  <si>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</si>
  <si>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</si>
  <si>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</si>
  <si>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</si>
  <si>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</si>
  <si>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</si>
  <si>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</si>
  <si>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</si>
  <si>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</si>
  <si>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</si>
  <si>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</si>
  <si>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</si>
  <si>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</si>
  <si>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</si>
  <si>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</si>
  <si>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</si>
  <si>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</si>
  <si>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</si>
  <si>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</si>
  <si>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</si>
  <si>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</si>
  <si>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</si>
  <si>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</si>
  <si>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</si>
  <si>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</si>
  <si>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</si>
  <si>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</si>
  <si>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</si>
  <si>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</si>
  <si>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</si>
  <si>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</si>
  <si>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</si>
  <si>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</si>
  <si>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</si>
  <si>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</si>
  <si>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</si>
  <si>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</si>
  <si>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</si>
  <si>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</si>
  <si>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</si>
  <si>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</si>
  <si>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</si>
  <si>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</si>
  <si>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</si>
  <si>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</si>
  <si>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</si>
  <si>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</si>
  <si>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</si>
  <si>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</si>
  <si>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</si>
  <si>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</si>
  <si>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</si>
  <si>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</si>
  <si>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</si>
  <si>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</si>
  <si>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</si>
  <si>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</si>
  <si>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</si>
  <si>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</si>
  <si>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</si>
  <si>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</si>
  <si>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</si>
  <si>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</si>
  <si>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</si>
  <si>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</si>
  <si>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</si>
  <si>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</si>
  <si>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</si>
  <si>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</si>
  <si>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</si>
  <si>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</si>
  <si>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</si>
  <si>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</si>
  <si>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</si>
  <si>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</si>
  <si>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</si>
  <si>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</si>
  <si>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</si>
  <si>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</si>
  <si>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</si>
  <si>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</si>
  <si>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</si>
  <si>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</si>
  <si>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</si>
  <si>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</si>
  <si>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</si>
  <si>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</si>
  <si>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</si>
  <si>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</si>
  <si>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</si>
  <si>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</si>
  <si>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</si>
  <si>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</si>
  <si>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</si>
  <si>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</si>
  <si>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</si>
  <si>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</si>
  <si>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</si>
  <si>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</si>
  <si>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</si>
  <si>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</si>
  <si>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</si>
  <si>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</si>
  <si>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</si>
  <si>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</si>
  <si>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</si>
  <si>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</si>
  <si>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</si>
  <si>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</si>
  <si>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</si>
  <si>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</si>
  <si>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</si>
  <si>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</si>
  <si>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</si>
  <si>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</si>
  <si>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</si>
  <si>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</si>
  <si>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</si>
  <si>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</si>
  <si>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</si>
  <si>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</si>
  <si>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</si>
  <si>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</si>
  <si>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</si>
  <si>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</si>
  <si>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</si>
  <si>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</si>
  <si>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</si>
  <si>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</si>
  <si>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</si>
  <si>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</si>
  <si>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</si>
  <si>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</si>
  <si>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</si>
  <si>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</si>
  <si>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</si>
  <si>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</si>
  <si>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</si>
  <si>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</si>
  <si>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</si>
  <si>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</si>
  <si>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</si>
  <si>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</si>
  <si>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</si>
  <si>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</si>
  <si>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</si>
  <si>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</si>
  <si>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</si>
  <si>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</si>
  <si>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</si>
  <si>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</si>
  <si>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</si>
  <si>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</si>
  <si>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</si>
  <si>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</si>
  <si>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</si>
  <si>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</si>
  <si>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</si>
  <si>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</si>
  <si>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</si>
  <si>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</si>
  <si>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</si>
  <si>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</si>
  <si>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</si>
  <si>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</si>
  <si>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</si>
  <si>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</si>
  <si>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</si>
  <si>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</si>
  <si>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</si>
  <si>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</si>
  <si>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</si>
  <si>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</si>
  <si>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</si>
  <si>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</si>
  <si>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</si>
  <si>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</si>
  <si>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</si>
  <si>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</si>
  <si>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</si>
  <si>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</si>
  <si>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</si>
  <si>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</si>
  <si>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</si>
  <si>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</si>
  <si>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</si>
  <si>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</si>
  <si>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</si>
  <si>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</si>
  <si>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</si>
  <si>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</si>
  <si>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</si>
  <si>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</si>
  <si>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</si>
  <si>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</si>
  <si>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</si>
  <si>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</si>
  <si>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</si>
  <si>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</si>
  <si>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</si>
  <si>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</si>
  <si>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</si>
  <si>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</si>
  <si>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</si>
  <si>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</si>
  <si>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</si>
  <si>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</si>
  <si>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</si>
  <si>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</si>
  <si>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</si>
  <si>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</si>
  <si>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</si>
  <si>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</si>
  <si>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</si>
  <si>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</si>
  <si>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</si>
  <si>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</si>
  <si>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</si>
  <si>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</si>
  <si>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</si>
  <si>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</si>
  <si>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</si>
  <si>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</si>
  <si>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</si>
  <si>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</si>
  <si>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</si>
  <si>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</si>
  <si>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</si>
  <si>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</si>
  <si>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</si>
  <si>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</si>
  <si>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</si>
  <si>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</si>
  <si>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</si>
  <si>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</si>
  <si>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</si>
  <si>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</si>
  <si>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</si>
  <si>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</si>
  <si>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</si>
  <si>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</si>
  <si>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</si>
  <si>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</si>
  <si>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</si>
  <si>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</si>
  <si>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</si>
  <si>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</si>
  <si>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</si>
  <si>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</si>
  <si>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</si>
  <si>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</si>
  <si>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</si>
  <si>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</si>
  <si>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</si>
  <si>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</si>
  <si>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</si>
  <si>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</si>
  <si>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</si>
  <si>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</si>
  <si>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</si>
  <si>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</si>
  <si>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</si>
  <si>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</si>
  <si>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</si>
  <si>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</si>
  <si>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</si>
  <si>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</si>
  <si>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</si>
  <si>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</si>
  <si>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</si>
  <si>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</si>
  <si>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</si>
  <si>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</si>
  <si>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</si>
  <si>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</si>
  <si>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</si>
  <si>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</si>
  <si>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</si>
  <si>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</si>
  <si>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</si>
  <si>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</si>
  <si>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</si>
  <si>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</si>
  <si>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</si>
  <si>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</si>
  <si>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</si>
  <si>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</si>
  <si>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</si>
  <si>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</si>
  <si>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</si>
  <si>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</si>
  <si>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</si>
  <si>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</si>
  <si>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</si>
  <si>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</si>
  <si>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</si>
  <si>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</si>
  <si>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</si>
  <si>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</si>
  <si>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</si>
  <si>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</si>
  <si>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</si>
  <si>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</si>
  <si>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</si>
  <si>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</si>
  <si>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</si>
  <si>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</si>
  <si>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</si>
  <si>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</si>
  <si>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</si>
  <si>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</si>
  <si>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</si>
  <si>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</si>
  <si>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</si>
  <si>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</si>
  <si>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</si>
  <si>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</si>
  <si>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</si>
  <si>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</si>
  <si>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</si>
  <si>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</si>
  <si>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</si>
  <si>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</si>
  <si>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</si>
  <si>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</si>
  <si>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</si>
  <si>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</si>
  <si>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</si>
  <si>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</si>
  <si>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</si>
  <si>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</si>
  <si>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</si>
  <si>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</si>
  <si>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</si>
  <si>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</si>
  <si>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</si>
  <si>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</si>
  <si>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</si>
  <si>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</si>
  <si>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</si>
  <si>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</si>
  <si>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</si>
  <si>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</si>
  <si>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</si>
  <si>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</si>
  <si>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</si>
  <si>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</si>
  <si>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</si>
  <si>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</si>
  <si>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</si>
  <si>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</si>
  <si>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</si>
  <si>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</si>
  <si>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</si>
  <si>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</si>
  <si>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</si>
  <si>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</si>
  <si>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</si>
  <si>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</si>
  <si>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</si>
  <si>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</si>
  <si>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</si>
  <si>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</si>
  <si>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</si>
  <si>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</si>
  <si>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</si>
  <si>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</si>
  <si>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</si>
  <si>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</si>
  <si>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</si>
  <si>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</si>
  <si>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</si>
  <si>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</si>
  <si>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</si>
  <si>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</si>
  <si>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</si>
  <si>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</si>
  <si>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</si>
  <si>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</si>
  <si>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</si>
  <si>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</si>
  <si>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</si>
  <si>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</si>
  <si>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</si>
  <si>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</si>
  <si>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</si>
  <si>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</si>
  <si>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</si>
  <si>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</si>
  <si>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</si>
  <si>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</si>
  <si>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</si>
  <si>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</si>
  <si>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</si>
  <si>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</si>
  <si>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</si>
  <si>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</si>
  <si>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</si>
  <si>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</si>
  <si>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</si>
  <si>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</si>
  <si>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</si>
  <si>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</si>
  <si>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</si>
  <si>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</si>
  <si>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</si>
  <si>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</si>
  <si>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</si>
  <si>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</si>
  <si>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</si>
  <si>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</si>
  <si>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</si>
  <si>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</si>
  <si>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</si>
  <si>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</si>
  <si>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</si>
  <si>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</si>
  <si>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</si>
  <si>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</si>
  <si>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</si>
  <si>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</si>
  <si>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</si>
  <si>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</si>
  <si>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</si>
  <si>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</si>
  <si>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</si>
  <si>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</si>
  <si>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</si>
  <si>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</si>
  <si>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</si>
  <si>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</si>
  <si>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</si>
  <si>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</si>
  <si>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</si>
  <si>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</si>
  <si>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</si>
  <si>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</si>
  <si>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</si>
  <si>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</si>
  <si>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</si>
  <si>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</si>
  <si>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</si>
  <si>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</si>
  <si>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</si>
  <si>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</si>
  <si>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</si>
  <si>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</si>
  <si>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</si>
  <si>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</si>
  <si>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</si>
  <si>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</si>
  <si>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</si>
  <si>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</si>
  <si>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</si>
  <si>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</si>
  <si>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</si>
  <si>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</si>
  <si>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</si>
  <si>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</si>
  <si>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</si>
  <si>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</si>
  <si>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</si>
  <si>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</si>
  <si>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</si>
  <si>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</si>
  <si>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</si>
  <si>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</si>
  <si>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</si>
  <si>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</si>
  <si>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</si>
  <si>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</si>
  <si>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</si>
  <si>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</si>
  <si>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</si>
  <si>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</si>
  <si>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</si>
  <si>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</si>
  <si>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</si>
  <si>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</si>
  <si>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</si>
  <si>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</si>
  <si>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</si>
  <si>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</si>
  <si>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</si>
  <si>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</si>
  <si>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</si>
  <si>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</si>
  <si>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</si>
  <si>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</si>
  <si>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</si>
  <si>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</si>
  <si>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</si>
  <si>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</si>
  <si>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</si>
  <si>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</si>
  <si>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</si>
  <si>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</si>
  <si>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</si>
  <si>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</si>
  <si>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</si>
  <si>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</si>
  <si>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</si>
  <si>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</si>
  <si>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</si>
  <si>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</si>
  <si>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</si>
  <si>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</si>
  <si>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</si>
  <si>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</si>
  <si>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</si>
  <si>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</si>
  <si>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</si>
  <si>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</si>
  <si>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</si>
  <si>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</si>
  <si>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</si>
  <si>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</si>
  <si>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</si>
  <si>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</si>
  <si>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</si>
  <si>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</si>
  <si>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</si>
  <si>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</si>
  <si>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</si>
  <si>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</si>
  <si>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</si>
  <si>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</si>
  <si>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</si>
  <si>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</si>
  <si>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</si>
  <si>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</si>
  <si>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</si>
  <si>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</si>
  <si>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</si>
  <si>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</si>
  <si>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</si>
  <si>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</si>
  <si>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</si>
  <si>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</si>
  <si>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</si>
  <si>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</si>
  <si>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</si>
  <si>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</si>
  <si>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</si>
  <si>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</si>
  <si>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</si>
  <si>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</si>
  <si>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</si>
  <si>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</si>
  <si>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</si>
  <si>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</si>
  <si>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</si>
  <si>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</si>
  <si>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</si>
  <si>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</si>
  <si>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</si>
  <si>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</si>
  <si>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</si>
  <si>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</si>
  <si>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</si>
  <si>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</si>
  <si>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</si>
  <si>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</si>
  <si>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</si>
  <si>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</si>
  <si>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</si>
  <si>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</si>
  <si>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</si>
  <si>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</si>
  <si>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</si>
  <si>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</si>
  <si>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</si>
  <si>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</si>
  <si>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</si>
  <si>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</si>
  <si>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</si>
  <si>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</si>
  <si>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</si>
  <si>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</si>
  <si>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</si>
  <si>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</si>
  <si>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</si>
  <si>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</si>
  <si>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</si>
  <si>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</si>
  <si>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</si>
  <si>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</si>
  <si>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</si>
  <si>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</si>
  <si>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</si>
  <si>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</si>
  <si>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</si>
  <si>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</si>
  <si>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</si>
  <si>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</si>
  <si>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</si>
  <si>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</si>
  <si>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</si>
  <si>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</si>
  <si>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</si>
  <si>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</si>
  <si>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</si>
  <si>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</si>
  <si>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</si>
  <si>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</si>
  <si>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</si>
  <si>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</si>
  <si>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</si>
  <si>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</si>
  <si>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</si>
  <si>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</si>
  <si>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</si>
  <si>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</si>
  <si>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</si>
  <si>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</si>
  <si>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</si>
  <si>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</si>
  <si>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</si>
  <si>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</si>
  <si>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</si>
  <si>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</si>
  <si>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</si>
  <si>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</si>
  <si>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</si>
  <si>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</si>
  <si>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</si>
  <si>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</si>
  <si>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</si>
  <si>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</si>
  <si>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</si>
  <si>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</si>
  <si>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</si>
  <si>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</si>
  <si>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</si>
  <si>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</si>
  <si>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</si>
  <si>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</si>
  <si>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</si>
  <si>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</si>
  <si>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</si>
  <si>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</si>
  <si>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</si>
  <si>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</si>
  <si>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</si>
  <si>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</si>
  <si>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</si>
  <si>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</si>
  <si>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</si>
  <si>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</si>
  <si>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</si>
  <si>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</si>
  <si>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</si>
  <si>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</si>
  <si>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</si>
  <si>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</si>
  <si>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</si>
  <si>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</si>
  <si>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</si>
  <si>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</si>
  <si>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</si>
  <si>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</si>
  <si>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</si>
  <si>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</si>
  <si>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</si>
  <si>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</si>
  <si>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</si>
  <si>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</si>
  <si>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</si>
  <si>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</si>
  <si>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</si>
  <si>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</si>
  <si>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</si>
  <si>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</si>
  <si>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</si>
  <si>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</si>
  <si>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</si>
  <si>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</si>
  <si>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</si>
  <si>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</si>
  <si>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</si>
  <si>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</si>
  <si>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</si>
  <si>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</si>
  <si>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</si>
  <si>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</si>
  <si>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</si>
  <si>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</si>
  <si>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</si>
  <si>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</si>
  <si>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</si>
  <si>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</si>
  <si>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</si>
  <si>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</si>
  <si>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</si>
  <si>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</si>
  <si>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</si>
  <si>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</si>
  <si>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</si>
  <si>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</si>
  <si>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</si>
  <si>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</si>
  <si>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</si>
  <si>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</si>
  <si>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</si>
  <si>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</si>
  <si>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</si>
  <si>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</si>
  <si>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</si>
  <si>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</si>
  <si>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</si>
  <si>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</si>
  <si>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</si>
  <si>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</si>
  <si>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</si>
  <si>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</si>
  <si>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</si>
  <si>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</si>
  <si>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</si>
  <si>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</si>
  <si>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</si>
  <si>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</si>
  <si>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</si>
  <si>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</si>
  <si>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</si>
  <si>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</si>
  <si>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</si>
  <si>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</si>
  <si>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</si>
  <si>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</si>
  <si>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</si>
  <si>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</si>
  <si>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</si>
  <si>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</si>
  <si>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</si>
  <si>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</si>
  <si>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</si>
  <si>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</si>
  <si>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</si>
  <si>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</si>
  <si>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</si>
  <si>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</si>
  <si>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</si>
  <si>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</si>
  <si>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</si>
  <si>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</si>
  <si>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</si>
  <si>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</si>
  <si>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</si>
  <si>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</si>
  <si>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</si>
  <si>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</si>
  <si>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</si>
  <si>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</si>
  <si>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</si>
  <si>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</si>
  <si>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</si>
  <si>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</si>
  <si>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</si>
  <si>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</si>
  <si>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</si>
  <si>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</si>
  <si>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</si>
  <si>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</si>
  <si>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</si>
  <si>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</si>
  <si>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</si>
  <si>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</si>
  <si>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</si>
  <si>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</si>
  <si>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</si>
  <si>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</si>
  <si>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</si>
  <si>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</si>
  <si>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</si>
  <si>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</si>
  <si>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</si>
  <si>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</si>
  <si>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</si>
  <si>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</si>
  <si>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</si>
  <si>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</si>
  <si>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</si>
  <si>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</si>
  <si>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</si>
  <si>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</si>
  <si>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</si>
  <si>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</si>
  <si>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</si>
  <si>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</si>
  <si>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</si>
  <si>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</si>
  <si>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</si>
  <si>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</si>
  <si>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</si>
  <si>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</si>
  <si>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</si>
  <si>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</si>
  <si>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</si>
  <si>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</si>
  <si>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</si>
  <si>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</si>
  <si>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</si>
  <si>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</si>
  <si>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</si>
  <si>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</si>
  <si>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</si>
  <si>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</si>
  <si>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</si>
  <si>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</si>
  <si>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</si>
  <si>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</si>
  <si>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</si>
  <si>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</si>
  <si>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</si>
  <si>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</si>
  <si>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</si>
  <si>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</si>
  <si>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</si>
  <si>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</si>
  <si>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</si>
  <si>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</si>
  <si>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</si>
  <si>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</si>
  <si>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</si>
  <si>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</si>
  <si>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</si>
  <si>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</si>
  <si>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</si>
  <si>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</si>
  <si>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</si>
  <si>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</si>
  <si>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</si>
  <si>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</si>
  <si>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</si>
  <si>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</si>
  <si>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</si>
  <si>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</si>
  <si>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</si>
  <si>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</si>
  <si>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</si>
  <si>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</si>
  <si>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</si>
  <si>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</si>
  <si>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</si>
  <si>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</si>
  <si>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</si>
  <si>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</si>
  <si>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</si>
  <si>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</si>
  <si>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</si>
  <si>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</si>
  <si>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</si>
  <si>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</si>
  <si>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</si>
  <si>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</si>
  <si>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</si>
  <si>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</si>
  <si>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</si>
  <si>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</si>
  <si>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</si>
  <si>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</si>
  <si>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</si>
  <si>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</si>
  <si>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</si>
  <si>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</si>
  <si>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</si>
  <si>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</si>
  <si>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</si>
  <si>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</si>
  <si>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</si>
  <si>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</si>
  <si>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</si>
  <si>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</si>
  <si>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</si>
  <si>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</si>
  <si>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</si>
  <si>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</si>
  <si>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</si>
  <si>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</si>
  <si>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</si>
  <si>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</si>
  <si>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</si>
  <si>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</si>
  <si>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</si>
  <si>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</si>
  <si>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</si>
  <si>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</si>
  <si>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</si>
  <si>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</si>
  <si>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</si>
  <si>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</si>
  <si>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</si>
  <si>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</si>
  <si>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</si>
  <si>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</si>
  <si>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</si>
  <si>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</si>
  <si>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</si>
  <si>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</si>
  <si>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</si>
  <si>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</si>
  <si>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</si>
  <si>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</si>
  <si>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</si>
  <si>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</si>
  <si>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</si>
  <si>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</si>
  <si>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</si>
  <si>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</si>
  <si>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</si>
  <si>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</si>
  <si>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</si>
  <si>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</si>
  <si>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</si>
  <si>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</si>
  <si>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</si>
  <si>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</si>
  <si>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</si>
  <si>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</si>
  <si>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</si>
  <si>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</si>
  <si>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</si>
  <si>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</si>
  <si>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</si>
  <si>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</si>
  <si>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</si>
  <si>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</si>
  <si>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</si>
  <si>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</si>
  <si>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</si>
  <si>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</si>
  <si>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</si>
  <si>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</si>
  <si>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</si>
  <si>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</si>
  <si>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</si>
  <si>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</si>
  <si>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</si>
  <si>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</si>
  <si>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</si>
  <si>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</si>
  <si>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</si>
  <si>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</si>
  <si>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</si>
  <si>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</si>
  <si>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</si>
  <si>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</si>
  <si>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</si>
  <si>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</si>
  <si>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</si>
  <si>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</si>
  <si>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</si>
  <si>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</si>
  <si>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</si>
  <si>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</si>
  <si>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</si>
  <si>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</si>
  <si>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</si>
  <si>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</si>
  <si>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</si>
  <si>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</si>
  <si>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</si>
  <si>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</si>
  <si>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</si>
  <si>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</si>
  <si>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</si>
  <si>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</si>
  <si>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</si>
  <si>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</si>
  <si>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</si>
  <si>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</si>
  <si>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</si>
  <si>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</si>
  <si>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</si>
  <si>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</si>
  <si>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</si>
  <si>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</si>
  <si>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</si>
  <si>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</si>
  <si>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</si>
  <si>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</si>
  <si>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</si>
  <si>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</si>
  <si>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</si>
  <si>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</si>
  <si>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</si>
  <si>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</si>
  <si>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</si>
  <si>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</si>
  <si>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</si>
  <si>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</si>
  <si>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</si>
  <si>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</si>
  <si>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</si>
  <si>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</si>
  <si>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</si>
  <si>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</si>
  <si>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</si>
  <si>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</si>
  <si>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</si>
  <si>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</si>
  <si>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</si>
  <si>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</si>
  <si>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</si>
  <si>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</si>
  <si>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</si>
  <si>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</si>
  <si>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</si>
  <si>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</si>
  <si>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</si>
  <si>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</si>
  <si>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</si>
  <si>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</si>
  <si>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</si>
  <si>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</si>
  <si>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</si>
  <si>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</si>
  <si>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</si>
  <si>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</si>
  <si>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</si>
  <si>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</si>
  <si>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</si>
  <si>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</si>
  <si>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</si>
  <si>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</si>
  <si>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</si>
  <si>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</si>
  <si>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</si>
  <si>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</si>
  <si>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</si>
  <si>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</si>
  <si>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</si>
  <si>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</si>
  <si>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</si>
  <si>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</si>
  <si>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</si>
  <si>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</si>
  <si>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</si>
  <si>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</si>
  <si>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</si>
  <si>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</si>
  <si>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</si>
  <si>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</si>
  <si>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</si>
  <si>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</si>
  <si>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</si>
  <si>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</si>
  <si>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</si>
  <si>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</si>
  <si>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</si>
  <si>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</si>
  <si>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</si>
  <si>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</si>
  <si>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</si>
  <si>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</si>
  <si>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</si>
  <si>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</si>
  <si>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</si>
  <si>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</si>
  <si>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</si>
  <si>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</si>
  <si>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</si>
  <si>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</si>
  <si>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</si>
  <si>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</si>
  <si>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</si>
  <si>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</si>
  <si>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</si>
  <si>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</si>
  <si>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</si>
  <si>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</si>
  <si>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</si>
  <si>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</si>
  <si>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</si>
  <si>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</si>
  <si>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</si>
  <si>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</si>
  <si>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</si>
  <si>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</si>
  <si>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</si>
  <si>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</si>
  <si>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</si>
  <si>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</si>
  <si>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</si>
  <si>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</si>
  <si>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</si>
  <si>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</si>
  <si>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</si>
  <si>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</si>
  <si>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</si>
  <si>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</si>
  <si>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</si>
  <si>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</si>
  <si>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</si>
  <si>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</si>
  <si>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</si>
  <si>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</si>
  <si>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</si>
  <si>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</si>
  <si>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</si>
  <si>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</si>
  <si>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</si>
  <si>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</si>
  <si>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</si>
  <si>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</si>
  <si>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</si>
  <si>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</si>
  <si>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</si>
  <si>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</si>
  <si>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</si>
  <si>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</si>
  <si>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</si>
  <si>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</si>
  <si>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</si>
  <si>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</si>
  <si>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</si>
  <si>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</si>
  <si>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</si>
  <si>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</si>
  <si>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</si>
  <si>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</si>
  <si>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</si>
  <si>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</si>
  <si>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</si>
  <si>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</si>
  <si>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</si>
  <si>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</si>
  <si>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</si>
  <si>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</si>
  <si>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</si>
  <si>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</si>
  <si>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</si>
  <si>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</si>
  <si>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</si>
  <si>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</si>
  <si>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</si>
  <si>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</si>
  <si>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</si>
  <si>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</si>
  <si>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</si>
  <si>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</si>
  <si>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</si>
  <si>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</si>
  <si>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</si>
  <si>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</si>
  <si>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</si>
  <si>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</si>
  <si>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</si>
  <si>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</si>
  <si>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</si>
  <si>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</si>
  <si>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</si>
  <si>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</si>
  <si>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</si>
  <si>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</si>
  <si>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</si>
  <si>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</si>
  <si>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</si>
  <si>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</si>
  <si>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</si>
  <si>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</si>
  <si>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</si>
  <si>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</si>
  <si>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</si>
  <si>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</si>
  <si>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</si>
  <si>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</si>
  <si>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</si>
  <si>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</si>
  <si>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</si>
  <si>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</si>
  <si>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</si>
  <si>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</si>
  <si>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</si>
  <si>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</si>
  <si>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</si>
  <si>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</si>
  <si>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</si>
  <si>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</si>
  <si>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</si>
  <si>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</si>
  <si>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</si>
  <si>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</si>
  <si>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</si>
  <si>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</si>
  <si>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</si>
  <si>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</si>
  <si>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</si>
  <si>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</si>
  <si>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</si>
  <si>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</si>
  <si>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</si>
  <si>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</si>
  <si>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</si>
  <si>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</si>
  <si>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</si>
  <si>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</si>
  <si>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</si>
  <si>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</si>
  <si>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</si>
  <si>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</si>
  <si>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</si>
  <si>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</si>
  <si>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</si>
  <si>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</si>
  <si>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</si>
  <si>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</si>
  <si>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</si>
  <si>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</si>
  <si>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</si>
  <si>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</si>
  <si>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</si>
  <si>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</si>
  <si>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</si>
  <si>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</si>
  <si>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</si>
  <si>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</si>
  <si>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</si>
  <si>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</si>
  <si>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</si>
  <si>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</si>
  <si>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</si>
  <si>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</si>
  <si>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</si>
  <si>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</si>
  <si>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</si>
  <si>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</si>
  <si>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</si>
  <si>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</si>
  <si>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</si>
  <si>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</si>
  <si>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</si>
  <si>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</si>
  <si>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</si>
  <si>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</si>
  <si>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</si>
  <si>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</si>
  <si>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</si>
  <si>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</si>
  <si>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</si>
  <si>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</si>
  <si>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</si>
  <si>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</si>
  <si>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</si>
  <si>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</si>
  <si>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</si>
  <si>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</si>
  <si>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</si>
  <si>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</si>
  <si>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</si>
  <si>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</si>
  <si>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</si>
  <si>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</si>
  <si>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</si>
  <si>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</si>
  <si>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</si>
  <si>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</si>
  <si>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</si>
  <si>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</si>
  <si>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</si>
  <si>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</si>
  <si>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</si>
  <si>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</si>
  <si>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</si>
  <si>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</si>
  <si>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</si>
  <si>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</si>
  <si>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</si>
  <si>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</si>
  <si>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</si>
  <si>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</si>
  <si>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</si>
  <si>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</si>
  <si>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</si>
  <si>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</si>
  <si>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</si>
  <si>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</si>
  <si>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</si>
  <si>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</si>
  <si>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</si>
  <si>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</si>
  <si>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</si>
  <si>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</si>
  <si>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</si>
  <si>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</si>
  <si>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</si>
  <si>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</si>
  <si>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</si>
  <si>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</si>
  <si>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</si>
  <si>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</si>
  <si>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</si>
  <si>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</si>
  <si>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</si>
  <si>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</si>
  <si>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</si>
  <si>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</si>
  <si>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</si>
  <si>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</si>
  <si>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</si>
  <si>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</si>
  <si>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</si>
  <si>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</si>
  <si>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</si>
  <si>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</si>
  <si>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</si>
  <si>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</si>
  <si>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</si>
  <si>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</si>
  <si>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</si>
  <si>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</si>
  <si>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</si>
  <si>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</si>
  <si>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</si>
  <si>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</si>
  <si>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</si>
  <si>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</si>
  <si>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</si>
  <si>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</si>
  <si>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</si>
  <si>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</si>
  <si>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</si>
  <si>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</si>
  <si>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</si>
  <si>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</si>
  <si>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</si>
  <si>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</si>
  <si>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</si>
  <si>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</si>
  <si>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</si>
  <si>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</si>
  <si>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</si>
  <si>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</si>
  <si>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</si>
  <si>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</si>
  <si>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</si>
  <si>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</si>
  <si>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</si>
  <si>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</si>
  <si>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</si>
  <si>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</si>
  <si>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</si>
  <si>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</si>
  <si>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</si>
  <si>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</si>
  <si>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</si>
  <si>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</si>
  <si>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</si>
  <si>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</si>
  <si>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</si>
  <si>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</si>
  <si>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</si>
  <si>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</si>
  <si>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</si>
  <si>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</si>
  <si>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</si>
  <si>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</si>
  <si>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</si>
  <si>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</si>
  <si>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</si>
  <si>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</si>
  <si>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</si>
  <si>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</si>
  <si>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</si>
  <si>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</si>
  <si>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</si>
  <si>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</si>
  <si>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</si>
  <si>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</si>
  <si>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</si>
  <si>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</si>
  <si>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</si>
  <si>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</si>
  <si>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</si>
  <si>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</si>
  <si>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</si>
  <si>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</si>
  <si>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</si>
  <si>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</si>
  <si>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</si>
  <si>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</si>
  <si>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</si>
  <si>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</si>
  <si>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</si>
  <si>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</si>
  <si>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</si>
  <si>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</si>
  <si>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</si>
  <si>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</si>
  <si>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</si>
  <si>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</si>
  <si>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</si>
  <si>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</si>
  <si>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</si>
  <si>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</si>
  <si>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</si>
  <si>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</si>
  <si>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</si>
  <si>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</si>
  <si>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</si>
  <si>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</si>
  <si>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</si>
  <si>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</si>
  <si>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</si>
  <si>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</si>
  <si>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</si>
  <si>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</si>
  <si>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</si>
  <si>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</si>
  <si>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</si>
  <si>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</si>
  <si>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</si>
  <si>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</si>
  <si>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</si>
  <si>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</si>
  <si>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</si>
  <si>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</si>
  <si>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</si>
  <si>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</si>
  <si>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</si>
  <si>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</si>
  <si>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</si>
  <si>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</si>
  <si>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</si>
  <si>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</si>
  <si>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</si>
  <si>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</si>
  <si>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</si>
  <si>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</si>
  <si>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</si>
  <si>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</si>
  <si>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</si>
  <si>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</si>
  <si>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</si>
  <si>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</si>
  <si>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</si>
  <si>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</si>
  <si>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</si>
  <si>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</si>
  <si>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</si>
  <si>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</si>
  <si>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</si>
  <si>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</si>
  <si>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</si>
  <si>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</si>
  <si>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</si>
  <si>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</si>
  <si>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</si>
  <si>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</si>
  <si>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</si>
  <si>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</si>
  <si>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</si>
  <si>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</si>
  <si>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</si>
  <si>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</si>
  <si>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</si>
  <si>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</si>
  <si>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</si>
  <si>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</si>
  <si>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</si>
  <si>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</si>
  <si>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</si>
  <si>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</si>
  <si>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</si>
  <si>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</si>
  <si>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</si>
  <si>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</si>
  <si>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</si>
  <si>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</si>
  <si>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</si>
  <si>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</si>
  <si>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</si>
  <si>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</si>
  <si>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</si>
  <si>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</si>
  <si>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</si>
  <si>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</si>
  <si>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</si>
  <si>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</si>
  <si>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</si>
  <si>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</si>
  <si>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</si>
  <si>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</si>
  <si>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</si>
  <si>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</si>
  <si>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</si>
  <si>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</si>
  <si>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</si>
  <si>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</si>
  <si>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</si>
  <si>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</si>
  <si>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</si>
  <si>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</si>
  <si>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</si>
  <si>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</si>
  <si>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</si>
  <si>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</si>
  <si>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</si>
  <si>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</si>
  <si>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</si>
  <si>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</si>
  <si>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</si>
  <si>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</si>
  <si>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</si>
  <si>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</si>
  <si>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</si>
  <si>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</si>
  <si>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</si>
  <si>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</si>
  <si>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</si>
  <si>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</si>
  <si>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</si>
  <si>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</si>
  <si>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</si>
  <si>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</si>
  <si>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</si>
  <si>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</si>
  <si>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</si>
  <si>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</si>
  <si>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</si>
  <si>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</si>
  <si>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</si>
  <si>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</si>
  <si>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</si>
  <si>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</si>
  <si>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</si>
  <si>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</si>
  <si>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</si>
  <si>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</si>
  <si>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</si>
  <si>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</si>
  <si>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</si>
  <si>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</si>
  <si>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</si>
  <si>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</si>
  <si>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</si>
  <si>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</si>
  <si>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</si>
  <si>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</si>
  <si>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</si>
  <si>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</si>
  <si>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</si>
  <si>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</si>
  <si>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</si>
  <si>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</si>
  <si>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</si>
  <si>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</si>
  <si>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</si>
  <si>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</si>
  <si>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</si>
  <si>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</si>
  <si>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</si>
  <si>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</si>
  <si>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</si>
  <si>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</si>
  <si>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</si>
  <si>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</si>
  <si>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</si>
  <si>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</si>
  <si>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</si>
  <si>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</si>
  <si>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</si>
  <si>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</si>
  <si>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</si>
  <si>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</si>
  <si>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</si>
  <si>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</si>
  <si>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</si>
  <si>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</si>
  <si>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</si>
  <si>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</si>
  <si>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</si>
  <si>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</si>
  <si>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</si>
  <si>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</si>
  <si>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</si>
  <si>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</si>
  <si>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</si>
  <si>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</si>
  <si>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</si>
  <si>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</si>
  <si>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</si>
  <si>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</si>
  <si>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</si>
  <si>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</si>
  <si>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</si>
  <si>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</si>
  <si>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</si>
  <si>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</si>
  <si>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</si>
  <si>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</si>
  <si>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</si>
  <si>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</si>
  <si>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</si>
  <si>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</si>
  <si>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</si>
  <si>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</si>
  <si>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</si>
  <si>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</si>
  <si>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</si>
  <si>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</si>
  <si>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</si>
  <si>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</si>
  <si>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</si>
  <si>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</si>
  <si>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</si>
  <si>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</si>
  <si>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</si>
  <si>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</si>
  <si>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</si>
  <si>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</si>
  <si>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</si>
  <si>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</si>
  <si>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</si>
  <si>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</si>
  <si>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</si>
  <si>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</si>
  <si>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</si>
  <si>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</si>
  <si>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</si>
  <si>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</si>
  <si>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</si>
  <si>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</si>
  <si>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</si>
  <si>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</si>
  <si>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</si>
  <si>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</si>
  <si>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</si>
  <si>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</si>
  <si>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</si>
  <si>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</si>
  <si>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</si>
  <si>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</si>
  <si>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</si>
  <si>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</si>
  <si>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</si>
  <si>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</si>
  <si>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</si>
  <si>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</si>
  <si>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</si>
  <si>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</si>
  <si>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</si>
  <si>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</si>
  <si>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</si>
  <si>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</si>
  <si>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</si>
  <si>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</si>
  <si>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</si>
  <si>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</si>
  <si>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</si>
  <si>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</si>
  <si>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</si>
  <si>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</si>
  <si>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</si>
  <si>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</si>
  <si>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</si>
  <si>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</si>
  <si>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</si>
  <si>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</si>
  <si>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</si>
  <si>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</si>
  <si>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</si>
  <si>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</si>
  <si>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</si>
  <si>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</si>
  <si>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</si>
  <si>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</si>
  <si>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</si>
  <si>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</si>
  <si>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</si>
  <si>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</si>
  <si>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</si>
  <si>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</si>
  <si>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</si>
  <si>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</si>
  <si>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</si>
  <si>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</si>
  <si>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</si>
  <si>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</si>
  <si>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</si>
  <si>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</si>
  <si>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</si>
  <si>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</si>
  <si>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</si>
  <si>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</si>
  <si>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</si>
  <si>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</si>
  <si>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</si>
  <si>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</si>
  <si>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</si>
  <si>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</si>
  <si>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</si>
  <si>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</si>
  <si>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</si>
  <si>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</si>
  <si>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</si>
  <si>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</si>
  <si>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</si>
  <si>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</si>
  <si>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</si>
  <si>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</si>
  <si>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</si>
  <si>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</si>
  <si>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</si>
  <si>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</si>
  <si>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</si>
  <si>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</si>
  <si>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</si>
  <si>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</si>
  <si>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</si>
  <si>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</si>
  <si>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</si>
  <si>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</si>
  <si>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</si>
  <si>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</si>
  <si>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</si>
  <si>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</si>
  <si>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</si>
  <si>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</si>
  <si>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</si>
  <si>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</si>
  <si>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</si>
  <si>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</si>
  <si>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</si>
  <si>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</si>
  <si>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</si>
  <si>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</si>
  <si>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</si>
  <si>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</si>
  <si>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</si>
  <si>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</si>
  <si>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</si>
  <si>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</si>
  <si>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</si>
  <si>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</si>
  <si>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</si>
  <si>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</si>
  <si>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</si>
  <si>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</si>
  <si>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</si>
  <si>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</si>
  <si>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</si>
  <si>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</si>
  <si>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</si>
  <si>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</si>
  <si>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</si>
  <si>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</si>
  <si>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</si>
  <si>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</si>
  <si>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</si>
  <si>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</si>
  <si>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</si>
  <si>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</si>
  <si>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</si>
  <si>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</si>
  <si>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</si>
  <si>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</si>
  <si>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</si>
  <si>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</si>
  <si>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</si>
  <si>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</si>
  <si>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</si>
  <si>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</si>
  <si>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</si>
  <si>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</si>
  <si>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</si>
  <si>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</si>
  <si>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</si>
  <si>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</si>
  <si>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</si>
  <si>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</si>
  <si>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</si>
  <si>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</si>
  <si>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</si>
  <si>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</si>
  <si>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</si>
  <si>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</si>
  <si>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</si>
  <si>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</si>
  <si>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</si>
  <si>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</si>
  <si>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</si>
  <si>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</si>
  <si>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</si>
  <si>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</si>
  <si>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</si>
  <si>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</si>
  <si>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</si>
  <si>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</si>
  <si>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</si>
  <si>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</si>
  <si>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</si>
  <si>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</si>
  <si>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</si>
  <si>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</si>
  <si>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</si>
  <si>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</si>
  <si>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</si>
  <si>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</si>
  <si>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</si>
  <si>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</si>
  <si>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</si>
  <si>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</si>
  <si>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</si>
  <si>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</si>
  <si>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</si>
  <si>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</si>
  <si>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</si>
  <si>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</si>
  <si>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</si>
  <si>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</si>
  <si>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</si>
  <si>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</si>
  <si>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</si>
  <si>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</si>
  <si>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</si>
  <si>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</si>
  <si>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</si>
  <si>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</si>
  <si>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</si>
  <si>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</si>
  <si>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</si>
  <si>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</si>
  <si>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</si>
  <si>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</si>
  <si>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</si>
  <si>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</si>
  <si>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</si>
  <si>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</si>
  <si>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</si>
  <si>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</si>
  <si>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</si>
  <si>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</si>
  <si>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</si>
  <si>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</si>
  <si>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</si>
  <si>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</si>
  <si>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</si>
  <si>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</si>
  <si>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</si>
  <si>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</si>
  <si>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</si>
  <si>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</si>
  <si>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</si>
  <si>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</si>
  <si>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</si>
  <si>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</si>
  <si>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</si>
  <si>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</si>
  <si>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</si>
  <si>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</si>
  <si>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</si>
  <si>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</si>
  <si>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</si>
  <si>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</si>
  <si>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</si>
  <si>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</si>
  <si>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</si>
  <si>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</si>
  <si>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</si>
  <si>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</si>
  <si>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</si>
  <si>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</si>
  <si>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</si>
  <si>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</si>
  <si>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</si>
  <si>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</si>
  <si>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</si>
  <si>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</si>
  <si>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</si>
  <si>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</si>
  <si>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</si>
  <si>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</si>
  <si>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</si>
  <si>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</si>
  <si>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</si>
  <si>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</si>
  <si>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</si>
  <si>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</si>
  <si>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</si>
  <si>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</si>
  <si>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</si>
  <si>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</si>
  <si>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</si>
  <si>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</si>
  <si>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</si>
  <si>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</si>
  <si>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</si>
  <si>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</si>
  <si>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</si>
  <si>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</si>
  <si>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</si>
  <si>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</si>
  <si>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</si>
  <si>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</si>
  <si>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</si>
  <si>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</si>
  <si>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</si>
  <si>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</si>
  <si>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</si>
  <si>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</si>
  <si>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</si>
  <si>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</si>
  <si>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</si>
  <si>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</si>
  <si>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</si>
  <si>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</si>
  <si>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</si>
  <si>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</si>
  <si>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</si>
  <si>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</si>
  <si>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</si>
  <si>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</si>
  <si>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</si>
  <si>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</si>
  <si>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</si>
  <si>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</si>
  <si>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</si>
  <si>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</si>
  <si>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</si>
  <si>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</si>
  <si>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</si>
  <si>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</si>
  <si>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</si>
  <si>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</si>
  <si>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</si>
  <si>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</si>
  <si>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</si>
  <si>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</si>
  <si>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</si>
  <si>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</si>
  <si>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</si>
  <si>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</si>
  <si>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</si>
  <si>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</si>
  <si>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</si>
  <si>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</si>
  <si>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</si>
  <si>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</si>
  <si>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</si>
  <si>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</si>
  <si>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</si>
  <si>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</si>
  <si>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</si>
  <si>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</si>
  <si>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</si>
  <si>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</si>
  <si>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</si>
  <si>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</si>
  <si>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</si>
  <si>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</si>
  <si>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</si>
  <si>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</si>
  <si>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</si>
  <si>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</si>
  <si>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</si>
  <si>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</si>
  <si>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</si>
  <si>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</si>
  <si>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</si>
  <si>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</si>
  <si>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</si>
  <si>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</si>
  <si>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</si>
  <si>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</si>
  <si>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</si>
  <si>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</si>
  <si>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</si>
  <si>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</si>
  <si>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</si>
  <si>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</si>
  <si>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</si>
  <si>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</si>
  <si>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</si>
  <si>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</si>
  <si>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</si>
  <si>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</si>
  <si>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</si>
  <si>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</si>
  <si>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</si>
  <si>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</si>
  <si>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</si>
  <si>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</si>
  <si>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</si>
  <si>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</si>
  <si>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</si>
  <si>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</si>
  <si>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</si>
  <si>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</si>
  <si>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</si>
  <si>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</si>
  <si>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</si>
  <si>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</si>
  <si>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</si>
  <si>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</si>
  <si>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</si>
  <si>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</si>
  <si>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</si>
  <si>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</si>
  <si>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</si>
  <si>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</si>
  <si>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</si>
  <si>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</si>
  <si>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</si>
  <si>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</si>
  <si>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</si>
  <si>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</si>
  <si>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</si>
  <si>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</si>
  <si>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</si>
  <si>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</si>
  <si>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</si>
  <si>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</si>
  <si>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</si>
  <si>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</si>
  <si>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</si>
  <si>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</si>
  <si>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</si>
  <si>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</si>
  <si>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</si>
  <si>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</si>
  <si>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</si>
  <si>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</si>
  <si>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</si>
  <si>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</si>
  <si>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</si>
  <si>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</si>
  <si>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</si>
  <si>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</si>
  <si>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</si>
  <si>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</si>
  <si>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</si>
  <si>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</si>
  <si>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</si>
  <si>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</si>
  <si>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</si>
  <si>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</si>
  <si>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</si>
  <si>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</si>
  <si>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</si>
  <si>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</si>
  <si>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</si>
  <si>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</si>
  <si>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</si>
  <si>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</si>
  <si>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</si>
  <si>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</si>
  <si>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</si>
  <si>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</si>
  <si>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</si>
  <si>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</si>
  <si>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</si>
  <si>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</si>
  <si>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</si>
  <si>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</si>
  <si>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</si>
  <si>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</si>
  <si>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</si>
  <si>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</si>
  <si>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</si>
  <si>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</si>
  <si>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</si>
  <si>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</si>
  <si>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</si>
  <si>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</si>
  <si>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</si>
  <si>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</si>
  <si>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</si>
  <si>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</si>
  <si>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</si>
  <si>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</si>
  <si>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</si>
  <si>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</si>
  <si>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</si>
  <si>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</si>
  <si>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</si>
  <si>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</si>
  <si>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</si>
  <si>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</si>
  <si>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</si>
  <si>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</si>
  <si>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</si>
  <si>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</si>
  <si>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</si>
  <si>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</si>
  <si>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</si>
  <si>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</si>
  <si>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</si>
  <si>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</si>
  <si>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</si>
  <si>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</si>
  <si>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</si>
  <si>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</si>
  <si>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</si>
  <si>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</si>
  <si>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</si>
  <si>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</si>
  <si>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</si>
  <si>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</si>
  <si>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</si>
  <si>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</si>
  <si>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</si>
  <si>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</si>
  <si>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</si>
  <si>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</si>
  <si>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</si>
  <si>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</si>
  <si>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</si>
  <si>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</si>
  <si>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</si>
  <si>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</si>
  <si>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</si>
  <si>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</si>
  <si>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</si>
  <si>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</si>
  <si>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</si>
  <si>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</si>
  <si>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</si>
  <si>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</si>
  <si>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</si>
  <si>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</si>
  <si>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</si>
  <si>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</si>
  <si>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</si>
  <si>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</si>
  <si>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</si>
  <si>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</si>
  <si>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</si>
  <si>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</si>
  <si>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</si>
  <si>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</si>
  <si>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</si>
  <si>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</si>
  <si>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</si>
  <si>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</si>
  <si>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</si>
  <si>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</si>
  <si>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</si>
  <si>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</si>
  <si>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</si>
  <si>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</si>
  <si>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</si>
  <si>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</si>
  <si>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</si>
  <si>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</si>
  <si>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</si>
  <si>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</si>
  <si>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</si>
  <si>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</si>
  <si>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</si>
  <si>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</si>
  <si>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</si>
  <si>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</si>
  <si>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</si>
  <si>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</si>
  <si>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</si>
  <si>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</si>
  <si>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</si>
  <si>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</si>
  <si>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</si>
  <si>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</si>
  <si>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</si>
  <si>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</si>
  <si>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</si>
  <si>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</si>
  <si>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</si>
  <si>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</si>
  <si>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</si>
  <si>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</si>
  <si>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</si>
  <si>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</si>
  <si>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</si>
  <si>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</si>
  <si>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</si>
  <si>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</si>
  <si>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</si>
  <si>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</si>
  <si>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</si>
  <si>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</si>
  <si>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</si>
  <si>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</si>
  <si>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</si>
  <si>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</si>
  <si>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</si>
  <si>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</si>
  <si>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</si>
  <si>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</si>
  <si>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</si>
  <si>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</si>
  <si>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</si>
  <si>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</si>
  <si>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</si>
  <si>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</si>
  <si>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</si>
  <si>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</si>
  <si>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</si>
  <si>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</si>
  <si>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</si>
  <si>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</si>
  <si>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</si>
  <si>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</si>
  <si>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</si>
  <si>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</si>
  <si>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</si>
  <si>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</si>
  <si>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</si>
  <si>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</si>
  <si>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</si>
  <si>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</si>
  <si>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</si>
  <si>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</si>
  <si>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</si>
  <si>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</si>
  <si>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</si>
  <si>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</si>
  <si>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</si>
  <si>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</si>
  <si>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</si>
  <si>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</si>
  <si>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</si>
  <si>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</si>
  <si>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</si>
  <si>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</si>
  <si>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</si>
  <si>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</si>
  <si>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</si>
  <si>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</si>
  <si>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</si>
  <si>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</si>
  <si>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</si>
  <si>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</si>
  <si>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</si>
  <si>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</si>
  <si>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</si>
  <si>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</si>
  <si>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</si>
  <si>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</si>
  <si>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</si>
  <si>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</si>
  <si>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</si>
  <si>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</si>
  <si>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</si>
  <si>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</si>
  <si>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</si>
  <si>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</si>
  <si>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</si>
  <si>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</si>
  <si>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</si>
  <si>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</si>
  <si>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</si>
  <si>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</si>
  <si>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</si>
  <si>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</si>
  <si>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</si>
  <si>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</si>
  <si>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</si>
  <si>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</si>
  <si>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</si>
  <si>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</si>
  <si>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</si>
  <si>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</si>
  <si>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</si>
  <si>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</si>
  <si>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</si>
  <si>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</si>
  <si>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</si>
  <si>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</si>
  <si>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</si>
  <si>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</si>
  <si>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</si>
  <si>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</si>
  <si>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</si>
  <si>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</si>
  <si>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</si>
  <si>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</si>
  <si>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</si>
  <si>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</si>
  <si>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</si>
  <si>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</si>
  <si>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</si>
  <si>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</si>
  <si>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</si>
  <si>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</si>
  <si>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</si>
  <si>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</si>
  <si>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</si>
  <si>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</si>
  <si>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</si>
  <si>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</si>
  <si>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</si>
  <si>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</si>
  <si>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</si>
  <si>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</si>
  <si>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</si>
  <si>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</si>
  <si>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</si>
  <si>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</si>
  <si>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</si>
  <si>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</si>
  <si>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</si>
  <si>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</si>
  <si>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</si>
  <si>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</si>
  <si>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</si>
  <si>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</si>
  <si>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</si>
  <si>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</si>
  <si>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</si>
  <si>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</si>
  <si>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</si>
  <si>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</si>
  <si>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</si>
  <si>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</si>
  <si>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</si>
  <si>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</si>
  <si>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</si>
  <si>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</si>
  <si>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</si>
  <si>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</si>
  <si>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</si>
  <si>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</si>
  <si>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</si>
  <si>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</si>
  <si>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</si>
  <si>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</si>
  <si>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</si>
  <si>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</si>
  <si>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</si>
  <si>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</si>
  <si>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</si>
  <si>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</si>
  <si>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</si>
  <si>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</si>
  <si>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</si>
  <si>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</si>
  <si>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</si>
  <si>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</si>
  <si>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</si>
  <si>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</si>
  <si>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</si>
  <si>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</si>
  <si>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</si>
  <si>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</si>
  <si>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</si>
  <si>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</si>
  <si>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</si>
  <si>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</si>
  <si>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</si>
  <si>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</si>
  <si>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</si>
  <si>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</si>
  <si>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</si>
  <si>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</si>
  <si>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</si>
  <si>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</si>
  <si>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</si>
  <si>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</si>
  <si>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</si>
  <si>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</si>
  <si>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</si>
  <si>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</si>
  <si>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</si>
  <si>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</si>
  <si>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</si>
  <si>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</si>
  <si>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</si>
  <si>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</si>
  <si>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</si>
  <si>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</si>
  <si>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</si>
  <si>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</si>
  <si>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</si>
  <si>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</si>
  <si>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</si>
  <si>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</si>
  <si>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</si>
  <si>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</si>
  <si>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</si>
  <si>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</si>
  <si>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</si>
  <si>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</si>
  <si>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</si>
  <si>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</si>
  <si>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</si>
  <si>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</si>
  <si>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</si>
  <si>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</si>
  <si>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</si>
  <si>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</si>
  <si>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</si>
  <si>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</si>
  <si>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</si>
  <si>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</si>
  <si>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</si>
  <si>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</si>
  <si>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</si>
  <si>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</si>
  <si>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</si>
  <si>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</si>
  <si>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</si>
  <si>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</si>
  <si>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</si>
  <si>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</si>
  <si>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</si>
  <si>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</si>
  <si>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</si>
  <si>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</si>
  <si>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</si>
  <si>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</si>
  <si>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</si>
  <si>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</si>
  <si>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</si>
  <si>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</si>
  <si>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</si>
  <si>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</si>
  <si>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</si>
  <si>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</si>
  <si>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</si>
  <si>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</si>
  <si>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</si>
  <si>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</si>
  <si>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</si>
  <si>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</si>
  <si>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</si>
  <si>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</si>
  <si>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</si>
  <si>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</si>
  <si>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</si>
  <si>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</si>
  <si>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</si>
  <si>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</si>
  <si>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</si>
  <si>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</si>
  <si>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</si>
  <si>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</si>
  <si>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</si>
  <si>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</si>
  <si>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</si>
  <si>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</si>
  <si>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</si>
  <si>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</si>
  <si>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</si>
  <si>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</si>
  <si>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</si>
  <si>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</si>
  <si>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</si>
  <si>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</si>
  <si>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</si>
  <si>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</si>
  <si>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</si>
  <si>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</si>
  <si>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</si>
  <si>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</si>
  <si>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</si>
  <si>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</si>
  <si>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</si>
  <si>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</si>
  <si>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</si>
  <si>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</si>
  <si>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</si>
  <si>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</si>
  <si>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</si>
  <si>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</si>
  <si>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</si>
  <si>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</si>
  <si>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</si>
  <si>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</si>
  <si>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</si>
  <si>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</si>
  <si>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</si>
  <si>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</si>
  <si>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</si>
  <si>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</si>
  <si>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</si>
  <si>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</si>
  <si>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</si>
  <si>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</si>
  <si>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</si>
  <si>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</si>
  <si>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</si>
  <si>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</si>
  <si>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</si>
  <si>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</si>
  <si>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</si>
  <si>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</si>
  <si>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</si>
  <si>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</si>
  <si>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</si>
  <si>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</si>
  <si>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</si>
  <si>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</si>
  <si>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</si>
  <si>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</si>
  <si>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</si>
  <si>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</si>
  <si>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</si>
  <si>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</si>
  <si>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</si>
  <si>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</si>
  <si>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</si>
  <si>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</si>
  <si>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</si>
  <si>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</si>
  <si>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</si>
  <si>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</si>
  <si>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</si>
  <si>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</si>
  <si>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</si>
  <si>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</si>
  <si>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</si>
  <si>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</si>
  <si>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</si>
  <si>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</si>
  <si>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</si>
  <si>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</si>
  <si>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</si>
  <si>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</si>
  <si>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</si>
  <si>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</si>
  <si>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</si>
  <si>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</si>
  <si>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</si>
  <si>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</si>
  <si>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</si>
  <si>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</si>
  <si>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</si>
  <si>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</si>
  <si>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</si>
  <si>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</si>
  <si>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</si>
  <si>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</si>
  <si>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</si>
  <si>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</si>
  <si>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</si>
  <si>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</si>
  <si>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</si>
  <si>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</si>
  <si>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</si>
  <si>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</si>
  <si>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</si>
  <si>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</si>
  <si>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</si>
  <si>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</si>
  <si>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</si>
  <si>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</si>
  <si>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</si>
  <si>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</si>
  <si>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</si>
  <si>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</si>
  <si>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</si>
  <si>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</si>
  <si>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</si>
  <si>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</si>
  <si>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</si>
  <si>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</si>
  <si>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</si>
  <si>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</si>
  <si>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</si>
  <si>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</si>
  <si>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</si>
  <si>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</si>
  <si>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</si>
  <si>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</si>
  <si>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</si>
  <si>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</si>
  <si>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</si>
  <si>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</si>
  <si>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</si>
  <si>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</si>
  <si>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</si>
  <si>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</si>
  <si>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</si>
  <si>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</si>
  <si>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</si>
  <si>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</si>
  <si>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</si>
  <si>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</si>
  <si>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</si>
  <si>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</si>
  <si>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</si>
  <si>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</si>
  <si>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</si>
  <si>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</si>
  <si>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</si>
  <si>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</si>
  <si>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</si>
  <si>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</si>
  <si>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</si>
  <si>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</si>
  <si>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</si>
  <si>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</si>
  <si>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</si>
  <si>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</si>
  <si>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</si>
  <si>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</si>
  <si>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</si>
  <si>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</si>
  <si>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</si>
  <si>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</si>
  <si>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</si>
  <si>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</si>
  <si>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</si>
  <si>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</si>
  <si>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</si>
  <si>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</si>
  <si>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</si>
  <si>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</si>
  <si>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</si>
  <si>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</si>
  <si>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</si>
  <si>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</si>
  <si>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</si>
  <si>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</si>
  <si>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</si>
  <si>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</si>
  <si>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</si>
  <si>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</si>
  <si>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</si>
  <si>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</si>
  <si>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</si>
  <si>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</si>
  <si>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</si>
  <si>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</si>
  <si>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</si>
  <si>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</si>
  <si>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</si>
  <si>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</si>
  <si>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</si>
  <si>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</si>
  <si>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</si>
  <si>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</si>
  <si>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</si>
  <si>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</si>
  <si>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</si>
  <si>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</si>
  <si>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</si>
  <si>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</si>
  <si>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</si>
  <si>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</si>
  <si>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</si>
  <si>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</si>
  <si>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</si>
  <si>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</si>
  <si>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</si>
  <si>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</si>
  <si>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</si>
  <si>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</si>
  <si>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</si>
  <si>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</si>
  <si>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</si>
  <si>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</si>
  <si>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</si>
  <si>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</si>
  <si>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</si>
  <si>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</si>
  <si>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</si>
  <si>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</si>
  <si>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</si>
  <si>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</si>
  <si>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</si>
  <si>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</si>
  <si>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</si>
  <si>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</si>
  <si>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</si>
  <si>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</si>
  <si>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</si>
  <si>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</si>
  <si>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</si>
  <si>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</si>
  <si>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</si>
  <si>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</si>
  <si>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</si>
  <si>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</si>
  <si>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</si>
  <si>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</si>
  <si>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</si>
  <si>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</si>
  <si>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</si>
  <si>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</si>
  <si>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</si>
  <si>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</si>
  <si>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</si>
  <si>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</si>
  <si>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</si>
  <si>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</si>
  <si>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</si>
  <si>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</si>
  <si>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</si>
  <si>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</si>
  <si>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</si>
  <si>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</si>
  <si>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</si>
  <si>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</si>
  <si>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</si>
  <si>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</si>
  <si>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</si>
  <si>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</si>
  <si>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</si>
  <si>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</si>
  <si>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</si>
  <si>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</si>
  <si>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</si>
  <si>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</si>
  <si>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</si>
  <si>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</si>
  <si>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</si>
  <si>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</si>
  <si>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</si>
  <si>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</si>
  <si>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</si>
  <si>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</si>
  <si>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</si>
  <si>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</si>
  <si>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</si>
  <si>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</si>
  <si>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</si>
  <si>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</si>
  <si>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</si>
  <si>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</si>
  <si>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</si>
  <si>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</si>
  <si>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</si>
  <si>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</si>
  <si>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</si>
  <si>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</si>
  <si>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</si>
  <si>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</si>
  <si>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</si>
  <si>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</si>
  <si>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</si>
  <si>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</si>
  <si>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</si>
  <si>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</si>
  <si>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</si>
  <si>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</si>
  <si>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</si>
  <si>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</si>
  <si>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</si>
  <si>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</si>
  <si>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</si>
  <si>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</si>
  <si>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</si>
  <si>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</si>
  <si>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</si>
  <si>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</si>
  <si>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</si>
  <si>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</si>
  <si>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</si>
  <si>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</si>
  <si>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</si>
  <si>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</si>
  <si>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</si>
  <si>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</si>
  <si>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</si>
  <si>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</si>
  <si>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</si>
  <si>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</si>
  <si>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</si>
  <si>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</si>
  <si>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</si>
  <si>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</si>
  <si>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</si>
  <si>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</si>
  <si>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</si>
  <si>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</si>
  <si>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</si>
  <si>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</si>
  <si>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</si>
  <si>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</si>
  <si>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</si>
  <si>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</si>
  <si>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</si>
  <si>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</si>
  <si>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</si>
  <si>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</si>
  <si>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</si>
  <si>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</si>
  <si>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</si>
  <si>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</si>
  <si>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</si>
  <si>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</si>
  <si>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</si>
  <si>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</si>
  <si>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</si>
  <si>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</si>
  <si>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</si>
  <si>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</si>
  <si>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</si>
  <si>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</si>
  <si>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</si>
  <si>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</si>
  <si>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</si>
  <si>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</si>
  <si>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</si>
  <si>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</si>
  <si>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</si>
  <si>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</si>
  <si>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</si>
  <si>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</si>
  <si>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</si>
  <si>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</si>
  <si>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</si>
  <si>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</si>
  <si>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</si>
  <si>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</si>
  <si>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</si>
  <si>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</si>
  <si>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</si>
  <si>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</si>
  <si>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</si>
  <si>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</si>
  <si>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</si>
  <si>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</si>
  <si>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</si>
  <si>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</si>
  <si>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</si>
  <si>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</si>
  <si>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</si>
  <si>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</si>
  <si>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</si>
  <si>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</si>
  <si>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</si>
  <si>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</si>
  <si>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</si>
  <si>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</si>
  <si>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</si>
  <si>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</si>
  <si>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</si>
  <si>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</si>
  <si>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</si>
  <si>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</si>
  <si>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</si>
  <si>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</si>
  <si>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</si>
  <si>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</si>
  <si>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</si>
  <si>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</si>
  <si>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</si>
  <si>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</si>
  <si>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</si>
  <si>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</si>
  <si>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</si>
  <si>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</si>
  <si>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</si>
  <si>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</si>
  <si>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</si>
  <si>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</si>
  <si>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</si>
  <si>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</si>
  <si>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</si>
  <si>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</si>
  <si>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</si>
  <si>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</si>
  <si>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</si>
  <si>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</si>
  <si>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</si>
  <si>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</si>
  <si>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</si>
  <si>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</si>
  <si>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</si>
  <si>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</si>
  <si>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</si>
  <si>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</si>
  <si>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</si>
  <si>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</si>
  <si>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</si>
  <si>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</si>
  <si>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</si>
  <si>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</si>
  <si>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</si>
  <si>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</si>
  <si>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</si>
  <si>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</si>
  <si>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</si>
  <si>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</si>
  <si>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</si>
  <si>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</si>
  <si>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</si>
  <si>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</si>
  <si>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</si>
  <si>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</si>
  <si>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</si>
  <si>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</si>
  <si>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</si>
  <si>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</si>
  <si>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</si>
  <si>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</si>
  <si>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</si>
  <si>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</si>
  <si>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</si>
  <si>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</si>
  <si>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</si>
  <si>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</si>
  <si>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</si>
  <si>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</si>
  <si>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</si>
  <si>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</si>
  <si>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</si>
  <si>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</si>
  <si>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</si>
  <si>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</si>
  <si>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</si>
  <si>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</si>
  <si>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</si>
  <si>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</si>
  <si>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</si>
  <si>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</si>
  <si>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</si>
  <si>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</si>
  <si>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</si>
  <si>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</si>
  <si>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</si>
  <si>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</si>
  <si>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</si>
  <si>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</si>
  <si>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</si>
  <si>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</si>
  <si>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</si>
  <si>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</si>
  <si>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</si>
  <si>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</si>
  <si>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</si>
  <si>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</si>
  <si>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</si>
  <si>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</si>
  <si>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</si>
  <si>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</si>
  <si>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</si>
  <si>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</si>
  <si>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</si>
  <si>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</si>
  <si>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</si>
  <si>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</si>
  <si>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</si>
  <si>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</si>
  <si>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</si>
  <si>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</si>
  <si>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</si>
  <si>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</si>
  <si>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</si>
  <si>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</si>
  <si>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</si>
  <si>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</si>
  <si>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</si>
  <si>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</si>
  <si>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</si>
  <si>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</si>
  <si>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</si>
  <si>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</si>
  <si>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</si>
  <si>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</si>
  <si>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</si>
  <si>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</si>
  <si>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</si>
  <si>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</si>
  <si>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</si>
  <si>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</si>
  <si>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</si>
  <si>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</si>
  <si>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</si>
  <si>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</si>
  <si>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</si>
  <si>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</si>
  <si>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</si>
  <si>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</si>
  <si>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</si>
  <si>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</si>
  <si>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</si>
  <si>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</si>
  <si>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</si>
  <si>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</si>
  <si>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</si>
  <si>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</si>
  <si>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</si>
  <si>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</si>
  <si>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</si>
  <si>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</si>
  <si>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</si>
  <si>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</si>
  <si>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</si>
  <si>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</si>
  <si>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</si>
  <si>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</si>
  <si>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</si>
  <si>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</si>
  <si>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</si>
  <si>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</si>
  <si>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</si>
  <si>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</si>
  <si>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</si>
  <si>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</si>
  <si>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</si>
  <si>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</si>
  <si>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</si>
  <si>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</si>
  <si>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</si>
  <si>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</si>
  <si>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</si>
  <si>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</si>
  <si>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</si>
  <si>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</si>
  <si>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</si>
  <si>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</si>
  <si>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</si>
  <si>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</si>
  <si>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</si>
  <si>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</si>
  <si>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</si>
  <si>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</si>
  <si>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</si>
  <si>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</si>
  <si>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</si>
  <si>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</si>
  <si>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</si>
  <si>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</si>
  <si>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</si>
  <si>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</si>
  <si>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</si>
  <si>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</si>
  <si>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</si>
  <si>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</si>
  <si>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</si>
  <si>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</si>
  <si>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</si>
  <si>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</si>
  <si>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</si>
  <si>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</si>
  <si>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</si>
  <si>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</si>
  <si>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</si>
  <si>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</si>
  <si>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</si>
  <si>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</si>
  <si>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</si>
  <si>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</si>
  <si>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</si>
  <si>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</si>
  <si>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</si>
  <si>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</si>
  <si>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</si>
  <si>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</si>
  <si>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</si>
  <si>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</si>
  <si>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</si>
  <si>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</si>
  <si>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</si>
  <si>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</si>
  <si>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</si>
  <si>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</si>
  <si>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</si>
  <si>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</si>
  <si>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</si>
  <si>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</si>
  <si>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</si>
  <si>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</si>
  <si>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</si>
  <si>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</si>
  <si>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</si>
  <si>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</si>
  <si>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</si>
  <si>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</si>
  <si>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</si>
  <si>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</si>
  <si>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</si>
  <si>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</si>
  <si>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</si>
  <si>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</si>
  <si>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</si>
  <si>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</si>
  <si>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</si>
  <si>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</si>
  <si>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</si>
  <si>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</si>
  <si>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</si>
  <si>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</si>
  <si>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</si>
  <si>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</si>
  <si>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</si>
  <si>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</si>
  <si>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</si>
  <si>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</si>
  <si>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</si>
  <si>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</si>
  <si>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</si>
  <si>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</si>
  <si>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</si>
  <si>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</si>
  <si>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</si>
  <si>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</si>
  <si>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</si>
  <si>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</si>
  <si>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</si>
  <si>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</si>
  <si>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</si>
  <si>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</si>
  <si>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</si>
  <si>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</si>
  <si>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</si>
  <si>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</si>
  <si>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</si>
  <si>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</si>
  <si>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</si>
  <si>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</si>
  <si>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</si>
  <si>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</si>
  <si>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</si>
  <si>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</si>
  <si>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</si>
  <si>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</si>
  <si>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</si>
  <si>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</si>
  <si>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</si>
  <si>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</si>
  <si>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</si>
  <si>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</si>
  <si>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</si>
  <si>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</si>
  <si>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</si>
  <si>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</si>
  <si>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</si>
  <si>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</si>
  <si>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</si>
  <si>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</si>
  <si>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</si>
  <si>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</si>
  <si>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</si>
  <si>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</si>
  <si>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</si>
  <si>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</si>
  <si>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</si>
  <si>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</si>
  <si>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</si>
  <si>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</si>
  <si>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</si>
  <si>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</si>
  <si>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</si>
  <si>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</si>
  <si>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</si>
  <si>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</si>
  <si>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</si>
  <si>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</si>
  <si>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</si>
  <si>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</si>
  <si>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</si>
  <si>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</si>
  <si>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</si>
  <si>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</si>
  <si>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</si>
  <si>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</si>
  <si>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</si>
  <si>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</si>
  <si>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</si>
  <si>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</si>
  <si>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</si>
  <si>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</si>
  <si>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</si>
  <si>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</si>
  <si>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</si>
  <si>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</si>
  <si>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</si>
  <si>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</si>
  <si>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</si>
  <si>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</si>
  <si>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</si>
  <si>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</si>
  <si>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</si>
  <si>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</si>
  <si>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</si>
  <si>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</si>
  <si>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</si>
  <si>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</si>
  <si>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</si>
  <si>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</si>
  <si>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</si>
  <si>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</si>
  <si>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</si>
  <si>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</si>
  <si>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</si>
  <si>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</si>
  <si>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</si>
  <si>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</si>
  <si>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</si>
  <si>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</si>
  <si>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</si>
  <si>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</si>
  <si>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</si>
  <si>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</si>
  <si>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</si>
  <si>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</si>
  <si>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</si>
  <si>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</si>
  <si>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</si>
  <si>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</si>
  <si>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</si>
  <si>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</si>
  <si>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</si>
  <si>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</si>
  <si>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</si>
  <si>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</si>
  <si>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</si>
  <si>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</si>
  <si>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</si>
  <si>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</si>
  <si>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</si>
  <si>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</si>
  <si>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</si>
  <si>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</si>
  <si>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</si>
  <si>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</si>
  <si>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</si>
  <si>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</si>
  <si>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</si>
  <si>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</si>
  <si>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</si>
  <si>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</si>
  <si>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</si>
  <si>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</si>
  <si>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</si>
  <si>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</si>
  <si>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</si>
  <si>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</si>
  <si>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</si>
  <si>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</si>
  <si>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</si>
  <si>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</si>
  <si>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</si>
  <si>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</si>
  <si>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</si>
  <si>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</si>
  <si>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</si>
  <si>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</si>
  <si>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</si>
  <si>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</si>
  <si>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</si>
  <si>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</si>
  <si>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</si>
  <si>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</si>
  <si>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</si>
  <si>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</si>
  <si>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</si>
  <si>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</si>
  <si>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</si>
  <si>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</si>
  <si>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</si>
  <si>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</si>
  <si>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</si>
  <si>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</si>
  <si>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</si>
  <si>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</si>
  <si>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</si>
  <si>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</si>
  <si>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</si>
  <si>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</si>
  <si>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</si>
  <si>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</si>
  <si>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</si>
  <si>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</si>
  <si>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</si>
  <si>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</si>
  <si>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</si>
  <si>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</si>
  <si>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</si>
  <si>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</si>
  <si>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</si>
  <si>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</si>
  <si>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</si>
  <si>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</si>
  <si>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</si>
  <si>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</si>
  <si>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</si>
  <si>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</si>
  <si>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</si>
  <si>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</si>
  <si>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</si>
  <si>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</si>
  <si>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</si>
  <si>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</si>
  <si>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</si>
  <si>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</si>
  <si>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</si>
  <si>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</si>
  <si>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</si>
  <si>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</si>
  <si>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</si>
  <si>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</si>
  <si>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</si>
  <si>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</si>
  <si>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</si>
  <si>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</si>
  <si>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</si>
  <si>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</si>
  <si>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</si>
  <si>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</si>
  <si>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</si>
  <si>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</si>
  <si>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</si>
  <si>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</si>
  <si>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</si>
  <si>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</si>
  <si>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</si>
  <si>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</si>
  <si>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</si>
  <si>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</si>
  <si>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</si>
  <si>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</si>
  <si>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</si>
  <si>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</si>
  <si>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</si>
  <si>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</si>
  <si>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</si>
  <si>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</si>
  <si>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</si>
  <si>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</si>
  <si>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</si>
  <si>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</si>
  <si>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</si>
  <si>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</si>
  <si>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</si>
  <si>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</si>
  <si>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</si>
  <si>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</si>
  <si>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</si>
  <si>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</si>
  <si>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</si>
  <si>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</si>
  <si>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</si>
  <si>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</si>
  <si>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</si>
  <si>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</si>
  <si>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</si>
  <si>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</si>
  <si>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</si>
  <si>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</si>
  <si>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</si>
  <si>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</si>
  <si>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</si>
  <si>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</si>
  <si>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</si>
  <si>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</si>
  <si>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</si>
  <si>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</si>
  <si>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</si>
  <si>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</si>
  <si>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</si>
  <si>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</si>
  <si>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</si>
  <si>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</si>
  <si>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</si>
  <si>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</si>
  <si>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</si>
  <si>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</si>
  <si>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</si>
  <si>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</si>
  <si>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</si>
  <si>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</si>
  <si>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</si>
  <si>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</si>
  <si>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</si>
  <si>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</si>
  <si>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</si>
  <si>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</si>
  <si>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</si>
  <si>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</si>
  <si>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</si>
  <si>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</si>
  <si>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</si>
  <si>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</si>
  <si>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</si>
  <si>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</si>
  <si>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</si>
  <si>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</si>
  <si>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</si>
  <si>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</si>
  <si>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</si>
  <si>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</si>
  <si>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</si>
  <si>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</si>
  <si>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</si>
  <si>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</si>
  <si>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</si>
  <si>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</si>
  <si>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</si>
  <si>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</si>
  <si>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</si>
  <si>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</si>
  <si>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</si>
  <si>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</si>
  <si>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</si>
  <si>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</si>
  <si>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</si>
  <si>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</si>
  <si>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</si>
  <si>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</si>
  <si>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</si>
  <si>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</si>
  <si>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</si>
  <si>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</si>
  <si>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</si>
  <si>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</si>
  <si>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</si>
  <si>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</si>
  <si>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</si>
  <si>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</si>
  <si>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</si>
  <si>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</si>
  <si>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</si>
  <si>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</si>
  <si>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</si>
  <si>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</si>
  <si>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</si>
  <si>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</si>
  <si>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</si>
  <si>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</si>
  <si>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</si>
  <si>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</si>
  <si>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</si>
  <si>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</si>
  <si>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</si>
  <si>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</si>
  <si>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</si>
  <si>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</si>
  <si>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</si>
  <si>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</si>
  <si>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</si>
  <si>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</si>
  <si>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</si>
  <si>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</si>
  <si>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</si>
  <si>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</si>
  <si>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</si>
  <si>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</si>
  <si>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</si>
  <si>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</si>
  <si>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</si>
  <si>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</si>
  <si>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</si>
  <si>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</si>
  <si>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</si>
  <si>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</si>
  <si>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</si>
  <si>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</si>
  <si>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</si>
  <si>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</si>
  <si>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</si>
  <si>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</si>
  <si>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</si>
  <si>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</si>
  <si>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</si>
  <si>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</si>
  <si>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</si>
  <si>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</si>
  <si>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</si>
  <si>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</si>
  <si>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</si>
  <si>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</si>
  <si>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</si>
  <si>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</si>
  <si>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</si>
  <si>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</si>
  <si>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</si>
  <si>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</si>
  <si>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</si>
  <si>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</si>
  <si>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</si>
  <si>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</si>
  <si>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</si>
  <si>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</si>
  <si>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</si>
  <si>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</si>
  <si>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</si>
  <si>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</si>
  <si>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</si>
  <si>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</si>
  <si>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</si>
  <si>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</si>
  <si>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</si>
  <si>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</si>
  <si>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</si>
  <si>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</si>
  <si>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</si>
  <si>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</si>
  <si>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</si>
  <si>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</si>
  <si>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</si>
  <si>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</si>
  <si>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</si>
  <si>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</si>
  <si>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</si>
  <si>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</si>
  <si>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</si>
  <si>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</si>
  <si>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</si>
  <si>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</si>
  <si>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</si>
  <si>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</si>
  <si>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</si>
  <si>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</si>
  <si>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</si>
  <si>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</si>
  <si>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</si>
  <si>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</si>
  <si>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</si>
  <si>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</si>
  <si>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</si>
  <si>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</si>
  <si>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</si>
  <si>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</si>
  <si>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</si>
  <si>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</si>
  <si>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</si>
  <si>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</si>
  <si>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</si>
  <si>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</si>
  <si>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</si>
  <si>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</si>
  <si>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</si>
  <si>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</si>
  <si>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</si>
  <si>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</si>
  <si>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</si>
  <si>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</si>
  <si>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</si>
  <si>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</si>
  <si>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</si>
  <si>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</si>
  <si>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</si>
  <si>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</si>
  <si>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</si>
  <si>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</si>
  <si>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</si>
  <si>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</si>
  <si>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</si>
  <si>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</si>
  <si>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</si>
  <si>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</si>
  <si>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</si>
  <si>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</si>
  <si>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</si>
  <si>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</si>
  <si>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</si>
  <si>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</si>
  <si>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</si>
  <si>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</si>
  <si>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</si>
  <si>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</si>
  <si>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</si>
  <si>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</si>
  <si>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</si>
  <si>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</si>
  <si>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</si>
  <si>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</si>
  <si>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</si>
  <si>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</si>
  <si>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</si>
  <si>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</si>
  <si>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</si>
  <si>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</si>
  <si>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</si>
  <si>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</si>
  <si>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</si>
  <si>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</si>
  <si>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</si>
  <si>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</si>
  <si>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</si>
  <si>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</si>
  <si>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</si>
  <si>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</si>
  <si>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</si>
  <si>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</si>
  <si>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</si>
  <si>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</si>
  <si>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</si>
  <si>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</si>
  <si>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</si>
  <si>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</si>
  <si>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</si>
  <si>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</si>
  <si>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</si>
  <si>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</si>
  <si>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</si>
  <si>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</si>
  <si>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</si>
  <si>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</si>
  <si>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</si>
  <si>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</si>
  <si>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</si>
  <si>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</si>
  <si>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</si>
  <si>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</si>
  <si>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</si>
  <si>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</si>
  <si>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</si>
  <si>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</si>
  <si>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</si>
  <si>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</si>
  <si>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</si>
  <si>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</si>
  <si>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</si>
  <si>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</si>
  <si>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</si>
  <si>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</si>
  <si>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</si>
  <si>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</si>
  <si>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</si>
  <si>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</si>
  <si>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</si>
  <si>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</si>
  <si>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</si>
  <si>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</si>
  <si>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</si>
  <si>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</si>
  <si>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</si>
  <si>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</si>
  <si>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</si>
  <si>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</si>
  <si>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</si>
  <si>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</si>
  <si>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</si>
  <si>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</si>
  <si>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</si>
  <si>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</si>
  <si>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</si>
  <si>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</si>
  <si>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</si>
  <si>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</si>
  <si>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</si>
  <si>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</si>
  <si>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</si>
  <si>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</si>
  <si>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</si>
  <si>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</si>
  <si>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</si>
  <si>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</si>
  <si>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</si>
  <si>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</si>
  <si>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</si>
  <si>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</si>
  <si>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</si>
  <si>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</si>
  <si>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</si>
  <si>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</si>
  <si>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</si>
  <si>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</si>
  <si>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</si>
  <si>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</si>
  <si>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</si>
  <si>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</si>
  <si>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</si>
  <si>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</si>
  <si>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</si>
  <si>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</si>
  <si>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</si>
  <si>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</si>
  <si>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</si>
  <si>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</si>
  <si>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</si>
  <si>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</si>
  <si>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</si>
  <si>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</si>
  <si>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</si>
  <si>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</si>
  <si>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</si>
  <si>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</si>
  <si>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</si>
  <si>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</si>
  <si>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</si>
  <si>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</si>
  <si>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</si>
  <si>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</si>
  <si>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</si>
  <si>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</si>
  <si>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</si>
  <si>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</si>
  <si>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</si>
  <si>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</si>
  <si>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</si>
  <si>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</si>
  <si>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</si>
  <si>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</si>
  <si>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</si>
  <si>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</si>
  <si>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</si>
  <si>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</si>
  <si>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</si>
  <si>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</si>
  <si>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</si>
  <si>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</si>
  <si>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</si>
  <si>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</si>
  <si>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</si>
  <si>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</si>
  <si>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</si>
  <si>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</si>
  <si>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</si>
  <si>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</si>
  <si>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</si>
  <si>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</si>
  <si>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</si>
  <si>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</si>
  <si>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</si>
  <si>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</si>
  <si>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</si>
  <si>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</si>
  <si>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</si>
  <si>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</si>
  <si>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</si>
  <si>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</si>
  <si>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</si>
  <si>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</si>
  <si>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</si>
  <si>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</si>
  <si>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</si>
  <si>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</si>
  <si>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</si>
  <si>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</si>
  <si>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</si>
  <si>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</si>
  <si>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</si>
  <si>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</si>
  <si>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</si>
  <si>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</si>
  <si>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</si>
  <si>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</si>
  <si>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</si>
  <si>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</si>
  <si>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</si>
  <si>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</si>
  <si>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</si>
  <si>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</si>
  <si>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</si>
  <si>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</si>
  <si>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</si>
  <si>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</si>
  <si>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</si>
  <si>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</si>
  <si>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</si>
  <si>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</si>
  <si>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</si>
  <si>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</si>
  <si>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</si>
  <si>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</si>
  <si>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</si>
  <si>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</si>
  <si>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</si>
  <si>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</si>
  <si>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</si>
  <si>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</si>
  <si>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</si>
  <si>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</si>
  <si>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</si>
  <si>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</si>
  <si>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</si>
  <si>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</si>
  <si>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</si>
  <si>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</si>
  <si>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</si>
  <si>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</si>
  <si>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</si>
  <si>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</si>
  <si>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</si>
  <si>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</si>
  <si>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</si>
  <si>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</si>
  <si>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</si>
  <si>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</si>
  <si>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</si>
  <si>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</si>
  <si>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</si>
  <si>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</si>
  <si>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</si>
  <si>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</si>
  <si>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</si>
  <si>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</si>
  <si>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</si>
  <si>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</si>
  <si>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</si>
  <si>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</si>
  <si>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</si>
  <si>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</si>
  <si>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</si>
  <si>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</si>
  <si>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</si>
  <si>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</si>
  <si>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</si>
  <si>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</si>
  <si>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</si>
  <si>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</si>
  <si>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</si>
  <si>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</si>
  <si>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</si>
  <si>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</si>
  <si>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</si>
  <si>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</si>
  <si>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</si>
  <si>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</si>
  <si>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</si>
  <si>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</si>
  <si>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</si>
  <si>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</si>
  <si>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</si>
  <si>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</si>
  <si>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</si>
  <si>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</si>
  <si>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</si>
  <si>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</si>
  <si>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</si>
  <si>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</si>
  <si>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</si>
  <si>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</si>
  <si>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</si>
  <si>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</si>
  <si>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</si>
  <si>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</si>
  <si>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</si>
  <si>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</si>
  <si>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</si>
  <si>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</si>
  <si>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</si>
  <si>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</si>
  <si>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</si>
  <si>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</si>
  <si>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</si>
  <si>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</si>
  <si>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</si>
  <si>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</si>
  <si>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</si>
  <si>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</si>
  <si>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</si>
  <si>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</si>
  <si>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</si>
  <si>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</si>
  <si>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</si>
  <si>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</si>
  <si>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</si>
  <si>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</si>
  <si>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</si>
  <si>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</si>
  <si>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</si>
  <si>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</si>
  <si>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</si>
  <si>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</si>
  <si>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</si>
  <si>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</si>
  <si>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</si>
  <si>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</si>
  <si>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</si>
  <si>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</si>
  <si>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</si>
  <si>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</si>
  <si>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</si>
  <si>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</si>
  <si>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</si>
  <si>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</si>
  <si>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</si>
  <si>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</si>
  <si>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</si>
  <si>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</si>
  <si>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</si>
  <si>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</si>
  <si>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</si>
  <si>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</si>
  <si>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</si>
  <si>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</si>
  <si>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</si>
  <si>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</si>
  <si>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</si>
  <si>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</si>
  <si>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</si>
  <si>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</si>
  <si>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</si>
  <si>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</si>
  <si>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</si>
  <si>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</si>
  <si>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</si>
  <si>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</si>
  <si>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</si>
  <si>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</si>
  <si>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</si>
  <si>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</si>
  <si>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</si>
  <si>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</si>
  <si>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</si>
  <si>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</si>
  <si>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</si>
  <si>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</si>
  <si>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</si>
  <si>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</si>
  <si>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</si>
  <si>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</si>
  <si>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</si>
  <si>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</si>
  <si>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</si>
  <si>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</si>
  <si>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</si>
  <si>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</si>
  <si>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</si>
  <si>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</si>
  <si>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</si>
  <si>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</si>
  <si>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</si>
  <si>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</si>
  <si>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</si>
  <si>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</si>
  <si>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</si>
  <si>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</si>
  <si>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</si>
  <si>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</si>
  <si>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</si>
  <si>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</si>
  <si>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</si>
  <si>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</si>
  <si>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</si>
  <si>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</si>
  <si>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</si>
  <si>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</si>
  <si>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</si>
  <si>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</si>
  <si>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</si>
  <si>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</si>
  <si>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</si>
  <si>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</si>
  <si>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</si>
  <si>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</si>
  <si>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</si>
  <si>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</si>
  <si>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</si>
  <si>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</si>
  <si>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</si>
  <si>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</si>
  <si>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</si>
  <si>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</si>
  <si>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</si>
  <si>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</si>
  <si>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</si>
  <si>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</si>
  <si>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</si>
  <si>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</si>
  <si>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</si>
  <si>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</si>
  <si>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</si>
  <si>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</si>
  <si>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</si>
  <si>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</si>
  <si>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</si>
  <si>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</si>
  <si>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</si>
  <si>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</si>
  <si>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</si>
  <si>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</si>
  <si>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</si>
  <si>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</si>
  <si>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</si>
  <si>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</si>
  <si>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</si>
  <si>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</si>
  <si>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</si>
  <si>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</si>
  <si>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</si>
  <si>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</si>
  <si>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</si>
  <si>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</si>
  <si>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</si>
  <si>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</si>
  <si>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</si>
  <si>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</si>
  <si>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</si>
  <si>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</si>
  <si>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</si>
  <si>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</si>
  <si>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</si>
  <si>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</si>
  <si>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</si>
  <si>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</si>
  <si>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</si>
  <si>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</si>
  <si>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</si>
  <si>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</si>
  <si>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</si>
  <si>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</si>
  <si>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</si>
  <si>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</si>
  <si>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</si>
  <si>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</si>
  <si>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</si>
  <si>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</si>
  <si>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</si>
  <si>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</si>
  <si>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</si>
  <si>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</si>
  <si>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</si>
  <si>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</si>
  <si>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</si>
  <si>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</si>
  <si>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</si>
  <si>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</si>
  <si>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</si>
  <si>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</si>
  <si>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</si>
  <si>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</si>
  <si>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</si>
  <si>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</si>
  <si>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</si>
  <si>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</si>
  <si>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</si>
  <si>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</si>
  <si>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</si>
  <si>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</si>
  <si>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</si>
  <si>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</si>
  <si>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</si>
  <si>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</si>
  <si>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</si>
  <si>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</si>
  <si>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</si>
  <si>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</si>
  <si>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</si>
  <si>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</si>
  <si>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</si>
  <si>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</si>
  <si>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</si>
  <si>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</si>
  <si>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</si>
  <si>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</si>
  <si>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</si>
  <si>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</si>
  <si>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</si>
  <si>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</si>
  <si>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</si>
  <si>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</si>
  <si>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</si>
  <si>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</si>
  <si>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</si>
  <si>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</si>
  <si>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</si>
  <si>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</si>
  <si>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</si>
  <si>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</si>
  <si>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</si>
  <si>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</si>
  <si>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</si>
  <si>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</si>
  <si>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</si>
  <si>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</si>
  <si>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</si>
  <si>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</si>
  <si>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</si>
  <si>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</si>
  <si>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</si>
  <si>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</si>
  <si>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</si>
  <si>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</si>
  <si>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</si>
  <si>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</si>
  <si>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</si>
  <si>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</si>
  <si>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</si>
  <si>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</si>
  <si>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</si>
  <si>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</si>
  <si>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</si>
  <si>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</si>
  <si>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</si>
  <si>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</si>
  <si>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</si>
  <si>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</si>
  <si>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</si>
  <si>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</si>
  <si>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</si>
  <si>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</si>
  <si>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</si>
  <si>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</si>
  <si>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</si>
  <si>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</si>
  <si>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</si>
  <si>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</si>
  <si>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</si>
  <si>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</si>
  <si>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</si>
  <si>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</si>
  <si>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</si>
  <si>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</si>
  <si>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</si>
  <si>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</si>
  <si>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</si>
  <si>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</si>
  <si>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</si>
  <si>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</si>
  <si>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</si>
  <si>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</si>
  <si>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</si>
  <si>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</si>
  <si>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</si>
  <si>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</si>
  <si>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</si>
  <si>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</si>
  <si>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</si>
  <si>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</si>
  <si>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</si>
  <si>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</si>
  <si>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</si>
  <si>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</si>
  <si>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</si>
  <si>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</si>
  <si>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</si>
  <si>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</si>
  <si>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</si>
  <si>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</si>
  <si>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</si>
  <si>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</si>
  <si>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</si>
  <si>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</si>
  <si>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</si>
  <si>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</si>
  <si>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</si>
  <si>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</si>
  <si>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</si>
  <si>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</si>
  <si>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</si>
  <si>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</si>
  <si>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</si>
  <si>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</si>
  <si>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</si>
  <si>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</si>
  <si>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</si>
  <si>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</si>
  <si>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</si>
  <si>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</si>
  <si>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</si>
  <si>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</si>
  <si>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</si>
  <si>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</si>
  <si>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</si>
  <si>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</si>
  <si>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</si>
  <si>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</si>
  <si>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</si>
  <si>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</si>
  <si>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</si>
  <si>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</si>
  <si>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</si>
  <si>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</si>
  <si>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</si>
  <si>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</si>
  <si>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</si>
  <si>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</si>
  <si>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</si>
  <si>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</si>
  <si>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</si>
  <si>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</si>
  <si>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</si>
  <si>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</si>
  <si>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</si>
  <si>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</si>
  <si>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</si>
  <si>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</si>
  <si>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</si>
  <si>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</si>
  <si>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</si>
  <si>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</si>
  <si>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</si>
  <si>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</si>
  <si>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</si>
  <si>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</si>
  <si>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</si>
  <si>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</si>
  <si>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</si>
  <si>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</si>
  <si>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</si>
  <si>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</si>
  <si>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</si>
  <si>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</si>
  <si>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</si>
  <si>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</si>
  <si>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</si>
  <si>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</si>
  <si>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</si>
  <si>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</si>
  <si>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</si>
  <si>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</si>
  <si>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</si>
  <si>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</si>
  <si>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</si>
  <si>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</si>
  <si>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</si>
  <si>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</si>
  <si>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</si>
  <si>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</si>
  <si>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</si>
  <si>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</si>
  <si>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</si>
  <si>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</si>
  <si>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</si>
  <si>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</si>
  <si>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</si>
  <si>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</si>
  <si>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</si>
  <si>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</si>
  <si>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</si>
  <si>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</si>
  <si>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</si>
  <si>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</si>
  <si>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</si>
  <si>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</si>
  <si>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</si>
  <si>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</si>
  <si>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</si>
  <si>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</si>
  <si>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</si>
  <si>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</si>
  <si>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</si>
  <si>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</si>
  <si>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</si>
  <si>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</si>
  <si>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</si>
  <si>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</si>
  <si>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</si>
  <si>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</si>
  <si>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</si>
  <si>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</si>
  <si>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</si>
  <si>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</si>
  <si>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</si>
  <si>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</si>
  <si>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</si>
  <si>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</si>
  <si>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</si>
  <si>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</si>
  <si>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</si>
  <si>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</si>
  <si>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</si>
  <si>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</si>
  <si>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</si>
  <si>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</si>
  <si>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</si>
  <si>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</si>
  <si>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</si>
  <si>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</si>
  <si>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</si>
  <si>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</si>
  <si>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</si>
  <si>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</si>
  <si>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</si>
  <si>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</si>
  <si>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</si>
  <si>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</si>
  <si>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</si>
  <si>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</si>
  <si>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</si>
  <si>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</si>
  <si>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</si>
  <si>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</si>
  <si>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</si>
  <si>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</si>
  <si>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</si>
  <si>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</si>
  <si>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</si>
  <si>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</si>
  <si>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</si>
  <si>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</si>
  <si>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</si>
  <si>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</si>
  <si>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</si>
  <si>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</si>
  <si>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</si>
  <si>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</si>
  <si>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</si>
  <si>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</si>
  <si>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</si>
  <si>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</si>
  <si>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</si>
  <si>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</si>
  <si>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</si>
  <si>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</si>
  <si>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</si>
  <si>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</si>
  <si>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</si>
  <si>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</si>
  <si>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</si>
  <si>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</si>
  <si>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</si>
  <si>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</si>
  <si>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</si>
  <si>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</si>
  <si>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</si>
  <si>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</si>
  <si>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</si>
  <si>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</si>
  <si>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</si>
  <si>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</si>
  <si>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</si>
  <si>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</si>
  <si>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</si>
  <si>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</si>
  <si>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</si>
  <si>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</si>
  <si>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</si>
  <si>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</si>
  <si>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</si>
  <si>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</si>
  <si>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</si>
  <si>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</si>
  <si>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</si>
  <si>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</si>
  <si>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</si>
  <si>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</si>
  <si>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</si>
  <si>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</si>
  <si>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</si>
  <si>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</si>
  <si>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</si>
  <si>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</si>
  <si>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</si>
  <si>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</si>
  <si>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</si>
  <si>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</si>
  <si>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</si>
  <si>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</si>
  <si>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</si>
  <si>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</si>
  <si>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</si>
  <si>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</si>
  <si>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</si>
  <si>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</si>
  <si>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</si>
  <si>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</si>
  <si>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</si>
  <si>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</si>
  <si>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</si>
  <si>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</si>
  <si>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</si>
  <si>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</si>
  <si>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</si>
  <si>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</si>
  <si>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</si>
  <si>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</si>
  <si>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</si>
  <si>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</si>
  <si>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</si>
  <si>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</si>
  <si>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</si>
  <si>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</si>
  <si>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</si>
  <si>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</si>
  <si>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</si>
  <si>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</si>
  <si>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</si>
  <si>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</si>
  <si>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</si>
  <si>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</si>
  <si>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</si>
  <si>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</si>
  <si>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</si>
  <si>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</si>
  <si>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</si>
  <si>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</si>
  <si>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</si>
  <si>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</si>
  <si>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</si>
  <si>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</si>
  <si>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</si>
  <si>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</si>
  <si>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</si>
  <si>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</si>
  <si>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</si>
  <si>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</si>
  <si>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</si>
  <si>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</si>
  <si>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</si>
  <si>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</si>
  <si>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</si>
  <si>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</si>
  <si>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</si>
  <si>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</si>
  <si>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</si>
  <si>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</si>
  <si>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</si>
  <si>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</si>
  <si>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</si>
  <si>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</si>
  <si>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</si>
  <si>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</si>
  <si>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</si>
  <si>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</si>
  <si>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</si>
  <si>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</si>
  <si>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</si>
  <si>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</si>
  <si>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</si>
  <si>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</si>
  <si>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</si>
  <si>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</si>
  <si>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</si>
  <si>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</si>
  <si>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</si>
  <si>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</si>
  <si>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</si>
  <si>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</si>
  <si>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</si>
  <si>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</si>
  <si>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</si>
  <si>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</si>
  <si>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</si>
  <si>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</si>
  <si>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</si>
  <si>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</si>
  <si>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</si>
  <si>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</si>
  <si>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</si>
  <si>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</si>
  <si>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</si>
  <si>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</si>
  <si>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</si>
  <si>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</si>
  <si>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</si>
  <si>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</si>
  <si>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</si>
  <si>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</si>
  <si>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</si>
  <si>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</si>
  <si>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</si>
  <si>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</si>
  <si>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</si>
  <si>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</si>
  <si>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</si>
  <si>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</si>
  <si>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</si>
  <si>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</si>
  <si>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</si>
  <si>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</si>
  <si>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</si>
  <si>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</si>
  <si>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</si>
  <si>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</si>
  <si>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</si>
  <si>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</si>
  <si>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</si>
  <si>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</si>
  <si>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</si>
  <si>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</si>
  <si>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</si>
  <si>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</si>
  <si>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</si>
  <si>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</si>
  <si>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</si>
  <si>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</si>
  <si>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</si>
  <si>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</si>
  <si>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</si>
  <si>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</si>
  <si>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</si>
  <si>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</si>
  <si>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</si>
  <si>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</si>
  <si>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</si>
  <si>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</si>
  <si>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</si>
  <si>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</si>
  <si>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</si>
  <si>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</si>
  <si>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</si>
  <si>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</si>
  <si>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</si>
  <si>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</si>
  <si>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</si>
  <si>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</si>
  <si>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</si>
  <si>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</si>
  <si>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</si>
  <si>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</si>
  <si>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</si>
  <si>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</si>
  <si>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</si>
  <si>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</si>
  <si>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</si>
  <si>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</si>
  <si>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</si>
  <si>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</si>
  <si>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</si>
  <si>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</si>
  <si>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</si>
  <si>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</si>
  <si>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</si>
  <si>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</si>
  <si>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</si>
  <si>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</si>
  <si>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</si>
  <si>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</si>
  <si>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</si>
  <si>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</si>
  <si>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</si>
  <si>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</si>
  <si>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</si>
  <si>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</si>
  <si>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</si>
  <si>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</si>
  <si>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</si>
  <si>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</si>
  <si>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</si>
  <si>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</si>
  <si>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</si>
  <si>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</si>
  <si>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</si>
  <si>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</si>
  <si>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</si>
  <si>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</si>
  <si>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</si>
  <si>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</si>
  <si>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</si>
  <si>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</si>
  <si>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</si>
  <si>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</si>
  <si>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</si>
  <si>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</si>
  <si>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</si>
  <si>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</si>
  <si>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</si>
  <si>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</si>
  <si>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</si>
  <si>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</si>
  <si>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</si>
  <si>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</si>
  <si>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</si>
  <si>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</si>
  <si>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</si>
  <si>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</si>
  <si>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</si>
  <si>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</si>
  <si>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</si>
  <si>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</si>
  <si>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</si>
  <si>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</si>
  <si>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</si>
  <si>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</si>
  <si>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</si>
  <si>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</si>
  <si>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</si>
  <si>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</si>
  <si>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</si>
  <si>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</si>
  <si>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</si>
  <si>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</si>
  <si>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</si>
  <si>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</si>
  <si>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</si>
  <si>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</si>
  <si>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</si>
  <si>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</si>
  <si>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</si>
  <si>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</si>
  <si>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</si>
  <si>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</si>
  <si>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</si>
  <si>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</si>
  <si>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</si>
  <si>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</si>
  <si>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</si>
  <si>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</si>
  <si>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</si>
  <si>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</si>
  <si>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</si>
  <si>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</si>
  <si>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</si>
  <si>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</si>
  <si>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</si>
  <si>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</si>
  <si>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</si>
  <si>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</si>
  <si>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</si>
  <si>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</si>
  <si>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</si>
  <si>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</si>
  <si>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</si>
  <si>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</si>
  <si>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</si>
  <si>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</si>
  <si>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technology</t>
  </si>
  <si>
    <t>photography</t>
  </si>
  <si>
    <t>Row Labels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</si>
  <si>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</si>
  <si>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</si>
  <si>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</si>
  <si>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</si>
  <si>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</si>
  <si>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</si>
  <si>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</si>
  <si>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</si>
  <si>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</si>
  <si>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</si>
  <si>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</si>
  <si>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</si>
  <si>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</si>
  <si>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</si>
  <si>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</si>
  <si>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</si>
  <si>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</si>
  <si>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</si>
  <si>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</si>
  <si>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</si>
  <si>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</si>
  <si>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</si>
  <si>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</si>
  <si>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</si>
  <si>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</si>
  <si>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</si>
  <si>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</si>
  <si>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</si>
  <si>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</si>
  <si>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</si>
  <si>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</si>
  <si>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</si>
  <si>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</si>
  <si>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</si>
  <si>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</si>
  <si>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</si>
  <si>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</si>
  <si>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</si>
  <si>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</si>
  <si>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</si>
  <si>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</si>
  <si>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</si>
  <si>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</si>
  <si>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</si>
  <si>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</si>
  <si>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Converstion</t>
  </si>
  <si>
    <t>Date Ended Conversion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</si>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</sst>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4">
    <dxf>
      <font>
        <color rgb="FF9C0006"/>
      </font>
      <fill>
        <patternFill patternType="solid">
          <fgColor indexed="64"/>
          <bgColor theme="9" tint="0.39997558519241921"/>
        </patternFill>
      </fill>
    </dxf>
    <dxf>
      <font>
        <color rgb="FF9C0006"/>
      </font>
      <fill>
        <patternFill patternType="solid">
          <fgColor indexed="64"/>
          <bgColor rgb="FFFF0000"/>
        </patternFill>
      </fill>
    </dxf>
    <dxf>
      <font>
        <color rgb="FF9C0006"/>
      </font>
      <fill>
        <patternFill patternType="solid">
          <fgColor indexed="64"/>
          <bgColor theme="2" tint="-0.249977111117893"/>
        </patternFill>
      </fill>
    </dxf>
    <dxf>
      <font>
        <color rgb="FF9C0006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4"/>
                <c:pt idx="0">
                  <c:v>film &amp; video</c:v>
                </c:pt>
                <c:pt idx="1">
                  <c:v>photography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'Category stats'!$B$5:$B$13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D-6640-B33A-DC69F37AFDA2}"/>
            </c:ext>
          </c:extLst>
        </c:ser>
        <c:ser>
          <c:idx val="1"/>
          <c:order val="1"/>
          <c:tx>
            <c:strRef>
              <c:f>'Category stats'!$C$4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4"/>
                <c:pt idx="0">
                  <c:v>film &amp; video</c:v>
                </c:pt>
                <c:pt idx="1">
                  <c:v>photography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'Category stats'!$C$5:$C$13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D-6640-B33A-DC69F37AFDA2}"/>
            </c:ext>
          </c:extLst>
        </c:ser>
        <c:ser>
          <c:idx val="2"/>
          <c:order val="2"/>
          <c:tx>
            <c:strRef>
              <c:f>'Category stats'!$D$4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4"/>
                <c:pt idx="0">
                  <c:v>film &amp; video</c:v>
                </c:pt>
                <c:pt idx="1">
                  <c:v>photography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'Category stats'!$D$5:$D$13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D-6640-B33A-DC69F37AFDA2}"/>
            </c:ext>
          </c:extLst>
        </c:ser>
        <c:ser>
          <c:idx val="3"/>
          <c:order val="3"/>
          <c:tx>
            <c:strRef>
              <c:f>'Category stats'!$E$4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4"/>
                <c:pt idx="0">
                  <c:v>film &amp; video</c:v>
                </c:pt>
                <c:pt idx="1">
                  <c:v>photography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'Category stats'!$E$5:$E$13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CA5D-6640-B33A-DC69F37AF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2118172056"/>
        <c:axId val="-2118225608"/>
      </c:barChart>
      <c:catAx>
        <c:axId val="-21181720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225608"/>
        <c:crosses val="autoZero"/>
        <c:auto val="1"/>
        <c:lblAlgn val="ctr"/>
        <c:lblOffset val="100"/>
        <c:noMultiLvlLbl val="0"/>
      </c:catAx>
      <c:valAx>
        <c:axId val="-21182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17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Weislo-FINAL.xlsx]Subcat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6-994E-BB00-1088008BF1D4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E6-994E-BB00-1088008BF1D4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E6-994E-BB00-1088008BF1D4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E6-994E-BB00-1088008BF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18964639"/>
        <c:axId val="1020414191"/>
      </c:barChart>
      <c:catAx>
        <c:axId val="101896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14191"/>
        <c:crosses val="autoZero"/>
        <c:auto val="1"/>
        <c:lblAlgn val="ctr"/>
        <c:lblOffset val="100"/>
        <c:noMultiLvlLbl val="0"/>
      </c:catAx>
      <c:valAx>
        <c:axId val="10204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6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Weislo-FINAL.xlsx]Outcomes!PivotTable2</c:name>
    <c:fmtId val="1"/>
  </c:pivotSource>
  <c:chart>
    <c:autoTitleDeleted val="0"/>
    <c:pivotFmts>
      <c:pivotFmt>
        <c:idx val="0"/>
        <c:spPr>
          <a:ln w="57150" cap="rnd">
            <a:solidFill>
              <a:schemeClr val="accent6"/>
            </a:solidFill>
            <a:round/>
          </a:ln>
          <a:effectLst>
            <a:glow>
              <a:schemeClr val="accent1"/>
            </a:glow>
            <a:outerShdw blurRad="50800" dist="38100" dir="5400000" algn="t" rotWithShape="0">
              <a:prstClr val="black">
                <a:alpha val="40000"/>
              </a:prstClr>
            </a:outerShdw>
            <a:softEdge rad="0"/>
          </a:effectLst>
        </c:spPr>
        <c:marker>
          <c:symbol val="circle"/>
          <c:size val="5"/>
          <c:spPr>
            <a:solidFill>
              <a:schemeClr val="accent6"/>
            </a:solidFill>
            <a:ln w="57150">
              <a:solidFill>
                <a:schemeClr val="accent6"/>
              </a:solidFill>
            </a:ln>
            <a:effectLst>
              <a:glow>
                <a:schemeClr val="accent1"/>
              </a:glow>
              <a:outerShdw blurRad="50800" dist="38100" dir="5400000" algn="t" rotWithShape="0">
                <a:prstClr val="black">
                  <a:alpha val="40000"/>
                </a:prstClr>
              </a:outerShdw>
              <a:softEdge rad="0"/>
            </a:effectLst>
            <a:scene3d>
              <a:camera prst="orthographicFront"/>
              <a:lightRig rig="threePt" dir="t"/>
            </a:scene3d>
            <a:sp3d>
              <a:bevelT prst="angle"/>
            </a:sp3d>
          </c:spPr>
        </c:marker>
      </c:pivotFmt>
      <c:pivotFmt>
        <c:idx val="1"/>
        <c:spPr>
          <a:ln w="57150" cap="rnd">
            <a:solidFill>
              <a:schemeClr val="accent1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57150">
              <a:solidFill>
                <a:schemeClr val="accent1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57150" cap="rnd">
            <a:solidFill>
              <a:schemeClr val="accent4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57150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7150" cap="rnd">
              <a:solidFill>
                <a:schemeClr val="accent6"/>
              </a:solidFill>
              <a:round/>
            </a:ln>
            <a:effectLst>
              <a:glow>
                <a:schemeClr val="accent1"/>
              </a:glow>
              <a:outerShdw blurRad="50800" dist="38100" dir="5400000" algn="t" rotWithShape="0">
                <a:prstClr val="black">
                  <a:alpha val="40000"/>
                </a:prstClr>
              </a:outerShdw>
              <a:softEdge rad="0"/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57150">
                <a:solidFill>
                  <a:schemeClr val="accent6"/>
                </a:solidFill>
              </a:ln>
              <a:effectLst>
                <a:glow>
                  <a:schemeClr val="accent1"/>
                </a:glow>
                <a:outerShdw blurRad="50800" dist="38100" dir="5400000" algn="t" rotWithShape="0">
                  <a:prstClr val="black">
                    <a:alpha val="40000"/>
                  </a:prstClr>
                </a:outerShdw>
                <a:softEdge rad="0"/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59</c:v>
                </c:pt>
                <c:pt idx="6">
                  <c:v>58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3-BE49-A3F4-010D3092E797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57150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14</c:v>
                </c:pt>
                <c:pt idx="4">
                  <c:v>35</c:v>
                </c:pt>
                <c:pt idx="5">
                  <c:v>38</c:v>
                </c:pt>
                <c:pt idx="6">
                  <c:v>81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A0-AE43-9FB2-2BB37F3BBA11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7150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57150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A0-AE43-9FB2-2BB37F3BB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222655"/>
        <c:axId val="1078115727"/>
      </c:lineChart>
      <c:catAx>
        <c:axId val="10542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15727"/>
        <c:crosses val="autoZero"/>
        <c:auto val="1"/>
        <c:lblAlgn val="ctr"/>
        <c:lblOffset val="100"/>
        <c:noMultiLvlLbl val="0"/>
      </c:catAx>
      <c:valAx>
        <c:axId val="107811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0</xdr:rowOff>
    </xdr:from>
    <xdr:to>
      <xdr:col>17</xdr:col>
      <xdr:colOff>419100</xdr:colOff>
      <xdr:row>22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0</xdr:rowOff>
    </xdr:from>
    <xdr:to>
      <xdr:col>19</xdr:col>
      <xdr:colOff>584200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48E33-532E-344F-B842-F82FF4219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0</xdr:rowOff>
    </xdr:from>
    <xdr:to>
      <xdr:col>13</xdr:col>
      <xdr:colOff>673100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0769F9-BC7D-1149-A186-10BA45BC8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Weislo" refreshedDate="43422.554415509258" createdVersion="6" refreshedVersion="6" minRefreshableVersion="3" recordCount="4115" xr:uid="{3BF377D4-A568-C847-9A1C-7EE075FAED84}">
  <cacheSource type="worksheet">
    <worksheetSource ref="B1:R1048576" sheet="Kickstarter data"/>
  </cacheSource>
  <cacheFields count="17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String="0" containsBlank="1" containsNumber="1" minValue="15" maxValue="185.4810126582278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Weislo" refreshedDate="43422.580635532409" createdVersion="6" refreshedVersion="6" minRefreshableVersion="3" recordCount="4115" xr:uid="{E7362C3C-3B44-B449-A5B4-87A45174CBE8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String="0" containsBlank="1" containsNumber="1" minValue="15" maxValue="185.4810126582278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ura Weislo" refreshedDate="43423.379670486109" createdVersion="4" refreshedVersion="6" minRefreshableVersion="3" recordCount="4115" xr:uid="{00000000-000A-0000-FFFF-FFFF05000000}">
  <cacheSource type="worksheet">
    <worksheetSource ref="F1:Q1048576" sheet="Kickstarter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String="0" containsBlank="1" containsNumber="1" minValue="15" maxValue="185.4810126582278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69.266666670000006"/>
    <x v="0"/>
    <x v="0"/>
  </r>
  <r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69.266666670000006"/>
    <x v="0"/>
    <x v="0"/>
  </r>
  <r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69.266666670000006"/>
    <x v="0"/>
    <x v="0"/>
  </r>
  <r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69.266666670000006"/>
    <x v="0"/>
    <x v="0"/>
  </r>
  <r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69.266666670000006"/>
    <x v="0"/>
    <x v="0"/>
  </r>
  <r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69.266666670000006"/>
    <x v="0"/>
    <x v="0"/>
  </r>
  <r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69.266666670000006"/>
    <x v="0"/>
    <x v="0"/>
  </r>
  <r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9.266666670000006"/>
    <x v="0"/>
    <x v="0"/>
  </r>
  <r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69.266666670000006"/>
    <x v="0"/>
    <x v="0"/>
  </r>
  <r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9.266666670000006"/>
    <x v="0"/>
    <x v="0"/>
  </r>
  <r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9.266666670000006"/>
    <x v="0"/>
    <x v="0"/>
  </r>
  <r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69.266666670000006"/>
    <x v="0"/>
    <x v="0"/>
  </r>
  <r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9.266666670000006"/>
    <x v="0"/>
    <x v="0"/>
  </r>
  <r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69.266666670000006"/>
    <x v="0"/>
    <x v="0"/>
  </r>
  <r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69.266666670000006"/>
    <x v="0"/>
    <x v="0"/>
  </r>
  <r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9.266666670000006"/>
    <x v="0"/>
    <x v="0"/>
  </r>
  <r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69.266666670000006"/>
    <x v="0"/>
    <x v="0"/>
  </r>
  <r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69.266666670000006"/>
    <x v="0"/>
    <x v="0"/>
  </r>
  <r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69.266666670000006"/>
    <x v="0"/>
    <x v="0"/>
  </r>
  <r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9.266666670000006"/>
    <x v="0"/>
    <x v="0"/>
  </r>
  <r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9.266666670000006"/>
    <x v="0"/>
    <x v="0"/>
  </r>
  <r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69.266666670000006"/>
    <x v="0"/>
    <x v="0"/>
  </r>
  <r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9.266666670000006"/>
    <x v="0"/>
    <x v="0"/>
  </r>
  <r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69.266666670000006"/>
    <x v="0"/>
    <x v="0"/>
  </r>
  <r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9.266666670000006"/>
    <x v="0"/>
    <x v="0"/>
  </r>
  <r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69.266666670000006"/>
    <x v="0"/>
    <x v="0"/>
  </r>
  <r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69.266666670000006"/>
    <x v="0"/>
    <x v="0"/>
  </r>
  <r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69.266666670000006"/>
    <x v="0"/>
    <x v="0"/>
  </r>
  <r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69.266666670000006"/>
    <x v="0"/>
    <x v="0"/>
  </r>
  <r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69.266666670000006"/>
    <x v="0"/>
    <x v="0"/>
  </r>
  <r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69.266666670000006"/>
    <x v="0"/>
    <x v="0"/>
  </r>
  <r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69.266666670000006"/>
    <x v="0"/>
    <x v="0"/>
  </r>
  <r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69.266666670000006"/>
    <x v="0"/>
    <x v="0"/>
  </r>
  <r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69.266666670000006"/>
    <x v="0"/>
    <x v="0"/>
  </r>
  <r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69.266666670000006"/>
    <x v="0"/>
    <x v="0"/>
  </r>
  <r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9.266666670000006"/>
    <x v="0"/>
    <x v="0"/>
  </r>
  <r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69.266666670000006"/>
    <x v="0"/>
    <x v="0"/>
  </r>
  <r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69.266666670000006"/>
    <x v="0"/>
    <x v="0"/>
  </r>
  <r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69.266666670000006"/>
    <x v="0"/>
    <x v="0"/>
  </r>
  <r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69.266666670000006"/>
    <x v="0"/>
    <x v="0"/>
  </r>
  <r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69.266666670000006"/>
    <x v="0"/>
    <x v="0"/>
  </r>
  <r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69.266666670000006"/>
    <x v="0"/>
    <x v="0"/>
  </r>
  <r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69.266666670000006"/>
    <x v="0"/>
    <x v="0"/>
  </r>
  <r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69.266666670000006"/>
    <x v="0"/>
    <x v="0"/>
  </r>
  <r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69.266666670000006"/>
    <x v="0"/>
    <x v="0"/>
  </r>
  <r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9.266666670000006"/>
    <x v="0"/>
    <x v="0"/>
  </r>
  <r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9.266666670000006"/>
    <x v="0"/>
    <x v="0"/>
  </r>
  <r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69.266666670000006"/>
    <x v="0"/>
    <x v="0"/>
  </r>
  <r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9.266666670000006"/>
    <x v="0"/>
    <x v="0"/>
  </r>
  <r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69.266666670000006"/>
    <x v="0"/>
    <x v="0"/>
  </r>
  <r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69.266666670000006"/>
    <x v="0"/>
    <x v="0"/>
  </r>
  <r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69.266666670000006"/>
    <x v="0"/>
    <x v="0"/>
  </r>
  <r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69.266666670000006"/>
    <x v="0"/>
    <x v="0"/>
  </r>
  <r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69.266666670000006"/>
    <x v="0"/>
    <x v="0"/>
  </r>
  <r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69.266666670000006"/>
    <x v="0"/>
    <x v="0"/>
  </r>
  <r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9.266666670000006"/>
    <x v="0"/>
    <x v="0"/>
  </r>
  <r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69.266666670000006"/>
    <x v="0"/>
    <x v="1"/>
  </r>
  <r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69.266666670000006"/>
    <x v="0"/>
    <x v="1"/>
  </r>
  <r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9.266666670000006"/>
    <x v="0"/>
    <x v="1"/>
  </r>
  <r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69.266666670000006"/>
    <x v="0"/>
    <x v="1"/>
  </r>
  <r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69.266666670000006"/>
    <x v="0"/>
    <x v="1"/>
  </r>
  <r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69.266666670000006"/>
    <x v="0"/>
    <x v="1"/>
  </r>
  <r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69.266666670000006"/>
    <x v="0"/>
    <x v="1"/>
  </r>
  <r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9.266666670000006"/>
    <x v="0"/>
    <x v="1"/>
  </r>
  <r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69.266666670000006"/>
    <x v="0"/>
    <x v="1"/>
  </r>
  <r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9.266666670000006"/>
    <x v="0"/>
    <x v="1"/>
  </r>
  <r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69.266666670000006"/>
    <x v="0"/>
    <x v="1"/>
  </r>
  <r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266666670000006"/>
    <x v="0"/>
    <x v="1"/>
  </r>
  <r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69.266666670000006"/>
    <x v="0"/>
    <x v="1"/>
  </r>
  <r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69.266666670000006"/>
    <x v="0"/>
    <x v="1"/>
  </r>
  <r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69.266666670000006"/>
    <x v="0"/>
    <x v="1"/>
  </r>
  <r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69.266666670000006"/>
    <x v="0"/>
    <x v="1"/>
  </r>
  <r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69.266666670000006"/>
    <x v="0"/>
    <x v="1"/>
  </r>
  <r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9.266666670000006"/>
    <x v="0"/>
    <x v="1"/>
  </r>
  <r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.266666670000006"/>
    <x v="0"/>
    <x v="1"/>
  </r>
  <r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69.266666670000006"/>
    <x v="0"/>
    <x v="1"/>
  </r>
  <r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9.266666670000006"/>
    <x v="0"/>
    <x v="1"/>
  </r>
  <r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69.266666670000006"/>
    <x v="0"/>
    <x v="1"/>
  </r>
  <r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69.266666670000006"/>
    <x v="0"/>
    <x v="1"/>
  </r>
  <r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9.266666670000006"/>
    <x v="0"/>
    <x v="1"/>
  </r>
  <r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69.266666670000006"/>
    <x v="0"/>
    <x v="1"/>
  </r>
  <r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9.266666670000006"/>
    <x v="0"/>
    <x v="1"/>
  </r>
  <r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69.266666670000006"/>
    <x v="0"/>
    <x v="1"/>
  </r>
  <r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69.266666670000006"/>
    <x v="0"/>
    <x v="1"/>
  </r>
  <r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9.266666670000006"/>
    <x v="0"/>
    <x v="1"/>
  </r>
  <r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69.266666670000006"/>
    <x v="0"/>
    <x v="1"/>
  </r>
  <r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69.266666670000006"/>
    <x v="0"/>
    <x v="1"/>
  </r>
  <r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9.266666670000006"/>
    <x v="0"/>
    <x v="1"/>
  </r>
  <r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69.266666670000006"/>
    <x v="0"/>
    <x v="1"/>
  </r>
  <r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9.266666670000006"/>
    <x v="0"/>
    <x v="1"/>
  </r>
  <r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69.266666670000006"/>
    <x v="0"/>
    <x v="1"/>
  </r>
  <r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9.266666670000006"/>
    <x v="0"/>
    <x v="1"/>
  </r>
  <r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69.266666670000006"/>
    <x v="0"/>
    <x v="1"/>
  </r>
  <r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69.266666670000006"/>
    <x v="0"/>
    <x v="1"/>
  </r>
  <r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69.266666670000006"/>
    <x v="0"/>
    <x v="1"/>
  </r>
  <r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69.266666670000006"/>
    <x v="0"/>
    <x v="1"/>
  </r>
  <r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9.266666670000006"/>
    <x v="0"/>
    <x v="1"/>
  </r>
  <r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69.266666670000006"/>
    <x v="0"/>
    <x v="1"/>
  </r>
  <r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69.266666670000006"/>
    <x v="0"/>
    <x v="1"/>
  </r>
  <r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69.266666670000006"/>
    <x v="0"/>
    <x v="1"/>
  </r>
  <r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9.266666670000006"/>
    <x v="0"/>
    <x v="1"/>
  </r>
  <r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69.266666670000006"/>
    <x v="0"/>
    <x v="1"/>
  </r>
  <r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69.266666670000006"/>
    <x v="0"/>
    <x v="1"/>
  </r>
  <r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69.266666670000006"/>
    <x v="0"/>
    <x v="1"/>
  </r>
  <r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69.266666670000006"/>
    <x v="0"/>
    <x v="1"/>
  </r>
  <r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69.266666670000006"/>
    <x v="0"/>
    <x v="1"/>
  </r>
  <r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9.266666670000006"/>
    <x v="0"/>
    <x v="1"/>
  </r>
  <r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9.266666670000006"/>
    <x v="0"/>
    <x v="1"/>
  </r>
  <r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9.266666670000006"/>
    <x v="0"/>
    <x v="1"/>
  </r>
  <r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9.266666670000006"/>
    <x v="0"/>
    <x v="1"/>
  </r>
  <r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69.266666670000006"/>
    <x v="0"/>
    <x v="1"/>
  </r>
  <r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9.266666670000006"/>
    <x v="0"/>
    <x v="1"/>
  </r>
  <r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266666670000006"/>
    <x v="0"/>
    <x v="1"/>
  </r>
  <r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69.266666670000006"/>
    <x v="0"/>
    <x v="1"/>
  </r>
  <r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69.266666670000006"/>
    <x v="0"/>
    <x v="1"/>
  </r>
  <r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69.266666670000006"/>
    <x v="0"/>
    <x v="1"/>
  </r>
  <r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69.266666670000006"/>
    <x v="0"/>
    <x v="2"/>
  </r>
  <r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69.266666670000006"/>
    <x v="0"/>
    <x v="2"/>
  </r>
  <r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69.266666670000006"/>
    <x v="0"/>
    <x v="2"/>
  </r>
  <r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69.266666670000006"/>
    <x v="0"/>
    <x v="2"/>
  </r>
  <r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69.266666670000006"/>
    <x v="0"/>
    <x v="2"/>
  </r>
  <r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69.266666670000006"/>
    <x v="0"/>
    <x v="2"/>
  </r>
  <r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69.266666670000006"/>
    <x v="0"/>
    <x v="2"/>
  </r>
  <r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69.266666670000006"/>
    <x v="0"/>
    <x v="2"/>
  </r>
  <r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69.266666670000006"/>
    <x v="0"/>
    <x v="2"/>
  </r>
  <r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69.266666670000006"/>
    <x v="0"/>
    <x v="2"/>
  </r>
  <r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69.266666670000006"/>
    <x v="0"/>
    <x v="2"/>
  </r>
  <r>
    <x v="131"/>
    <s v="I"/>
    <n v="1200"/>
    <n v="0"/>
    <x v="1"/>
    <x v="0"/>
    <s v="USD"/>
    <n v="1467763200"/>
    <n v="1466453161"/>
    <b v="0"/>
    <n v="0"/>
    <b v="0"/>
    <s v="film &amp; video/science fiction"/>
    <n v="0"/>
    <n v="69.266666670000006"/>
    <x v="0"/>
    <x v="2"/>
  </r>
  <r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69.266666670000006"/>
    <x v="0"/>
    <x v="2"/>
  </r>
  <r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69.266666670000006"/>
    <x v="0"/>
    <x v="2"/>
  </r>
  <r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69.266666670000006"/>
    <x v="0"/>
    <x v="2"/>
  </r>
  <r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9.266666670000006"/>
    <x v="0"/>
    <x v="2"/>
  </r>
  <r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69.266666670000006"/>
    <x v="0"/>
    <x v="2"/>
  </r>
  <r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69.266666670000006"/>
    <x v="0"/>
    <x v="2"/>
  </r>
  <r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69.266666670000006"/>
    <x v="0"/>
    <x v="2"/>
  </r>
  <r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69.266666670000006"/>
    <x v="0"/>
    <x v="2"/>
  </r>
  <r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69.266666670000006"/>
    <x v="0"/>
    <x v="2"/>
  </r>
  <r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9.266666670000006"/>
    <x v="0"/>
    <x v="2"/>
  </r>
  <r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69.266666670000006"/>
    <x v="0"/>
    <x v="2"/>
  </r>
  <r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69.266666670000006"/>
    <x v="0"/>
    <x v="2"/>
  </r>
  <r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69.266666670000006"/>
    <x v="0"/>
    <x v="2"/>
  </r>
  <r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69.266666670000006"/>
    <x v="0"/>
    <x v="2"/>
  </r>
  <r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9.266666670000006"/>
    <x v="0"/>
    <x v="2"/>
  </r>
  <r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69.266666670000006"/>
    <x v="0"/>
    <x v="2"/>
  </r>
  <r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69.266666670000006"/>
    <x v="0"/>
    <x v="2"/>
  </r>
  <r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9.266666670000006"/>
    <x v="0"/>
    <x v="2"/>
  </r>
  <r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69.266666670000006"/>
    <x v="0"/>
    <x v="2"/>
  </r>
  <r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69.266666670000006"/>
    <x v="0"/>
    <x v="2"/>
  </r>
  <r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9.266666670000006"/>
    <x v="0"/>
    <x v="2"/>
  </r>
  <r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69.266666670000006"/>
    <x v="0"/>
    <x v="2"/>
  </r>
  <r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69.266666670000006"/>
    <x v="0"/>
    <x v="2"/>
  </r>
  <r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69.266666670000006"/>
    <x v="0"/>
    <x v="2"/>
  </r>
  <r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69.266666670000006"/>
    <x v="0"/>
    <x v="2"/>
  </r>
  <r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69.266666670000006"/>
    <x v="0"/>
    <x v="2"/>
  </r>
  <r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69.266666670000006"/>
    <x v="0"/>
    <x v="2"/>
  </r>
  <r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69.266666670000006"/>
    <x v="0"/>
    <x v="2"/>
  </r>
  <r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69.266666670000006"/>
    <x v="0"/>
    <x v="3"/>
  </r>
  <r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69.266666670000006"/>
    <x v="0"/>
    <x v="3"/>
  </r>
  <r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69.266666670000006"/>
    <x v="0"/>
    <x v="3"/>
  </r>
  <r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69.266666670000006"/>
    <x v="0"/>
    <x v="3"/>
  </r>
  <r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69.266666670000006"/>
    <x v="0"/>
    <x v="3"/>
  </r>
  <r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69.266666670000006"/>
    <x v="0"/>
    <x v="3"/>
  </r>
  <r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69.266666670000006"/>
    <x v="0"/>
    <x v="3"/>
  </r>
  <r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9.266666670000006"/>
    <x v="0"/>
    <x v="3"/>
  </r>
  <r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69.266666670000006"/>
    <x v="0"/>
    <x v="3"/>
  </r>
  <r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69.266666670000006"/>
    <x v="0"/>
    <x v="3"/>
  </r>
  <r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69.266666670000006"/>
    <x v="0"/>
    <x v="3"/>
  </r>
  <r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69.266666670000006"/>
    <x v="0"/>
    <x v="3"/>
  </r>
  <r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69.266666670000006"/>
    <x v="0"/>
    <x v="3"/>
  </r>
  <r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266666670000006"/>
    <x v="0"/>
    <x v="3"/>
  </r>
  <r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69.266666670000006"/>
    <x v="0"/>
    <x v="3"/>
  </r>
  <r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9.266666670000006"/>
    <x v="0"/>
    <x v="3"/>
  </r>
  <r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69.266666670000006"/>
    <x v="0"/>
    <x v="3"/>
  </r>
  <r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9.266666670000006"/>
    <x v="0"/>
    <x v="3"/>
  </r>
  <r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69.266666670000006"/>
    <x v="0"/>
    <x v="3"/>
  </r>
  <r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9.266666670000006"/>
    <x v="0"/>
    <x v="3"/>
  </r>
  <r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69.266666670000006"/>
    <x v="0"/>
    <x v="3"/>
  </r>
  <r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69.266666670000006"/>
    <x v="0"/>
    <x v="3"/>
  </r>
  <r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69.266666670000006"/>
    <x v="0"/>
    <x v="3"/>
  </r>
  <r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69.266666670000006"/>
    <x v="0"/>
    <x v="3"/>
  </r>
  <r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69.266666670000006"/>
    <x v="0"/>
    <x v="3"/>
  </r>
  <r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69.266666670000006"/>
    <x v="0"/>
    <x v="3"/>
  </r>
  <r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69.266666670000006"/>
    <x v="0"/>
    <x v="3"/>
  </r>
  <r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69.266666670000006"/>
    <x v="0"/>
    <x v="3"/>
  </r>
  <r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69.266666670000006"/>
    <x v="0"/>
    <x v="3"/>
  </r>
  <r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.266666670000006"/>
    <x v="0"/>
    <x v="3"/>
  </r>
  <r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69.266666670000006"/>
    <x v="0"/>
    <x v="3"/>
  </r>
  <r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69.266666670000006"/>
    <x v="0"/>
    <x v="3"/>
  </r>
  <r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69.266666670000006"/>
    <x v="0"/>
    <x v="3"/>
  </r>
  <r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69.266666670000006"/>
    <x v="0"/>
    <x v="3"/>
  </r>
  <r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69.266666670000006"/>
    <x v="0"/>
    <x v="3"/>
  </r>
  <r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69.266666670000006"/>
    <x v="0"/>
    <x v="3"/>
  </r>
  <r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69.266666670000006"/>
    <x v="0"/>
    <x v="3"/>
  </r>
  <r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69.266666670000006"/>
    <x v="0"/>
    <x v="3"/>
  </r>
  <r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69.266666670000006"/>
    <x v="0"/>
    <x v="3"/>
  </r>
  <r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69.266666670000006"/>
    <x v="0"/>
    <x v="3"/>
  </r>
  <r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69.266666670000006"/>
    <x v="0"/>
    <x v="3"/>
  </r>
  <r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69.266666670000006"/>
    <x v="0"/>
    <x v="3"/>
  </r>
  <r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69.266666670000006"/>
    <x v="0"/>
    <x v="3"/>
  </r>
  <r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69.266666670000006"/>
    <x v="0"/>
    <x v="3"/>
  </r>
  <r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69.266666670000006"/>
    <x v="0"/>
    <x v="3"/>
  </r>
  <r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9.266666670000006"/>
    <x v="0"/>
    <x v="3"/>
  </r>
  <r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9.266666670000006"/>
    <x v="0"/>
    <x v="3"/>
  </r>
  <r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69.266666670000006"/>
    <x v="0"/>
    <x v="3"/>
  </r>
  <r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69.266666670000006"/>
    <x v="0"/>
    <x v="3"/>
  </r>
  <r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69.266666670000006"/>
    <x v="0"/>
    <x v="3"/>
  </r>
  <r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69.266666670000006"/>
    <x v="0"/>
    <x v="3"/>
  </r>
  <r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69.266666670000006"/>
    <x v="0"/>
    <x v="3"/>
  </r>
  <r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9.266666670000006"/>
    <x v="0"/>
    <x v="3"/>
  </r>
  <r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69.266666670000006"/>
    <x v="0"/>
    <x v="3"/>
  </r>
  <r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69.266666670000006"/>
    <x v="0"/>
    <x v="3"/>
  </r>
  <r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69.266666670000006"/>
    <x v="0"/>
    <x v="3"/>
  </r>
  <r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69.266666670000006"/>
    <x v="0"/>
    <x v="3"/>
  </r>
  <r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69.266666670000006"/>
    <x v="0"/>
    <x v="3"/>
  </r>
  <r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266666670000006"/>
    <x v="0"/>
    <x v="3"/>
  </r>
  <r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9.266666670000006"/>
    <x v="0"/>
    <x v="3"/>
  </r>
  <r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69.266666670000006"/>
    <x v="0"/>
    <x v="3"/>
  </r>
  <r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69.266666670000006"/>
    <x v="0"/>
    <x v="3"/>
  </r>
  <r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9.266666670000006"/>
    <x v="0"/>
    <x v="3"/>
  </r>
  <r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69.266666670000006"/>
    <x v="0"/>
    <x v="3"/>
  </r>
  <r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69.266666670000006"/>
    <x v="0"/>
    <x v="3"/>
  </r>
  <r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69.266666670000006"/>
    <x v="0"/>
    <x v="3"/>
  </r>
  <r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69.266666670000006"/>
    <x v="0"/>
    <x v="3"/>
  </r>
  <r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69.266666670000006"/>
    <x v="0"/>
    <x v="3"/>
  </r>
  <r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69.266666670000006"/>
    <x v="0"/>
    <x v="3"/>
  </r>
  <r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69.266666670000006"/>
    <x v="0"/>
    <x v="3"/>
  </r>
  <r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69.266666670000006"/>
    <x v="0"/>
    <x v="3"/>
  </r>
  <r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69.266666670000006"/>
    <x v="0"/>
    <x v="3"/>
  </r>
  <r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9.266666670000006"/>
    <x v="0"/>
    <x v="3"/>
  </r>
  <r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69.266666670000006"/>
    <x v="0"/>
    <x v="3"/>
  </r>
  <r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69.266666670000006"/>
    <x v="0"/>
    <x v="3"/>
  </r>
  <r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69.266666670000006"/>
    <x v="0"/>
    <x v="3"/>
  </r>
  <r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69.266666670000006"/>
    <x v="0"/>
    <x v="3"/>
  </r>
  <r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69.266666670000006"/>
    <x v="0"/>
    <x v="3"/>
  </r>
  <r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69.266666670000006"/>
    <x v="0"/>
    <x v="3"/>
  </r>
  <r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69.266666670000006"/>
    <x v="0"/>
    <x v="3"/>
  </r>
  <r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69.266666670000006"/>
    <x v="0"/>
    <x v="4"/>
  </r>
  <r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69.266666670000006"/>
    <x v="0"/>
    <x v="4"/>
  </r>
  <r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9.266666670000006"/>
    <x v="0"/>
    <x v="4"/>
  </r>
  <r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69.266666670000006"/>
    <x v="0"/>
    <x v="4"/>
  </r>
  <r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69.266666670000006"/>
    <x v="0"/>
    <x v="4"/>
  </r>
  <r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69.266666670000006"/>
    <x v="0"/>
    <x v="4"/>
  </r>
  <r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9.266666670000006"/>
    <x v="0"/>
    <x v="4"/>
  </r>
  <r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69.266666670000006"/>
    <x v="0"/>
    <x v="4"/>
  </r>
  <r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69.266666670000006"/>
    <x v="0"/>
    <x v="4"/>
  </r>
  <r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9.266666670000006"/>
    <x v="0"/>
    <x v="4"/>
  </r>
  <r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9.266666670000006"/>
    <x v="0"/>
    <x v="4"/>
  </r>
  <r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69.266666670000006"/>
    <x v="0"/>
    <x v="4"/>
  </r>
  <r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69.266666670000006"/>
    <x v="0"/>
    <x v="4"/>
  </r>
  <r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69.266666670000006"/>
    <x v="0"/>
    <x v="4"/>
  </r>
  <r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69.266666670000006"/>
    <x v="0"/>
    <x v="4"/>
  </r>
  <r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69.266666670000006"/>
    <x v="0"/>
    <x v="4"/>
  </r>
  <r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9.266666670000006"/>
    <x v="0"/>
    <x v="4"/>
  </r>
  <r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9.266666670000006"/>
    <x v="0"/>
    <x v="4"/>
  </r>
  <r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69.266666670000006"/>
    <x v="0"/>
    <x v="4"/>
  </r>
  <r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69.266666670000006"/>
    <x v="0"/>
    <x v="4"/>
  </r>
  <r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69.266666670000006"/>
    <x v="0"/>
    <x v="4"/>
  </r>
  <r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69.266666670000006"/>
    <x v="0"/>
    <x v="4"/>
  </r>
  <r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69.266666670000006"/>
    <x v="0"/>
    <x v="4"/>
  </r>
  <r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69.266666670000006"/>
    <x v="0"/>
    <x v="4"/>
  </r>
  <r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9.266666670000006"/>
    <x v="0"/>
    <x v="4"/>
  </r>
  <r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69.266666670000006"/>
    <x v="0"/>
    <x v="4"/>
  </r>
  <r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69.266666670000006"/>
    <x v="0"/>
    <x v="4"/>
  </r>
  <r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9.266666670000006"/>
    <x v="0"/>
    <x v="4"/>
  </r>
  <r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69.266666670000006"/>
    <x v="0"/>
    <x v="4"/>
  </r>
  <r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9.266666670000006"/>
    <x v="0"/>
    <x v="4"/>
  </r>
  <r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69.266666670000006"/>
    <x v="0"/>
    <x v="4"/>
  </r>
  <r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69.266666670000006"/>
    <x v="0"/>
    <x v="4"/>
  </r>
  <r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69.266666670000006"/>
    <x v="0"/>
    <x v="4"/>
  </r>
  <r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69.266666670000006"/>
    <x v="0"/>
    <x v="4"/>
  </r>
  <r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69.266666670000006"/>
    <x v="0"/>
    <x v="4"/>
  </r>
  <r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9.266666670000006"/>
    <x v="0"/>
    <x v="4"/>
  </r>
  <r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9.266666670000006"/>
    <x v="0"/>
    <x v="4"/>
  </r>
  <r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9.266666670000006"/>
    <x v="0"/>
    <x v="4"/>
  </r>
  <r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9.266666670000006"/>
    <x v="0"/>
    <x v="4"/>
  </r>
  <r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69.266666670000006"/>
    <x v="0"/>
    <x v="4"/>
  </r>
  <r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9.266666670000006"/>
    <x v="0"/>
    <x v="4"/>
  </r>
  <r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266666670000006"/>
    <x v="0"/>
    <x v="4"/>
  </r>
  <r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69.266666670000006"/>
    <x v="0"/>
    <x v="4"/>
  </r>
  <r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69.266666670000006"/>
    <x v="0"/>
    <x v="4"/>
  </r>
  <r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69.266666670000006"/>
    <x v="0"/>
    <x v="4"/>
  </r>
  <r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69.266666670000006"/>
    <x v="0"/>
    <x v="4"/>
  </r>
  <r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69.266666670000006"/>
    <x v="0"/>
    <x v="4"/>
  </r>
  <r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69.266666670000006"/>
    <x v="0"/>
    <x v="4"/>
  </r>
  <r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69.266666670000006"/>
    <x v="0"/>
    <x v="4"/>
  </r>
  <r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9.266666670000006"/>
    <x v="0"/>
    <x v="4"/>
  </r>
  <r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69.266666670000006"/>
    <x v="0"/>
    <x v="4"/>
  </r>
  <r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69.266666670000006"/>
    <x v="0"/>
    <x v="4"/>
  </r>
  <r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69.266666670000006"/>
    <x v="0"/>
    <x v="4"/>
  </r>
  <r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69.266666670000006"/>
    <x v="0"/>
    <x v="4"/>
  </r>
  <r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69.266666670000006"/>
    <x v="0"/>
    <x v="4"/>
  </r>
  <r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69.266666670000006"/>
    <x v="0"/>
    <x v="4"/>
  </r>
  <r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69.266666670000006"/>
    <x v="0"/>
    <x v="4"/>
  </r>
  <r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69.266666670000006"/>
    <x v="0"/>
    <x v="4"/>
  </r>
  <r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.266666670000006"/>
    <x v="0"/>
    <x v="4"/>
  </r>
  <r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69.266666670000006"/>
    <x v="0"/>
    <x v="4"/>
  </r>
  <r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69.266666670000006"/>
    <x v="0"/>
    <x v="4"/>
  </r>
  <r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9.266666670000006"/>
    <x v="0"/>
    <x v="4"/>
  </r>
  <r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69.266666670000006"/>
    <x v="0"/>
    <x v="4"/>
  </r>
  <r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69.266666670000006"/>
    <x v="0"/>
    <x v="4"/>
  </r>
  <r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69.266666670000006"/>
    <x v="0"/>
    <x v="4"/>
  </r>
  <r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69.266666670000006"/>
    <x v="0"/>
    <x v="4"/>
  </r>
  <r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69.266666670000006"/>
    <x v="0"/>
    <x v="4"/>
  </r>
  <r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69.266666670000006"/>
    <x v="0"/>
    <x v="4"/>
  </r>
  <r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9.266666670000006"/>
    <x v="0"/>
    <x v="4"/>
  </r>
  <r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69.266666670000006"/>
    <x v="0"/>
    <x v="4"/>
  </r>
  <r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69.266666670000006"/>
    <x v="0"/>
    <x v="4"/>
  </r>
  <r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69.266666670000006"/>
    <x v="0"/>
    <x v="4"/>
  </r>
  <r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9.266666670000006"/>
    <x v="0"/>
    <x v="4"/>
  </r>
  <r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69.266666670000006"/>
    <x v="0"/>
    <x v="4"/>
  </r>
  <r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69.266666670000006"/>
    <x v="0"/>
    <x v="4"/>
  </r>
  <r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69.266666670000006"/>
    <x v="0"/>
    <x v="4"/>
  </r>
  <r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69.266666670000006"/>
    <x v="0"/>
    <x v="4"/>
  </r>
  <r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69.266666670000006"/>
    <x v="0"/>
    <x v="4"/>
  </r>
  <r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69.266666670000006"/>
    <x v="0"/>
    <x v="4"/>
  </r>
  <r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69.266666670000006"/>
    <x v="0"/>
    <x v="4"/>
  </r>
  <r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69.266666670000006"/>
    <x v="0"/>
    <x v="4"/>
  </r>
  <r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69.266666670000006"/>
    <x v="0"/>
    <x v="4"/>
  </r>
  <r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69.266666670000006"/>
    <x v="0"/>
    <x v="4"/>
  </r>
  <r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69.266666670000006"/>
    <x v="0"/>
    <x v="4"/>
  </r>
  <r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69.266666670000006"/>
    <x v="0"/>
    <x v="4"/>
  </r>
  <r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9.266666670000006"/>
    <x v="0"/>
    <x v="4"/>
  </r>
  <r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69.266666670000006"/>
    <x v="0"/>
    <x v="4"/>
  </r>
  <r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69.266666670000006"/>
    <x v="0"/>
    <x v="4"/>
  </r>
  <r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69.266666670000006"/>
    <x v="0"/>
    <x v="4"/>
  </r>
  <r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9.266666670000006"/>
    <x v="0"/>
    <x v="4"/>
  </r>
  <r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69.266666670000006"/>
    <x v="0"/>
    <x v="4"/>
  </r>
  <r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69.266666670000006"/>
    <x v="0"/>
    <x v="4"/>
  </r>
  <r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69.266666670000006"/>
    <x v="0"/>
    <x v="4"/>
  </r>
  <r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69.266666670000006"/>
    <x v="0"/>
    <x v="4"/>
  </r>
  <r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69.266666670000006"/>
    <x v="0"/>
    <x v="4"/>
  </r>
  <r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69.266666670000006"/>
    <x v="0"/>
    <x v="4"/>
  </r>
  <r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69.266666670000006"/>
    <x v="0"/>
    <x v="4"/>
  </r>
  <r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69.266666670000006"/>
    <x v="0"/>
    <x v="4"/>
  </r>
  <r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9.266666670000006"/>
    <x v="0"/>
    <x v="4"/>
  </r>
  <r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9.266666670000006"/>
    <x v="0"/>
    <x v="4"/>
  </r>
  <r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69.266666670000006"/>
    <x v="0"/>
    <x v="4"/>
  </r>
  <r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9.266666670000006"/>
    <x v="0"/>
    <x v="4"/>
  </r>
  <r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69.266666670000006"/>
    <x v="0"/>
    <x v="4"/>
  </r>
  <r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69.266666670000006"/>
    <x v="0"/>
    <x v="4"/>
  </r>
  <r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69.266666670000006"/>
    <x v="0"/>
    <x v="4"/>
  </r>
  <r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69.266666670000006"/>
    <x v="0"/>
    <x v="4"/>
  </r>
  <r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69.266666670000006"/>
    <x v="0"/>
    <x v="4"/>
  </r>
  <r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69.266666670000006"/>
    <x v="0"/>
    <x v="4"/>
  </r>
  <r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9.266666670000006"/>
    <x v="0"/>
    <x v="4"/>
  </r>
  <r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9.266666670000006"/>
    <x v="0"/>
    <x v="4"/>
  </r>
  <r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69.266666670000006"/>
    <x v="0"/>
    <x v="4"/>
  </r>
  <r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69.266666670000006"/>
    <x v="0"/>
    <x v="4"/>
  </r>
  <r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69.266666670000006"/>
    <x v="0"/>
    <x v="4"/>
  </r>
  <r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69.266666670000006"/>
    <x v="0"/>
    <x v="4"/>
  </r>
  <r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69.266666670000006"/>
    <x v="0"/>
    <x v="4"/>
  </r>
  <r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69.266666670000006"/>
    <x v="0"/>
    <x v="4"/>
  </r>
  <r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69.266666670000006"/>
    <x v="0"/>
    <x v="4"/>
  </r>
  <r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69.266666670000006"/>
    <x v="0"/>
    <x v="4"/>
  </r>
  <r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69.266666670000006"/>
    <x v="0"/>
    <x v="4"/>
  </r>
  <r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69.266666670000006"/>
    <x v="0"/>
    <x v="4"/>
  </r>
  <r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9.266666670000006"/>
    <x v="0"/>
    <x v="4"/>
  </r>
  <r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69.266666670000006"/>
    <x v="0"/>
    <x v="4"/>
  </r>
  <r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9.266666670000006"/>
    <x v="0"/>
    <x v="4"/>
  </r>
  <r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69.266666670000006"/>
    <x v="0"/>
    <x v="4"/>
  </r>
  <r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9.266666670000006"/>
    <x v="0"/>
    <x v="4"/>
  </r>
  <r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69.266666670000006"/>
    <x v="0"/>
    <x v="4"/>
  </r>
  <r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69.266666670000006"/>
    <x v="0"/>
    <x v="4"/>
  </r>
  <r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69.266666670000006"/>
    <x v="0"/>
    <x v="4"/>
  </r>
  <r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9.266666670000006"/>
    <x v="0"/>
    <x v="4"/>
  </r>
  <r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69.266666670000006"/>
    <x v="0"/>
    <x v="4"/>
  </r>
  <r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69.266666670000006"/>
    <x v="0"/>
    <x v="4"/>
  </r>
  <r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69.266666670000006"/>
    <x v="0"/>
    <x v="4"/>
  </r>
  <r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69.266666670000006"/>
    <x v="0"/>
    <x v="4"/>
  </r>
  <r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69.266666670000006"/>
    <x v="0"/>
    <x v="4"/>
  </r>
  <r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69.266666670000006"/>
    <x v="0"/>
    <x v="4"/>
  </r>
  <r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69.266666670000006"/>
    <x v="0"/>
    <x v="4"/>
  </r>
  <r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69.266666670000006"/>
    <x v="0"/>
    <x v="4"/>
  </r>
  <r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.266666670000006"/>
    <x v="0"/>
    <x v="4"/>
  </r>
  <r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69.266666670000006"/>
    <x v="0"/>
    <x v="4"/>
  </r>
  <r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69.266666670000006"/>
    <x v="0"/>
    <x v="4"/>
  </r>
  <r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69.266666670000006"/>
    <x v="0"/>
    <x v="4"/>
  </r>
  <r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69.266666670000006"/>
    <x v="0"/>
    <x v="4"/>
  </r>
  <r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266666670000006"/>
    <x v="0"/>
    <x v="4"/>
  </r>
  <r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69.266666670000006"/>
    <x v="0"/>
    <x v="4"/>
  </r>
  <r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69.266666670000006"/>
    <x v="0"/>
    <x v="4"/>
  </r>
  <r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69.266666670000006"/>
    <x v="0"/>
    <x v="4"/>
  </r>
  <r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69.266666670000006"/>
    <x v="0"/>
    <x v="4"/>
  </r>
  <r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9.266666670000006"/>
    <x v="0"/>
    <x v="4"/>
  </r>
  <r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69.266666670000006"/>
    <x v="0"/>
    <x v="4"/>
  </r>
  <r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9.266666670000006"/>
    <x v="0"/>
    <x v="4"/>
  </r>
  <r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69.266666670000006"/>
    <x v="0"/>
    <x v="4"/>
  </r>
  <r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9.266666670000006"/>
    <x v="0"/>
    <x v="4"/>
  </r>
  <r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9.266666670000006"/>
    <x v="0"/>
    <x v="4"/>
  </r>
  <r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69.266666670000006"/>
    <x v="0"/>
    <x v="4"/>
  </r>
  <r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69.266666670000006"/>
    <x v="0"/>
    <x v="4"/>
  </r>
  <r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69.266666670000006"/>
    <x v="0"/>
    <x v="4"/>
  </r>
  <r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9.266666670000006"/>
    <x v="0"/>
    <x v="4"/>
  </r>
  <r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9.266666670000006"/>
    <x v="0"/>
    <x v="4"/>
  </r>
  <r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69.266666670000006"/>
    <x v="0"/>
    <x v="4"/>
  </r>
  <r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69.266666670000006"/>
    <x v="0"/>
    <x v="4"/>
  </r>
  <r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9.266666670000006"/>
    <x v="0"/>
    <x v="4"/>
  </r>
  <r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9.266666670000006"/>
    <x v="0"/>
    <x v="4"/>
  </r>
  <r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9.266666670000006"/>
    <x v="0"/>
    <x v="4"/>
  </r>
  <r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69.266666670000006"/>
    <x v="0"/>
    <x v="4"/>
  </r>
  <r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69.266666670000006"/>
    <x v="0"/>
    <x v="4"/>
  </r>
  <r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69.266666670000006"/>
    <x v="0"/>
    <x v="4"/>
  </r>
  <r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69.266666670000006"/>
    <x v="0"/>
    <x v="4"/>
  </r>
  <r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69.266666670000006"/>
    <x v="0"/>
    <x v="4"/>
  </r>
  <r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69.266666670000006"/>
    <x v="0"/>
    <x v="4"/>
  </r>
  <r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69.266666670000006"/>
    <x v="0"/>
    <x v="4"/>
  </r>
  <r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9.266666670000006"/>
    <x v="0"/>
    <x v="4"/>
  </r>
  <r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69.266666670000006"/>
    <x v="0"/>
    <x v="4"/>
  </r>
  <r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69.266666670000006"/>
    <x v="0"/>
    <x v="4"/>
  </r>
  <r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9.266666670000006"/>
    <x v="0"/>
    <x v="4"/>
  </r>
  <r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9.266666670000006"/>
    <x v="0"/>
    <x v="4"/>
  </r>
  <r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9.266666670000006"/>
    <x v="0"/>
    <x v="4"/>
  </r>
  <r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9.266666670000006"/>
    <x v="0"/>
    <x v="4"/>
  </r>
  <r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69.266666670000006"/>
    <x v="0"/>
    <x v="4"/>
  </r>
  <r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69.266666670000006"/>
    <x v="0"/>
    <x v="4"/>
  </r>
  <r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69.266666670000006"/>
    <x v="0"/>
    <x v="4"/>
  </r>
  <r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69.266666670000006"/>
    <x v="0"/>
    <x v="5"/>
  </r>
  <r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69.266666670000006"/>
    <x v="0"/>
    <x v="5"/>
  </r>
  <r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69.266666670000006"/>
    <x v="0"/>
    <x v="5"/>
  </r>
  <r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69.266666670000006"/>
    <x v="0"/>
    <x v="5"/>
  </r>
  <r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9.266666670000006"/>
    <x v="0"/>
    <x v="5"/>
  </r>
  <r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69.266666670000006"/>
    <x v="0"/>
    <x v="5"/>
  </r>
  <r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9.266666670000006"/>
    <x v="0"/>
    <x v="5"/>
  </r>
  <r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69.266666670000006"/>
    <x v="0"/>
    <x v="5"/>
  </r>
  <r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69.266666670000006"/>
    <x v="0"/>
    <x v="5"/>
  </r>
  <r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69.266666670000006"/>
    <x v="0"/>
    <x v="5"/>
  </r>
  <r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69.266666670000006"/>
    <x v="0"/>
    <x v="5"/>
  </r>
  <r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69.266666670000006"/>
    <x v="0"/>
    <x v="5"/>
  </r>
  <r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69.266666670000006"/>
    <x v="0"/>
    <x v="5"/>
  </r>
  <r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69.266666670000006"/>
    <x v="0"/>
    <x v="5"/>
  </r>
  <r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9.266666670000006"/>
    <x v="0"/>
    <x v="5"/>
  </r>
  <r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69.266666670000006"/>
    <x v="0"/>
    <x v="5"/>
  </r>
  <r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69.266666670000006"/>
    <x v="0"/>
    <x v="5"/>
  </r>
  <r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69.266666670000006"/>
    <x v="0"/>
    <x v="5"/>
  </r>
  <r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69.266666670000006"/>
    <x v="0"/>
    <x v="5"/>
  </r>
  <r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69.266666670000006"/>
    <x v="0"/>
    <x v="5"/>
  </r>
  <r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69.266666670000006"/>
    <x v="0"/>
    <x v="5"/>
  </r>
  <r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69.266666670000006"/>
    <x v="0"/>
    <x v="5"/>
  </r>
  <r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69.266666670000006"/>
    <x v="0"/>
    <x v="5"/>
  </r>
  <r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9.266666670000006"/>
    <x v="0"/>
    <x v="5"/>
  </r>
  <r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69.266666670000006"/>
    <x v="0"/>
    <x v="5"/>
  </r>
  <r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69.266666670000006"/>
    <x v="0"/>
    <x v="5"/>
  </r>
  <r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9.266666670000006"/>
    <x v="0"/>
    <x v="5"/>
  </r>
  <r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69.266666670000006"/>
    <x v="0"/>
    <x v="5"/>
  </r>
  <r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9.266666670000006"/>
    <x v="0"/>
    <x v="5"/>
  </r>
  <r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69.266666670000006"/>
    <x v="0"/>
    <x v="5"/>
  </r>
  <r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69.266666670000006"/>
    <x v="0"/>
    <x v="5"/>
  </r>
  <r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9.266666670000006"/>
    <x v="0"/>
    <x v="5"/>
  </r>
  <r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9.266666670000006"/>
    <x v="0"/>
    <x v="5"/>
  </r>
  <r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69.266666670000006"/>
    <x v="0"/>
    <x v="5"/>
  </r>
  <r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9.266666670000006"/>
    <x v="0"/>
    <x v="5"/>
  </r>
  <r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69.266666670000006"/>
    <x v="0"/>
    <x v="5"/>
  </r>
  <r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69.266666670000006"/>
    <x v="0"/>
    <x v="5"/>
  </r>
  <r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69.266666670000006"/>
    <x v="0"/>
    <x v="5"/>
  </r>
  <r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69.266666670000006"/>
    <x v="0"/>
    <x v="5"/>
  </r>
  <r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69.266666670000006"/>
    <x v="0"/>
    <x v="5"/>
  </r>
  <r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69.266666670000006"/>
    <x v="0"/>
    <x v="5"/>
  </r>
  <r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69.266666670000006"/>
    <x v="0"/>
    <x v="5"/>
  </r>
  <r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69.266666670000006"/>
    <x v="0"/>
    <x v="5"/>
  </r>
  <r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9.266666670000006"/>
    <x v="0"/>
    <x v="5"/>
  </r>
  <r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69.266666670000006"/>
    <x v="0"/>
    <x v="5"/>
  </r>
  <r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9.266666670000006"/>
    <x v="0"/>
    <x v="5"/>
  </r>
  <r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9.266666670000006"/>
    <x v="0"/>
    <x v="5"/>
  </r>
  <r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69.266666670000006"/>
    <x v="0"/>
    <x v="5"/>
  </r>
  <r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69.266666670000006"/>
    <x v="0"/>
    <x v="5"/>
  </r>
  <r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69.266666670000006"/>
    <x v="0"/>
    <x v="5"/>
  </r>
  <r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69.266666670000006"/>
    <x v="0"/>
    <x v="5"/>
  </r>
  <r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69.266666670000006"/>
    <x v="0"/>
    <x v="5"/>
  </r>
  <r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69.266666670000006"/>
    <x v="0"/>
    <x v="5"/>
  </r>
  <r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9.266666670000006"/>
    <x v="0"/>
    <x v="5"/>
  </r>
  <r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69.266666670000006"/>
    <x v="0"/>
    <x v="5"/>
  </r>
  <r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9.266666670000006"/>
    <x v="0"/>
    <x v="5"/>
  </r>
  <r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69.266666670000006"/>
    <x v="0"/>
    <x v="5"/>
  </r>
  <r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69.266666670000006"/>
    <x v="0"/>
    <x v="5"/>
  </r>
  <r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69.266666670000006"/>
    <x v="0"/>
    <x v="5"/>
  </r>
  <r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69.266666670000006"/>
    <x v="0"/>
    <x v="5"/>
  </r>
  <r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69.266666670000006"/>
    <x v="0"/>
    <x v="5"/>
  </r>
  <r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69.266666670000006"/>
    <x v="0"/>
    <x v="5"/>
  </r>
  <r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69.266666670000006"/>
    <x v="0"/>
    <x v="5"/>
  </r>
  <r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69.266666670000006"/>
    <x v="0"/>
    <x v="5"/>
  </r>
  <r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69.266666670000006"/>
    <x v="0"/>
    <x v="5"/>
  </r>
  <r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9.266666670000006"/>
    <x v="0"/>
    <x v="5"/>
  </r>
  <r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69.266666670000006"/>
    <x v="0"/>
    <x v="5"/>
  </r>
  <r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69.266666670000006"/>
    <x v="0"/>
    <x v="5"/>
  </r>
  <r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9.266666670000006"/>
    <x v="0"/>
    <x v="5"/>
  </r>
  <r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69.266666670000006"/>
    <x v="0"/>
    <x v="5"/>
  </r>
  <r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69.266666670000006"/>
    <x v="0"/>
    <x v="5"/>
  </r>
  <r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69.266666670000006"/>
    <x v="0"/>
    <x v="5"/>
  </r>
  <r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69.266666670000006"/>
    <x v="0"/>
    <x v="5"/>
  </r>
  <r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69.266666670000006"/>
    <x v="0"/>
    <x v="5"/>
  </r>
  <r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9.266666670000006"/>
    <x v="0"/>
    <x v="5"/>
  </r>
  <r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69.266666670000006"/>
    <x v="0"/>
    <x v="5"/>
  </r>
  <r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9.266666670000006"/>
    <x v="0"/>
    <x v="5"/>
  </r>
  <r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69.266666670000006"/>
    <x v="0"/>
    <x v="5"/>
  </r>
  <r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69.266666670000006"/>
    <x v="0"/>
    <x v="5"/>
  </r>
  <r>
    <x v="499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69.266666670000006"/>
    <x v="0"/>
    <x v="5"/>
  </r>
  <r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69.266666670000006"/>
    <x v="0"/>
    <x v="5"/>
  </r>
  <r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69.266666670000006"/>
    <x v="0"/>
    <x v="5"/>
  </r>
  <r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69.266666670000006"/>
    <x v="0"/>
    <x v="5"/>
  </r>
  <r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9.266666670000006"/>
    <x v="0"/>
    <x v="5"/>
  </r>
  <r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9.266666670000006"/>
    <x v="0"/>
    <x v="5"/>
  </r>
  <r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69.266666670000006"/>
    <x v="0"/>
    <x v="5"/>
  </r>
  <r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69.266666670000006"/>
    <x v="0"/>
    <x v="5"/>
  </r>
  <r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9.266666670000006"/>
    <x v="0"/>
    <x v="5"/>
  </r>
  <r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69.266666670000006"/>
    <x v="0"/>
    <x v="5"/>
  </r>
  <r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69.266666670000006"/>
    <x v="0"/>
    <x v="5"/>
  </r>
  <r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69.266666670000006"/>
    <x v="0"/>
    <x v="5"/>
  </r>
  <r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69.266666670000006"/>
    <x v="0"/>
    <x v="5"/>
  </r>
  <r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9.266666670000006"/>
    <x v="0"/>
    <x v="5"/>
  </r>
  <r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69.266666670000006"/>
    <x v="0"/>
    <x v="5"/>
  </r>
  <r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9.266666670000006"/>
    <x v="0"/>
    <x v="5"/>
  </r>
  <r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69.266666670000006"/>
    <x v="0"/>
    <x v="5"/>
  </r>
  <r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69.266666670000006"/>
    <x v="0"/>
    <x v="5"/>
  </r>
  <r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9.266666670000006"/>
    <x v="0"/>
    <x v="5"/>
  </r>
  <r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69.266666670000006"/>
    <x v="0"/>
    <x v="5"/>
  </r>
  <r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69.266666670000006"/>
    <x v="0"/>
    <x v="5"/>
  </r>
  <r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69.266666670000006"/>
    <x v="1"/>
    <x v="6"/>
  </r>
  <r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69.266666670000006"/>
    <x v="1"/>
    <x v="6"/>
  </r>
  <r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69.266666670000006"/>
    <x v="1"/>
    <x v="6"/>
  </r>
  <r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69.266666670000006"/>
    <x v="1"/>
    <x v="6"/>
  </r>
  <r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69.266666670000006"/>
    <x v="1"/>
    <x v="6"/>
  </r>
  <r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9.266666670000006"/>
    <x v="1"/>
    <x v="6"/>
  </r>
  <r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9.266666670000006"/>
    <x v="1"/>
    <x v="6"/>
  </r>
  <r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9.266666670000006"/>
    <x v="1"/>
    <x v="6"/>
  </r>
  <r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9.266666670000006"/>
    <x v="1"/>
    <x v="6"/>
  </r>
  <r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9.266666670000006"/>
    <x v="1"/>
    <x v="6"/>
  </r>
  <r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69.266666670000006"/>
    <x v="1"/>
    <x v="6"/>
  </r>
  <r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69.266666670000006"/>
    <x v="1"/>
    <x v="6"/>
  </r>
  <r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9.266666670000006"/>
    <x v="1"/>
    <x v="6"/>
  </r>
  <r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69.266666670000006"/>
    <x v="1"/>
    <x v="6"/>
  </r>
  <r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69.266666670000006"/>
    <x v="1"/>
    <x v="6"/>
  </r>
  <r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69.266666670000006"/>
    <x v="1"/>
    <x v="6"/>
  </r>
  <r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69.266666670000006"/>
    <x v="1"/>
    <x v="6"/>
  </r>
  <r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69.266666670000006"/>
    <x v="1"/>
    <x v="6"/>
  </r>
  <r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69.266666670000006"/>
    <x v="1"/>
    <x v="6"/>
  </r>
  <r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69.266666670000006"/>
    <x v="1"/>
    <x v="6"/>
  </r>
  <r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69.266666670000006"/>
    <x v="2"/>
    <x v="7"/>
  </r>
  <r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69.266666670000006"/>
    <x v="2"/>
    <x v="7"/>
  </r>
  <r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69.266666670000006"/>
    <x v="2"/>
    <x v="7"/>
  </r>
  <r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69.266666670000006"/>
    <x v="2"/>
    <x v="7"/>
  </r>
  <r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69.266666670000006"/>
    <x v="2"/>
    <x v="7"/>
  </r>
  <r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9.266666670000006"/>
    <x v="2"/>
    <x v="7"/>
  </r>
  <r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69.266666670000006"/>
    <x v="2"/>
    <x v="7"/>
  </r>
  <r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69.266666670000006"/>
    <x v="2"/>
    <x v="7"/>
  </r>
  <r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69.266666670000006"/>
    <x v="2"/>
    <x v="7"/>
  </r>
  <r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69.266666670000006"/>
    <x v="2"/>
    <x v="7"/>
  </r>
  <r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69.266666670000006"/>
    <x v="2"/>
    <x v="7"/>
  </r>
  <r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69.266666670000006"/>
    <x v="2"/>
    <x v="7"/>
  </r>
  <r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69.266666670000006"/>
    <x v="2"/>
    <x v="7"/>
  </r>
  <r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9.266666670000006"/>
    <x v="2"/>
    <x v="7"/>
  </r>
  <r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9.266666670000006"/>
    <x v="2"/>
    <x v="7"/>
  </r>
  <r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69.266666670000006"/>
    <x v="2"/>
    <x v="7"/>
  </r>
  <r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69.266666670000006"/>
    <x v="2"/>
    <x v="7"/>
  </r>
  <r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.266666670000006"/>
    <x v="2"/>
    <x v="7"/>
  </r>
  <r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69.266666670000006"/>
    <x v="2"/>
    <x v="7"/>
  </r>
  <r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69.266666670000006"/>
    <x v="2"/>
    <x v="7"/>
  </r>
  <r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69.266666670000006"/>
    <x v="2"/>
    <x v="7"/>
  </r>
  <r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69.266666670000006"/>
    <x v="2"/>
    <x v="7"/>
  </r>
  <r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69.266666670000006"/>
    <x v="2"/>
    <x v="7"/>
  </r>
  <r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69.266666670000006"/>
    <x v="2"/>
    <x v="7"/>
  </r>
  <r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69.266666670000006"/>
    <x v="2"/>
    <x v="7"/>
  </r>
  <r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69.266666670000006"/>
    <x v="2"/>
    <x v="7"/>
  </r>
  <r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69.266666670000006"/>
    <x v="2"/>
    <x v="7"/>
  </r>
  <r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69.266666670000006"/>
    <x v="2"/>
    <x v="7"/>
  </r>
  <r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69.266666670000006"/>
    <x v="2"/>
    <x v="7"/>
  </r>
  <r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69.266666670000006"/>
    <x v="2"/>
    <x v="7"/>
  </r>
  <r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69.266666670000006"/>
    <x v="2"/>
    <x v="7"/>
  </r>
  <r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69.266666670000006"/>
    <x v="2"/>
    <x v="7"/>
  </r>
  <r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69.266666670000006"/>
    <x v="2"/>
    <x v="7"/>
  </r>
  <r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69.266666670000006"/>
    <x v="2"/>
    <x v="7"/>
  </r>
  <r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69.266666670000006"/>
    <x v="2"/>
    <x v="7"/>
  </r>
  <r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9.266666670000006"/>
    <x v="2"/>
    <x v="7"/>
  </r>
  <r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69.266666670000006"/>
    <x v="2"/>
    <x v="7"/>
  </r>
  <r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69.266666670000006"/>
    <x v="2"/>
    <x v="7"/>
  </r>
  <r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69.266666670000006"/>
    <x v="2"/>
    <x v="7"/>
  </r>
  <r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69.266666670000006"/>
    <x v="2"/>
    <x v="7"/>
  </r>
  <r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69.266666670000006"/>
    <x v="2"/>
    <x v="7"/>
  </r>
  <r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69.266666670000006"/>
    <x v="2"/>
    <x v="7"/>
  </r>
  <r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69.266666670000006"/>
    <x v="2"/>
    <x v="7"/>
  </r>
  <r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69.266666670000006"/>
    <x v="2"/>
    <x v="7"/>
  </r>
  <r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9.266666670000006"/>
    <x v="2"/>
    <x v="7"/>
  </r>
  <r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69.266666670000006"/>
    <x v="2"/>
    <x v="7"/>
  </r>
  <r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69.266666670000006"/>
    <x v="2"/>
    <x v="7"/>
  </r>
  <r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69.266666670000006"/>
    <x v="2"/>
    <x v="7"/>
  </r>
  <r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69.266666670000006"/>
    <x v="2"/>
    <x v="7"/>
  </r>
  <r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69.266666670000006"/>
    <x v="2"/>
    <x v="7"/>
  </r>
  <r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69.266666670000006"/>
    <x v="2"/>
    <x v="7"/>
  </r>
  <r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69.266666670000006"/>
    <x v="2"/>
    <x v="7"/>
  </r>
  <r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69.266666670000006"/>
    <x v="2"/>
    <x v="7"/>
  </r>
  <r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9.266666670000006"/>
    <x v="2"/>
    <x v="7"/>
  </r>
  <r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69.266666670000006"/>
    <x v="2"/>
    <x v="7"/>
  </r>
  <r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69.266666670000006"/>
    <x v="2"/>
    <x v="7"/>
  </r>
  <r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69.266666670000006"/>
    <x v="2"/>
    <x v="7"/>
  </r>
  <r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69.266666670000006"/>
    <x v="2"/>
    <x v="7"/>
  </r>
  <r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69.266666670000006"/>
    <x v="2"/>
    <x v="7"/>
  </r>
  <r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9.266666670000006"/>
    <x v="2"/>
    <x v="7"/>
  </r>
  <r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69.266666670000006"/>
    <x v="2"/>
    <x v="7"/>
  </r>
  <r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69.266666670000006"/>
    <x v="2"/>
    <x v="7"/>
  </r>
  <r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69.266666670000006"/>
    <x v="2"/>
    <x v="7"/>
  </r>
  <r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69.266666670000006"/>
    <x v="2"/>
    <x v="7"/>
  </r>
  <r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69.266666670000006"/>
    <x v="2"/>
    <x v="7"/>
  </r>
  <r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266666670000006"/>
    <x v="2"/>
    <x v="7"/>
  </r>
  <r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69.266666670000006"/>
    <x v="2"/>
    <x v="7"/>
  </r>
  <r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69.266666670000006"/>
    <x v="2"/>
    <x v="7"/>
  </r>
  <r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69.266666670000006"/>
    <x v="2"/>
    <x v="7"/>
  </r>
  <r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69.266666670000006"/>
    <x v="2"/>
    <x v="7"/>
  </r>
  <r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.266666670000006"/>
    <x v="2"/>
    <x v="7"/>
  </r>
  <r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69.266666670000006"/>
    <x v="2"/>
    <x v="7"/>
  </r>
  <r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69.266666670000006"/>
    <x v="2"/>
    <x v="7"/>
  </r>
  <r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9.266666670000006"/>
    <x v="2"/>
    <x v="7"/>
  </r>
  <r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69.266666670000006"/>
    <x v="2"/>
    <x v="7"/>
  </r>
  <r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69.266666670000006"/>
    <x v="2"/>
    <x v="7"/>
  </r>
  <r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69.266666670000006"/>
    <x v="2"/>
    <x v="7"/>
  </r>
  <r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9.266666670000006"/>
    <x v="2"/>
    <x v="7"/>
  </r>
  <r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69.266666670000006"/>
    <x v="2"/>
    <x v="7"/>
  </r>
  <r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69.266666670000006"/>
    <x v="2"/>
    <x v="7"/>
  </r>
  <r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69.266666670000006"/>
    <x v="2"/>
    <x v="7"/>
  </r>
  <r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69.266666670000006"/>
    <x v="2"/>
    <x v="7"/>
  </r>
  <r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9.266666670000006"/>
    <x v="2"/>
    <x v="7"/>
  </r>
  <r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69.266666670000006"/>
    <x v="2"/>
    <x v="7"/>
  </r>
  <r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69.266666670000006"/>
    <x v="2"/>
    <x v="7"/>
  </r>
  <r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69.266666670000006"/>
    <x v="2"/>
    <x v="7"/>
  </r>
  <r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9.266666670000006"/>
    <x v="2"/>
    <x v="7"/>
  </r>
  <r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69.266666670000006"/>
    <x v="2"/>
    <x v="7"/>
  </r>
  <r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69.266666670000006"/>
    <x v="2"/>
    <x v="7"/>
  </r>
  <r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9.266666670000006"/>
    <x v="2"/>
    <x v="7"/>
  </r>
  <r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69.266666670000006"/>
    <x v="2"/>
    <x v="7"/>
  </r>
  <r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69.266666670000006"/>
    <x v="2"/>
    <x v="7"/>
  </r>
  <r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69.266666670000006"/>
    <x v="2"/>
    <x v="7"/>
  </r>
  <r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9.266666670000006"/>
    <x v="2"/>
    <x v="7"/>
  </r>
  <r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69.266666670000006"/>
    <x v="2"/>
    <x v="7"/>
  </r>
  <r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69.266666670000006"/>
    <x v="2"/>
    <x v="7"/>
  </r>
  <r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69.266666670000006"/>
    <x v="2"/>
    <x v="7"/>
  </r>
  <r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69.266666670000006"/>
    <x v="2"/>
    <x v="7"/>
  </r>
  <r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69.266666670000006"/>
    <x v="2"/>
    <x v="7"/>
  </r>
  <r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69.266666670000006"/>
    <x v="2"/>
    <x v="7"/>
  </r>
  <r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69.266666670000006"/>
    <x v="2"/>
    <x v="8"/>
  </r>
  <r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69.266666670000006"/>
    <x v="2"/>
    <x v="8"/>
  </r>
  <r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9.266666670000006"/>
    <x v="2"/>
    <x v="8"/>
  </r>
  <r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69.266666670000006"/>
    <x v="2"/>
    <x v="8"/>
  </r>
  <r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69.266666670000006"/>
    <x v="2"/>
    <x v="8"/>
  </r>
  <r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9.266666670000006"/>
    <x v="2"/>
    <x v="8"/>
  </r>
  <r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69.266666670000006"/>
    <x v="2"/>
    <x v="8"/>
  </r>
  <r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69.266666670000006"/>
    <x v="2"/>
    <x v="8"/>
  </r>
  <r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9.266666670000006"/>
    <x v="2"/>
    <x v="8"/>
  </r>
  <r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69.266666670000006"/>
    <x v="2"/>
    <x v="8"/>
  </r>
  <r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69.266666670000006"/>
    <x v="2"/>
    <x v="8"/>
  </r>
  <r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69.266666670000006"/>
    <x v="2"/>
    <x v="8"/>
  </r>
  <r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69.266666670000006"/>
    <x v="2"/>
    <x v="8"/>
  </r>
  <r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9.266666670000006"/>
    <x v="2"/>
    <x v="8"/>
  </r>
  <r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69.266666670000006"/>
    <x v="2"/>
    <x v="8"/>
  </r>
  <r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9.266666670000006"/>
    <x v="2"/>
    <x v="8"/>
  </r>
  <r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69.266666670000006"/>
    <x v="2"/>
    <x v="8"/>
  </r>
  <r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69.266666670000006"/>
    <x v="2"/>
    <x v="8"/>
  </r>
  <r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69.266666670000006"/>
    <x v="2"/>
    <x v="8"/>
  </r>
  <r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9.266666670000006"/>
    <x v="2"/>
    <x v="8"/>
  </r>
  <r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69.266666670000006"/>
    <x v="2"/>
    <x v="8"/>
  </r>
  <r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69.266666670000006"/>
    <x v="2"/>
    <x v="8"/>
  </r>
  <r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69.266666670000006"/>
    <x v="2"/>
    <x v="8"/>
  </r>
  <r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69.266666670000006"/>
    <x v="2"/>
    <x v="8"/>
  </r>
  <r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69.266666670000006"/>
    <x v="2"/>
    <x v="8"/>
  </r>
  <r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69.266666670000006"/>
    <x v="2"/>
    <x v="8"/>
  </r>
  <r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9.266666670000006"/>
    <x v="2"/>
    <x v="8"/>
  </r>
  <r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69.266666670000006"/>
    <x v="2"/>
    <x v="8"/>
  </r>
  <r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9.266666670000006"/>
    <x v="2"/>
    <x v="8"/>
  </r>
  <r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9.266666670000006"/>
    <x v="2"/>
    <x v="8"/>
  </r>
  <r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69.266666670000006"/>
    <x v="2"/>
    <x v="8"/>
  </r>
  <r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69.266666670000006"/>
    <x v="2"/>
    <x v="8"/>
  </r>
  <r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69.266666670000006"/>
    <x v="2"/>
    <x v="8"/>
  </r>
  <r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9.266666670000006"/>
    <x v="2"/>
    <x v="8"/>
  </r>
  <r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69.266666670000006"/>
    <x v="2"/>
    <x v="8"/>
  </r>
  <r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69.266666670000006"/>
    <x v="2"/>
    <x v="8"/>
  </r>
  <r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9.266666670000006"/>
    <x v="2"/>
    <x v="8"/>
  </r>
  <r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9.266666670000006"/>
    <x v="2"/>
    <x v="8"/>
  </r>
  <r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9.266666670000006"/>
    <x v="2"/>
    <x v="8"/>
  </r>
  <r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9.266666670000006"/>
    <x v="2"/>
    <x v="8"/>
  </r>
  <r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69.266666670000006"/>
    <x v="2"/>
    <x v="8"/>
  </r>
  <r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69.266666670000006"/>
    <x v="2"/>
    <x v="8"/>
  </r>
  <r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69.266666670000006"/>
    <x v="2"/>
    <x v="8"/>
  </r>
  <r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69.266666670000006"/>
    <x v="2"/>
    <x v="8"/>
  </r>
  <r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69.266666670000006"/>
    <x v="2"/>
    <x v="8"/>
  </r>
  <r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69.266666670000006"/>
    <x v="2"/>
    <x v="8"/>
  </r>
  <r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69.266666670000006"/>
    <x v="2"/>
    <x v="8"/>
  </r>
  <r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69.266666670000006"/>
    <x v="2"/>
    <x v="8"/>
  </r>
  <r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69.266666670000006"/>
    <x v="2"/>
    <x v="8"/>
  </r>
  <r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69.266666670000006"/>
    <x v="2"/>
    <x v="8"/>
  </r>
  <r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69.266666670000006"/>
    <x v="2"/>
    <x v="8"/>
  </r>
  <r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69.266666670000006"/>
    <x v="2"/>
    <x v="8"/>
  </r>
  <r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9.266666670000006"/>
    <x v="2"/>
    <x v="8"/>
  </r>
  <r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69.266666670000006"/>
    <x v="2"/>
    <x v="8"/>
  </r>
  <r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69.266666670000006"/>
    <x v="2"/>
    <x v="8"/>
  </r>
  <r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69.266666670000006"/>
    <x v="2"/>
    <x v="8"/>
  </r>
  <r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69.266666670000006"/>
    <x v="2"/>
    <x v="8"/>
  </r>
  <r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69.266666670000006"/>
    <x v="2"/>
    <x v="8"/>
  </r>
  <r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69.266666670000006"/>
    <x v="2"/>
    <x v="8"/>
  </r>
  <r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69.266666670000006"/>
    <x v="2"/>
    <x v="8"/>
  </r>
  <r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69.266666670000006"/>
    <x v="2"/>
    <x v="8"/>
  </r>
  <r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69.266666670000006"/>
    <x v="2"/>
    <x v="8"/>
  </r>
  <r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69.266666670000006"/>
    <x v="2"/>
    <x v="8"/>
  </r>
  <r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69.266666670000006"/>
    <x v="2"/>
    <x v="8"/>
  </r>
  <r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69.266666670000006"/>
    <x v="2"/>
    <x v="8"/>
  </r>
  <r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69.266666670000006"/>
    <x v="2"/>
    <x v="8"/>
  </r>
  <r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69.266666670000006"/>
    <x v="2"/>
    <x v="8"/>
  </r>
  <r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69.266666670000006"/>
    <x v="2"/>
    <x v="8"/>
  </r>
  <r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69.266666670000006"/>
    <x v="2"/>
    <x v="8"/>
  </r>
  <r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69.266666670000006"/>
    <x v="2"/>
    <x v="8"/>
  </r>
  <r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9.266666670000006"/>
    <x v="2"/>
    <x v="8"/>
  </r>
  <r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69.266666670000006"/>
    <x v="2"/>
    <x v="8"/>
  </r>
  <r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69.266666670000006"/>
    <x v="2"/>
    <x v="8"/>
  </r>
  <r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69.266666670000006"/>
    <x v="2"/>
    <x v="8"/>
  </r>
  <r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69.266666670000006"/>
    <x v="2"/>
    <x v="8"/>
  </r>
  <r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69.266666670000006"/>
    <x v="2"/>
    <x v="8"/>
  </r>
  <r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69.266666670000006"/>
    <x v="2"/>
    <x v="8"/>
  </r>
  <r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69.266666670000006"/>
    <x v="2"/>
    <x v="8"/>
  </r>
  <r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69.266666670000006"/>
    <x v="2"/>
    <x v="8"/>
  </r>
  <r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69.266666670000006"/>
    <x v="2"/>
    <x v="8"/>
  </r>
  <r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9.266666670000006"/>
    <x v="3"/>
    <x v="9"/>
  </r>
  <r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9.266666670000006"/>
    <x v="3"/>
    <x v="9"/>
  </r>
  <r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69.266666670000006"/>
    <x v="3"/>
    <x v="9"/>
  </r>
  <r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69.266666670000006"/>
    <x v="3"/>
    <x v="9"/>
  </r>
  <r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69.266666670000006"/>
    <x v="3"/>
    <x v="9"/>
  </r>
  <r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69.266666670000006"/>
    <x v="3"/>
    <x v="9"/>
  </r>
  <r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69.266666670000006"/>
    <x v="3"/>
    <x v="9"/>
  </r>
  <r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69.266666670000006"/>
    <x v="3"/>
    <x v="9"/>
  </r>
  <r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9.266666670000006"/>
    <x v="3"/>
    <x v="9"/>
  </r>
  <r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69.266666670000006"/>
    <x v="3"/>
    <x v="9"/>
  </r>
  <r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69.266666670000006"/>
    <x v="3"/>
    <x v="9"/>
  </r>
  <r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9.266666670000006"/>
    <x v="3"/>
    <x v="9"/>
  </r>
  <r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69.266666670000006"/>
    <x v="3"/>
    <x v="9"/>
  </r>
  <r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69.266666670000006"/>
    <x v="3"/>
    <x v="9"/>
  </r>
  <r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69.266666670000006"/>
    <x v="3"/>
    <x v="9"/>
  </r>
  <r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9.266666670000006"/>
    <x v="3"/>
    <x v="9"/>
  </r>
  <r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69.266666670000006"/>
    <x v="3"/>
    <x v="9"/>
  </r>
  <r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69.266666670000006"/>
    <x v="3"/>
    <x v="9"/>
  </r>
  <r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69.266666670000006"/>
    <x v="3"/>
    <x v="9"/>
  </r>
  <r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9.266666670000006"/>
    <x v="3"/>
    <x v="9"/>
  </r>
  <r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69.266666670000006"/>
    <x v="3"/>
    <x v="9"/>
  </r>
  <r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9.266666670000006"/>
    <x v="3"/>
    <x v="9"/>
  </r>
  <r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9.266666670000006"/>
    <x v="3"/>
    <x v="9"/>
  </r>
  <r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69.266666670000006"/>
    <x v="3"/>
    <x v="9"/>
  </r>
  <r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69.266666670000006"/>
    <x v="3"/>
    <x v="9"/>
  </r>
  <r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69.266666670000006"/>
    <x v="3"/>
    <x v="9"/>
  </r>
  <r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69.266666670000006"/>
    <x v="3"/>
    <x v="9"/>
  </r>
  <r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69.266666670000006"/>
    <x v="3"/>
    <x v="9"/>
  </r>
  <r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69.266666670000006"/>
    <x v="3"/>
    <x v="9"/>
  </r>
  <r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69.266666670000006"/>
    <x v="3"/>
    <x v="9"/>
  </r>
  <r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69.266666670000006"/>
    <x v="3"/>
    <x v="9"/>
  </r>
  <r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69.266666670000006"/>
    <x v="3"/>
    <x v="9"/>
  </r>
  <r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69.266666670000006"/>
    <x v="3"/>
    <x v="9"/>
  </r>
  <r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9.266666670000006"/>
    <x v="3"/>
    <x v="9"/>
  </r>
  <r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69.266666670000006"/>
    <x v="3"/>
    <x v="9"/>
  </r>
  <r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69.266666670000006"/>
    <x v="3"/>
    <x v="9"/>
  </r>
  <r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69.266666670000006"/>
    <x v="3"/>
    <x v="9"/>
  </r>
  <r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9.266666670000006"/>
    <x v="3"/>
    <x v="9"/>
  </r>
  <r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9.266666670000006"/>
    <x v="3"/>
    <x v="9"/>
  </r>
  <r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69.266666670000006"/>
    <x v="3"/>
    <x v="9"/>
  </r>
  <r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69.266666670000006"/>
    <x v="3"/>
    <x v="10"/>
  </r>
  <r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69.266666670000006"/>
    <x v="3"/>
    <x v="10"/>
  </r>
  <r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69.266666670000006"/>
    <x v="3"/>
    <x v="10"/>
  </r>
  <r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69.266666670000006"/>
    <x v="3"/>
    <x v="10"/>
  </r>
  <r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69.266666670000006"/>
    <x v="3"/>
    <x v="10"/>
  </r>
  <r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69.266666670000006"/>
    <x v="3"/>
    <x v="10"/>
  </r>
  <r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69.266666670000006"/>
    <x v="3"/>
    <x v="10"/>
  </r>
  <r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69.266666670000006"/>
    <x v="3"/>
    <x v="10"/>
  </r>
  <r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69.266666670000006"/>
    <x v="3"/>
    <x v="10"/>
  </r>
  <r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69.266666670000006"/>
    <x v="3"/>
    <x v="10"/>
  </r>
  <r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69.266666670000006"/>
    <x v="3"/>
    <x v="10"/>
  </r>
  <r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69.266666670000006"/>
    <x v="3"/>
    <x v="10"/>
  </r>
  <r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69.266666670000006"/>
    <x v="3"/>
    <x v="10"/>
  </r>
  <r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9.266666670000006"/>
    <x v="3"/>
    <x v="10"/>
  </r>
  <r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69.266666670000006"/>
    <x v="3"/>
    <x v="10"/>
  </r>
  <r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69.266666670000006"/>
    <x v="3"/>
    <x v="10"/>
  </r>
  <r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9.266666670000006"/>
    <x v="3"/>
    <x v="10"/>
  </r>
  <r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69.266666670000006"/>
    <x v="3"/>
    <x v="10"/>
  </r>
  <r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69.266666670000006"/>
    <x v="3"/>
    <x v="10"/>
  </r>
  <r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9.266666670000006"/>
    <x v="3"/>
    <x v="10"/>
  </r>
  <r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9.266666670000006"/>
    <x v="4"/>
    <x v="11"/>
  </r>
  <r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69.266666670000006"/>
    <x v="4"/>
    <x v="11"/>
  </r>
  <r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69.266666670000006"/>
    <x v="4"/>
    <x v="11"/>
  </r>
  <r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9.266666670000006"/>
    <x v="4"/>
    <x v="11"/>
  </r>
  <r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69.266666670000006"/>
    <x v="4"/>
    <x v="11"/>
  </r>
  <r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69.266666670000006"/>
    <x v="4"/>
    <x v="11"/>
  </r>
  <r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69.266666670000006"/>
    <x v="4"/>
    <x v="11"/>
  </r>
  <r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.266666670000006"/>
    <x v="4"/>
    <x v="11"/>
  </r>
  <r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69.266666670000006"/>
    <x v="4"/>
    <x v="11"/>
  </r>
  <r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69.266666670000006"/>
    <x v="4"/>
    <x v="11"/>
  </r>
  <r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9.266666670000006"/>
    <x v="4"/>
    <x v="11"/>
  </r>
  <r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9.266666670000006"/>
    <x v="4"/>
    <x v="11"/>
  </r>
  <r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69.266666670000006"/>
    <x v="4"/>
    <x v="11"/>
  </r>
  <r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69.266666670000006"/>
    <x v="4"/>
    <x v="11"/>
  </r>
  <r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69.266666670000006"/>
    <x v="4"/>
    <x v="11"/>
  </r>
  <r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69.266666670000006"/>
    <x v="4"/>
    <x v="11"/>
  </r>
  <r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69.266666670000006"/>
    <x v="4"/>
    <x v="11"/>
  </r>
  <r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69.266666670000006"/>
    <x v="4"/>
    <x v="11"/>
  </r>
  <r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69.266666670000006"/>
    <x v="4"/>
    <x v="11"/>
  </r>
  <r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69.266666670000006"/>
    <x v="4"/>
    <x v="11"/>
  </r>
  <r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69.266666670000006"/>
    <x v="4"/>
    <x v="11"/>
  </r>
  <r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69.266666670000006"/>
    <x v="4"/>
    <x v="11"/>
  </r>
  <r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69.266666670000006"/>
    <x v="4"/>
    <x v="11"/>
  </r>
  <r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9.266666670000006"/>
    <x v="4"/>
    <x v="11"/>
  </r>
  <r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69.266666670000006"/>
    <x v="4"/>
    <x v="11"/>
  </r>
  <r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69.266666670000006"/>
    <x v="4"/>
    <x v="11"/>
  </r>
  <r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69.266666670000006"/>
    <x v="4"/>
    <x v="11"/>
  </r>
  <r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69.266666670000006"/>
    <x v="4"/>
    <x v="11"/>
  </r>
  <r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69.266666670000006"/>
    <x v="4"/>
    <x v="11"/>
  </r>
  <r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69.266666670000006"/>
    <x v="4"/>
    <x v="11"/>
  </r>
  <r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69.266666670000006"/>
    <x v="4"/>
    <x v="11"/>
  </r>
  <r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69.266666670000006"/>
    <x v="4"/>
    <x v="11"/>
  </r>
  <r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69.266666670000006"/>
    <x v="4"/>
    <x v="11"/>
  </r>
  <r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69.266666670000006"/>
    <x v="4"/>
    <x v="11"/>
  </r>
  <r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9.266666670000006"/>
    <x v="4"/>
    <x v="11"/>
  </r>
  <r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69.266666670000006"/>
    <x v="4"/>
    <x v="11"/>
  </r>
  <r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9.266666670000006"/>
    <x v="4"/>
    <x v="11"/>
  </r>
  <r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9.266666670000006"/>
    <x v="4"/>
    <x v="11"/>
  </r>
  <r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69.266666670000006"/>
    <x v="4"/>
    <x v="11"/>
  </r>
  <r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69.266666670000006"/>
    <x v="4"/>
    <x v="11"/>
  </r>
  <r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69.266666670000006"/>
    <x v="4"/>
    <x v="11"/>
  </r>
  <r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69.266666670000006"/>
    <x v="4"/>
    <x v="11"/>
  </r>
  <r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69.266666670000006"/>
    <x v="4"/>
    <x v="11"/>
  </r>
  <r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69.266666670000006"/>
    <x v="4"/>
    <x v="11"/>
  </r>
  <r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69.266666670000006"/>
    <x v="4"/>
    <x v="11"/>
  </r>
  <r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9.266666670000006"/>
    <x v="4"/>
    <x v="11"/>
  </r>
  <r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69.266666670000006"/>
    <x v="4"/>
    <x v="11"/>
  </r>
  <r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69.266666670000006"/>
    <x v="4"/>
    <x v="11"/>
  </r>
  <r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69.266666670000006"/>
    <x v="4"/>
    <x v="11"/>
  </r>
  <r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9.266666670000006"/>
    <x v="4"/>
    <x v="11"/>
  </r>
  <r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9.266666670000006"/>
    <x v="4"/>
    <x v="11"/>
  </r>
  <r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9.266666670000006"/>
    <x v="4"/>
    <x v="11"/>
  </r>
  <r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69.266666670000006"/>
    <x v="4"/>
    <x v="11"/>
  </r>
  <r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69.266666670000006"/>
    <x v="4"/>
    <x v="11"/>
  </r>
  <r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69.266666670000006"/>
    <x v="4"/>
    <x v="11"/>
  </r>
  <r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69.266666670000006"/>
    <x v="4"/>
    <x v="11"/>
  </r>
  <r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69.266666670000006"/>
    <x v="4"/>
    <x v="11"/>
  </r>
  <r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69.266666670000006"/>
    <x v="4"/>
    <x v="11"/>
  </r>
  <r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69.266666670000006"/>
    <x v="4"/>
    <x v="11"/>
  </r>
  <r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9.266666670000006"/>
    <x v="4"/>
    <x v="11"/>
  </r>
  <r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9.266666670000006"/>
    <x v="4"/>
    <x v="12"/>
  </r>
  <r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69.266666670000006"/>
    <x v="4"/>
    <x v="12"/>
  </r>
  <r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9.266666670000006"/>
    <x v="4"/>
    <x v="12"/>
  </r>
  <r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9.266666670000006"/>
    <x v="4"/>
    <x v="12"/>
  </r>
  <r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69.266666670000006"/>
    <x v="4"/>
    <x v="12"/>
  </r>
  <r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69.266666670000006"/>
    <x v="4"/>
    <x v="12"/>
  </r>
  <r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.266666670000006"/>
    <x v="4"/>
    <x v="12"/>
  </r>
  <r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69.266666670000006"/>
    <x v="4"/>
    <x v="12"/>
  </r>
  <r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69.266666670000006"/>
    <x v="4"/>
    <x v="12"/>
  </r>
  <r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69.266666670000006"/>
    <x v="4"/>
    <x v="12"/>
  </r>
  <r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69.266666670000006"/>
    <x v="4"/>
    <x v="12"/>
  </r>
  <r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69.266666670000006"/>
    <x v="4"/>
    <x v="12"/>
  </r>
  <r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69.266666670000006"/>
    <x v="4"/>
    <x v="12"/>
  </r>
  <r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69.266666670000006"/>
    <x v="4"/>
    <x v="12"/>
  </r>
  <r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9.266666670000006"/>
    <x v="4"/>
    <x v="12"/>
  </r>
  <r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69.266666670000006"/>
    <x v="4"/>
    <x v="12"/>
  </r>
  <r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69.266666670000006"/>
    <x v="4"/>
    <x v="12"/>
  </r>
  <r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9.266666670000006"/>
    <x v="4"/>
    <x v="12"/>
  </r>
  <r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69.266666670000006"/>
    <x v="4"/>
    <x v="12"/>
  </r>
  <r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69.266666670000006"/>
    <x v="4"/>
    <x v="12"/>
  </r>
  <r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69.266666670000006"/>
    <x v="4"/>
    <x v="13"/>
  </r>
  <r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69.266666670000006"/>
    <x v="4"/>
    <x v="13"/>
  </r>
  <r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69.266666670000006"/>
    <x v="4"/>
    <x v="13"/>
  </r>
  <r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69.266666670000006"/>
    <x v="4"/>
    <x v="13"/>
  </r>
  <r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69.266666670000006"/>
    <x v="4"/>
    <x v="13"/>
  </r>
  <r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69.266666670000006"/>
    <x v="4"/>
    <x v="13"/>
  </r>
  <r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69.266666670000006"/>
    <x v="4"/>
    <x v="13"/>
  </r>
  <r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9.266666670000006"/>
    <x v="4"/>
    <x v="13"/>
  </r>
  <r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69.266666670000006"/>
    <x v="4"/>
    <x v="13"/>
  </r>
  <r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69.266666670000006"/>
    <x v="4"/>
    <x v="13"/>
  </r>
  <r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69.266666670000006"/>
    <x v="4"/>
    <x v="13"/>
  </r>
  <r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69.266666670000006"/>
    <x v="4"/>
    <x v="13"/>
  </r>
  <r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69.266666670000006"/>
    <x v="4"/>
    <x v="13"/>
  </r>
  <r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69.266666670000006"/>
    <x v="4"/>
    <x v="13"/>
  </r>
  <r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69.266666670000006"/>
    <x v="4"/>
    <x v="13"/>
  </r>
  <r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69.266666670000006"/>
    <x v="4"/>
    <x v="13"/>
  </r>
  <r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9.266666670000006"/>
    <x v="4"/>
    <x v="13"/>
  </r>
  <r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.266666670000006"/>
    <x v="4"/>
    <x v="13"/>
  </r>
  <r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69.266666670000006"/>
    <x v="4"/>
    <x v="13"/>
  </r>
  <r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69.266666670000006"/>
    <x v="4"/>
    <x v="13"/>
  </r>
  <r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9.266666670000006"/>
    <x v="4"/>
    <x v="14"/>
  </r>
  <r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69.266666670000006"/>
    <x v="4"/>
    <x v="14"/>
  </r>
  <r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69.266666670000006"/>
    <x v="4"/>
    <x v="14"/>
  </r>
  <r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69.266666670000006"/>
    <x v="4"/>
    <x v="14"/>
  </r>
  <r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69.266666670000006"/>
    <x v="4"/>
    <x v="14"/>
  </r>
  <r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9.266666670000006"/>
    <x v="4"/>
    <x v="14"/>
  </r>
  <r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69.266666670000006"/>
    <x v="4"/>
    <x v="14"/>
  </r>
  <r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69.266666670000006"/>
    <x v="4"/>
    <x v="14"/>
  </r>
  <r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69.266666670000006"/>
    <x v="4"/>
    <x v="14"/>
  </r>
  <r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69.266666670000006"/>
    <x v="4"/>
    <x v="14"/>
  </r>
  <r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9.266666670000006"/>
    <x v="4"/>
    <x v="14"/>
  </r>
  <r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69.266666670000006"/>
    <x v="4"/>
    <x v="14"/>
  </r>
  <r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69.266666670000006"/>
    <x v="4"/>
    <x v="14"/>
  </r>
  <r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9.266666670000006"/>
    <x v="4"/>
    <x v="14"/>
  </r>
  <r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69.266666670000006"/>
    <x v="4"/>
    <x v="14"/>
  </r>
  <r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69.266666670000006"/>
    <x v="4"/>
    <x v="14"/>
  </r>
  <r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69.266666670000006"/>
    <x v="4"/>
    <x v="14"/>
  </r>
  <r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69.266666670000006"/>
    <x v="4"/>
    <x v="14"/>
  </r>
  <r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69.266666670000006"/>
    <x v="4"/>
    <x v="14"/>
  </r>
  <r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69.266666670000006"/>
    <x v="4"/>
    <x v="14"/>
  </r>
  <r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69.266666670000006"/>
    <x v="4"/>
    <x v="13"/>
  </r>
  <r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9.266666670000006"/>
    <x v="4"/>
    <x v="13"/>
  </r>
  <r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69.266666670000006"/>
    <x v="4"/>
    <x v="13"/>
  </r>
  <r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69.266666670000006"/>
    <x v="4"/>
    <x v="13"/>
  </r>
  <r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69.266666670000006"/>
    <x v="4"/>
    <x v="13"/>
  </r>
  <r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69.266666670000006"/>
    <x v="4"/>
    <x v="13"/>
  </r>
  <r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69.266666670000006"/>
    <x v="4"/>
    <x v="13"/>
  </r>
  <r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69.266666670000006"/>
    <x v="4"/>
    <x v="13"/>
  </r>
  <r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9.266666670000006"/>
    <x v="4"/>
    <x v="13"/>
  </r>
  <r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9.266666670000006"/>
    <x v="4"/>
    <x v="13"/>
  </r>
  <r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9.266666670000006"/>
    <x v="4"/>
    <x v="13"/>
  </r>
  <r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69.266666670000006"/>
    <x v="4"/>
    <x v="13"/>
  </r>
  <r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9.266666670000006"/>
    <x v="4"/>
    <x v="13"/>
  </r>
  <r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69.266666670000006"/>
    <x v="4"/>
    <x v="13"/>
  </r>
  <r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69.266666670000006"/>
    <x v="4"/>
    <x v="13"/>
  </r>
  <r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69.266666670000006"/>
    <x v="4"/>
    <x v="13"/>
  </r>
  <r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9.266666670000006"/>
    <x v="4"/>
    <x v="13"/>
  </r>
  <r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69.266666670000006"/>
    <x v="4"/>
    <x v="13"/>
  </r>
  <r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69.266666670000006"/>
    <x v="4"/>
    <x v="13"/>
  </r>
  <r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69.266666670000006"/>
    <x v="4"/>
    <x v="13"/>
  </r>
  <r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9.266666670000006"/>
    <x v="4"/>
    <x v="13"/>
  </r>
  <r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69.266666670000006"/>
    <x v="4"/>
    <x v="13"/>
  </r>
  <r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69.266666670000006"/>
    <x v="4"/>
    <x v="13"/>
  </r>
  <r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69.266666670000006"/>
    <x v="4"/>
    <x v="13"/>
  </r>
  <r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69.266666670000006"/>
    <x v="4"/>
    <x v="13"/>
  </r>
  <r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69.266666670000006"/>
    <x v="4"/>
    <x v="13"/>
  </r>
  <r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69.266666670000006"/>
    <x v="4"/>
    <x v="13"/>
  </r>
  <r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69.266666670000006"/>
    <x v="4"/>
    <x v="13"/>
  </r>
  <r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69.266666670000006"/>
    <x v="4"/>
    <x v="13"/>
  </r>
  <r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9.266666670000006"/>
    <x v="4"/>
    <x v="13"/>
  </r>
  <r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.266666670000006"/>
    <x v="4"/>
    <x v="13"/>
  </r>
  <r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.266666670000006"/>
    <x v="4"/>
    <x v="13"/>
  </r>
  <r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69.266666670000006"/>
    <x v="4"/>
    <x v="13"/>
  </r>
  <r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9.266666670000006"/>
    <x v="4"/>
    <x v="13"/>
  </r>
  <r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69.266666670000006"/>
    <x v="4"/>
    <x v="13"/>
  </r>
  <r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69.266666670000006"/>
    <x v="4"/>
    <x v="13"/>
  </r>
  <r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69.266666670000006"/>
    <x v="4"/>
    <x v="13"/>
  </r>
  <r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69.266666670000006"/>
    <x v="4"/>
    <x v="13"/>
  </r>
  <r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69.266666670000006"/>
    <x v="4"/>
    <x v="13"/>
  </r>
  <r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69.266666670000006"/>
    <x v="4"/>
    <x v="13"/>
  </r>
  <r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9.266666670000006"/>
    <x v="2"/>
    <x v="8"/>
  </r>
  <r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9.266666670000006"/>
    <x v="2"/>
    <x v="8"/>
  </r>
  <r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69.266666670000006"/>
    <x v="2"/>
    <x v="8"/>
  </r>
  <r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69.266666670000006"/>
    <x v="2"/>
    <x v="8"/>
  </r>
  <r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266666670000006"/>
    <x v="2"/>
    <x v="8"/>
  </r>
  <r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9.266666670000006"/>
    <x v="2"/>
    <x v="8"/>
  </r>
  <r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69.266666670000006"/>
    <x v="2"/>
    <x v="8"/>
  </r>
  <r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9.266666670000006"/>
    <x v="2"/>
    <x v="8"/>
  </r>
  <r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9.266666670000006"/>
    <x v="2"/>
    <x v="8"/>
  </r>
  <r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69.266666670000006"/>
    <x v="2"/>
    <x v="8"/>
  </r>
  <r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69.266666670000006"/>
    <x v="2"/>
    <x v="8"/>
  </r>
  <r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69.266666670000006"/>
    <x v="2"/>
    <x v="8"/>
  </r>
  <r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69.266666670000006"/>
    <x v="2"/>
    <x v="8"/>
  </r>
  <r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9.266666670000006"/>
    <x v="2"/>
    <x v="8"/>
  </r>
  <r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69.266666670000006"/>
    <x v="2"/>
    <x v="8"/>
  </r>
  <r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69.266666670000006"/>
    <x v="2"/>
    <x v="8"/>
  </r>
  <r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69.266666670000006"/>
    <x v="2"/>
    <x v="8"/>
  </r>
  <r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69.266666670000006"/>
    <x v="2"/>
    <x v="8"/>
  </r>
  <r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69.266666670000006"/>
    <x v="2"/>
    <x v="8"/>
  </r>
  <r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69.266666670000006"/>
    <x v="2"/>
    <x v="8"/>
  </r>
  <r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69.266666670000006"/>
    <x v="2"/>
    <x v="8"/>
  </r>
  <r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69.266666670000006"/>
    <x v="2"/>
    <x v="8"/>
  </r>
  <r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9.266666670000006"/>
    <x v="2"/>
    <x v="8"/>
  </r>
  <r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69.266666670000006"/>
    <x v="2"/>
    <x v="8"/>
  </r>
  <r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69.266666670000006"/>
    <x v="2"/>
    <x v="8"/>
  </r>
  <r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69.266666670000006"/>
    <x v="2"/>
    <x v="8"/>
  </r>
  <r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69.266666670000006"/>
    <x v="2"/>
    <x v="8"/>
  </r>
  <r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69.266666670000006"/>
    <x v="2"/>
    <x v="8"/>
  </r>
  <r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69.266666670000006"/>
    <x v="2"/>
    <x v="8"/>
  </r>
  <r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69.266666670000006"/>
    <x v="2"/>
    <x v="8"/>
  </r>
  <r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69.266666670000006"/>
    <x v="2"/>
    <x v="8"/>
  </r>
  <r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69.266666670000006"/>
    <x v="2"/>
    <x v="8"/>
  </r>
  <r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69.266666670000006"/>
    <x v="2"/>
    <x v="8"/>
  </r>
  <r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69.266666670000006"/>
    <x v="2"/>
    <x v="8"/>
  </r>
  <r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69.266666670000006"/>
    <x v="2"/>
    <x v="8"/>
  </r>
  <r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69.266666670000006"/>
    <x v="2"/>
    <x v="8"/>
  </r>
  <r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69.266666670000006"/>
    <x v="2"/>
    <x v="8"/>
  </r>
  <r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69.266666670000006"/>
    <x v="2"/>
    <x v="8"/>
  </r>
  <r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69.266666670000006"/>
    <x v="2"/>
    <x v="8"/>
  </r>
  <r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69.266666670000006"/>
    <x v="2"/>
    <x v="8"/>
  </r>
  <r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69.266666670000006"/>
    <x v="2"/>
    <x v="8"/>
  </r>
  <r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69.266666670000006"/>
    <x v="2"/>
    <x v="8"/>
  </r>
  <r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69.266666670000006"/>
    <x v="2"/>
    <x v="8"/>
  </r>
  <r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69.266666670000006"/>
    <x v="2"/>
    <x v="8"/>
  </r>
  <r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69.266666670000006"/>
    <x v="2"/>
    <x v="8"/>
  </r>
  <r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69.266666670000006"/>
    <x v="2"/>
    <x v="8"/>
  </r>
  <r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69.266666670000006"/>
    <x v="2"/>
    <x v="8"/>
  </r>
  <r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69.266666670000006"/>
    <x v="2"/>
    <x v="8"/>
  </r>
  <r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9.266666670000006"/>
    <x v="2"/>
    <x v="8"/>
  </r>
  <r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69.266666670000006"/>
    <x v="2"/>
    <x v="8"/>
  </r>
  <r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69.266666670000006"/>
    <x v="2"/>
    <x v="8"/>
  </r>
  <r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69.266666670000006"/>
    <x v="2"/>
    <x v="8"/>
  </r>
  <r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69.266666670000006"/>
    <x v="2"/>
    <x v="8"/>
  </r>
  <r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69.266666670000006"/>
    <x v="2"/>
    <x v="8"/>
  </r>
  <r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69.266666670000006"/>
    <x v="2"/>
    <x v="8"/>
  </r>
  <r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69.266666670000006"/>
    <x v="2"/>
    <x v="8"/>
  </r>
  <r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69.266666670000006"/>
    <x v="2"/>
    <x v="8"/>
  </r>
  <r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9.266666670000006"/>
    <x v="2"/>
    <x v="8"/>
  </r>
  <r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69.266666670000006"/>
    <x v="2"/>
    <x v="8"/>
  </r>
  <r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69.266666670000006"/>
    <x v="2"/>
    <x v="8"/>
  </r>
  <r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69.266666670000006"/>
    <x v="2"/>
    <x v="8"/>
  </r>
  <r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69.266666670000006"/>
    <x v="2"/>
    <x v="8"/>
  </r>
  <r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69.266666670000006"/>
    <x v="2"/>
    <x v="8"/>
  </r>
  <r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69.266666670000006"/>
    <x v="2"/>
    <x v="8"/>
  </r>
  <r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69.266666670000006"/>
    <x v="2"/>
    <x v="8"/>
  </r>
  <r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69.266666670000006"/>
    <x v="2"/>
    <x v="8"/>
  </r>
  <r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69.266666670000006"/>
    <x v="2"/>
    <x v="8"/>
  </r>
  <r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9.266666670000006"/>
    <x v="2"/>
    <x v="8"/>
  </r>
  <r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69.266666670000006"/>
    <x v="2"/>
    <x v="8"/>
  </r>
  <r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9.266666670000006"/>
    <x v="2"/>
    <x v="8"/>
  </r>
  <r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69.266666670000006"/>
    <x v="2"/>
    <x v="8"/>
  </r>
  <r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69.266666670000006"/>
    <x v="2"/>
    <x v="8"/>
  </r>
  <r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9.266666670000006"/>
    <x v="2"/>
    <x v="8"/>
  </r>
  <r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69.266666670000006"/>
    <x v="2"/>
    <x v="8"/>
  </r>
  <r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9.266666670000006"/>
    <x v="2"/>
    <x v="8"/>
  </r>
  <r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69.266666670000006"/>
    <x v="2"/>
    <x v="8"/>
  </r>
  <r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69.266666670000006"/>
    <x v="2"/>
    <x v="8"/>
  </r>
  <r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69.266666670000006"/>
    <x v="2"/>
    <x v="8"/>
  </r>
  <r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69.266666670000006"/>
    <x v="2"/>
    <x v="8"/>
  </r>
  <r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69.266666670000006"/>
    <x v="2"/>
    <x v="8"/>
  </r>
  <r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69.266666670000006"/>
    <x v="4"/>
    <x v="15"/>
  </r>
  <r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9.266666670000006"/>
    <x v="4"/>
    <x v="15"/>
  </r>
  <r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69.266666670000006"/>
    <x v="4"/>
    <x v="15"/>
  </r>
  <r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69.266666670000006"/>
    <x v="4"/>
    <x v="15"/>
  </r>
  <r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69.266666670000006"/>
    <x v="4"/>
    <x v="15"/>
  </r>
  <r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9.266666670000006"/>
    <x v="4"/>
    <x v="15"/>
  </r>
  <r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69.266666670000006"/>
    <x v="4"/>
    <x v="15"/>
  </r>
  <r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266666670000006"/>
    <x v="4"/>
    <x v="15"/>
  </r>
  <r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69.266666670000006"/>
    <x v="4"/>
    <x v="15"/>
  </r>
  <r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69.266666670000006"/>
    <x v="4"/>
    <x v="15"/>
  </r>
  <r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69.266666670000006"/>
    <x v="4"/>
    <x v="15"/>
  </r>
  <r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69.266666670000006"/>
    <x v="4"/>
    <x v="15"/>
  </r>
  <r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9.266666670000006"/>
    <x v="4"/>
    <x v="15"/>
  </r>
  <r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.266666670000006"/>
    <x v="4"/>
    <x v="15"/>
  </r>
  <r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69.266666670000006"/>
    <x v="4"/>
    <x v="15"/>
  </r>
  <r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9.266666670000006"/>
    <x v="4"/>
    <x v="15"/>
  </r>
  <r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9.266666670000006"/>
    <x v="4"/>
    <x v="15"/>
  </r>
  <r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9.266666670000006"/>
    <x v="4"/>
    <x v="15"/>
  </r>
  <r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69.266666670000006"/>
    <x v="4"/>
    <x v="15"/>
  </r>
  <r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69.266666670000006"/>
    <x v="4"/>
    <x v="15"/>
  </r>
  <r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69.266666670000006"/>
    <x v="5"/>
    <x v="16"/>
  </r>
  <r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69.266666670000006"/>
    <x v="5"/>
    <x v="16"/>
  </r>
  <r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9.266666670000006"/>
    <x v="5"/>
    <x v="16"/>
  </r>
  <r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69.266666670000006"/>
    <x v="5"/>
    <x v="16"/>
  </r>
  <r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69.266666670000006"/>
    <x v="5"/>
    <x v="16"/>
  </r>
  <r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69.266666670000006"/>
    <x v="5"/>
    <x v="16"/>
  </r>
  <r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266666670000006"/>
    <x v="5"/>
    <x v="16"/>
  </r>
  <r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69.266666670000006"/>
    <x v="5"/>
    <x v="16"/>
  </r>
  <r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69.266666670000006"/>
    <x v="5"/>
    <x v="16"/>
  </r>
  <r>
    <x v="1049"/>
    <s v="------"/>
    <n v="12000"/>
    <n v="0"/>
    <x v="1"/>
    <x v="0"/>
    <s v="USD"/>
    <n v="1455272445"/>
    <n v="1452680445"/>
    <b v="0"/>
    <n v="0"/>
    <b v="0"/>
    <s v="journalism/audio"/>
    <n v="0"/>
    <n v="69.266666670000006"/>
    <x v="5"/>
    <x v="16"/>
  </r>
  <r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9.266666670000006"/>
    <x v="5"/>
    <x v="16"/>
  </r>
  <r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69.266666670000006"/>
    <x v="5"/>
    <x v="16"/>
  </r>
  <r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69.266666670000006"/>
    <x v="5"/>
    <x v="16"/>
  </r>
  <r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9.266666670000006"/>
    <x v="5"/>
    <x v="16"/>
  </r>
  <r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69.266666670000006"/>
    <x v="5"/>
    <x v="16"/>
  </r>
  <r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69.266666670000006"/>
    <x v="5"/>
    <x v="16"/>
  </r>
  <r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69.266666670000006"/>
    <x v="5"/>
    <x v="16"/>
  </r>
  <r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69.266666670000006"/>
    <x v="5"/>
    <x v="16"/>
  </r>
  <r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69.266666670000006"/>
    <x v="5"/>
    <x v="16"/>
  </r>
  <r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69.266666670000006"/>
    <x v="5"/>
    <x v="16"/>
  </r>
  <r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69.266666670000006"/>
    <x v="5"/>
    <x v="16"/>
  </r>
  <r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69.266666670000006"/>
    <x v="5"/>
    <x v="16"/>
  </r>
  <r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69.266666670000006"/>
    <x v="5"/>
    <x v="16"/>
  </r>
  <r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9.266666670000006"/>
    <x v="5"/>
    <x v="16"/>
  </r>
  <r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9.266666670000006"/>
    <x v="6"/>
    <x v="17"/>
  </r>
  <r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9.266666670000006"/>
    <x v="6"/>
    <x v="17"/>
  </r>
  <r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69.266666670000006"/>
    <x v="6"/>
    <x v="17"/>
  </r>
  <r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69.266666670000006"/>
    <x v="6"/>
    <x v="17"/>
  </r>
  <r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69.266666670000006"/>
    <x v="6"/>
    <x v="17"/>
  </r>
  <r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69.266666670000006"/>
    <x v="6"/>
    <x v="17"/>
  </r>
  <r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69.266666670000006"/>
    <x v="6"/>
    <x v="17"/>
  </r>
  <r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69.266666670000006"/>
    <x v="6"/>
    <x v="17"/>
  </r>
  <r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69.266666670000006"/>
    <x v="6"/>
    <x v="17"/>
  </r>
  <r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69.266666670000006"/>
    <x v="6"/>
    <x v="17"/>
  </r>
  <r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69.266666670000006"/>
    <x v="6"/>
    <x v="17"/>
  </r>
  <r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9.266666670000006"/>
    <x v="6"/>
    <x v="17"/>
  </r>
  <r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69.266666670000006"/>
    <x v="6"/>
    <x v="17"/>
  </r>
  <r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69.266666670000006"/>
    <x v="6"/>
    <x v="17"/>
  </r>
  <r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69.266666670000006"/>
    <x v="6"/>
    <x v="17"/>
  </r>
  <r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69.266666670000006"/>
    <x v="6"/>
    <x v="17"/>
  </r>
  <r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69.266666670000006"/>
    <x v="6"/>
    <x v="17"/>
  </r>
  <r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69.266666670000006"/>
    <x v="6"/>
    <x v="17"/>
  </r>
  <r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69.266666670000006"/>
    <x v="6"/>
    <x v="17"/>
  </r>
  <r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69.266666670000006"/>
    <x v="6"/>
    <x v="17"/>
  </r>
  <r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69.266666670000006"/>
    <x v="6"/>
    <x v="17"/>
  </r>
  <r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69.266666670000006"/>
    <x v="6"/>
    <x v="17"/>
  </r>
  <r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69.266666670000006"/>
    <x v="6"/>
    <x v="17"/>
  </r>
  <r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9.266666670000006"/>
    <x v="6"/>
    <x v="17"/>
  </r>
  <r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69.266666670000006"/>
    <x v="6"/>
    <x v="17"/>
  </r>
  <r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9.266666670000006"/>
    <x v="6"/>
    <x v="17"/>
  </r>
  <r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69.266666670000006"/>
    <x v="6"/>
    <x v="17"/>
  </r>
  <r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69.266666670000006"/>
    <x v="6"/>
    <x v="17"/>
  </r>
  <r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69.266666670000006"/>
    <x v="6"/>
    <x v="17"/>
  </r>
  <r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69.266666670000006"/>
    <x v="6"/>
    <x v="17"/>
  </r>
  <r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9.266666670000006"/>
    <x v="6"/>
    <x v="17"/>
  </r>
  <r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69.266666670000006"/>
    <x v="6"/>
    <x v="17"/>
  </r>
  <r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69.266666670000006"/>
    <x v="6"/>
    <x v="17"/>
  </r>
  <r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9.266666670000006"/>
    <x v="6"/>
    <x v="17"/>
  </r>
  <r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69.266666670000006"/>
    <x v="6"/>
    <x v="17"/>
  </r>
  <r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69.266666670000006"/>
    <x v="6"/>
    <x v="17"/>
  </r>
  <r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69.266666670000006"/>
    <x v="6"/>
    <x v="17"/>
  </r>
  <r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9.266666670000006"/>
    <x v="6"/>
    <x v="17"/>
  </r>
  <r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69.266666670000006"/>
    <x v="6"/>
    <x v="17"/>
  </r>
  <r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9.266666670000006"/>
    <x v="6"/>
    <x v="17"/>
  </r>
  <r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69.266666670000006"/>
    <x v="6"/>
    <x v="17"/>
  </r>
  <r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69.266666670000006"/>
    <x v="6"/>
    <x v="17"/>
  </r>
  <r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69.266666670000006"/>
    <x v="6"/>
    <x v="17"/>
  </r>
  <r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69.266666670000006"/>
    <x v="6"/>
    <x v="17"/>
  </r>
  <r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69.266666670000006"/>
    <x v="6"/>
    <x v="17"/>
  </r>
  <r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9.266666670000006"/>
    <x v="6"/>
    <x v="17"/>
  </r>
  <r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69.266666670000006"/>
    <x v="6"/>
    <x v="17"/>
  </r>
  <r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69.266666670000006"/>
    <x v="6"/>
    <x v="17"/>
  </r>
  <r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69.266666670000006"/>
    <x v="6"/>
    <x v="17"/>
  </r>
  <r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69.266666670000006"/>
    <x v="6"/>
    <x v="17"/>
  </r>
  <r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9.266666670000006"/>
    <x v="6"/>
    <x v="17"/>
  </r>
  <r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69.266666670000006"/>
    <x v="6"/>
    <x v="17"/>
  </r>
  <r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69.266666670000006"/>
    <x v="6"/>
    <x v="17"/>
  </r>
  <r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69.266666670000006"/>
    <x v="6"/>
    <x v="17"/>
  </r>
  <r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69.266666670000006"/>
    <x v="6"/>
    <x v="17"/>
  </r>
  <r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69.266666670000006"/>
    <x v="6"/>
    <x v="17"/>
  </r>
  <r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69.266666670000006"/>
    <x v="6"/>
    <x v="17"/>
  </r>
  <r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69.266666670000006"/>
    <x v="6"/>
    <x v="17"/>
  </r>
  <r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69.266666670000006"/>
    <x v="6"/>
    <x v="17"/>
  </r>
  <r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69.266666670000006"/>
    <x v="6"/>
    <x v="17"/>
  </r>
  <r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9.266666670000006"/>
    <x v="6"/>
    <x v="18"/>
  </r>
  <r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9.266666670000006"/>
    <x v="6"/>
    <x v="18"/>
  </r>
  <r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9.266666670000006"/>
    <x v="6"/>
    <x v="18"/>
  </r>
  <r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69.266666670000006"/>
    <x v="6"/>
    <x v="18"/>
  </r>
  <r>
    <x v="1128"/>
    <s v="#havingfunFTW"/>
    <n v="1000"/>
    <n v="1"/>
    <x v="2"/>
    <x v="1"/>
    <s v="GBP"/>
    <n v="1407425717"/>
    <n v="1404833717"/>
    <b v="0"/>
    <n v="1"/>
    <b v="0"/>
    <s v="games/mobile games"/>
    <n v="0.1"/>
    <n v="69.266666670000006"/>
    <x v="6"/>
    <x v="18"/>
  </r>
  <r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69.266666670000006"/>
    <x v="6"/>
    <x v="18"/>
  </r>
  <r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69.266666670000006"/>
    <x v="6"/>
    <x v="18"/>
  </r>
  <r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9.266666670000006"/>
    <x v="6"/>
    <x v="18"/>
  </r>
  <r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69.266666670000006"/>
    <x v="6"/>
    <x v="18"/>
  </r>
  <r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69.266666670000006"/>
    <x v="6"/>
    <x v="18"/>
  </r>
  <r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69.266666670000006"/>
    <x v="6"/>
    <x v="18"/>
  </r>
  <r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69.266666670000006"/>
    <x v="6"/>
    <x v="18"/>
  </r>
  <r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.266666670000006"/>
    <x v="6"/>
    <x v="18"/>
  </r>
  <r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9.266666670000006"/>
    <x v="6"/>
    <x v="18"/>
  </r>
  <r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9.266666670000006"/>
    <x v="6"/>
    <x v="18"/>
  </r>
  <r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69.266666670000006"/>
    <x v="6"/>
    <x v="18"/>
  </r>
  <r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69.266666670000006"/>
    <x v="6"/>
    <x v="18"/>
  </r>
  <r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69.266666670000006"/>
    <x v="6"/>
    <x v="18"/>
  </r>
  <r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9.266666670000006"/>
    <x v="6"/>
    <x v="18"/>
  </r>
  <r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69.266666670000006"/>
    <x v="6"/>
    <x v="18"/>
  </r>
  <r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69.266666670000006"/>
    <x v="7"/>
    <x v="19"/>
  </r>
  <r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69.266666670000006"/>
    <x v="7"/>
    <x v="19"/>
  </r>
  <r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69.266666670000006"/>
    <x v="7"/>
    <x v="19"/>
  </r>
  <r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9.266666670000006"/>
    <x v="7"/>
    <x v="19"/>
  </r>
  <r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69.266666670000006"/>
    <x v="7"/>
    <x v="19"/>
  </r>
  <r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69.266666670000006"/>
    <x v="7"/>
    <x v="19"/>
  </r>
  <r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69.266666670000006"/>
    <x v="7"/>
    <x v="19"/>
  </r>
  <r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9.266666670000006"/>
    <x v="7"/>
    <x v="19"/>
  </r>
  <r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9.266666670000006"/>
    <x v="7"/>
    <x v="19"/>
  </r>
  <r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69.266666670000006"/>
    <x v="7"/>
    <x v="19"/>
  </r>
  <r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69.266666670000006"/>
    <x v="7"/>
    <x v="19"/>
  </r>
  <r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69.266666670000006"/>
    <x v="7"/>
    <x v="19"/>
  </r>
  <r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9.266666670000006"/>
    <x v="7"/>
    <x v="19"/>
  </r>
  <r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69.266666670000006"/>
    <x v="7"/>
    <x v="19"/>
  </r>
  <r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69.266666670000006"/>
    <x v="7"/>
    <x v="19"/>
  </r>
  <r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9.266666670000006"/>
    <x v="7"/>
    <x v="19"/>
  </r>
  <r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9.266666670000006"/>
    <x v="7"/>
    <x v="19"/>
  </r>
  <r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9.266666670000006"/>
    <x v="7"/>
    <x v="19"/>
  </r>
  <r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69.266666670000006"/>
    <x v="7"/>
    <x v="19"/>
  </r>
  <r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69.266666670000006"/>
    <x v="7"/>
    <x v="19"/>
  </r>
  <r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69.266666670000006"/>
    <x v="7"/>
    <x v="19"/>
  </r>
  <r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69.266666670000006"/>
    <x v="7"/>
    <x v="19"/>
  </r>
  <r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69.266666670000006"/>
    <x v="7"/>
    <x v="19"/>
  </r>
  <r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9.266666670000006"/>
    <x v="7"/>
    <x v="19"/>
  </r>
  <r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9.266666670000006"/>
    <x v="7"/>
    <x v="19"/>
  </r>
  <r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69.266666670000006"/>
    <x v="7"/>
    <x v="19"/>
  </r>
  <r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69.266666670000006"/>
    <x v="7"/>
    <x v="19"/>
  </r>
  <r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69.266666670000006"/>
    <x v="7"/>
    <x v="19"/>
  </r>
  <r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69.266666670000006"/>
    <x v="7"/>
    <x v="19"/>
  </r>
  <r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69.266666670000006"/>
    <x v="7"/>
    <x v="19"/>
  </r>
  <r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69.266666670000006"/>
    <x v="7"/>
    <x v="19"/>
  </r>
  <r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9.266666670000006"/>
    <x v="7"/>
    <x v="19"/>
  </r>
  <r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69.266666670000006"/>
    <x v="7"/>
    <x v="19"/>
  </r>
  <r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69.266666670000006"/>
    <x v="7"/>
    <x v="19"/>
  </r>
  <r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69.266666670000006"/>
    <x v="7"/>
    <x v="19"/>
  </r>
  <r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9.266666670000006"/>
    <x v="7"/>
    <x v="19"/>
  </r>
  <r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266666670000006"/>
    <x v="7"/>
    <x v="19"/>
  </r>
  <r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69.266666670000006"/>
    <x v="7"/>
    <x v="19"/>
  </r>
  <r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69.266666670000006"/>
    <x v="7"/>
    <x v="19"/>
  </r>
  <r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69.266666670000006"/>
    <x v="7"/>
    <x v="19"/>
  </r>
  <r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9.266666670000006"/>
    <x v="8"/>
    <x v="20"/>
  </r>
  <r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9.266666670000006"/>
    <x v="8"/>
    <x v="20"/>
  </r>
  <r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9.266666670000006"/>
    <x v="8"/>
    <x v="20"/>
  </r>
  <r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69.266666670000006"/>
    <x v="8"/>
    <x v="20"/>
  </r>
  <r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69.266666670000006"/>
    <x v="8"/>
    <x v="20"/>
  </r>
  <r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69.266666670000006"/>
    <x v="8"/>
    <x v="20"/>
  </r>
  <r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69.266666670000006"/>
    <x v="8"/>
    <x v="20"/>
  </r>
  <r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69.266666670000006"/>
    <x v="8"/>
    <x v="20"/>
  </r>
  <r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9.266666670000006"/>
    <x v="8"/>
    <x v="20"/>
  </r>
  <r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69.266666670000006"/>
    <x v="8"/>
    <x v="20"/>
  </r>
  <r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69.266666670000006"/>
    <x v="8"/>
    <x v="20"/>
  </r>
  <r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9.266666670000006"/>
    <x v="8"/>
    <x v="20"/>
  </r>
  <r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69.266666670000006"/>
    <x v="8"/>
    <x v="20"/>
  </r>
  <r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69.266666670000006"/>
    <x v="8"/>
    <x v="20"/>
  </r>
  <r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69.266666670000006"/>
    <x v="8"/>
    <x v="20"/>
  </r>
  <r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69.266666670000006"/>
    <x v="8"/>
    <x v="20"/>
  </r>
  <r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69.266666670000006"/>
    <x v="8"/>
    <x v="20"/>
  </r>
  <r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69.266666670000006"/>
    <x v="8"/>
    <x v="20"/>
  </r>
  <r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69.266666670000006"/>
    <x v="8"/>
    <x v="20"/>
  </r>
  <r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69.266666670000006"/>
    <x v="8"/>
    <x v="20"/>
  </r>
  <r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9.266666670000006"/>
    <x v="8"/>
    <x v="20"/>
  </r>
  <r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9.266666670000006"/>
    <x v="8"/>
    <x v="20"/>
  </r>
  <r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69.266666670000006"/>
    <x v="8"/>
    <x v="20"/>
  </r>
  <r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69.266666670000006"/>
    <x v="8"/>
    <x v="20"/>
  </r>
  <r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69.266666670000006"/>
    <x v="8"/>
    <x v="20"/>
  </r>
  <r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9.266666670000006"/>
    <x v="8"/>
    <x v="20"/>
  </r>
  <r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69.266666670000006"/>
    <x v="8"/>
    <x v="20"/>
  </r>
  <r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69.266666670000006"/>
    <x v="8"/>
    <x v="20"/>
  </r>
  <r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69.266666670000006"/>
    <x v="8"/>
    <x v="20"/>
  </r>
  <r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9.266666670000006"/>
    <x v="8"/>
    <x v="20"/>
  </r>
  <r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69.266666670000006"/>
    <x v="8"/>
    <x v="20"/>
  </r>
  <r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69.266666670000006"/>
    <x v="8"/>
    <x v="20"/>
  </r>
  <r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9.266666670000006"/>
    <x v="8"/>
    <x v="20"/>
  </r>
  <r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69.266666670000006"/>
    <x v="8"/>
    <x v="20"/>
  </r>
  <r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69.266666670000006"/>
    <x v="8"/>
    <x v="20"/>
  </r>
  <r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9.266666670000006"/>
    <x v="8"/>
    <x v="20"/>
  </r>
  <r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69.266666670000006"/>
    <x v="8"/>
    <x v="20"/>
  </r>
  <r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69.266666670000006"/>
    <x v="8"/>
    <x v="20"/>
  </r>
  <r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69.266666670000006"/>
    <x v="8"/>
    <x v="20"/>
  </r>
  <r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69.266666670000006"/>
    <x v="8"/>
    <x v="20"/>
  </r>
  <r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69.266666670000006"/>
    <x v="4"/>
    <x v="21"/>
  </r>
  <r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9.266666670000006"/>
    <x v="4"/>
    <x v="21"/>
  </r>
  <r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69.266666670000006"/>
    <x v="4"/>
    <x v="21"/>
  </r>
  <r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9.266666670000006"/>
    <x v="4"/>
    <x v="21"/>
  </r>
  <r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9.266666670000006"/>
    <x v="4"/>
    <x v="21"/>
  </r>
  <r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69.266666670000006"/>
    <x v="4"/>
    <x v="21"/>
  </r>
  <r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69.266666670000006"/>
    <x v="4"/>
    <x v="21"/>
  </r>
  <r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69.266666670000006"/>
    <x v="4"/>
    <x v="21"/>
  </r>
  <r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69.266666670000006"/>
    <x v="4"/>
    <x v="21"/>
  </r>
  <r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9.266666670000006"/>
    <x v="4"/>
    <x v="21"/>
  </r>
  <r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69.266666670000006"/>
    <x v="4"/>
    <x v="21"/>
  </r>
  <r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69.266666670000006"/>
    <x v="4"/>
    <x v="21"/>
  </r>
  <r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69.266666670000006"/>
    <x v="4"/>
    <x v="21"/>
  </r>
  <r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9.266666670000006"/>
    <x v="4"/>
    <x v="21"/>
  </r>
  <r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69.266666670000006"/>
    <x v="4"/>
    <x v="21"/>
  </r>
  <r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9.266666670000006"/>
    <x v="4"/>
    <x v="21"/>
  </r>
  <r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69.266666670000006"/>
    <x v="4"/>
    <x v="21"/>
  </r>
  <r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69.266666670000006"/>
    <x v="4"/>
    <x v="21"/>
  </r>
  <r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69.266666670000006"/>
    <x v="4"/>
    <x v="21"/>
  </r>
  <r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69.266666670000006"/>
    <x v="4"/>
    <x v="21"/>
  </r>
  <r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69.266666670000006"/>
    <x v="4"/>
    <x v="11"/>
  </r>
  <r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69.266666670000006"/>
    <x v="4"/>
    <x v="11"/>
  </r>
  <r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9.266666670000006"/>
    <x v="4"/>
    <x v="11"/>
  </r>
  <r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69.266666670000006"/>
    <x v="4"/>
    <x v="11"/>
  </r>
  <r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9.266666670000006"/>
    <x v="4"/>
    <x v="11"/>
  </r>
  <r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9.266666670000006"/>
    <x v="4"/>
    <x v="11"/>
  </r>
  <r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69.266666670000006"/>
    <x v="4"/>
    <x v="11"/>
  </r>
  <r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69.266666670000006"/>
    <x v="4"/>
    <x v="11"/>
  </r>
  <r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69.266666670000006"/>
    <x v="4"/>
    <x v="11"/>
  </r>
  <r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69.266666670000006"/>
    <x v="4"/>
    <x v="11"/>
  </r>
  <r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9.266666670000006"/>
    <x v="4"/>
    <x v="11"/>
  </r>
  <r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69.266666670000006"/>
    <x v="4"/>
    <x v="11"/>
  </r>
  <r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69.266666670000006"/>
    <x v="4"/>
    <x v="11"/>
  </r>
  <r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69.266666670000006"/>
    <x v="4"/>
    <x v="11"/>
  </r>
  <r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69.266666670000006"/>
    <x v="4"/>
    <x v="11"/>
  </r>
  <r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69.266666670000006"/>
    <x v="4"/>
    <x v="11"/>
  </r>
  <r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69.266666670000006"/>
    <x v="4"/>
    <x v="11"/>
  </r>
  <r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69.266666670000006"/>
    <x v="4"/>
    <x v="11"/>
  </r>
  <r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9.266666670000006"/>
    <x v="4"/>
    <x v="11"/>
  </r>
  <r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69.266666670000006"/>
    <x v="4"/>
    <x v="11"/>
  </r>
  <r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69.266666670000006"/>
    <x v="4"/>
    <x v="11"/>
  </r>
  <r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9.266666670000006"/>
    <x v="4"/>
    <x v="11"/>
  </r>
  <r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69.266666670000006"/>
    <x v="4"/>
    <x v="11"/>
  </r>
  <r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69.266666670000006"/>
    <x v="4"/>
    <x v="11"/>
  </r>
  <r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9.266666670000006"/>
    <x v="4"/>
    <x v="11"/>
  </r>
  <r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69.266666670000006"/>
    <x v="4"/>
    <x v="11"/>
  </r>
  <r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9.266666670000006"/>
    <x v="4"/>
    <x v="11"/>
  </r>
  <r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69.266666670000006"/>
    <x v="4"/>
    <x v="11"/>
  </r>
  <r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9.266666670000006"/>
    <x v="4"/>
    <x v="11"/>
  </r>
  <r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69.266666670000006"/>
    <x v="4"/>
    <x v="11"/>
  </r>
  <r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69.266666670000006"/>
    <x v="4"/>
    <x v="11"/>
  </r>
  <r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9.266666670000006"/>
    <x v="4"/>
    <x v="11"/>
  </r>
  <r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69.266666670000006"/>
    <x v="4"/>
    <x v="11"/>
  </r>
  <r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69.266666670000006"/>
    <x v="4"/>
    <x v="11"/>
  </r>
  <r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69.266666670000006"/>
    <x v="4"/>
    <x v="11"/>
  </r>
  <r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9.266666670000006"/>
    <x v="4"/>
    <x v="11"/>
  </r>
  <r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69.266666670000006"/>
    <x v="4"/>
    <x v="11"/>
  </r>
  <r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69.266666670000006"/>
    <x v="4"/>
    <x v="11"/>
  </r>
  <r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9.266666670000006"/>
    <x v="4"/>
    <x v="11"/>
  </r>
  <r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69.266666670000006"/>
    <x v="4"/>
    <x v="11"/>
  </r>
  <r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9.266666670000006"/>
    <x v="1"/>
    <x v="6"/>
  </r>
  <r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69.266666670000006"/>
    <x v="1"/>
    <x v="6"/>
  </r>
  <r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69.266666670000006"/>
    <x v="1"/>
    <x v="6"/>
  </r>
  <r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9.266666670000006"/>
    <x v="1"/>
    <x v="6"/>
  </r>
  <r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9.266666670000006"/>
    <x v="1"/>
    <x v="6"/>
  </r>
  <r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69.266666670000006"/>
    <x v="1"/>
    <x v="6"/>
  </r>
  <r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69.266666670000006"/>
    <x v="1"/>
    <x v="6"/>
  </r>
  <r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69.266666670000006"/>
    <x v="1"/>
    <x v="6"/>
  </r>
  <r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69.266666670000006"/>
    <x v="1"/>
    <x v="6"/>
  </r>
  <r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69.266666670000006"/>
    <x v="1"/>
    <x v="6"/>
  </r>
  <r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9.266666670000006"/>
    <x v="1"/>
    <x v="6"/>
  </r>
  <r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69.266666670000006"/>
    <x v="1"/>
    <x v="6"/>
  </r>
  <r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9.266666670000006"/>
    <x v="1"/>
    <x v="6"/>
  </r>
  <r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9.266666670000006"/>
    <x v="1"/>
    <x v="6"/>
  </r>
  <r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9.266666670000006"/>
    <x v="1"/>
    <x v="6"/>
  </r>
  <r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9.266666670000006"/>
    <x v="1"/>
    <x v="6"/>
  </r>
  <r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9.266666670000006"/>
    <x v="1"/>
    <x v="6"/>
  </r>
  <r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9.266666670000006"/>
    <x v="1"/>
    <x v="6"/>
  </r>
  <r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69.266666670000006"/>
    <x v="1"/>
    <x v="6"/>
  </r>
  <r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69.266666670000006"/>
    <x v="1"/>
    <x v="6"/>
  </r>
  <r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69.266666670000006"/>
    <x v="2"/>
    <x v="8"/>
  </r>
  <r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69.266666670000006"/>
    <x v="2"/>
    <x v="8"/>
  </r>
  <r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69.266666670000006"/>
    <x v="2"/>
    <x v="8"/>
  </r>
  <r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69.266666670000006"/>
    <x v="2"/>
    <x v="8"/>
  </r>
  <r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69.266666670000006"/>
    <x v="2"/>
    <x v="8"/>
  </r>
  <r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9.266666670000006"/>
    <x v="2"/>
    <x v="8"/>
  </r>
  <r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69.266666670000006"/>
    <x v="2"/>
    <x v="8"/>
  </r>
  <r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69.266666670000006"/>
    <x v="2"/>
    <x v="8"/>
  </r>
  <r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69.266666670000006"/>
    <x v="2"/>
    <x v="8"/>
  </r>
  <r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9.266666670000006"/>
    <x v="2"/>
    <x v="8"/>
  </r>
  <r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69.266666670000006"/>
    <x v="2"/>
    <x v="8"/>
  </r>
  <r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69.266666670000006"/>
    <x v="2"/>
    <x v="8"/>
  </r>
  <r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69.266666670000006"/>
    <x v="2"/>
    <x v="8"/>
  </r>
  <r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9.266666670000006"/>
    <x v="2"/>
    <x v="8"/>
  </r>
  <r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69.266666670000006"/>
    <x v="2"/>
    <x v="8"/>
  </r>
  <r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9.266666670000006"/>
    <x v="2"/>
    <x v="8"/>
  </r>
  <r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69.266666670000006"/>
    <x v="2"/>
    <x v="8"/>
  </r>
  <r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9.266666670000006"/>
    <x v="2"/>
    <x v="8"/>
  </r>
  <r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69.266666670000006"/>
    <x v="2"/>
    <x v="8"/>
  </r>
  <r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9.266666670000006"/>
    <x v="2"/>
    <x v="8"/>
  </r>
  <r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69.266666670000006"/>
    <x v="2"/>
    <x v="8"/>
  </r>
  <r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9.266666670000006"/>
    <x v="2"/>
    <x v="8"/>
  </r>
  <r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69.266666670000006"/>
    <x v="2"/>
    <x v="8"/>
  </r>
  <r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69.266666670000006"/>
    <x v="2"/>
    <x v="8"/>
  </r>
  <r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69.266666670000006"/>
    <x v="2"/>
    <x v="8"/>
  </r>
  <r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69.266666670000006"/>
    <x v="2"/>
    <x v="8"/>
  </r>
  <r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69.266666670000006"/>
    <x v="2"/>
    <x v="8"/>
  </r>
  <r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69.266666670000006"/>
    <x v="2"/>
    <x v="8"/>
  </r>
  <r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69.266666670000006"/>
    <x v="2"/>
    <x v="8"/>
  </r>
  <r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69.266666670000006"/>
    <x v="2"/>
    <x v="8"/>
  </r>
  <r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69.266666670000006"/>
    <x v="2"/>
    <x v="8"/>
  </r>
  <r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69.266666670000006"/>
    <x v="2"/>
    <x v="8"/>
  </r>
  <r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69.266666670000006"/>
    <x v="2"/>
    <x v="8"/>
  </r>
  <r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69.266666670000006"/>
    <x v="2"/>
    <x v="8"/>
  </r>
  <r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9.266666670000006"/>
    <x v="2"/>
    <x v="8"/>
  </r>
  <r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69.266666670000006"/>
    <x v="2"/>
    <x v="8"/>
  </r>
  <r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9.266666670000006"/>
    <x v="2"/>
    <x v="8"/>
  </r>
  <r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69.266666670000006"/>
    <x v="2"/>
    <x v="8"/>
  </r>
  <r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69.266666670000006"/>
    <x v="2"/>
    <x v="8"/>
  </r>
  <r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69.266666670000006"/>
    <x v="2"/>
    <x v="8"/>
  </r>
  <r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69.266666670000006"/>
    <x v="3"/>
    <x v="9"/>
  </r>
  <r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69.266666670000006"/>
    <x v="3"/>
    <x v="9"/>
  </r>
  <r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69.266666670000006"/>
    <x v="3"/>
    <x v="9"/>
  </r>
  <r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69.266666670000006"/>
    <x v="3"/>
    <x v="9"/>
  </r>
  <r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69.266666670000006"/>
    <x v="3"/>
    <x v="9"/>
  </r>
  <r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69.266666670000006"/>
    <x v="3"/>
    <x v="9"/>
  </r>
  <r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9.266666670000006"/>
    <x v="3"/>
    <x v="9"/>
  </r>
  <r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69.266666670000006"/>
    <x v="3"/>
    <x v="9"/>
  </r>
  <r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.266666670000006"/>
    <x v="3"/>
    <x v="9"/>
  </r>
  <r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9.266666670000006"/>
    <x v="3"/>
    <x v="9"/>
  </r>
  <r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69.266666670000006"/>
    <x v="3"/>
    <x v="9"/>
  </r>
  <r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69.266666670000006"/>
    <x v="3"/>
    <x v="9"/>
  </r>
  <r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69.266666670000006"/>
    <x v="3"/>
    <x v="9"/>
  </r>
  <r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69.266666670000006"/>
    <x v="3"/>
    <x v="9"/>
  </r>
  <r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9.266666670000006"/>
    <x v="3"/>
    <x v="9"/>
  </r>
  <r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9.266666670000006"/>
    <x v="3"/>
    <x v="9"/>
  </r>
  <r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69.266666670000006"/>
    <x v="3"/>
    <x v="9"/>
  </r>
  <r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69.266666670000006"/>
    <x v="3"/>
    <x v="9"/>
  </r>
  <r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69.266666670000006"/>
    <x v="3"/>
    <x v="9"/>
  </r>
  <r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69.266666670000006"/>
    <x v="3"/>
    <x v="9"/>
  </r>
  <r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69.266666670000006"/>
    <x v="4"/>
    <x v="11"/>
  </r>
  <r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69.266666670000006"/>
    <x v="4"/>
    <x v="11"/>
  </r>
  <r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9.266666670000006"/>
    <x v="4"/>
    <x v="11"/>
  </r>
  <r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9.266666670000006"/>
    <x v="4"/>
    <x v="11"/>
  </r>
  <r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9.266666670000006"/>
    <x v="4"/>
    <x v="11"/>
  </r>
  <r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69.266666670000006"/>
    <x v="4"/>
    <x v="11"/>
  </r>
  <r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.266666670000006"/>
    <x v="4"/>
    <x v="11"/>
  </r>
  <r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69.266666670000006"/>
    <x v="4"/>
    <x v="11"/>
  </r>
  <r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9.266666670000006"/>
    <x v="4"/>
    <x v="11"/>
  </r>
  <r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69.266666670000006"/>
    <x v="4"/>
    <x v="11"/>
  </r>
  <r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69.266666670000006"/>
    <x v="4"/>
    <x v="11"/>
  </r>
  <r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9.266666670000006"/>
    <x v="4"/>
    <x v="11"/>
  </r>
  <r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69.266666670000006"/>
    <x v="4"/>
    <x v="11"/>
  </r>
  <r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69.266666670000006"/>
    <x v="4"/>
    <x v="11"/>
  </r>
  <r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69.266666670000006"/>
    <x v="4"/>
    <x v="11"/>
  </r>
  <r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9.266666670000006"/>
    <x v="4"/>
    <x v="11"/>
  </r>
  <r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69.266666670000006"/>
    <x v="4"/>
    <x v="11"/>
  </r>
  <r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9.266666670000006"/>
    <x v="4"/>
    <x v="11"/>
  </r>
  <r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69.266666670000006"/>
    <x v="4"/>
    <x v="11"/>
  </r>
  <r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69.266666670000006"/>
    <x v="4"/>
    <x v="11"/>
  </r>
  <r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9.266666670000006"/>
    <x v="4"/>
    <x v="11"/>
  </r>
  <r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9.266666670000006"/>
    <x v="4"/>
    <x v="11"/>
  </r>
  <r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9.266666670000006"/>
    <x v="4"/>
    <x v="11"/>
  </r>
  <r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69.266666670000006"/>
    <x v="4"/>
    <x v="11"/>
  </r>
  <r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9.266666670000006"/>
    <x v="4"/>
    <x v="11"/>
  </r>
  <r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69.266666670000006"/>
    <x v="4"/>
    <x v="11"/>
  </r>
  <r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69.266666670000006"/>
    <x v="4"/>
    <x v="11"/>
  </r>
  <r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69.266666670000006"/>
    <x v="4"/>
    <x v="11"/>
  </r>
  <r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69.266666670000006"/>
    <x v="4"/>
    <x v="11"/>
  </r>
  <r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69.266666670000006"/>
    <x v="4"/>
    <x v="11"/>
  </r>
  <r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69.266666670000006"/>
    <x v="4"/>
    <x v="11"/>
  </r>
  <r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69.266666670000006"/>
    <x v="4"/>
    <x v="11"/>
  </r>
  <r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69.266666670000006"/>
    <x v="4"/>
    <x v="11"/>
  </r>
  <r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9.266666670000006"/>
    <x v="4"/>
    <x v="11"/>
  </r>
  <r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9.266666670000006"/>
    <x v="4"/>
    <x v="11"/>
  </r>
  <r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9.266666670000006"/>
    <x v="4"/>
    <x v="11"/>
  </r>
  <r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69.266666670000006"/>
    <x v="4"/>
    <x v="11"/>
  </r>
  <r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9.266666670000006"/>
    <x v="4"/>
    <x v="11"/>
  </r>
  <r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69.266666670000006"/>
    <x v="4"/>
    <x v="11"/>
  </r>
  <r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9.266666670000006"/>
    <x v="4"/>
    <x v="11"/>
  </r>
  <r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69.266666670000006"/>
    <x v="3"/>
    <x v="22"/>
  </r>
  <r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9.266666670000006"/>
    <x v="3"/>
    <x v="22"/>
  </r>
  <r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69.266666670000006"/>
    <x v="3"/>
    <x v="22"/>
  </r>
  <r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69.266666670000006"/>
    <x v="3"/>
    <x v="22"/>
  </r>
  <r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69.266666670000006"/>
    <x v="3"/>
    <x v="22"/>
  </r>
  <r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9.266666670000006"/>
    <x v="3"/>
    <x v="22"/>
  </r>
  <r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9.266666670000006"/>
    <x v="3"/>
    <x v="22"/>
  </r>
  <r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69.266666670000006"/>
    <x v="3"/>
    <x v="22"/>
  </r>
  <r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69.266666670000006"/>
    <x v="3"/>
    <x v="22"/>
  </r>
  <r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69.266666670000006"/>
    <x v="3"/>
    <x v="22"/>
  </r>
  <r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69.266666670000006"/>
    <x v="3"/>
    <x v="22"/>
  </r>
  <r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69.266666670000006"/>
    <x v="3"/>
    <x v="22"/>
  </r>
  <r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69.266666670000006"/>
    <x v="3"/>
    <x v="22"/>
  </r>
  <r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69.266666670000006"/>
    <x v="3"/>
    <x v="22"/>
  </r>
  <r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9.266666670000006"/>
    <x v="3"/>
    <x v="22"/>
  </r>
  <r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9.266666670000006"/>
    <x v="3"/>
    <x v="22"/>
  </r>
  <r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69.266666670000006"/>
    <x v="3"/>
    <x v="22"/>
  </r>
  <r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69.266666670000006"/>
    <x v="3"/>
    <x v="22"/>
  </r>
  <r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69.266666670000006"/>
    <x v="3"/>
    <x v="22"/>
  </r>
  <r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69.266666670000006"/>
    <x v="3"/>
    <x v="22"/>
  </r>
  <r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69.266666670000006"/>
    <x v="3"/>
    <x v="22"/>
  </r>
  <r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9.266666670000006"/>
    <x v="3"/>
    <x v="22"/>
  </r>
  <r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69.266666670000006"/>
    <x v="3"/>
    <x v="22"/>
  </r>
  <r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69.266666670000006"/>
    <x v="3"/>
    <x v="22"/>
  </r>
  <r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9.266666670000006"/>
    <x v="3"/>
    <x v="22"/>
  </r>
  <r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69.266666670000006"/>
    <x v="3"/>
    <x v="22"/>
  </r>
  <r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69.266666670000006"/>
    <x v="3"/>
    <x v="22"/>
  </r>
  <r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69.266666670000006"/>
    <x v="3"/>
    <x v="22"/>
  </r>
  <r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9.266666670000006"/>
    <x v="3"/>
    <x v="22"/>
  </r>
  <r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69.266666670000006"/>
    <x v="3"/>
    <x v="22"/>
  </r>
  <r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69.266666670000006"/>
    <x v="3"/>
    <x v="22"/>
  </r>
  <r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69.266666670000006"/>
    <x v="3"/>
    <x v="22"/>
  </r>
  <r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69.266666670000006"/>
    <x v="3"/>
    <x v="22"/>
  </r>
  <r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69.266666670000006"/>
    <x v="3"/>
    <x v="22"/>
  </r>
  <r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69.266666670000006"/>
    <x v="3"/>
    <x v="22"/>
  </r>
  <r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69.266666670000006"/>
    <x v="3"/>
    <x v="22"/>
  </r>
  <r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69.266666670000006"/>
    <x v="3"/>
    <x v="22"/>
  </r>
  <r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9.266666670000006"/>
    <x v="3"/>
    <x v="22"/>
  </r>
  <r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9.266666670000006"/>
    <x v="3"/>
    <x v="22"/>
  </r>
  <r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9.266666670000006"/>
    <x v="3"/>
    <x v="22"/>
  </r>
  <r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69.266666670000006"/>
    <x v="3"/>
    <x v="22"/>
  </r>
  <r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9.266666670000006"/>
    <x v="3"/>
    <x v="22"/>
  </r>
  <r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69.266666670000006"/>
    <x v="3"/>
    <x v="22"/>
  </r>
  <r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69.266666670000006"/>
    <x v="3"/>
    <x v="22"/>
  </r>
  <r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69.266666670000006"/>
    <x v="3"/>
    <x v="22"/>
  </r>
  <r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69.266666670000006"/>
    <x v="3"/>
    <x v="22"/>
  </r>
  <r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69.266666670000006"/>
    <x v="3"/>
    <x v="22"/>
  </r>
  <r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69.266666670000006"/>
    <x v="3"/>
    <x v="22"/>
  </r>
  <r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9.266666670000006"/>
    <x v="3"/>
    <x v="22"/>
  </r>
  <r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69.266666670000006"/>
    <x v="3"/>
    <x v="22"/>
  </r>
  <r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9.266666670000006"/>
    <x v="3"/>
    <x v="22"/>
  </r>
  <r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69.266666670000006"/>
    <x v="3"/>
    <x v="22"/>
  </r>
  <r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69.266666670000006"/>
    <x v="3"/>
    <x v="22"/>
  </r>
  <r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69.266666670000006"/>
    <x v="3"/>
    <x v="22"/>
  </r>
  <r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69.266666670000006"/>
    <x v="3"/>
    <x v="22"/>
  </r>
  <r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69.266666670000006"/>
    <x v="3"/>
    <x v="22"/>
  </r>
  <r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9.266666670000006"/>
    <x v="3"/>
    <x v="22"/>
  </r>
  <r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69.266666670000006"/>
    <x v="3"/>
    <x v="23"/>
  </r>
  <r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69.266666670000006"/>
    <x v="3"/>
    <x v="23"/>
  </r>
  <r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69.266666670000006"/>
    <x v="3"/>
    <x v="23"/>
  </r>
  <r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69.266666670000006"/>
    <x v="3"/>
    <x v="23"/>
  </r>
  <r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.266666670000006"/>
    <x v="3"/>
    <x v="23"/>
  </r>
  <r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266666670000006"/>
    <x v="3"/>
    <x v="23"/>
  </r>
  <r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9.266666670000006"/>
    <x v="3"/>
    <x v="23"/>
  </r>
  <r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69.266666670000006"/>
    <x v="3"/>
    <x v="23"/>
  </r>
  <r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69.266666670000006"/>
    <x v="3"/>
    <x v="23"/>
  </r>
  <r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69.266666670000006"/>
    <x v="3"/>
    <x v="23"/>
  </r>
  <r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69.266666670000006"/>
    <x v="3"/>
    <x v="23"/>
  </r>
  <r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69.266666670000006"/>
    <x v="3"/>
    <x v="23"/>
  </r>
  <r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69.266666670000006"/>
    <x v="3"/>
    <x v="23"/>
  </r>
  <r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69.266666670000006"/>
    <x v="3"/>
    <x v="23"/>
  </r>
  <r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9.266666670000006"/>
    <x v="3"/>
    <x v="23"/>
  </r>
  <r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9.266666670000006"/>
    <x v="3"/>
    <x v="23"/>
  </r>
  <r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69.266666670000006"/>
    <x v="3"/>
    <x v="23"/>
  </r>
  <r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69.266666670000006"/>
    <x v="3"/>
    <x v="23"/>
  </r>
  <r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69.266666670000006"/>
    <x v="3"/>
    <x v="23"/>
  </r>
  <r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69.266666670000006"/>
    <x v="3"/>
    <x v="23"/>
  </r>
  <r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69.266666670000006"/>
    <x v="3"/>
    <x v="10"/>
  </r>
  <r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69.266666670000006"/>
    <x v="3"/>
    <x v="10"/>
  </r>
  <r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69.266666670000006"/>
    <x v="3"/>
    <x v="10"/>
  </r>
  <r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69.266666670000006"/>
    <x v="3"/>
    <x v="10"/>
  </r>
  <r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69.266666670000006"/>
    <x v="3"/>
    <x v="10"/>
  </r>
  <r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9.266666670000006"/>
    <x v="3"/>
    <x v="10"/>
  </r>
  <r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9.266666670000006"/>
    <x v="3"/>
    <x v="10"/>
  </r>
  <r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9.266666670000006"/>
    <x v="3"/>
    <x v="10"/>
  </r>
  <r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9.266666670000006"/>
    <x v="3"/>
    <x v="10"/>
  </r>
  <r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69.266666670000006"/>
    <x v="3"/>
    <x v="10"/>
  </r>
  <r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69.266666670000006"/>
    <x v="3"/>
    <x v="10"/>
  </r>
  <r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9.266666670000006"/>
    <x v="3"/>
    <x v="10"/>
  </r>
  <r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69.266666670000006"/>
    <x v="3"/>
    <x v="10"/>
  </r>
  <r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69.266666670000006"/>
    <x v="3"/>
    <x v="10"/>
  </r>
  <r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69.266666670000006"/>
    <x v="3"/>
    <x v="10"/>
  </r>
  <r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9.266666670000006"/>
    <x v="3"/>
    <x v="10"/>
  </r>
  <r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69.266666670000006"/>
    <x v="3"/>
    <x v="10"/>
  </r>
  <r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69.266666670000006"/>
    <x v="3"/>
    <x v="10"/>
  </r>
  <r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69.266666670000006"/>
    <x v="3"/>
    <x v="10"/>
  </r>
  <r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69.266666670000006"/>
    <x v="3"/>
    <x v="10"/>
  </r>
  <r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69.266666670000006"/>
    <x v="8"/>
    <x v="20"/>
  </r>
  <r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9.266666670000006"/>
    <x v="8"/>
    <x v="20"/>
  </r>
  <r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69.266666670000006"/>
    <x v="8"/>
    <x v="20"/>
  </r>
  <r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9.266666670000006"/>
    <x v="8"/>
    <x v="20"/>
  </r>
  <r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69.266666670000006"/>
    <x v="8"/>
    <x v="20"/>
  </r>
  <r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69.266666670000006"/>
    <x v="8"/>
    <x v="20"/>
  </r>
  <r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9.266666670000006"/>
    <x v="8"/>
    <x v="20"/>
  </r>
  <r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69.266666670000006"/>
    <x v="8"/>
    <x v="20"/>
  </r>
  <r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69.266666670000006"/>
    <x v="8"/>
    <x v="20"/>
  </r>
  <r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69.266666670000006"/>
    <x v="8"/>
    <x v="20"/>
  </r>
  <r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9.266666670000006"/>
    <x v="8"/>
    <x v="20"/>
  </r>
  <r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69.266666670000006"/>
    <x v="8"/>
    <x v="20"/>
  </r>
  <r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9.266666670000006"/>
    <x v="8"/>
    <x v="20"/>
  </r>
  <r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69.266666670000006"/>
    <x v="8"/>
    <x v="20"/>
  </r>
  <r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69.266666670000006"/>
    <x v="8"/>
    <x v="20"/>
  </r>
  <r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69.266666670000006"/>
    <x v="8"/>
    <x v="20"/>
  </r>
  <r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69.266666670000006"/>
    <x v="8"/>
    <x v="20"/>
  </r>
  <r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9.266666670000006"/>
    <x v="8"/>
    <x v="20"/>
  </r>
  <r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9.266666670000006"/>
    <x v="8"/>
    <x v="20"/>
  </r>
  <r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69.266666670000006"/>
    <x v="8"/>
    <x v="20"/>
  </r>
  <r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69.266666670000006"/>
    <x v="8"/>
    <x v="20"/>
  </r>
  <r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69.266666670000006"/>
    <x v="8"/>
    <x v="20"/>
  </r>
  <r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69.266666670000006"/>
    <x v="8"/>
    <x v="20"/>
  </r>
  <r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69.266666670000006"/>
    <x v="8"/>
    <x v="20"/>
  </r>
  <r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69.266666670000006"/>
    <x v="8"/>
    <x v="20"/>
  </r>
  <r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69.266666670000006"/>
    <x v="8"/>
    <x v="20"/>
  </r>
  <r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69.266666670000006"/>
    <x v="8"/>
    <x v="20"/>
  </r>
  <r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69.266666670000006"/>
    <x v="8"/>
    <x v="20"/>
  </r>
  <r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69.266666670000006"/>
    <x v="8"/>
    <x v="20"/>
  </r>
  <r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69.266666670000006"/>
    <x v="8"/>
    <x v="20"/>
  </r>
  <r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69.266666670000006"/>
    <x v="8"/>
    <x v="20"/>
  </r>
  <r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69.266666670000006"/>
    <x v="8"/>
    <x v="20"/>
  </r>
  <r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9.266666670000006"/>
    <x v="8"/>
    <x v="20"/>
  </r>
  <r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69.266666670000006"/>
    <x v="8"/>
    <x v="20"/>
  </r>
  <r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69.266666670000006"/>
    <x v="8"/>
    <x v="20"/>
  </r>
  <r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9.266666670000006"/>
    <x v="8"/>
    <x v="20"/>
  </r>
  <r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69.266666670000006"/>
    <x v="8"/>
    <x v="20"/>
  </r>
  <r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69.266666670000006"/>
    <x v="8"/>
    <x v="20"/>
  </r>
  <r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69.266666670000006"/>
    <x v="8"/>
    <x v="20"/>
  </r>
  <r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69.266666670000006"/>
    <x v="8"/>
    <x v="20"/>
  </r>
  <r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69.266666670000006"/>
    <x v="8"/>
    <x v="24"/>
  </r>
  <r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69.266666670000006"/>
    <x v="8"/>
    <x v="24"/>
  </r>
  <r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69.266666670000006"/>
    <x v="8"/>
    <x v="24"/>
  </r>
  <r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69.266666670000006"/>
    <x v="8"/>
    <x v="24"/>
  </r>
  <r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69.266666670000006"/>
    <x v="8"/>
    <x v="24"/>
  </r>
  <r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69.266666670000006"/>
    <x v="8"/>
    <x v="24"/>
  </r>
  <r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9.266666670000006"/>
    <x v="8"/>
    <x v="24"/>
  </r>
  <r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9.266666670000006"/>
    <x v="8"/>
    <x v="24"/>
  </r>
  <r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69.266666670000006"/>
    <x v="8"/>
    <x v="24"/>
  </r>
  <r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9.266666670000006"/>
    <x v="8"/>
    <x v="24"/>
  </r>
  <r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9.266666670000006"/>
    <x v="8"/>
    <x v="24"/>
  </r>
  <r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69.266666670000006"/>
    <x v="8"/>
    <x v="24"/>
  </r>
  <r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69.266666670000006"/>
    <x v="8"/>
    <x v="24"/>
  </r>
  <r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69.266666670000006"/>
    <x v="8"/>
    <x v="24"/>
  </r>
  <r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9.266666670000006"/>
    <x v="8"/>
    <x v="24"/>
  </r>
  <r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69.266666670000006"/>
    <x v="8"/>
    <x v="24"/>
  </r>
  <r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69.266666670000006"/>
    <x v="8"/>
    <x v="24"/>
  </r>
  <r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69.266666670000006"/>
    <x v="8"/>
    <x v="24"/>
  </r>
  <r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69.266666670000006"/>
    <x v="8"/>
    <x v="24"/>
  </r>
  <r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9.266666670000006"/>
    <x v="8"/>
    <x v="24"/>
  </r>
  <r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9.266666670000006"/>
    <x v="3"/>
    <x v="25"/>
  </r>
  <r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9.266666670000006"/>
    <x v="3"/>
    <x v="25"/>
  </r>
  <r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69.266666670000006"/>
    <x v="3"/>
    <x v="25"/>
  </r>
  <r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69.266666670000006"/>
    <x v="3"/>
    <x v="25"/>
  </r>
  <r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69.266666670000006"/>
    <x v="3"/>
    <x v="25"/>
  </r>
  <r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69.266666670000006"/>
    <x v="3"/>
    <x v="25"/>
  </r>
  <r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9.266666670000006"/>
    <x v="3"/>
    <x v="25"/>
  </r>
  <r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69.266666670000006"/>
    <x v="3"/>
    <x v="25"/>
  </r>
  <r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69.266666670000006"/>
    <x v="3"/>
    <x v="25"/>
  </r>
  <r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69.266666670000006"/>
    <x v="3"/>
    <x v="25"/>
  </r>
  <r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69.266666670000006"/>
    <x v="3"/>
    <x v="25"/>
  </r>
  <r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9.266666670000006"/>
    <x v="3"/>
    <x v="25"/>
  </r>
  <r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69.266666670000006"/>
    <x v="3"/>
    <x v="25"/>
  </r>
  <r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69.266666670000006"/>
    <x v="3"/>
    <x v="25"/>
  </r>
  <r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9.266666670000006"/>
    <x v="3"/>
    <x v="25"/>
  </r>
  <r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9.266666670000006"/>
    <x v="3"/>
    <x v="25"/>
  </r>
  <r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69.266666670000006"/>
    <x v="3"/>
    <x v="25"/>
  </r>
  <r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69.266666670000006"/>
    <x v="3"/>
    <x v="25"/>
  </r>
  <r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69.266666670000006"/>
    <x v="3"/>
    <x v="25"/>
  </r>
  <r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69.266666670000006"/>
    <x v="3"/>
    <x v="25"/>
  </r>
  <r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69.266666670000006"/>
    <x v="8"/>
    <x v="26"/>
  </r>
  <r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69.266666670000006"/>
    <x v="8"/>
    <x v="26"/>
  </r>
  <r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9.266666670000006"/>
    <x v="8"/>
    <x v="26"/>
  </r>
  <r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9.266666670000006"/>
    <x v="8"/>
    <x v="26"/>
  </r>
  <r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69.266666670000006"/>
    <x v="8"/>
    <x v="26"/>
  </r>
  <r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9.266666670000006"/>
    <x v="8"/>
    <x v="26"/>
  </r>
  <r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69.266666670000006"/>
    <x v="8"/>
    <x v="26"/>
  </r>
  <r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9.266666670000006"/>
    <x v="8"/>
    <x v="26"/>
  </r>
  <r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9.266666670000006"/>
    <x v="8"/>
    <x v="26"/>
  </r>
  <r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69.266666670000006"/>
    <x v="8"/>
    <x v="26"/>
  </r>
  <r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69.266666670000006"/>
    <x v="8"/>
    <x v="26"/>
  </r>
  <r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9.266666670000006"/>
    <x v="8"/>
    <x v="26"/>
  </r>
  <r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69.266666670000006"/>
    <x v="8"/>
    <x v="26"/>
  </r>
  <r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69.266666670000006"/>
    <x v="8"/>
    <x v="26"/>
  </r>
  <r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69.266666670000006"/>
    <x v="8"/>
    <x v="26"/>
  </r>
  <r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69.266666670000006"/>
    <x v="8"/>
    <x v="26"/>
  </r>
  <r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9.266666670000006"/>
    <x v="8"/>
    <x v="26"/>
  </r>
  <r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69.266666670000006"/>
    <x v="8"/>
    <x v="26"/>
  </r>
  <r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9.266666670000006"/>
    <x v="8"/>
    <x v="26"/>
  </r>
  <r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69.266666670000006"/>
    <x v="8"/>
    <x v="26"/>
  </r>
  <r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69.266666670000006"/>
    <x v="4"/>
    <x v="11"/>
  </r>
  <r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69.266666670000006"/>
    <x v="4"/>
    <x v="11"/>
  </r>
  <r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9.266666670000006"/>
    <x v="4"/>
    <x v="11"/>
  </r>
  <r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69.266666670000006"/>
    <x v="4"/>
    <x v="11"/>
  </r>
  <r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69.266666670000006"/>
    <x v="4"/>
    <x v="11"/>
  </r>
  <r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69.266666670000006"/>
    <x v="4"/>
    <x v="11"/>
  </r>
  <r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9.266666670000006"/>
    <x v="4"/>
    <x v="11"/>
  </r>
  <r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9.266666670000006"/>
    <x v="4"/>
    <x v="11"/>
  </r>
  <r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69.266666670000006"/>
    <x v="4"/>
    <x v="11"/>
  </r>
  <r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69.266666670000006"/>
    <x v="4"/>
    <x v="11"/>
  </r>
  <r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69.266666670000006"/>
    <x v="4"/>
    <x v="11"/>
  </r>
  <r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69.266666670000006"/>
    <x v="4"/>
    <x v="11"/>
  </r>
  <r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69.266666670000006"/>
    <x v="4"/>
    <x v="11"/>
  </r>
  <r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9.266666670000006"/>
    <x v="4"/>
    <x v="11"/>
  </r>
  <r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9.266666670000006"/>
    <x v="4"/>
    <x v="11"/>
  </r>
  <r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9.266666670000006"/>
    <x v="4"/>
    <x v="11"/>
  </r>
  <r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9.266666670000006"/>
    <x v="4"/>
    <x v="11"/>
  </r>
  <r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69.266666670000006"/>
    <x v="4"/>
    <x v="11"/>
  </r>
  <r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9.266666670000006"/>
    <x v="4"/>
    <x v="11"/>
  </r>
  <r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9.266666670000006"/>
    <x v="4"/>
    <x v="11"/>
  </r>
  <r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69.266666670000006"/>
    <x v="4"/>
    <x v="11"/>
  </r>
  <r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69.266666670000006"/>
    <x v="4"/>
    <x v="11"/>
  </r>
  <r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69.266666670000006"/>
    <x v="4"/>
    <x v="11"/>
  </r>
  <r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9.266666670000006"/>
    <x v="4"/>
    <x v="11"/>
  </r>
  <r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69.266666670000006"/>
    <x v="4"/>
    <x v="11"/>
  </r>
  <r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69.266666670000006"/>
    <x v="4"/>
    <x v="11"/>
  </r>
  <r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9.266666670000006"/>
    <x v="4"/>
    <x v="11"/>
  </r>
  <r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69.266666670000006"/>
    <x v="4"/>
    <x v="11"/>
  </r>
  <r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69.266666670000006"/>
    <x v="4"/>
    <x v="11"/>
  </r>
  <r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69.266666670000006"/>
    <x v="4"/>
    <x v="11"/>
  </r>
  <r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69.266666670000006"/>
    <x v="4"/>
    <x v="11"/>
  </r>
  <r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69.266666670000006"/>
    <x v="4"/>
    <x v="11"/>
  </r>
  <r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69.266666670000006"/>
    <x v="4"/>
    <x v="11"/>
  </r>
  <r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9.266666670000006"/>
    <x v="4"/>
    <x v="11"/>
  </r>
  <r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9.266666670000006"/>
    <x v="4"/>
    <x v="11"/>
  </r>
  <r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69.266666670000006"/>
    <x v="4"/>
    <x v="11"/>
  </r>
  <r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69.266666670000006"/>
    <x v="4"/>
    <x v="11"/>
  </r>
  <r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9.266666670000006"/>
    <x v="4"/>
    <x v="11"/>
  </r>
  <r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.266666670000006"/>
    <x v="4"/>
    <x v="11"/>
  </r>
  <r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69.266666670000006"/>
    <x v="4"/>
    <x v="11"/>
  </r>
  <r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69.266666670000006"/>
    <x v="4"/>
    <x v="27"/>
  </r>
  <r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9.266666670000006"/>
    <x v="4"/>
    <x v="27"/>
  </r>
  <r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69.266666670000006"/>
    <x v="4"/>
    <x v="27"/>
  </r>
  <r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69.266666670000006"/>
    <x v="4"/>
    <x v="27"/>
  </r>
  <r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69.266666670000006"/>
    <x v="4"/>
    <x v="27"/>
  </r>
  <r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69.266666670000006"/>
    <x v="4"/>
    <x v="27"/>
  </r>
  <r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69.266666670000006"/>
    <x v="4"/>
    <x v="27"/>
  </r>
  <r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69.266666670000006"/>
    <x v="4"/>
    <x v="27"/>
  </r>
  <r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69.266666670000006"/>
    <x v="4"/>
    <x v="27"/>
  </r>
  <r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9.266666670000006"/>
    <x v="4"/>
    <x v="27"/>
  </r>
  <r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9.266666670000006"/>
    <x v="4"/>
    <x v="27"/>
  </r>
  <r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9.266666670000006"/>
    <x v="4"/>
    <x v="27"/>
  </r>
  <r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69.266666670000006"/>
    <x v="4"/>
    <x v="27"/>
  </r>
  <r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9.266666670000006"/>
    <x v="4"/>
    <x v="27"/>
  </r>
  <r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69.266666670000006"/>
    <x v="4"/>
    <x v="27"/>
  </r>
  <r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69.266666670000006"/>
    <x v="4"/>
    <x v="27"/>
  </r>
  <r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9.266666670000006"/>
    <x v="4"/>
    <x v="27"/>
  </r>
  <r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9.266666670000006"/>
    <x v="4"/>
    <x v="27"/>
  </r>
  <r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69.266666670000006"/>
    <x v="4"/>
    <x v="27"/>
  </r>
  <r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69.266666670000006"/>
    <x v="4"/>
    <x v="27"/>
  </r>
  <r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69.266666670000006"/>
    <x v="4"/>
    <x v="27"/>
  </r>
  <r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69.266666670000006"/>
    <x v="4"/>
    <x v="27"/>
  </r>
  <r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9.266666670000006"/>
    <x v="4"/>
    <x v="27"/>
  </r>
  <r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69.266666670000006"/>
    <x v="4"/>
    <x v="27"/>
  </r>
  <r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69.266666670000006"/>
    <x v="4"/>
    <x v="27"/>
  </r>
  <r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69.266666670000006"/>
    <x v="4"/>
    <x v="27"/>
  </r>
  <r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69.266666670000006"/>
    <x v="4"/>
    <x v="27"/>
  </r>
  <r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9.266666670000006"/>
    <x v="4"/>
    <x v="27"/>
  </r>
  <r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69.266666670000006"/>
    <x v="4"/>
    <x v="27"/>
  </r>
  <r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69.266666670000006"/>
    <x v="4"/>
    <x v="27"/>
  </r>
  <r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69.266666670000006"/>
    <x v="4"/>
    <x v="27"/>
  </r>
  <r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69.266666670000006"/>
    <x v="4"/>
    <x v="27"/>
  </r>
  <r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69.266666670000006"/>
    <x v="4"/>
    <x v="27"/>
  </r>
  <r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69.266666670000006"/>
    <x v="4"/>
    <x v="27"/>
  </r>
  <r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69.266666670000006"/>
    <x v="4"/>
    <x v="27"/>
  </r>
  <r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69.266666670000006"/>
    <x v="4"/>
    <x v="27"/>
  </r>
  <r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69.266666670000006"/>
    <x v="4"/>
    <x v="27"/>
  </r>
  <r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69.266666670000006"/>
    <x v="4"/>
    <x v="27"/>
  </r>
  <r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9.266666670000006"/>
    <x v="4"/>
    <x v="27"/>
  </r>
  <r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9.266666670000006"/>
    <x v="4"/>
    <x v="27"/>
  </r>
  <r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69.266666670000006"/>
    <x v="4"/>
    <x v="28"/>
  </r>
  <r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69.266666670000006"/>
    <x v="4"/>
    <x v="28"/>
  </r>
  <r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69.266666670000006"/>
    <x v="4"/>
    <x v="28"/>
  </r>
  <r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69.266666670000006"/>
    <x v="4"/>
    <x v="28"/>
  </r>
  <r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69.266666670000006"/>
    <x v="4"/>
    <x v="28"/>
  </r>
  <r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69.266666670000006"/>
    <x v="4"/>
    <x v="28"/>
  </r>
  <r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69.266666670000006"/>
    <x v="4"/>
    <x v="28"/>
  </r>
  <r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69.266666670000006"/>
    <x v="4"/>
    <x v="28"/>
  </r>
  <r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69.266666670000006"/>
    <x v="4"/>
    <x v="28"/>
  </r>
  <r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69.266666670000006"/>
    <x v="4"/>
    <x v="28"/>
  </r>
  <r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69.266666670000006"/>
    <x v="4"/>
    <x v="28"/>
  </r>
  <r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69.266666670000006"/>
    <x v="4"/>
    <x v="28"/>
  </r>
  <r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69.266666670000006"/>
    <x v="4"/>
    <x v="28"/>
  </r>
  <r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69.266666670000006"/>
    <x v="4"/>
    <x v="28"/>
  </r>
  <r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9.266666670000006"/>
    <x v="4"/>
    <x v="28"/>
  </r>
  <r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9.266666670000006"/>
    <x v="4"/>
    <x v="28"/>
  </r>
  <r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69.266666670000006"/>
    <x v="4"/>
    <x v="28"/>
  </r>
  <r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9.266666670000006"/>
    <x v="4"/>
    <x v="28"/>
  </r>
  <r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69.266666670000006"/>
    <x v="4"/>
    <x v="28"/>
  </r>
  <r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9.266666670000006"/>
    <x v="4"/>
    <x v="28"/>
  </r>
  <r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9.266666670000006"/>
    <x v="4"/>
    <x v="28"/>
  </r>
  <r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69.266666670000006"/>
    <x v="4"/>
    <x v="28"/>
  </r>
  <r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69.266666670000006"/>
    <x v="4"/>
    <x v="28"/>
  </r>
  <r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9.266666670000006"/>
    <x v="4"/>
    <x v="28"/>
  </r>
  <r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9.266666670000006"/>
    <x v="4"/>
    <x v="28"/>
  </r>
  <r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69.266666670000006"/>
    <x v="4"/>
    <x v="28"/>
  </r>
  <r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69.266666670000006"/>
    <x v="4"/>
    <x v="28"/>
  </r>
  <r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69.266666670000006"/>
    <x v="4"/>
    <x v="28"/>
  </r>
  <r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69.266666670000006"/>
    <x v="4"/>
    <x v="28"/>
  </r>
  <r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69.266666670000006"/>
    <x v="4"/>
    <x v="28"/>
  </r>
  <r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69.266666670000006"/>
    <x v="4"/>
    <x v="28"/>
  </r>
  <r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69.266666670000006"/>
    <x v="4"/>
    <x v="28"/>
  </r>
  <r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69.266666670000006"/>
    <x v="4"/>
    <x v="28"/>
  </r>
  <r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69.266666670000006"/>
    <x v="4"/>
    <x v="28"/>
  </r>
  <r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9.266666670000006"/>
    <x v="4"/>
    <x v="28"/>
  </r>
  <r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9.266666670000006"/>
    <x v="4"/>
    <x v="28"/>
  </r>
  <r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69.266666670000006"/>
    <x v="4"/>
    <x v="28"/>
  </r>
  <r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69.266666670000006"/>
    <x v="4"/>
    <x v="28"/>
  </r>
  <r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69.266666670000006"/>
    <x v="4"/>
    <x v="28"/>
  </r>
  <r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69.266666670000006"/>
    <x v="4"/>
    <x v="28"/>
  </r>
  <r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69.266666670000006"/>
    <x v="4"/>
    <x v="28"/>
  </r>
  <r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69.266666670000006"/>
    <x v="4"/>
    <x v="28"/>
  </r>
  <r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69.266666670000006"/>
    <x v="4"/>
    <x v="28"/>
  </r>
  <r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69.266666670000006"/>
    <x v="4"/>
    <x v="28"/>
  </r>
  <r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9.266666670000006"/>
    <x v="4"/>
    <x v="28"/>
  </r>
  <r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69.266666670000006"/>
    <x v="4"/>
    <x v="28"/>
  </r>
  <r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69.266666670000006"/>
    <x v="4"/>
    <x v="28"/>
  </r>
  <r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69.266666670000006"/>
    <x v="4"/>
    <x v="28"/>
  </r>
  <r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9.266666670000006"/>
    <x v="4"/>
    <x v="28"/>
  </r>
  <r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9.266666670000006"/>
    <x v="4"/>
    <x v="28"/>
  </r>
  <r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69.266666670000006"/>
    <x v="4"/>
    <x v="28"/>
  </r>
  <r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9.266666670000006"/>
    <x v="4"/>
    <x v="28"/>
  </r>
  <r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69.266666670000006"/>
    <x v="4"/>
    <x v="28"/>
  </r>
  <r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69.266666670000006"/>
    <x v="4"/>
    <x v="28"/>
  </r>
  <r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69.266666670000006"/>
    <x v="4"/>
    <x v="28"/>
  </r>
  <r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69.266666670000006"/>
    <x v="4"/>
    <x v="28"/>
  </r>
  <r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69.266666670000006"/>
    <x v="4"/>
    <x v="28"/>
  </r>
  <r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69.266666670000006"/>
    <x v="4"/>
    <x v="28"/>
  </r>
  <r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69.266666670000006"/>
    <x v="4"/>
    <x v="28"/>
  </r>
  <r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69.266666670000006"/>
    <x v="4"/>
    <x v="28"/>
  </r>
  <r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.266666670000006"/>
    <x v="8"/>
    <x v="20"/>
  </r>
  <r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9.266666670000006"/>
    <x v="8"/>
    <x v="20"/>
  </r>
  <r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69.266666670000006"/>
    <x v="8"/>
    <x v="20"/>
  </r>
  <r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69.266666670000006"/>
    <x v="8"/>
    <x v="20"/>
  </r>
  <r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69.266666670000006"/>
    <x v="8"/>
    <x v="20"/>
  </r>
  <r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69.266666670000006"/>
    <x v="8"/>
    <x v="20"/>
  </r>
  <r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69.266666670000006"/>
    <x v="8"/>
    <x v="20"/>
  </r>
  <r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69.266666670000006"/>
    <x v="8"/>
    <x v="20"/>
  </r>
  <r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9.266666670000006"/>
    <x v="8"/>
    <x v="20"/>
  </r>
  <r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69.266666670000006"/>
    <x v="8"/>
    <x v="20"/>
  </r>
  <r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69.266666670000006"/>
    <x v="8"/>
    <x v="20"/>
  </r>
  <r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69.266666670000006"/>
    <x v="8"/>
    <x v="20"/>
  </r>
  <r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69.266666670000006"/>
    <x v="8"/>
    <x v="20"/>
  </r>
  <r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69.266666670000006"/>
    <x v="8"/>
    <x v="20"/>
  </r>
  <r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9.266666670000006"/>
    <x v="8"/>
    <x v="20"/>
  </r>
  <r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69.266666670000006"/>
    <x v="8"/>
    <x v="20"/>
  </r>
  <r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69.266666670000006"/>
    <x v="8"/>
    <x v="20"/>
  </r>
  <r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69.266666670000006"/>
    <x v="8"/>
    <x v="20"/>
  </r>
  <r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69.266666670000006"/>
    <x v="8"/>
    <x v="20"/>
  </r>
  <r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69.266666670000006"/>
    <x v="8"/>
    <x v="20"/>
  </r>
  <r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69.266666670000006"/>
    <x v="8"/>
    <x v="20"/>
  </r>
  <r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69.266666670000006"/>
    <x v="8"/>
    <x v="20"/>
  </r>
  <r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9.266666670000006"/>
    <x v="8"/>
    <x v="20"/>
  </r>
  <r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69.266666670000006"/>
    <x v="8"/>
    <x v="20"/>
  </r>
  <r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69.266666670000006"/>
    <x v="8"/>
    <x v="20"/>
  </r>
  <r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69.266666670000006"/>
    <x v="8"/>
    <x v="20"/>
  </r>
  <r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69.266666670000006"/>
    <x v="8"/>
    <x v="20"/>
  </r>
  <r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69.266666670000006"/>
    <x v="8"/>
    <x v="20"/>
  </r>
  <r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69.266666670000006"/>
    <x v="8"/>
    <x v="20"/>
  </r>
  <r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.266666670000006"/>
    <x v="8"/>
    <x v="20"/>
  </r>
  <r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69.266666670000006"/>
    <x v="8"/>
    <x v="20"/>
  </r>
  <r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69.266666670000006"/>
    <x v="8"/>
    <x v="20"/>
  </r>
  <r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69.266666670000006"/>
    <x v="8"/>
    <x v="20"/>
  </r>
  <r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9.266666670000006"/>
    <x v="8"/>
    <x v="20"/>
  </r>
  <r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69.266666670000006"/>
    <x v="8"/>
    <x v="20"/>
  </r>
  <r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69.266666670000006"/>
    <x v="8"/>
    <x v="20"/>
  </r>
  <r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9.266666670000006"/>
    <x v="8"/>
    <x v="20"/>
  </r>
  <r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9.266666670000006"/>
    <x v="8"/>
    <x v="20"/>
  </r>
  <r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69.266666670000006"/>
    <x v="8"/>
    <x v="20"/>
  </r>
  <r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9.266666670000006"/>
    <x v="8"/>
    <x v="20"/>
  </r>
  <r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69.266666670000006"/>
    <x v="8"/>
    <x v="20"/>
  </r>
  <r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69.266666670000006"/>
    <x v="8"/>
    <x v="20"/>
  </r>
  <r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69.266666670000006"/>
    <x v="8"/>
    <x v="20"/>
  </r>
  <r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9.266666670000006"/>
    <x v="8"/>
    <x v="20"/>
  </r>
  <r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69.266666670000006"/>
    <x v="8"/>
    <x v="20"/>
  </r>
  <r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9.266666670000006"/>
    <x v="8"/>
    <x v="20"/>
  </r>
  <r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9.266666670000006"/>
    <x v="8"/>
    <x v="20"/>
  </r>
  <r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69.266666670000006"/>
    <x v="8"/>
    <x v="20"/>
  </r>
  <r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69.266666670000006"/>
    <x v="8"/>
    <x v="20"/>
  </r>
  <r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69.266666670000006"/>
    <x v="8"/>
    <x v="20"/>
  </r>
  <r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69.266666670000006"/>
    <x v="8"/>
    <x v="20"/>
  </r>
  <r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69.266666670000006"/>
    <x v="8"/>
    <x v="20"/>
  </r>
  <r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69.266666670000006"/>
    <x v="8"/>
    <x v="20"/>
  </r>
  <r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69.266666670000006"/>
    <x v="8"/>
    <x v="20"/>
  </r>
  <r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69.266666670000006"/>
    <x v="8"/>
    <x v="20"/>
  </r>
  <r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69.266666670000006"/>
    <x v="8"/>
    <x v="20"/>
  </r>
  <r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69.266666670000006"/>
    <x v="8"/>
    <x v="20"/>
  </r>
  <r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69.266666670000006"/>
    <x v="8"/>
    <x v="20"/>
  </r>
  <r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9.266666670000006"/>
    <x v="8"/>
    <x v="20"/>
  </r>
  <r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69.266666670000006"/>
    <x v="8"/>
    <x v="20"/>
  </r>
  <r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9.266666670000006"/>
    <x v="8"/>
    <x v="20"/>
  </r>
  <r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69.266666670000006"/>
    <x v="8"/>
    <x v="20"/>
  </r>
  <r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69.266666670000006"/>
    <x v="8"/>
    <x v="20"/>
  </r>
  <r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69.266666670000006"/>
    <x v="8"/>
    <x v="20"/>
  </r>
  <r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9.266666670000006"/>
    <x v="8"/>
    <x v="20"/>
  </r>
  <r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69.266666670000006"/>
    <x v="8"/>
    <x v="20"/>
  </r>
  <r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266666670000006"/>
    <x v="8"/>
    <x v="20"/>
  </r>
  <r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69.266666670000006"/>
    <x v="8"/>
    <x v="20"/>
  </r>
  <r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69.266666670000006"/>
    <x v="8"/>
    <x v="20"/>
  </r>
  <r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69.266666670000006"/>
    <x v="8"/>
    <x v="20"/>
  </r>
  <r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9.266666670000006"/>
    <x v="8"/>
    <x v="20"/>
  </r>
  <r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69.266666670000006"/>
    <x v="8"/>
    <x v="20"/>
  </r>
  <r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69.266666670000006"/>
    <x v="8"/>
    <x v="20"/>
  </r>
  <r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69.266666670000006"/>
    <x v="8"/>
    <x v="20"/>
  </r>
  <r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69.266666670000006"/>
    <x v="8"/>
    <x v="20"/>
  </r>
  <r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69.266666670000006"/>
    <x v="8"/>
    <x v="20"/>
  </r>
  <r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69.266666670000006"/>
    <x v="8"/>
    <x v="20"/>
  </r>
  <r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9.266666670000006"/>
    <x v="8"/>
    <x v="20"/>
  </r>
  <r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9.266666670000006"/>
    <x v="8"/>
    <x v="20"/>
  </r>
  <r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69.266666670000006"/>
    <x v="8"/>
    <x v="20"/>
  </r>
  <r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69.266666670000006"/>
    <x v="4"/>
    <x v="11"/>
  </r>
  <r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69.266666670000006"/>
    <x v="4"/>
    <x v="11"/>
  </r>
  <r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69.266666670000006"/>
    <x v="4"/>
    <x v="11"/>
  </r>
  <r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69.266666670000006"/>
    <x v="4"/>
    <x v="11"/>
  </r>
  <r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69.266666670000006"/>
    <x v="4"/>
    <x v="11"/>
  </r>
  <r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9.266666670000006"/>
    <x v="4"/>
    <x v="11"/>
  </r>
  <r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69.266666670000006"/>
    <x v="4"/>
    <x v="11"/>
  </r>
  <r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69.266666670000006"/>
    <x v="4"/>
    <x v="11"/>
  </r>
  <r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69.266666670000006"/>
    <x v="4"/>
    <x v="11"/>
  </r>
  <r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9.266666670000006"/>
    <x v="4"/>
    <x v="11"/>
  </r>
  <r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69.266666670000006"/>
    <x v="4"/>
    <x v="11"/>
  </r>
  <r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9.266666670000006"/>
    <x v="4"/>
    <x v="11"/>
  </r>
  <r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69.266666670000006"/>
    <x v="4"/>
    <x v="11"/>
  </r>
  <r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69.266666670000006"/>
    <x v="4"/>
    <x v="11"/>
  </r>
  <r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69.266666670000006"/>
    <x v="4"/>
    <x v="11"/>
  </r>
  <r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69.266666670000006"/>
    <x v="4"/>
    <x v="11"/>
  </r>
  <r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9.266666670000006"/>
    <x v="4"/>
    <x v="11"/>
  </r>
  <r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69.266666670000006"/>
    <x v="4"/>
    <x v="11"/>
  </r>
  <r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69.266666670000006"/>
    <x v="4"/>
    <x v="11"/>
  </r>
  <r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66666670000006"/>
    <x v="4"/>
    <x v="11"/>
  </r>
  <r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69.266666670000006"/>
    <x v="4"/>
    <x v="11"/>
  </r>
  <r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9.266666670000006"/>
    <x v="4"/>
    <x v="11"/>
  </r>
  <r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9.266666670000006"/>
    <x v="4"/>
    <x v="11"/>
  </r>
  <r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9.266666670000006"/>
    <x v="4"/>
    <x v="11"/>
  </r>
  <r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69.266666670000006"/>
    <x v="4"/>
    <x v="11"/>
  </r>
  <r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9.266666670000006"/>
    <x v="4"/>
    <x v="11"/>
  </r>
  <r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9.266666670000006"/>
    <x v="4"/>
    <x v="11"/>
  </r>
  <r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69.266666670000006"/>
    <x v="4"/>
    <x v="11"/>
  </r>
  <r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69.266666670000006"/>
    <x v="4"/>
    <x v="11"/>
  </r>
  <r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69.266666670000006"/>
    <x v="4"/>
    <x v="11"/>
  </r>
  <r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9.266666670000006"/>
    <x v="4"/>
    <x v="11"/>
  </r>
  <r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69.266666670000006"/>
    <x v="4"/>
    <x v="11"/>
  </r>
  <r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69.266666670000006"/>
    <x v="4"/>
    <x v="11"/>
  </r>
  <r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69.266666670000006"/>
    <x v="4"/>
    <x v="11"/>
  </r>
  <r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9.266666670000006"/>
    <x v="4"/>
    <x v="11"/>
  </r>
  <r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69.266666670000006"/>
    <x v="4"/>
    <x v="11"/>
  </r>
  <r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9.266666670000006"/>
    <x v="4"/>
    <x v="11"/>
  </r>
  <r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69.266666670000006"/>
    <x v="4"/>
    <x v="11"/>
  </r>
  <r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69.266666670000006"/>
    <x v="4"/>
    <x v="11"/>
  </r>
  <r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69.266666670000006"/>
    <x v="4"/>
    <x v="11"/>
  </r>
  <r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69.266666670000006"/>
    <x v="6"/>
    <x v="18"/>
  </r>
  <r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69.266666670000006"/>
    <x v="6"/>
    <x v="18"/>
  </r>
  <r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9.266666670000006"/>
    <x v="6"/>
    <x v="18"/>
  </r>
  <r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69.266666670000006"/>
    <x v="6"/>
    <x v="18"/>
  </r>
  <r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69.266666670000006"/>
    <x v="6"/>
    <x v="18"/>
  </r>
  <r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9.266666670000006"/>
    <x v="6"/>
    <x v="18"/>
  </r>
  <r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69.266666670000006"/>
    <x v="6"/>
    <x v="18"/>
  </r>
  <r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9.266666670000006"/>
    <x v="6"/>
    <x v="18"/>
  </r>
  <r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69.266666670000006"/>
    <x v="6"/>
    <x v="18"/>
  </r>
  <r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69.266666670000006"/>
    <x v="6"/>
    <x v="18"/>
  </r>
  <r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9.266666670000006"/>
    <x v="6"/>
    <x v="18"/>
  </r>
  <r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9.266666670000006"/>
    <x v="6"/>
    <x v="18"/>
  </r>
  <r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69.266666670000006"/>
    <x v="6"/>
    <x v="18"/>
  </r>
  <r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69.266666670000006"/>
    <x v="6"/>
    <x v="18"/>
  </r>
  <r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69.266666670000006"/>
    <x v="6"/>
    <x v="18"/>
  </r>
  <r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69.266666670000006"/>
    <x v="6"/>
    <x v="18"/>
  </r>
  <r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69.266666670000006"/>
    <x v="6"/>
    <x v="18"/>
  </r>
  <r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69.266666670000006"/>
    <x v="6"/>
    <x v="18"/>
  </r>
  <r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69.266666670000006"/>
    <x v="6"/>
    <x v="18"/>
  </r>
  <r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69.266666670000006"/>
    <x v="6"/>
    <x v="18"/>
  </r>
  <r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69.266666670000006"/>
    <x v="4"/>
    <x v="14"/>
  </r>
  <r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69.266666670000006"/>
    <x v="4"/>
    <x v="14"/>
  </r>
  <r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69.266666670000006"/>
    <x v="4"/>
    <x v="14"/>
  </r>
  <r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9.266666670000006"/>
    <x v="4"/>
    <x v="14"/>
  </r>
  <r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69.266666670000006"/>
    <x v="4"/>
    <x v="14"/>
  </r>
  <r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9.266666670000006"/>
    <x v="4"/>
    <x v="14"/>
  </r>
  <r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69.266666670000006"/>
    <x v="4"/>
    <x v="14"/>
  </r>
  <r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69.266666670000006"/>
    <x v="4"/>
    <x v="14"/>
  </r>
  <r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69.266666670000006"/>
    <x v="4"/>
    <x v="14"/>
  </r>
  <r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69.266666670000006"/>
    <x v="4"/>
    <x v="14"/>
  </r>
  <r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69.266666670000006"/>
    <x v="4"/>
    <x v="14"/>
  </r>
  <r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69.266666670000006"/>
    <x v="4"/>
    <x v="14"/>
  </r>
  <r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69.266666670000006"/>
    <x v="4"/>
    <x v="14"/>
  </r>
  <r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9.266666670000006"/>
    <x v="4"/>
    <x v="14"/>
  </r>
  <r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69.266666670000006"/>
    <x v="4"/>
    <x v="14"/>
  </r>
  <r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69.266666670000006"/>
    <x v="4"/>
    <x v="14"/>
  </r>
  <r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69.266666670000006"/>
    <x v="4"/>
    <x v="14"/>
  </r>
  <r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.266666670000006"/>
    <x v="4"/>
    <x v="14"/>
  </r>
  <r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9.266666670000006"/>
    <x v="4"/>
    <x v="14"/>
  </r>
  <r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69.266666670000006"/>
    <x v="4"/>
    <x v="14"/>
  </r>
  <r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69.266666670000006"/>
    <x v="2"/>
    <x v="29"/>
  </r>
  <r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69.266666670000006"/>
    <x v="2"/>
    <x v="29"/>
  </r>
  <r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69.266666670000006"/>
    <x v="2"/>
    <x v="29"/>
  </r>
  <r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69.266666670000006"/>
    <x v="2"/>
    <x v="29"/>
  </r>
  <r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9.266666670000006"/>
    <x v="2"/>
    <x v="29"/>
  </r>
  <r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69.266666670000006"/>
    <x v="2"/>
    <x v="29"/>
  </r>
  <r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69.266666670000006"/>
    <x v="2"/>
    <x v="29"/>
  </r>
  <r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9.266666670000006"/>
    <x v="2"/>
    <x v="29"/>
  </r>
  <r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69.266666670000006"/>
    <x v="2"/>
    <x v="29"/>
  </r>
  <r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69.266666670000006"/>
    <x v="2"/>
    <x v="29"/>
  </r>
  <r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69.266666670000006"/>
    <x v="2"/>
    <x v="29"/>
  </r>
  <r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69.266666670000006"/>
    <x v="2"/>
    <x v="29"/>
  </r>
  <r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69.266666670000006"/>
    <x v="2"/>
    <x v="29"/>
  </r>
  <r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69.266666670000006"/>
    <x v="2"/>
    <x v="29"/>
  </r>
  <r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9.266666670000006"/>
    <x v="2"/>
    <x v="29"/>
  </r>
  <r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69.266666670000006"/>
    <x v="2"/>
    <x v="29"/>
  </r>
  <r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69.266666670000006"/>
    <x v="2"/>
    <x v="29"/>
  </r>
  <r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69.266666670000006"/>
    <x v="2"/>
    <x v="29"/>
  </r>
  <r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9.266666670000006"/>
    <x v="2"/>
    <x v="29"/>
  </r>
  <r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69.266666670000006"/>
    <x v="2"/>
    <x v="29"/>
  </r>
  <r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69.266666670000006"/>
    <x v="4"/>
    <x v="14"/>
  </r>
  <r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69.266666670000006"/>
    <x v="4"/>
    <x v="14"/>
  </r>
  <r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69.266666670000006"/>
    <x v="4"/>
    <x v="14"/>
  </r>
  <r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69.266666670000006"/>
    <x v="4"/>
    <x v="14"/>
  </r>
  <r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69.266666670000006"/>
    <x v="4"/>
    <x v="14"/>
  </r>
  <r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69.266666670000006"/>
    <x v="4"/>
    <x v="14"/>
  </r>
  <r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9.266666670000006"/>
    <x v="4"/>
    <x v="14"/>
  </r>
  <r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69.266666670000006"/>
    <x v="4"/>
    <x v="14"/>
  </r>
  <r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69.266666670000006"/>
    <x v="4"/>
    <x v="14"/>
  </r>
  <r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9.266666670000006"/>
    <x v="4"/>
    <x v="14"/>
  </r>
  <r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69.266666670000006"/>
    <x v="4"/>
    <x v="14"/>
  </r>
  <r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9.266666670000006"/>
    <x v="4"/>
    <x v="14"/>
  </r>
  <r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69.266666670000006"/>
    <x v="4"/>
    <x v="14"/>
  </r>
  <r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9.266666670000006"/>
    <x v="4"/>
    <x v="14"/>
  </r>
  <r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69.266666670000006"/>
    <x v="4"/>
    <x v="14"/>
  </r>
  <r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9.266666670000006"/>
    <x v="4"/>
    <x v="14"/>
  </r>
  <r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69.266666670000006"/>
    <x v="4"/>
    <x v="14"/>
  </r>
  <r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69.266666670000006"/>
    <x v="4"/>
    <x v="14"/>
  </r>
  <r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69.266666670000006"/>
    <x v="4"/>
    <x v="14"/>
  </r>
  <r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69.266666670000006"/>
    <x v="4"/>
    <x v="14"/>
  </r>
  <r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9.266666670000006"/>
    <x v="2"/>
    <x v="30"/>
  </r>
  <r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9.266666670000006"/>
    <x v="2"/>
    <x v="30"/>
  </r>
  <r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9.266666670000006"/>
    <x v="2"/>
    <x v="30"/>
  </r>
  <r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69.266666670000006"/>
    <x v="2"/>
    <x v="30"/>
  </r>
  <r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69.266666670000006"/>
    <x v="2"/>
    <x v="30"/>
  </r>
  <r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9.266666670000006"/>
    <x v="2"/>
    <x v="30"/>
  </r>
  <r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69.266666670000006"/>
    <x v="2"/>
    <x v="30"/>
  </r>
  <r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69.266666670000006"/>
    <x v="2"/>
    <x v="30"/>
  </r>
  <r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69.266666670000006"/>
    <x v="2"/>
    <x v="30"/>
  </r>
  <r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69.266666670000006"/>
    <x v="2"/>
    <x v="30"/>
  </r>
  <r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69.266666670000006"/>
    <x v="2"/>
    <x v="30"/>
  </r>
  <r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69.266666670000006"/>
    <x v="2"/>
    <x v="30"/>
  </r>
  <r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69.266666670000006"/>
    <x v="2"/>
    <x v="30"/>
  </r>
  <r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69.266666670000006"/>
    <x v="2"/>
    <x v="30"/>
  </r>
  <r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69.266666670000006"/>
    <x v="2"/>
    <x v="30"/>
  </r>
  <r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69.266666670000006"/>
    <x v="2"/>
    <x v="30"/>
  </r>
  <r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69.266666670000006"/>
    <x v="2"/>
    <x v="30"/>
  </r>
  <r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69.266666670000006"/>
    <x v="2"/>
    <x v="30"/>
  </r>
  <r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69.266666670000006"/>
    <x v="2"/>
    <x v="30"/>
  </r>
  <r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69.266666670000006"/>
    <x v="2"/>
    <x v="30"/>
  </r>
  <r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9.266666670000006"/>
    <x v="2"/>
    <x v="30"/>
  </r>
  <r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9.266666670000006"/>
    <x v="2"/>
    <x v="30"/>
  </r>
  <r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69.266666670000006"/>
    <x v="2"/>
    <x v="30"/>
  </r>
  <r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266666670000006"/>
    <x v="2"/>
    <x v="30"/>
  </r>
  <r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9.266666670000006"/>
    <x v="2"/>
    <x v="30"/>
  </r>
  <r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9.266666670000006"/>
    <x v="2"/>
    <x v="30"/>
  </r>
  <r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69.266666670000006"/>
    <x v="2"/>
    <x v="30"/>
  </r>
  <r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69.266666670000006"/>
    <x v="2"/>
    <x v="30"/>
  </r>
  <r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9.266666670000006"/>
    <x v="2"/>
    <x v="30"/>
  </r>
  <r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69.266666670000006"/>
    <x v="2"/>
    <x v="30"/>
  </r>
  <r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69.266666670000006"/>
    <x v="2"/>
    <x v="30"/>
  </r>
  <r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69.266666670000006"/>
    <x v="2"/>
    <x v="30"/>
  </r>
  <r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69.266666670000006"/>
    <x v="2"/>
    <x v="30"/>
  </r>
  <r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69.266666670000006"/>
    <x v="2"/>
    <x v="30"/>
  </r>
  <r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9.266666670000006"/>
    <x v="2"/>
    <x v="30"/>
  </r>
  <r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69.266666670000006"/>
    <x v="2"/>
    <x v="30"/>
  </r>
  <r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9.266666670000006"/>
    <x v="2"/>
    <x v="30"/>
  </r>
  <r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69.266666670000006"/>
    <x v="2"/>
    <x v="30"/>
  </r>
  <r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69.266666670000006"/>
    <x v="2"/>
    <x v="30"/>
  </r>
  <r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69.266666670000006"/>
    <x v="2"/>
    <x v="30"/>
  </r>
  <r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9.266666670000006"/>
    <x v="8"/>
    <x v="31"/>
  </r>
  <r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69.266666670000006"/>
    <x v="8"/>
    <x v="31"/>
  </r>
  <r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69.266666670000006"/>
    <x v="8"/>
    <x v="31"/>
  </r>
  <r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69.266666670000006"/>
    <x v="8"/>
    <x v="31"/>
  </r>
  <r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69.266666670000006"/>
    <x v="8"/>
    <x v="31"/>
  </r>
  <r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69.266666670000006"/>
    <x v="8"/>
    <x v="31"/>
  </r>
  <r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69.266666670000006"/>
    <x v="8"/>
    <x v="31"/>
  </r>
  <r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9.266666670000006"/>
    <x v="8"/>
    <x v="31"/>
  </r>
  <r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69.266666670000006"/>
    <x v="8"/>
    <x v="31"/>
  </r>
  <r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9.266666670000006"/>
    <x v="8"/>
    <x v="31"/>
  </r>
  <r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9.266666670000006"/>
    <x v="8"/>
    <x v="31"/>
  </r>
  <r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69.266666670000006"/>
    <x v="8"/>
    <x v="31"/>
  </r>
  <r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69.266666670000006"/>
    <x v="8"/>
    <x v="31"/>
  </r>
  <r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69.266666670000006"/>
    <x v="8"/>
    <x v="31"/>
  </r>
  <r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69.266666670000006"/>
    <x v="8"/>
    <x v="31"/>
  </r>
  <r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9.266666670000006"/>
    <x v="8"/>
    <x v="31"/>
  </r>
  <r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69.266666670000006"/>
    <x v="8"/>
    <x v="31"/>
  </r>
  <r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69.266666670000006"/>
    <x v="8"/>
    <x v="31"/>
  </r>
  <r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69.266666670000006"/>
    <x v="8"/>
    <x v="31"/>
  </r>
  <r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69.266666670000006"/>
    <x v="8"/>
    <x v="31"/>
  </r>
  <r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69.266666670000006"/>
    <x v="2"/>
    <x v="30"/>
  </r>
  <r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69.266666670000006"/>
    <x v="2"/>
    <x v="30"/>
  </r>
  <r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69.266666670000006"/>
    <x v="2"/>
    <x v="30"/>
  </r>
  <r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69.266666670000006"/>
    <x v="2"/>
    <x v="30"/>
  </r>
  <r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69.266666670000006"/>
    <x v="2"/>
    <x v="30"/>
  </r>
  <r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9.266666670000006"/>
    <x v="2"/>
    <x v="30"/>
  </r>
  <r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69.266666670000006"/>
    <x v="2"/>
    <x v="30"/>
  </r>
  <r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69.266666670000006"/>
    <x v="2"/>
    <x v="30"/>
  </r>
  <r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69.266666670000006"/>
    <x v="2"/>
    <x v="30"/>
  </r>
  <r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69.266666670000006"/>
    <x v="2"/>
    <x v="30"/>
  </r>
  <r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69.266666670000006"/>
    <x v="2"/>
    <x v="30"/>
  </r>
  <r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9.266666670000006"/>
    <x v="2"/>
    <x v="30"/>
  </r>
  <r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69.266666670000006"/>
    <x v="2"/>
    <x v="30"/>
  </r>
  <r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69.266666670000006"/>
    <x v="2"/>
    <x v="30"/>
  </r>
  <r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69.266666670000006"/>
    <x v="2"/>
    <x v="30"/>
  </r>
  <r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69.266666670000006"/>
    <x v="2"/>
    <x v="30"/>
  </r>
  <r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69.266666670000006"/>
    <x v="2"/>
    <x v="30"/>
  </r>
  <r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69.266666670000006"/>
    <x v="2"/>
    <x v="30"/>
  </r>
  <r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69.266666670000006"/>
    <x v="2"/>
    <x v="30"/>
  </r>
  <r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69.266666670000006"/>
    <x v="2"/>
    <x v="30"/>
  </r>
  <r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69.266666670000006"/>
    <x v="2"/>
    <x v="30"/>
  </r>
  <r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9.266666670000006"/>
    <x v="2"/>
    <x v="30"/>
  </r>
  <r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69.266666670000006"/>
    <x v="2"/>
    <x v="30"/>
  </r>
  <r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69.266666670000006"/>
    <x v="2"/>
    <x v="30"/>
  </r>
  <r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69.266666670000006"/>
    <x v="2"/>
    <x v="30"/>
  </r>
  <r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69.266666670000006"/>
    <x v="2"/>
    <x v="30"/>
  </r>
  <r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9.266666670000006"/>
    <x v="2"/>
    <x v="30"/>
  </r>
  <r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69.266666670000006"/>
    <x v="2"/>
    <x v="30"/>
  </r>
  <r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69.266666670000006"/>
    <x v="2"/>
    <x v="30"/>
  </r>
  <r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69.266666670000006"/>
    <x v="2"/>
    <x v="30"/>
  </r>
  <r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69.266666670000006"/>
    <x v="2"/>
    <x v="30"/>
  </r>
  <r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69.266666670000006"/>
    <x v="2"/>
    <x v="30"/>
  </r>
  <r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69.266666670000006"/>
    <x v="2"/>
    <x v="30"/>
  </r>
  <r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69.266666670000006"/>
    <x v="2"/>
    <x v="30"/>
  </r>
  <r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69.266666670000006"/>
    <x v="2"/>
    <x v="30"/>
  </r>
  <r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69.266666670000006"/>
    <x v="2"/>
    <x v="30"/>
  </r>
  <r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69.266666670000006"/>
    <x v="2"/>
    <x v="30"/>
  </r>
  <r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69.266666670000006"/>
    <x v="2"/>
    <x v="30"/>
  </r>
  <r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69.266666670000006"/>
    <x v="2"/>
    <x v="30"/>
  </r>
  <r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69.266666670000006"/>
    <x v="2"/>
    <x v="30"/>
  </r>
  <r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69.266666670000006"/>
    <x v="2"/>
    <x v="30"/>
  </r>
  <r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9.266666670000006"/>
    <x v="2"/>
    <x v="30"/>
  </r>
  <r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69.266666670000006"/>
    <x v="2"/>
    <x v="30"/>
  </r>
  <r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69.266666670000006"/>
    <x v="2"/>
    <x v="30"/>
  </r>
  <r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69.266666670000006"/>
    <x v="2"/>
    <x v="30"/>
  </r>
  <r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9.266666670000006"/>
    <x v="2"/>
    <x v="30"/>
  </r>
  <r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69.266666670000006"/>
    <x v="2"/>
    <x v="30"/>
  </r>
  <r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9.266666670000006"/>
    <x v="2"/>
    <x v="30"/>
  </r>
  <r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9.266666670000006"/>
    <x v="2"/>
    <x v="30"/>
  </r>
  <r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69.266666670000006"/>
    <x v="2"/>
    <x v="30"/>
  </r>
  <r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69.266666670000006"/>
    <x v="2"/>
    <x v="30"/>
  </r>
  <r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69.266666670000006"/>
    <x v="2"/>
    <x v="30"/>
  </r>
  <r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69.266666670000006"/>
    <x v="2"/>
    <x v="30"/>
  </r>
  <r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9.266666670000006"/>
    <x v="2"/>
    <x v="30"/>
  </r>
  <r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69.266666670000006"/>
    <x v="2"/>
    <x v="30"/>
  </r>
  <r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69.266666670000006"/>
    <x v="2"/>
    <x v="30"/>
  </r>
  <r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69.266666670000006"/>
    <x v="2"/>
    <x v="30"/>
  </r>
  <r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9.266666670000006"/>
    <x v="2"/>
    <x v="30"/>
  </r>
  <r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69.266666670000006"/>
    <x v="2"/>
    <x v="30"/>
  </r>
  <r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69.266666670000006"/>
    <x v="2"/>
    <x v="30"/>
  </r>
  <r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69.266666670000006"/>
    <x v="2"/>
    <x v="30"/>
  </r>
  <r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69.266666670000006"/>
    <x v="2"/>
    <x v="30"/>
  </r>
  <r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69.266666670000006"/>
    <x v="2"/>
    <x v="30"/>
  </r>
  <r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69.266666670000006"/>
    <x v="2"/>
    <x v="30"/>
  </r>
  <r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69.266666670000006"/>
    <x v="2"/>
    <x v="30"/>
  </r>
  <r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9.266666670000006"/>
    <x v="2"/>
    <x v="30"/>
  </r>
  <r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9.266666670000006"/>
    <x v="2"/>
    <x v="30"/>
  </r>
  <r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69.266666670000006"/>
    <x v="2"/>
    <x v="30"/>
  </r>
  <r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69.266666670000006"/>
    <x v="2"/>
    <x v="30"/>
  </r>
  <r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69.266666670000006"/>
    <x v="2"/>
    <x v="30"/>
  </r>
  <r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69.266666670000006"/>
    <x v="2"/>
    <x v="30"/>
  </r>
  <r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69.266666670000006"/>
    <x v="2"/>
    <x v="30"/>
  </r>
  <r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69.266666670000006"/>
    <x v="2"/>
    <x v="30"/>
  </r>
  <r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69.266666670000006"/>
    <x v="2"/>
    <x v="30"/>
  </r>
  <r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69.266666670000006"/>
    <x v="2"/>
    <x v="30"/>
  </r>
  <r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69.266666670000006"/>
    <x v="2"/>
    <x v="30"/>
  </r>
  <r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69.266666670000006"/>
    <x v="2"/>
    <x v="30"/>
  </r>
  <r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69.266666670000006"/>
    <x v="2"/>
    <x v="30"/>
  </r>
  <r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69.266666670000006"/>
    <x v="2"/>
    <x v="30"/>
  </r>
  <r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69.266666670000006"/>
    <x v="2"/>
    <x v="30"/>
  </r>
  <r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9.266666670000006"/>
    <x v="4"/>
    <x v="14"/>
  </r>
  <r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69.266666670000006"/>
    <x v="4"/>
    <x v="14"/>
  </r>
  <r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69.266666670000006"/>
    <x v="4"/>
    <x v="14"/>
  </r>
  <r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9.266666670000006"/>
    <x v="4"/>
    <x v="14"/>
  </r>
  <r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69.266666670000006"/>
    <x v="4"/>
    <x v="14"/>
  </r>
  <r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69.266666670000006"/>
    <x v="4"/>
    <x v="14"/>
  </r>
  <r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9.266666670000006"/>
    <x v="4"/>
    <x v="14"/>
  </r>
  <r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69.266666670000006"/>
    <x v="4"/>
    <x v="14"/>
  </r>
  <r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69.266666670000006"/>
    <x v="4"/>
    <x v="14"/>
  </r>
  <r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69.266666670000006"/>
    <x v="4"/>
    <x v="14"/>
  </r>
  <r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69.266666670000006"/>
    <x v="4"/>
    <x v="14"/>
  </r>
  <r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69.266666670000006"/>
    <x v="4"/>
    <x v="14"/>
  </r>
  <r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9.266666670000006"/>
    <x v="4"/>
    <x v="14"/>
  </r>
  <r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69.266666670000006"/>
    <x v="4"/>
    <x v="14"/>
  </r>
  <r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69.266666670000006"/>
    <x v="4"/>
    <x v="14"/>
  </r>
  <r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69.266666670000006"/>
    <x v="4"/>
    <x v="14"/>
  </r>
  <r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69.266666670000006"/>
    <x v="4"/>
    <x v="14"/>
  </r>
  <r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69.266666670000006"/>
    <x v="4"/>
    <x v="14"/>
  </r>
  <r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9.266666670000006"/>
    <x v="4"/>
    <x v="14"/>
  </r>
  <r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69.266666670000006"/>
    <x v="4"/>
    <x v="14"/>
  </r>
  <r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69.266666670000006"/>
    <x v="4"/>
    <x v="14"/>
  </r>
  <r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.266666670000006"/>
    <x v="4"/>
    <x v="14"/>
  </r>
  <r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9.266666670000006"/>
    <x v="4"/>
    <x v="14"/>
  </r>
  <r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69.266666670000006"/>
    <x v="4"/>
    <x v="14"/>
  </r>
  <r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69.266666670000006"/>
    <x v="4"/>
    <x v="14"/>
  </r>
  <r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69.266666670000006"/>
    <x v="4"/>
    <x v="14"/>
  </r>
  <r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69.266666670000006"/>
    <x v="4"/>
    <x v="14"/>
  </r>
  <r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69.266666670000006"/>
    <x v="4"/>
    <x v="14"/>
  </r>
  <r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69.266666670000006"/>
    <x v="4"/>
    <x v="14"/>
  </r>
  <r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69.266666670000006"/>
    <x v="4"/>
    <x v="14"/>
  </r>
  <r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69.266666670000006"/>
    <x v="4"/>
    <x v="14"/>
  </r>
  <r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69.266666670000006"/>
    <x v="4"/>
    <x v="14"/>
  </r>
  <r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9.266666670000006"/>
    <x v="4"/>
    <x v="14"/>
  </r>
  <r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69.266666670000006"/>
    <x v="4"/>
    <x v="14"/>
  </r>
  <r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69.266666670000006"/>
    <x v="4"/>
    <x v="14"/>
  </r>
  <r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69.266666670000006"/>
    <x v="4"/>
    <x v="14"/>
  </r>
  <r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69.266666670000006"/>
    <x v="4"/>
    <x v="14"/>
  </r>
  <r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9.266666670000006"/>
    <x v="4"/>
    <x v="14"/>
  </r>
  <r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9.266666670000006"/>
    <x v="4"/>
    <x v="14"/>
  </r>
  <r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69.266666670000006"/>
    <x v="4"/>
    <x v="14"/>
  </r>
  <r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69.266666670000006"/>
    <x v="6"/>
    <x v="17"/>
  </r>
  <r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69.266666670000006"/>
    <x v="6"/>
    <x v="17"/>
  </r>
  <r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69.266666670000006"/>
    <x v="6"/>
    <x v="17"/>
  </r>
  <r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9.266666670000006"/>
    <x v="6"/>
    <x v="17"/>
  </r>
  <r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69.266666670000006"/>
    <x v="6"/>
    <x v="17"/>
  </r>
  <r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9.266666670000006"/>
    <x v="6"/>
    <x v="17"/>
  </r>
  <r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9.266666670000006"/>
    <x v="6"/>
    <x v="17"/>
  </r>
  <r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69.266666670000006"/>
    <x v="6"/>
    <x v="17"/>
  </r>
  <r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69.266666670000006"/>
    <x v="6"/>
    <x v="17"/>
  </r>
  <r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69.266666670000006"/>
    <x v="6"/>
    <x v="17"/>
  </r>
  <r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69.266666670000006"/>
    <x v="6"/>
    <x v="17"/>
  </r>
  <r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69.266666670000006"/>
    <x v="6"/>
    <x v="17"/>
  </r>
  <r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69.266666670000006"/>
    <x v="6"/>
    <x v="17"/>
  </r>
  <r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69.266666670000006"/>
    <x v="6"/>
    <x v="17"/>
  </r>
  <r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69.266666670000006"/>
    <x v="6"/>
    <x v="17"/>
  </r>
  <r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69.266666670000006"/>
    <x v="6"/>
    <x v="17"/>
  </r>
  <r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69.266666670000006"/>
    <x v="6"/>
    <x v="17"/>
  </r>
  <r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69.266666670000006"/>
    <x v="6"/>
    <x v="17"/>
  </r>
  <r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69.266666670000006"/>
    <x v="6"/>
    <x v="17"/>
  </r>
  <r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69.266666670000006"/>
    <x v="6"/>
    <x v="17"/>
  </r>
  <r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9.266666670000006"/>
    <x v="6"/>
    <x v="17"/>
  </r>
  <r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69.266666670000006"/>
    <x v="6"/>
    <x v="17"/>
  </r>
  <r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69.266666670000006"/>
    <x v="6"/>
    <x v="17"/>
  </r>
  <r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69.266666670000006"/>
    <x v="6"/>
    <x v="17"/>
  </r>
  <r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69.266666670000006"/>
    <x v="6"/>
    <x v="17"/>
  </r>
  <r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69.266666670000006"/>
    <x v="6"/>
    <x v="17"/>
  </r>
  <r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69.266666670000006"/>
    <x v="6"/>
    <x v="17"/>
  </r>
  <r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69.266666670000006"/>
    <x v="6"/>
    <x v="17"/>
  </r>
  <r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9.266666670000006"/>
    <x v="6"/>
    <x v="17"/>
  </r>
  <r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69.266666670000006"/>
    <x v="6"/>
    <x v="17"/>
  </r>
  <r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9.266666670000006"/>
    <x v="6"/>
    <x v="17"/>
  </r>
  <r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69.266666670000006"/>
    <x v="6"/>
    <x v="17"/>
  </r>
  <r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69.266666670000006"/>
    <x v="6"/>
    <x v="17"/>
  </r>
  <r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69.266666670000006"/>
    <x v="6"/>
    <x v="17"/>
  </r>
  <r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9.266666670000006"/>
    <x v="6"/>
    <x v="17"/>
  </r>
  <r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9.266666670000006"/>
    <x v="6"/>
    <x v="17"/>
  </r>
  <r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69.266666670000006"/>
    <x v="6"/>
    <x v="17"/>
  </r>
  <r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9.266666670000006"/>
    <x v="6"/>
    <x v="17"/>
  </r>
  <r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69.266666670000006"/>
    <x v="6"/>
    <x v="17"/>
  </r>
  <r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9.266666670000006"/>
    <x v="6"/>
    <x v="17"/>
  </r>
  <r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69.266666670000006"/>
    <x v="4"/>
    <x v="11"/>
  </r>
  <r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69.266666670000006"/>
    <x v="4"/>
    <x v="11"/>
  </r>
  <r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69.266666670000006"/>
    <x v="4"/>
    <x v="11"/>
  </r>
  <r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9.266666670000006"/>
    <x v="4"/>
    <x v="11"/>
  </r>
  <r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69.266666670000006"/>
    <x v="4"/>
    <x v="11"/>
  </r>
  <r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9.266666670000006"/>
    <x v="4"/>
    <x v="11"/>
  </r>
  <r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69.266666670000006"/>
    <x v="4"/>
    <x v="11"/>
  </r>
  <r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9.266666670000006"/>
    <x v="4"/>
    <x v="11"/>
  </r>
  <r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9.266666670000006"/>
    <x v="4"/>
    <x v="11"/>
  </r>
  <r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69.266666670000006"/>
    <x v="4"/>
    <x v="11"/>
  </r>
  <r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69.266666670000006"/>
    <x v="4"/>
    <x v="11"/>
  </r>
  <r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69.266666670000006"/>
    <x v="4"/>
    <x v="11"/>
  </r>
  <r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69.266666670000006"/>
    <x v="4"/>
    <x v="11"/>
  </r>
  <r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9.266666670000006"/>
    <x v="4"/>
    <x v="11"/>
  </r>
  <r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9.266666670000006"/>
    <x v="4"/>
    <x v="11"/>
  </r>
  <r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69.266666670000006"/>
    <x v="4"/>
    <x v="11"/>
  </r>
  <r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9.266666670000006"/>
    <x v="4"/>
    <x v="11"/>
  </r>
  <r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69.266666670000006"/>
    <x v="4"/>
    <x v="11"/>
  </r>
  <r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9.266666670000006"/>
    <x v="4"/>
    <x v="11"/>
  </r>
  <r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9.266666670000006"/>
    <x v="4"/>
    <x v="11"/>
  </r>
  <r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69.266666670000006"/>
    <x v="6"/>
    <x v="32"/>
  </r>
  <r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69.266666670000006"/>
    <x v="6"/>
    <x v="32"/>
  </r>
  <r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9.266666670000006"/>
    <x v="6"/>
    <x v="32"/>
  </r>
  <r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69.266666670000006"/>
    <x v="6"/>
    <x v="32"/>
  </r>
  <r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69.266666670000006"/>
    <x v="6"/>
    <x v="32"/>
  </r>
  <r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69.266666670000006"/>
    <x v="6"/>
    <x v="32"/>
  </r>
  <r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69.266666670000006"/>
    <x v="6"/>
    <x v="32"/>
  </r>
  <r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69.266666670000006"/>
    <x v="6"/>
    <x v="32"/>
  </r>
  <r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9.266666670000006"/>
    <x v="6"/>
    <x v="32"/>
  </r>
  <r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9.266666670000006"/>
    <x v="6"/>
    <x v="32"/>
  </r>
  <r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69.266666670000006"/>
    <x v="6"/>
    <x v="32"/>
  </r>
  <r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9.266666670000006"/>
    <x v="6"/>
    <x v="32"/>
  </r>
  <r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69.266666670000006"/>
    <x v="6"/>
    <x v="32"/>
  </r>
  <r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9.266666670000006"/>
    <x v="6"/>
    <x v="32"/>
  </r>
  <r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69.266666670000006"/>
    <x v="6"/>
    <x v="32"/>
  </r>
  <r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9.266666670000006"/>
    <x v="6"/>
    <x v="32"/>
  </r>
  <r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9.266666670000006"/>
    <x v="6"/>
    <x v="32"/>
  </r>
  <r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9.266666670000006"/>
    <x v="6"/>
    <x v="32"/>
  </r>
  <r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9.266666670000006"/>
    <x v="6"/>
    <x v="32"/>
  </r>
  <r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69.266666670000006"/>
    <x v="6"/>
    <x v="32"/>
  </r>
  <r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9.266666670000006"/>
    <x v="4"/>
    <x v="15"/>
  </r>
  <r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69.266666670000006"/>
    <x v="4"/>
    <x v="15"/>
  </r>
  <r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69.266666670000006"/>
    <x v="4"/>
    <x v="15"/>
  </r>
  <r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69.266666670000006"/>
    <x v="4"/>
    <x v="15"/>
  </r>
  <r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9.266666670000006"/>
    <x v="4"/>
    <x v="15"/>
  </r>
  <r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69.266666670000006"/>
    <x v="4"/>
    <x v="15"/>
  </r>
  <r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69.266666670000006"/>
    <x v="4"/>
    <x v="15"/>
  </r>
  <r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69.266666670000006"/>
    <x v="4"/>
    <x v="15"/>
  </r>
  <r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69.266666670000006"/>
    <x v="4"/>
    <x v="15"/>
  </r>
  <r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9.266666670000006"/>
    <x v="4"/>
    <x v="15"/>
  </r>
  <r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69.266666670000006"/>
    <x v="4"/>
    <x v="15"/>
  </r>
  <r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69.266666670000006"/>
    <x v="4"/>
    <x v="15"/>
  </r>
  <r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69.266666670000006"/>
    <x v="4"/>
    <x v="15"/>
  </r>
  <r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69.266666670000006"/>
    <x v="4"/>
    <x v="15"/>
  </r>
  <r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69.266666670000006"/>
    <x v="4"/>
    <x v="15"/>
  </r>
  <r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69.266666670000006"/>
    <x v="4"/>
    <x v="15"/>
  </r>
  <r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69.266666670000006"/>
    <x v="4"/>
    <x v="15"/>
  </r>
  <r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69.266666670000006"/>
    <x v="4"/>
    <x v="15"/>
  </r>
  <r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69.266666670000006"/>
    <x v="4"/>
    <x v="15"/>
  </r>
  <r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69.266666670000006"/>
    <x v="4"/>
    <x v="15"/>
  </r>
  <r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9.266666670000006"/>
    <x v="6"/>
    <x v="32"/>
  </r>
  <r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69.266666670000006"/>
    <x v="6"/>
    <x v="32"/>
  </r>
  <r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69.266666670000006"/>
    <x v="6"/>
    <x v="32"/>
  </r>
  <r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69.266666670000006"/>
    <x v="6"/>
    <x v="32"/>
  </r>
  <r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69.266666670000006"/>
    <x v="6"/>
    <x v="32"/>
  </r>
  <r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9.266666670000006"/>
    <x v="6"/>
    <x v="32"/>
  </r>
  <r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9.266666670000006"/>
    <x v="6"/>
    <x v="32"/>
  </r>
  <r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9.266666670000006"/>
    <x v="6"/>
    <x v="32"/>
  </r>
  <r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69.266666670000006"/>
    <x v="6"/>
    <x v="32"/>
  </r>
  <r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69.266666670000006"/>
    <x v="6"/>
    <x v="32"/>
  </r>
  <r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69.266666670000006"/>
    <x v="6"/>
    <x v="32"/>
  </r>
  <r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69.266666670000006"/>
    <x v="6"/>
    <x v="32"/>
  </r>
  <r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9.266666670000006"/>
    <x v="6"/>
    <x v="32"/>
  </r>
  <r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9.266666670000006"/>
    <x v="6"/>
    <x v="32"/>
  </r>
  <r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69.266666670000006"/>
    <x v="6"/>
    <x v="32"/>
  </r>
  <r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69.266666670000006"/>
    <x v="6"/>
    <x v="32"/>
  </r>
  <r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9.266666670000006"/>
    <x v="6"/>
    <x v="32"/>
  </r>
  <r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266666670000006"/>
    <x v="6"/>
    <x v="32"/>
  </r>
  <r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69.266666670000006"/>
    <x v="6"/>
    <x v="32"/>
  </r>
  <r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9.266666670000006"/>
    <x v="6"/>
    <x v="32"/>
  </r>
  <r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9.266666670000006"/>
    <x v="6"/>
    <x v="32"/>
  </r>
  <r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.266666670000006"/>
    <x v="6"/>
    <x v="32"/>
  </r>
  <r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69.266666670000006"/>
    <x v="6"/>
    <x v="32"/>
  </r>
  <r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9.266666670000006"/>
    <x v="6"/>
    <x v="32"/>
  </r>
  <r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69.266666670000006"/>
    <x v="6"/>
    <x v="32"/>
  </r>
  <r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69.266666670000006"/>
    <x v="6"/>
    <x v="32"/>
  </r>
  <r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69.266666670000006"/>
    <x v="6"/>
    <x v="32"/>
  </r>
  <r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69.266666670000006"/>
    <x v="6"/>
    <x v="32"/>
  </r>
  <r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69.266666670000006"/>
    <x v="6"/>
    <x v="32"/>
  </r>
  <r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69.266666670000006"/>
    <x v="6"/>
    <x v="32"/>
  </r>
  <r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69.266666670000006"/>
    <x v="6"/>
    <x v="32"/>
  </r>
  <r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69.266666670000006"/>
    <x v="6"/>
    <x v="32"/>
  </r>
  <r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69.266666670000006"/>
    <x v="6"/>
    <x v="32"/>
  </r>
  <r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69.266666670000006"/>
    <x v="6"/>
    <x v="32"/>
  </r>
  <r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69.266666670000006"/>
    <x v="6"/>
    <x v="32"/>
  </r>
  <r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69.266666670000006"/>
    <x v="6"/>
    <x v="32"/>
  </r>
  <r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69.266666670000006"/>
    <x v="6"/>
    <x v="32"/>
  </r>
  <r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.266666670000006"/>
    <x v="6"/>
    <x v="32"/>
  </r>
  <r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69.266666670000006"/>
    <x v="6"/>
    <x v="32"/>
  </r>
  <r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69.266666670000006"/>
    <x v="6"/>
    <x v="32"/>
  </r>
  <r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69.266666670000006"/>
    <x v="6"/>
    <x v="32"/>
  </r>
  <r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69.266666670000006"/>
    <x v="6"/>
    <x v="32"/>
  </r>
  <r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69.266666670000006"/>
    <x v="6"/>
    <x v="32"/>
  </r>
  <r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69.266666670000006"/>
    <x v="6"/>
    <x v="32"/>
  </r>
  <r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69.266666670000006"/>
    <x v="6"/>
    <x v="32"/>
  </r>
  <r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69.266666670000006"/>
    <x v="6"/>
    <x v="32"/>
  </r>
  <r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69.266666670000006"/>
    <x v="6"/>
    <x v="32"/>
  </r>
  <r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69.266666670000006"/>
    <x v="6"/>
    <x v="32"/>
  </r>
  <r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69.266666670000006"/>
    <x v="6"/>
    <x v="32"/>
  </r>
  <r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69.266666670000006"/>
    <x v="6"/>
    <x v="32"/>
  </r>
  <r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69.266666670000006"/>
    <x v="6"/>
    <x v="32"/>
  </r>
  <r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9.266666670000006"/>
    <x v="6"/>
    <x v="32"/>
  </r>
  <r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69.266666670000006"/>
    <x v="6"/>
    <x v="32"/>
  </r>
  <r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69.266666670000006"/>
    <x v="6"/>
    <x v="32"/>
  </r>
  <r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69.266666670000006"/>
    <x v="6"/>
    <x v="32"/>
  </r>
  <r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9.266666670000006"/>
    <x v="6"/>
    <x v="32"/>
  </r>
  <r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9.266666670000006"/>
    <x v="6"/>
    <x v="32"/>
  </r>
  <r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69.266666670000006"/>
    <x v="6"/>
    <x v="32"/>
  </r>
  <r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69.266666670000006"/>
    <x v="6"/>
    <x v="32"/>
  </r>
  <r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69.266666670000006"/>
    <x v="6"/>
    <x v="32"/>
  </r>
  <r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69.266666670000006"/>
    <x v="4"/>
    <x v="11"/>
  </r>
  <r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9.266666670000006"/>
    <x v="4"/>
    <x v="11"/>
  </r>
  <r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9.266666670000006"/>
    <x v="4"/>
    <x v="11"/>
  </r>
  <r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69.266666670000006"/>
    <x v="4"/>
    <x v="11"/>
  </r>
  <r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69.266666670000006"/>
    <x v="4"/>
    <x v="11"/>
  </r>
  <r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69.266666670000006"/>
    <x v="4"/>
    <x v="11"/>
  </r>
  <r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69.266666670000006"/>
    <x v="4"/>
    <x v="11"/>
  </r>
  <r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69.266666670000006"/>
    <x v="4"/>
    <x v="11"/>
  </r>
  <r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9.266666670000006"/>
    <x v="4"/>
    <x v="11"/>
  </r>
  <r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69.266666670000006"/>
    <x v="4"/>
    <x v="11"/>
  </r>
  <r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69.266666670000006"/>
    <x v="4"/>
    <x v="11"/>
  </r>
  <r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69.266666670000006"/>
    <x v="4"/>
    <x v="11"/>
  </r>
  <r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69.266666670000006"/>
    <x v="4"/>
    <x v="11"/>
  </r>
  <r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9.266666670000006"/>
    <x v="4"/>
    <x v="11"/>
  </r>
  <r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69.266666670000006"/>
    <x v="4"/>
    <x v="11"/>
  </r>
  <r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69.266666670000006"/>
    <x v="4"/>
    <x v="11"/>
  </r>
  <r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.266666670000006"/>
    <x v="4"/>
    <x v="11"/>
  </r>
  <r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69.266666670000006"/>
    <x v="4"/>
    <x v="11"/>
  </r>
  <r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69.266666670000006"/>
    <x v="4"/>
    <x v="11"/>
  </r>
  <r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69.266666670000006"/>
    <x v="4"/>
    <x v="11"/>
  </r>
  <r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69.266666670000006"/>
    <x v="4"/>
    <x v="14"/>
  </r>
  <r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69.266666670000006"/>
    <x v="4"/>
    <x v="14"/>
  </r>
  <r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9.266666670000006"/>
    <x v="4"/>
    <x v="14"/>
  </r>
  <r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69.266666670000006"/>
    <x v="4"/>
    <x v="14"/>
  </r>
  <r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69.266666670000006"/>
    <x v="4"/>
    <x v="14"/>
  </r>
  <r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69.266666670000006"/>
    <x v="4"/>
    <x v="14"/>
  </r>
  <r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69.266666670000006"/>
    <x v="4"/>
    <x v="14"/>
  </r>
  <r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69.266666670000006"/>
    <x v="4"/>
    <x v="14"/>
  </r>
  <r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9.266666670000006"/>
    <x v="4"/>
    <x v="14"/>
  </r>
  <r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9.266666670000006"/>
    <x v="4"/>
    <x v="14"/>
  </r>
  <r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69.266666670000006"/>
    <x v="4"/>
    <x v="14"/>
  </r>
  <r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69.266666670000006"/>
    <x v="4"/>
    <x v="14"/>
  </r>
  <r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69.266666670000006"/>
    <x v="4"/>
    <x v="14"/>
  </r>
  <r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69.266666670000006"/>
    <x v="4"/>
    <x v="14"/>
  </r>
  <r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69.266666670000006"/>
    <x v="4"/>
    <x v="14"/>
  </r>
  <r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69.266666670000006"/>
    <x v="4"/>
    <x v="14"/>
  </r>
  <r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69.266666670000006"/>
    <x v="4"/>
    <x v="14"/>
  </r>
  <r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69.266666670000006"/>
    <x v="4"/>
    <x v="14"/>
  </r>
  <r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69.266666670000006"/>
    <x v="4"/>
    <x v="14"/>
  </r>
  <r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9.266666670000006"/>
    <x v="4"/>
    <x v="14"/>
  </r>
  <r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9.266666670000006"/>
    <x v="7"/>
    <x v="33"/>
  </r>
  <r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9.266666670000006"/>
    <x v="7"/>
    <x v="33"/>
  </r>
  <r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9.266666670000006"/>
    <x v="7"/>
    <x v="33"/>
  </r>
  <r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69.266666670000006"/>
    <x v="7"/>
    <x v="33"/>
  </r>
  <r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69.266666670000006"/>
    <x v="7"/>
    <x v="33"/>
  </r>
  <r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69.266666670000006"/>
    <x v="7"/>
    <x v="33"/>
  </r>
  <r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69.266666670000006"/>
    <x v="7"/>
    <x v="33"/>
  </r>
  <r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69.266666670000006"/>
    <x v="7"/>
    <x v="33"/>
  </r>
  <r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69.266666670000006"/>
    <x v="7"/>
    <x v="33"/>
  </r>
  <r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69.266666670000006"/>
    <x v="7"/>
    <x v="33"/>
  </r>
  <r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69.266666670000006"/>
    <x v="7"/>
    <x v="33"/>
  </r>
  <r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69.266666670000006"/>
    <x v="7"/>
    <x v="33"/>
  </r>
  <r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9.266666670000006"/>
    <x v="7"/>
    <x v="33"/>
  </r>
  <r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9.266666670000006"/>
    <x v="7"/>
    <x v="33"/>
  </r>
  <r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69.266666670000006"/>
    <x v="7"/>
    <x v="33"/>
  </r>
  <r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69.266666670000006"/>
    <x v="7"/>
    <x v="33"/>
  </r>
  <r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9.266666670000006"/>
    <x v="7"/>
    <x v="33"/>
  </r>
  <r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69.266666670000006"/>
    <x v="7"/>
    <x v="33"/>
  </r>
  <r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9.266666670000006"/>
    <x v="7"/>
    <x v="33"/>
  </r>
  <r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69.266666670000006"/>
    <x v="7"/>
    <x v="33"/>
  </r>
  <r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69.266666670000006"/>
    <x v="2"/>
    <x v="7"/>
  </r>
  <r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69.266666670000006"/>
    <x v="2"/>
    <x v="7"/>
  </r>
  <r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69.266666670000006"/>
    <x v="2"/>
    <x v="7"/>
  </r>
  <r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69.266666670000006"/>
    <x v="2"/>
    <x v="7"/>
  </r>
  <r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69.266666670000006"/>
    <x v="2"/>
    <x v="7"/>
  </r>
  <r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69.266666670000006"/>
    <x v="2"/>
    <x v="7"/>
  </r>
  <r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9.266666670000006"/>
    <x v="2"/>
    <x v="7"/>
  </r>
  <r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69.266666670000006"/>
    <x v="2"/>
    <x v="7"/>
  </r>
  <r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69.266666670000006"/>
    <x v="2"/>
    <x v="7"/>
  </r>
  <r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69.266666670000006"/>
    <x v="2"/>
    <x v="7"/>
  </r>
  <r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9.266666670000006"/>
    <x v="2"/>
    <x v="7"/>
  </r>
  <r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69.266666670000006"/>
    <x v="2"/>
    <x v="7"/>
  </r>
  <r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69.266666670000006"/>
    <x v="2"/>
    <x v="7"/>
  </r>
  <r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69.266666670000006"/>
    <x v="2"/>
    <x v="7"/>
  </r>
  <r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69.266666670000006"/>
    <x v="2"/>
    <x v="7"/>
  </r>
  <r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69.266666670000006"/>
    <x v="2"/>
    <x v="7"/>
  </r>
  <r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69.266666670000006"/>
    <x v="2"/>
    <x v="7"/>
  </r>
  <r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69.266666670000006"/>
    <x v="2"/>
    <x v="7"/>
  </r>
  <r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69.266666670000006"/>
    <x v="2"/>
    <x v="7"/>
  </r>
  <r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69.266666670000006"/>
    <x v="2"/>
    <x v="7"/>
  </r>
  <r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69.266666670000006"/>
    <x v="2"/>
    <x v="7"/>
  </r>
  <r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9.266666670000006"/>
    <x v="2"/>
    <x v="7"/>
  </r>
  <r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69.266666670000006"/>
    <x v="2"/>
    <x v="7"/>
  </r>
  <r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9.266666670000006"/>
    <x v="2"/>
    <x v="7"/>
  </r>
  <r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69.266666670000006"/>
    <x v="2"/>
    <x v="7"/>
  </r>
  <r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69.266666670000006"/>
    <x v="2"/>
    <x v="7"/>
  </r>
  <r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69.266666670000006"/>
    <x v="2"/>
    <x v="7"/>
  </r>
  <r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69.266666670000006"/>
    <x v="2"/>
    <x v="7"/>
  </r>
  <r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69.266666670000006"/>
    <x v="2"/>
    <x v="7"/>
  </r>
  <r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9.266666670000006"/>
    <x v="2"/>
    <x v="7"/>
  </r>
  <r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69.266666670000006"/>
    <x v="2"/>
    <x v="7"/>
  </r>
  <r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69.266666670000006"/>
    <x v="2"/>
    <x v="7"/>
  </r>
  <r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69.266666670000006"/>
    <x v="2"/>
    <x v="7"/>
  </r>
  <r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69.266666670000006"/>
    <x v="2"/>
    <x v="7"/>
  </r>
  <r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69.266666670000006"/>
    <x v="2"/>
    <x v="7"/>
  </r>
  <r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69.266666670000006"/>
    <x v="2"/>
    <x v="7"/>
  </r>
  <r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69.266666670000006"/>
    <x v="2"/>
    <x v="7"/>
  </r>
  <r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9.266666670000006"/>
    <x v="2"/>
    <x v="7"/>
  </r>
  <r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69.266666670000006"/>
    <x v="2"/>
    <x v="7"/>
  </r>
  <r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69.266666670000006"/>
    <x v="2"/>
    <x v="7"/>
  </r>
  <r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69.266666670000006"/>
    <x v="2"/>
    <x v="7"/>
  </r>
  <r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69.266666670000006"/>
    <x v="2"/>
    <x v="7"/>
  </r>
  <r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69.266666670000006"/>
    <x v="2"/>
    <x v="7"/>
  </r>
  <r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69.266666670000006"/>
    <x v="2"/>
    <x v="7"/>
  </r>
  <r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69.266666670000006"/>
    <x v="2"/>
    <x v="7"/>
  </r>
  <r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69.266666670000006"/>
    <x v="2"/>
    <x v="7"/>
  </r>
  <r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69.266666670000006"/>
    <x v="2"/>
    <x v="7"/>
  </r>
  <r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69.266666670000006"/>
    <x v="2"/>
    <x v="7"/>
  </r>
  <r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69.266666670000006"/>
    <x v="2"/>
    <x v="7"/>
  </r>
  <r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69.266666670000006"/>
    <x v="2"/>
    <x v="7"/>
  </r>
  <r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69.266666670000006"/>
    <x v="2"/>
    <x v="7"/>
  </r>
  <r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69.266666670000006"/>
    <x v="2"/>
    <x v="7"/>
  </r>
  <r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69.266666670000006"/>
    <x v="2"/>
    <x v="7"/>
  </r>
  <r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9.266666670000006"/>
    <x v="2"/>
    <x v="7"/>
  </r>
  <r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69.266666670000006"/>
    <x v="2"/>
    <x v="7"/>
  </r>
  <r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69.266666670000006"/>
    <x v="2"/>
    <x v="7"/>
  </r>
  <r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9.266666670000006"/>
    <x v="2"/>
    <x v="7"/>
  </r>
  <r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69.266666670000006"/>
    <x v="2"/>
    <x v="7"/>
  </r>
  <r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9.266666670000006"/>
    <x v="2"/>
    <x v="7"/>
  </r>
  <r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69.266666670000006"/>
    <x v="2"/>
    <x v="7"/>
  </r>
  <r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69.266666670000006"/>
    <x v="7"/>
    <x v="19"/>
  </r>
  <r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69.266666670000006"/>
    <x v="7"/>
    <x v="19"/>
  </r>
  <r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69.266666670000006"/>
    <x v="7"/>
    <x v="19"/>
  </r>
  <r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69.266666670000006"/>
    <x v="7"/>
    <x v="19"/>
  </r>
  <r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9.266666670000006"/>
    <x v="7"/>
    <x v="19"/>
  </r>
  <r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9.266666670000006"/>
    <x v="7"/>
    <x v="19"/>
  </r>
  <r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9.266666670000006"/>
    <x v="7"/>
    <x v="19"/>
  </r>
  <r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9.266666670000006"/>
    <x v="7"/>
    <x v="19"/>
  </r>
  <r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69.266666670000006"/>
    <x v="7"/>
    <x v="19"/>
  </r>
  <r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69.266666670000006"/>
    <x v="7"/>
    <x v="19"/>
  </r>
  <r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69.266666670000006"/>
    <x v="7"/>
    <x v="19"/>
  </r>
  <r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9.266666670000006"/>
    <x v="7"/>
    <x v="19"/>
  </r>
  <r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69.266666670000006"/>
    <x v="7"/>
    <x v="19"/>
  </r>
  <r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69.266666670000006"/>
    <x v="7"/>
    <x v="19"/>
  </r>
  <r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69.266666670000006"/>
    <x v="7"/>
    <x v="19"/>
  </r>
  <r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69.266666670000006"/>
    <x v="7"/>
    <x v="19"/>
  </r>
  <r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69.266666670000006"/>
    <x v="7"/>
    <x v="19"/>
  </r>
  <r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69.266666670000006"/>
    <x v="7"/>
    <x v="19"/>
  </r>
  <r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69.266666670000006"/>
    <x v="7"/>
    <x v="19"/>
  </r>
  <r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266666670000006"/>
    <x v="7"/>
    <x v="19"/>
  </r>
  <r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9.266666670000006"/>
    <x v="7"/>
    <x v="19"/>
  </r>
  <r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69.266666670000006"/>
    <x v="7"/>
    <x v="19"/>
  </r>
  <r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9.266666670000006"/>
    <x v="7"/>
    <x v="19"/>
  </r>
  <r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69.266666670000006"/>
    <x v="7"/>
    <x v="19"/>
  </r>
  <r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69.266666670000006"/>
    <x v="7"/>
    <x v="19"/>
  </r>
  <r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69.266666670000006"/>
    <x v="7"/>
    <x v="19"/>
  </r>
  <r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69.266666670000006"/>
    <x v="7"/>
    <x v="19"/>
  </r>
  <r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69.266666670000006"/>
    <x v="7"/>
    <x v="19"/>
  </r>
  <r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69.266666670000006"/>
    <x v="7"/>
    <x v="19"/>
  </r>
  <r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69.266666670000006"/>
    <x v="7"/>
    <x v="19"/>
  </r>
  <r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69.266666670000006"/>
    <x v="7"/>
    <x v="19"/>
  </r>
  <r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69.266666670000006"/>
    <x v="7"/>
    <x v="19"/>
  </r>
  <r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69.266666670000006"/>
    <x v="7"/>
    <x v="19"/>
  </r>
  <r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69.266666670000006"/>
    <x v="7"/>
    <x v="19"/>
  </r>
  <r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9.266666670000006"/>
    <x v="7"/>
    <x v="19"/>
  </r>
  <r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69.266666670000006"/>
    <x v="7"/>
    <x v="19"/>
  </r>
  <r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69.266666670000006"/>
    <x v="7"/>
    <x v="19"/>
  </r>
  <r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69.266666670000006"/>
    <x v="7"/>
    <x v="19"/>
  </r>
  <r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69.266666670000006"/>
    <x v="7"/>
    <x v="19"/>
  </r>
  <r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9.266666670000006"/>
    <x v="7"/>
    <x v="19"/>
  </r>
  <r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9.266666670000006"/>
    <x v="7"/>
    <x v="33"/>
  </r>
  <r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9.266666670000006"/>
    <x v="7"/>
    <x v="33"/>
  </r>
  <r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9.266666670000006"/>
    <x v="7"/>
    <x v="33"/>
  </r>
  <r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69.266666670000006"/>
    <x v="7"/>
    <x v="33"/>
  </r>
  <r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69.266666670000006"/>
    <x v="7"/>
    <x v="33"/>
  </r>
  <r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69.266666670000006"/>
    <x v="7"/>
    <x v="33"/>
  </r>
  <r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69.266666670000006"/>
    <x v="7"/>
    <x v="33"/>
  </r>
  <r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69.266666670000006"/>
    <x v="7"/>
    <x v="33"/>
  </r>
  <r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69.266666670000006"/>
    <x v="7"/>
    <x v="33"/>
  </r>
  <r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69.266666670000006"/>
    <x v="7"/>
    <x v="33"/>
  </r>
  <r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9.266666670000006"/>
    <x v="7"/>
    <x v="33"/>
  </r>
  <r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69.266666670000006"/>
    <x v="7"/>
    <x v="33"/>
  </r>
  <r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6666670000006"/>
    <x v="7"/>
    <x v="33"/>
  </r>
  <r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69.266666670000006"/>
    <x v="7"/>
    <x v="33"/>
  </r>
  <r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69.266666670000006"/>
    <x v="7"/>
    <x v="33"/>
  </r>
  <r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69.266666670000006"/>
    <x v="7"/>
    <x v="33"/>
  </r>
  <r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69.266666670000006"/>
    <x v="7"/>
    <x v="33"/>
  </r>
  <r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9.266666670000006"/>
    <x v="7"/>
    <x v="33"/>
  </r>
  <r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69.266666670000006"/>
    <x v="7"/>
    <x v="33"/>
  </r>
  <r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69.266666670000006"/>
    <x v="7"/>
    <x v="33"/>
  </r>
  <r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69.266666670000006"/>
    <x v="4"/>
    <x v="14"/>
  </r>
  <r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69.266666670000006"/>
    <x v="4"/>
    <x v="14"/>
  </r>
  <r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69.266666670000006"/>
    <x v="4"/>
    <x v="14"/>
  </r>
  <r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69.266666670000006"/>
    <x v="4"/>
    <x v="14"/>
  </r>
  <r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9.266666670000006"/>
    <x v="4"/>
    <x v="14"/>
  </r>
  <r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69.266666670000006"/>
    <x v="4"/>
    <x v="14"/>
  </r>
  <r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9.266666670000006"/>
    <x v="4"/>
    <x v="14"/>
  </r>
  <r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69.266666670000006"/>
    <x v="4"/>
    <x v="14"/>
  </r>
  <r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69.266666670000006"/>
    <x v="4"/>
    <x v="14"/>
  </r>
  <r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69.266666670000006"/>
    <x v="4"/>
    <x v="14"/>
  </r>
  <r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9.266666670000006"/>
    <x v="4"/>
    <x v="14"/>
  </r>
  <r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69.266666670000006"/>
    <x v="4"/>
    <x v="14"/>
  </r>
  <r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69.266666670000006"/>
    <x v="4"/>
    <x v="14"/>
  </r>
  <r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69.266666670000006"/>
    <x v="4"/>
    <x v="14"/>
  </r>
  <r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69.266666670000006"/>
    <x v="4"/>
    <x v="14"/>
  </r>
  <r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9.266666670000006"/>
    <x v="4"/>
    <x v="14"/>
  </r>
  <r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9.266666670000006"/>
    <x v="4"/>
    <x v="14"/>
  </r>
  <r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69.266666670000006"/>
    <x v="4"/>
    <x v="14"/>
  </r>
  <r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69.266666670000006"/>
    <x v="4"/>
    <x v="14"/>
  </r>
  <r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69.266666670000006"/>
    <x v="4"/>
    <x v="14"/>
  </r>
  <r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69.266666670000006"/>
    <x v="4"/>
    <x v="14"/>
  </r>
  <r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69.266666670000006"/>
    <x v="4"/>
    <x v="14"/>
  </r>
  <r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9.266666670000006"/>
    <x v="4"/>
    <x v="14"/>
  </r>
  <r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69.266666670000006"/>
    <x v="4"/>
    <x v="14"/>
  </r>
  <r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69.266666670000006"/>
    <x v="4"/>
    <x v="14"/>
  </r>
  <r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69.266666670000006"/>
    <x v="4"/>
    <x v="14"/>
  </r>
  <r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69.266666670000006"/>
    <x v="4"/>
    <x v="14"/>
  </r>
  <r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69.266666670000006"/>
    <x v="4"/>
    <x v="14"/>
  </r>
  <r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9.266666670000006"/>
    <x v="4"/>
    <x v="14"/>
  </r>
  <r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69.266666670000006"/>
    <x v="4"/>
    <x v="14"/>
  </r>
  <r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69.266666670000006"/>
    <x v="4"/>
    <x v="14"/>
  </r>
  <r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9.266666670000006"/>
    <x v="4"/>
    <x v="14"/>
  </r>
  <r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69.266666670000006"/>
    <x v="4"/>
    <x v="14"/>
  </r>
  <r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69.266666670000006"/>
    <x v="4"/>
    <x v="14"/>
  </r>
  <r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69.266666670000006"/>
    <x v="4"/>
    <x v="14"/>
  </r>
  <r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9.266666670000006"/>
    <x v="4"/>
    <x v="14"/>
  </r>
  <r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69.266666670000006"/>
    <x v="4"/>
    <x v="14"/>
  </r>
  <r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69.266666670000006"/>
    <x v="4"/>
    <x v="14"/>
  </r>
  <r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69.266666670000006"/>
    <x v="4"/>
    <x v="14"/>
  </r>
  <r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69.266666670000006"/>
    <x v="4"/>
    <x v="14"/>
  </r>
  <r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69.266666670000006"/>
    <x v="7"/>
    <x v="34"/>
  </r>
  <r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69.266666670000006"/>
    <x v="7"/>
    <x v="34"/>
  </r>
  <r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69.266666670000006"/>
    <x v="7"/>
    <x v="34"/>
  </r>
  <r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69.266666670000006"/>
    <x v="7"/>
    <x v="34"/>
  </r>
  <r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69.266666670000006"/>
    <x v="7"/>
    <x v="34"/>
  </r>
  <r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9.266666670000006"/>
    <x v="7"/>
    <x v="34"/>
  </r>
  <r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69.266666670000006"/>
    <x v="7"/>
    <x v="34"/>
  </r>
  <r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69.266666670000006"/>
    <x v="7"/>
    <x v="34"/>
  </r>
  <r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69.266666670000006"/>
    <x v="7"/>
    <x v="34"/>
  </r>
  <r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69.266666670000006"/>
    <x v="7"/>
    <x v="34"/>
  </r>
  <r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69.266666670000006"/>
    <x v="7"/>
    <x v="34"/>
  </r>
  <r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69.266666670000006"/>
    <x v="7"/>
    <x v="34"/>
  </r>
  <r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69.266666670000006"/>
    <x v="7"/>
    <x v="34"/>
  </r>
  <r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69.266666670000006"/>
    <x v="7"/>
    <x v="34"/>
  </r>
  <r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69.266666670000006"/>
    <x v="7"/>
    <x v="34"/>
  </r>
  <r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69.266666670000006"/>
    <x v="7"/>
    <x v="34"/>
  </r>
  <r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69.266666670000006"/>
    <x v="7"/>
    <x v="34"/>
  </r>
  <r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69.266666670000006"/>
    <x v="7"/>
    <x v="34"/>
  </r>
  <r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9.266666670000006"/>
    <x v="7"/>
    <x v="34"/>
  </r>
  <r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69.266666670000006"/>
    <x v="7"/>
    <x v="34"/>
  </r>
  <r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.266666670000006"/>
    <x v="4"/>
    <x v="35"/>
  </r>
  <r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266666670000006"/>
    <x v="4"/>
    <x v="35"/>
  </r>
  <r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69.266666670000006"/>
    <x v="4"/>
    <x v="35"/>
  </r>
  <r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69.266666670000006"/>
    <x v="4"/>
    <x v="35"/>
  </r>
  <r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69.266666670000006"/>
    <x v="4"/>
    <x v="35"/>
  </r>
  <r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69.266666670000006"/>
    <x v="4"/>
    <x v="35"/>
  </r>
  <r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69.266666670000006"/>
    <x v="4"/>
    <x v="35"/>
  </r>
  <r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69.266666670000006"/>
    <x v="4"/>
    <x v="35"/>
  </r>
  <r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69.266666670000006"/>
    <x v="4"/>
    <x v="35"/>
  </r>
  <r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9.266666670000006"/>
    <x v="4"/>
    <x v="35"/>
  </r>
  <r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69.266666670000006"/>
    <x v="4"/>
    <x v="35"/>
  </r>
  <r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9.266666670000006"/>
    <x v="4"/>
    <x v="35"/>
  </r>
  <r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9.266666670000006"/>
    <x v="4"/>
    <x v="35"/>
  </r>
  <r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9.266666670000006"/>
    <x v="4"/>
    <x v="35"/>
  </r>
  <r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69.266666670000006"/>
    <x v="4"/>
    <x v="35"/>
  </r>
  <r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9.266666670000006"/>
    <x v="4"/>
    <x v="35"/>
  </r>
  <r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69.266666670000006"/>
    <x v="4"/>
    <x v="35"/>
  </r>
  <r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69.266666670000006"/>
    <x v="4"/>
    <x v="35"/>
  </r>
  <r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69.266666670000006"/>
    <x v="4"/>
    <x v="35"/>
  </r>
  <r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69.266666670000006"/>
    <x v="4"/>
    <x v="35"/>
  </r>
  <r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69.266666670000006"/>
    <x v="4"/>
    <x v="35"/>
  </r>
  <r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69.266666670000006"/>
    <x v="4"/>
    <x v="35"/>
  </r>
  <r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69.266666670000006"/>
    <x v="4"/>
    <x v="35"/>
  </r>
  <r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69.266666670000006"/>
    <x v="4"/>
    <x v="35"/>
  </r>
  <r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9.266666670000006"/>
    <x v="4"/>
    <x v="35"/>
  </r>
  <r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9.266666670000006"/>
    <x v="4"/>
    <x v="35"/>
  </r>
  <r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69.266666670000006"/>
    <x v="4"/>
    <x v="35"/>
  </r>
  <r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69.266666670000006"/>
    <x v="4"/>
    <x v="35"/>
  </r>
  <r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69.266666670000006"/>
    <x v="4"/>
    <x v="35"/>
  </r>
  <r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69.266666670000006"/>
    <x v="4"/>
    <x v="35"/>
  </r>
  <r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9.266666670000006"/>
    <x v="4"/>
    <x v="35"/>
  </r>
  <r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69.266666670000006"/>
    <x v="4"/>
    <x v="35"/>
  </r>
  <r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69.266666670000006"/>
    <x v="4"/>
    <x v="35"/>
  </r>
  <r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69.266666670000006"/>
    <x v="4"/>
    <x v="35"/>
  </r>
  <r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9.266666670000006"/>
    <x v="4"/>
    <x v="35"/>
  </r>
  <r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69.266666670000006"/>
    <x v="4"/>
    <x v="35"/>
  </r>
  <r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69.266666670000006"/>
    <x v="4"/>
    <x v="35"/>
  </r>
  <r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266666670000006"/>
    <x v="4"/>
    <x v="35"/>
  </r>
  <r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69.266666670000006"/>
    <x v="4"/>
    <x v="35"/>
  </r>
  <r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9.266666670000006"/>
    <x v="4"/>
    <x v="35"/>
  </r>
  <r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69.266666670000006"/>
    <x v="7"/>
    <x v="19"/>
  </r>
  <r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69.266666670000006"/>
    <x v="7"/>
    <x v="19"/>
  </r>
  <r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69.266666670000006"/>
    <x v="7"/>
    <x v="19"/>
  </r>
  <r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69.266666670000006"/>
    <x v="7"/>
    <x v="19"/>
  </r>
  <r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69.266666670000006"/>
    <x v="7"/>
    <x v="19"/>
  </r>
  <r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69.266666670000006"/>
    <x v="7"/>
    <x v="19"/>
  </r>
  <r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9.266666670000006"/>
    <x v="7"/>
    <x v="19"/>
  </r>
  <r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69.266666670000006"/>
    <x v="7"/>
    <x v="19"/>
  </r>
  <r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69.266666670000006"/>
    <x v="7"/>
    <x v="19"/>
  </r>
  <r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69.266666670000006"/>
    <x v="7"/>
    <x v="19"/>
  </r>
  <r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9.266666670000006"/>
    <x v="7"/>
    <x v="19"/>
  </r>
  <r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69.266666670000006"/>
    <x v="7"/>
    <x v="19"/>
  </r>
  <r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69.266666670000006"/>
    <x v="7"/>
    <x v="19"/>
  </r>
  <r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69.266666670000006"/>
    <x v="7"/>
    <x v="19"/>
  </r>
  <r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69.266666670000006"/>
    <x v="7"/>
    <x v="19"/>
  </r>
  <r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69.266666670000006"/>
    <x v="7"/>
    <x v="19"/>
  </r>
  <r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69.266666670000006"/>
    <x v="7"/>
    <x v="19"/>
  </r>
  <r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9.266666670000006"/>
    <x v="7"/>
    <x v="19"/>
  </r>
  <r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69.266666670000006"/>
    <x v="7"/>
    <x v="19"/>
  </r>
  <r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69.266666670000006"/>
    <x v="7"/>
    <x v="19"/>
  </r>
  <r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69.266666670000006"/>
    <x v="7"/>
    <x v="19"/>
  </r>
  <r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69.266666670000006"/>
    <x v="7"/>
    <x v="19"/>
  </r>
  <r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69.266666670000006"/>
    <x v="7"/>
    <x v="19"/>
  </r>
  <r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69.266666670000006"/>
    <x v="7"/>
    <x v="19"/>
  </r>
  <r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69.266666670000006"/>
    <x v="7"/>
    <x v="19"/>
  </r>
  <r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69.266666670000006"/>
    <x v="7"/>
    <x v="19"/>
  </r>
  <r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9.266666670000006"/>
    <x v="7"/>
    <x v="19"/>
  </r>
  <r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69.266666670000006"/>
    <x v="7"/>
    <x v="19"/>
  </r>
  <r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69.266666670000006"/>
    <x v="7"/>
    <x v="19"/>
  </r>
  <r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69.266666670000006"/>
    <x v="7"/>
    <x v="19"/>
  </r>
  <r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69.266666670000006"/>
    <x v="7"/>
    <x v="19"/>
  </r>
  <r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69.266666670000006"/>
    <x v="7"/>
    <x v="19"/>
  </r>
  <r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69.266666670000006"/>
    <x v="7"/>
    <x v="19"/>
  </r>
  <r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69.266666670000006"/>
    <x v="7"/>
    <x v="19"/>
  </r>
  <r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69.266666670000006"/>
    <x v="7"/>
    <x v="19"/>
  </r>
  <r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69.266666670000006"/>
    <x v="7"/>
    <x v="19"/>
  </r>
  <r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69.266666670000006"/>
    <x v="7"/>
    <x v="19"/>
  </r>
  <r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9.266666670000006"/>
    <x v="7"/>
    <x v="19"/>
  </r>
  <r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69.266666670000006"/>
    <x v="7"/>
    <x v="19"/>
  </r>
  <r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69.266666670000006"/>
    <x v="7"/>
    <x v="19"/>
  </r>
  <r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69.266666670000006"/>
    <x v="2"/>
    <x v="36"/>
  </r>
  <r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69.266666670000006"/>
    <x v="2"/>
    <x v="36"/>
  </r>
  <r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69.266666670000006"/>
    <x v="2"/>
    <x v="36"/>
  </r>
  <r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9.266666670000006"/>
    <x v="2"/>
    <x v="36"/>
  </r>
  <r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9.266666670000006"/>
    <x v="2"/>
    <x v="36"/>
  </r>
  <r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9.266666670000006"/>
    <x v="2"/>
    <x v="36"/>
  </r>
  <r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69.266666670000006"/>
    <x v="2"/>
    <x v="36"/>
  </r>
  <r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69.266666670000006"/>
    <x v="2"/>
    <x v="36"/>
  </r>
  <r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69.266666670000006"/>
    <x v="2"/>
    <x v="36"/>
  </r>
  <r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69.266666670000006"/>
    <x v="2"/>
    <x v="36"/>
  </r>
  <r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69.266666670000006"/>
    <x v="2"/>
    <x v="36"/>
  </r>
  <r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69.266666670000006"/>
    <x v="2"/>
    <x v="36"/>
  </r>
  <r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69.266666670000006"/>
    <x v="2"/>
    <x v="36"/>
  </r>
  <r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69.266666670000006"/>
    <x v="2"/>
    <x v="36"/>
  </r>
  <r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69.266666670000006"/>
    <x v="2"/>
    <x v="36"/>
  </r>
  <r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69.266666670000006"/>
    <x v="2"/>
    <x v="36"/>
  </r>
  <r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69.266666670000006"/>
    <x v="2"/>
    <x v="36"/>
  </r>
  <r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69.266666670000006"/>
    <x v="2"/>
    <x v="36"/>
  </r>
  <r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69.266666670000006"/>
    <x v="2"/>
    <x v="36"/>
  </r>
  <r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69.266666670000006"/>
    <x v="2"/>
    <x v="36"/>
  </r>
  <r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69.266666670000006"/>
    <x v="2"/>
    <x v="36"/>
  </r>
  <r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69.266666670000006"/>
    <x v="2"/>
    <x v="36"/>
  </r>
  <r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69.266666670000006"/>
    <x v="2"/>
    <x v="36"/>
  </r>
  <r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69.266666670000006"/>
    <x v="2"/>
    <x v="36"/>
  </r>
  <r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69.266666670000006"/>
    <x v="2"/>
    <x v="36"/>
  </r>
  <r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69.266666670000006"/>
    <x v="2"/>
    <x v="36"/>
  </r>
  <r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69.266666670000006"/>
    <x v="2"/>
    <x v="36"/>
  </r>
  <r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9.266666670000006"/>
    <x v="2"/>
    <x v="36"/>
  </r>
  <r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9.266666670000006"/>
    <x v="2"/>
    <x v="36"/>
  </r>
  <r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69.266666670000006"/>
    <x v="2"/>
    <x v="36"/>
  </r>
  <r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266666670000006"/>
    <x v="2"/>
    <x v="36"/>
  </r>
  <r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69.266666670000006"/>
    <x v="2"/>
    <x v="36"/>
  </r>
  <r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.266666670000006"/>
    <x v="2"/>
    <x v="36"/>
  </r>
  <r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69.266666670000006"/>
    <x v="2"/>
    <x v="36"/>
  </r>
  <r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9.266666670000006"/>
    <x v="2"/>
    <x v="36"/>
  </r>
  <r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69.266666670000006"/>
    <x v="2"/>
    <x v="36"/>
  </r>
  <r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69.266666670000006"/>
    <x v="2"/>
    <x v="36"/>
  </r>
  <r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69.266666670000006"/>
    <x v="2"/>
    <x v="36"/>
  </r>
  <r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9.266666670000006"/>
    <x v="2"/>
    <x v="36"/>
  </r>
  <r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69.266666670000006"/>
    <x v="2"/>
    <x v="36"/>
  </r>
  <r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9.266666670000006"/>
    <x v="2"/>
    <x v="36"/>
  </r>
  <r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69.266666670000006"/>
    <x v="2"/>
    <x v="36"/>
  </r>
  <r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9.266666670000006"/>
    <x v="2"/>
    <x v="36"/>
  </r>
  <r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69.266666670000006"/>
    <x v="2"/>
    <x v="36"/>
  </r>
  <r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69.266666670000006"/>
    <x v="2"/>
    <x v="36"/>
  </r>
  <r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69.266666670000006"/>
    <x v="2"/>
    <x v="36"/>
  </r>
  <r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69.266666670000006"/>
    <x v="2"/>
    <x v="36"/>
  </r>
  <r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69.266666670000006"/>
    <x v="2"/>
    <x v="36"/>
  </r>
  <r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9.266666670000006"/>
    <x v="2"/>
    <x v="36"/>
  </r>
  <r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69.266666670000006"/>
    <x v="2"/>
    <x v="36"/>
  </r>
  <r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69.266666670000006"/>
    <x v="2"/>
    <x v="36"/>
  </r>
  <r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69.266666670000006"/>
    <x v="2"/>
    <x v="36"/>
  </r>
  <r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69.266666670000006"/>
    <x v="2"/>
    <x v="36"/>
  </r>
  <r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69.266666670000006"/>
    <x v="2"/>
    <x v="36"/>
  </r>
  <r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69.266666670000006"/>
    <x v="2"/>
    <x v="36"/>
  </r>
  <r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69.266666670000006"/>
    <x v="2"/>
    <x v="36"/>
  </r>
  <r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69.266666670000006"/>
    <x v="2"/>
    <x v="36"/>
  </r>
  <r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69.266666670000006"/>
    <x v="2"/>
    <x v="36"/>
  </r>
  <r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9.266666670000006"/>
    <x v="2"/>
    <x v="36"/>
  </r>
  <r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69.266666670000006"/>
    <x v="2"/>
    <x v="36"/>
  </r>
  <r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69.266666670000006"/>
    <x v="2"/>
    <x v="37"/>
  </r>
  <r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69.266666670000006"/>
    <x v="2"/>
    <x v="37"/>
  </r>
  <r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69.266666670000006"/>
    <x v="2"/>
    <x v="37"/>
  </r>
  <r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69.266666670000006"/>
    <x v="2"/>
    <x v="37"/>
  </r>
  <r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69.266666670000006"/>
    <x v="2"/>
    <x v="37"/>
  </r>
  <r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.266666670000006"/>
    <x v="2"/>
    <x v="37"/>
  </r>
  <r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69.266666670000006"/>
    <x v="2"/>
    <x v="37"/>
  </r>
  <r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9.266666670000006"/>
    <x v="2"/>
    <x v="37"/>
  </r>
  <r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69.266666670000006"/>
    <x v="2"/>
    <x v="37"/>
  </r>
  <r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9.266666670000006"/>
    <x v="2"/>
    <x v="37"/>
  </r>
  <r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69.266666670000006"/>
    <x v="2"/>
    <x v="37"/>
  </r>
  <r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69.266666670000006"/>
    <x v="2"/>
    <x v="37"/>
  </r>
  <r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9.266666670000006"/>
    <x v="2"/>
    <x v="37"/>
  </r>
  <r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69.266666670000006"/>
    <x v="2"/>
    <x v="37"/>
  </r>
  <r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9.266666670000006"/>
    <x v="2"/>
    <x v="37"/>
  </r>
  <r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69.266666670000006"/>
    <x v="2"/>
    <x v="37"/>
  </r>
  <r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69.266666670000006"/>
    <x v="2"/>
    <x v="37"/>
  </r>
  <r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69.266666670000006"/>
    <x v="2"/>
    <x v="37"/>
  </r>
  <r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9.266666670000006"/>
    <x v="2"/>
    <x v="37"/>
  </r>
  <r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.266666670000006"/>
    <x v="2"/>
    <x v="37"/>
  </r>
  <r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69.266666670000006"/>
    <x v="7"/>
    <x v="19"/>
  </r>
  <r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69.266666670000006"/>
    <x v="7"/>
    <x v="19"/>
  </r>
  <r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69.266666670000006"/>
    <x v="7"/>
    <x v="19"/>
  </r>
  <r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69.266666670000006"/>
    <x v="7"/>
    <x v="19"/>
  </r>
  <r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69.266666670000006"/>
    <x v="7"/>
    <x v="19"/>
  </r>
  <r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69.266666670000006"/>
    <x v="7"/>
    <x v="19"/>
  </r>
  <r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69.266666670000006"/>
    <x v="7"/>
    <x v="19"/>
  </r>
  <r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69.266666670000006"/>
    <x v="7"/>
    <x v="19"/>
  </r>
  <r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69.266666670000006"/>
    <x v="7"/>
    <x v="19"/>
  </r>
  <r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9.266666670000006"/>
    <x v="7"/>
    <x v="19"/>
  </r>
  <r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69.266666670000006"/>
    <x v="7"/>
    <x v="19"/>
  </r>
  <r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69.266666670000006"/>
    <x v="7"/>
    <x v="19"/>
  </r>
  <r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69.266666670000006"/>
    <x v="7"/>
    <x v="19"/>
  </r>
  <r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69.266666670000006"/>
    <x v="7"/>
    <x v="19"/>
  </r>
  <r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69.266666670000006"/>
    <x v="7"/>
    <x v="19"/>
  </r>
  <r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69.266666670000006"/>
    <x v="7"/>
    <x v="19"/>
  </r>
  <r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69.266666670000006"/>
    <x v="7"/>
    <x v="19"/>
  </r>
  <r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69.266666670000006"/>
    <x v="7"/>
    <x v="19"/>
  </r>
  <r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69.266666670000006"/>
    <x v="7"/>
    <x v="19"/>
  </r>
  <r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69.266666670000006"/>
    <x v="7"/>
    <x v="19"/>
  </r>
  <r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69.266666670000006"/>
    <x v="1"/>
    <x v="38"/>
  </r>
  <r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69.266666670000006"/>
    <x v="1"/>
    <x v="38"/>
  </r>
  <r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69.266666670000006"/>
    <x v="1"/>
    <x v="38"/>
  </r>
  <r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9.266666670000006"/>
    <x v="1"/>
    <x v="38"/>
  </r>
  <r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69.266666670000006"/>
    <x v="1"/>
    <x v="38"/>
  </r>
  <r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69.266666670000006"/>
    <x v="1"/>
    <x v="38"/>
  </r>
  <r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69.266666670000006"/>
    <x v="1"/>
    <x v="38"/>
  </r>
  <r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69.266666670000006"/>
    <x v="1"/>
    <x v="38"/>
  </r>
  <r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69.266666670000006"/>
    <x v="1"/>
    <x v="38"/>
  </r>
  <r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69.266666670000006"/>
    <x v="1"/>
    <x v="38"/>
  </r>
  <r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69.266666670000006"/>
    <x v="1"/>
    <x v="38"/>
  </r>
  <r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69.266666670000006"/>
    <x v="1"/>
    <x v="38"/>
  </r>
  <r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69.266666670000006"/>
    <x v="1"/>
    <x v="38"/>
  </r>
  <r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69.266666670000006"/>
    <x v="1"/>
    <x v="38"/>
  </r>
  <r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69.266666670000006"/>
    <x v="1"/>
    <x v="38"/>
  </r>
  <r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9.266666670000006"/>
    <x v="1"/>
    <x v="38"/>
  </r>
  <r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69.266666670000006"/>
    <x v="1"/>
    <x v="38"/>
  </r>
  <r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69.266666670000006"/>
    <x v="1"/>
    <x v="38"/>
  </r>
  <r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69.266666670000006"/>
    <x v="1"/>
    <x v="38"/>
  </r>
  <r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69.266666670000006"/>
    <x v="1"/>
    <x v="38"/>
  </r>
  <r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69.266666670000006"/>
    <x v="2"/>
    <x v="30"/>
  </r>
  <r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.266666670000006"/>
    <x v="2"/>
    <x v="30"/>
  </r>
  <r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9.266666670000006"/>
    <x v="2"/>
    <x v="30"/>
  </r>
  <r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69.266666670000006"/>
    <x v="2"/>
    <x v="30"/>
  </r>
  <r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69.266666670000006"/>
    <x v="2"/>
    <x v="30"/>
  </r>
  <r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69.266666670000006"/>
    <x v="2"/>
    <x v="30"/>
  </r>
  <r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266666670000006"/>
    <x v="2"/>
    <x v="30"/>
  </r>
  <r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69.266666670000006"/>
    <x v="2"/>
    <x v="30"/>
  </r>
  <r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9.266666670000006"/>
    <x v="2"/>
    <x v="30"/>
  </r>
  <r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9.266666670000006"/>
    <x v="2"/>
    <x v="30"/>
  </r>
  <r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69.266666670000006"/>
    <x v="2"/>
    <x v="30"/>
  </r>
  <r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69.266666670000006"/>
    <x v="2"/>
    <x v="30"/>
  </r>
  <r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69.266666670000006"/>
    <x v="2"/>
    <x v="30"/>
  </r>
  <r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9.266666670000006"/>
    <x v="2"/>
    <x v="30"/>
  </r>
  <r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69.266666670000006"/>
    <x v="2"/>
    <x v="30"/>
  </r>
  <r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69.266666670000006"/>
    <x v="2"/>
    <x v="30"/>
  </r>
  <r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9.266666670000006"/>
    <x v="2"/>
    <x v="30"/>
  </r>
  <r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69.266666670000006"/>
    <x v="2"/>
    <x v="30"/>
  </r>
  <r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69.266666670000006"/>
    <x v="2"/>
    <x v="30"/>
  </r>
  <r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69.266666670000006"/>
    <x v="2"/>
    <x v="30"/>
  </r>
  <r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69.266666670000006"/>
    <x v="3"/>
    <x v="39"/>
  </r>
  <r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69.266666670000006"/>
    <x v="3"/>
    <x v="39"/>
  </r>
  <r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69.266666670000006"/>
    <x v="3"/>
    <x v="39"/>
  </r>
  <r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69.266666670000006"/>
    <x v="3"/>
    <x v="39"/>
  </r>
  <r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69.266666670000006"/>
    <x v="3"/>
    <x v="39"/>
  </r>
  <r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69.266666670000006"/>
    <x v="3"/>
    <x v="39"/>
  </r>
  <r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69.266666670000006"/>
    <x v="3"/>
    <x v="39"/>
  </r>
  <r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69.266666670000006"/>
    <x v="3"/>
    <x v="39"/>
  </r>
  <r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69.266666670000006"/>
    <x v="3"/>
    <x v="39"/>
  </r>
  <r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69.266666670000006"/>
    <x v="3"/>
    <x v="39"/>
  </r>
  <r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69.266666670000006"/>
    <x v="3"/>
    <x v="39"/>
  </r>
  <r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69.266666670000006"/>
    <x v="3"/>
    <x v="39"/>
  </r>
  <r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69.266666670000006"/>
    <x v="3"/>
    <x v="39"/>
  </r>
  <r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69.266666670000006"/>
    <x v="3"/>
    <x v="39"/>
  </r>
  <r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69.266666670000006"/>
    <x v="3"/>
    <x v="39"/>
  </r>
  <r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69.266666670000006"/>
    <x v="3"/>
    <x v="39"/>
  </r>
  <r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9.266666670000006"/>
    <x v="3"/>
    <x v="39"/>
  </r>
  <r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69.266666670000006"/>
    <x v="3"/>
    <x v="39"/>
  </r>
  <r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69.266666670000006"/>
    <x v="3"/>
    <x v="39"/>
  </r>
  <r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69.266666670000006"/>
    <x v="3"/>
    <x v="39"/>
  </r>
  <r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69.266666670000006"/>
    <x v="3"/>
    <x v="39"/>
  </r>
  <r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69.266666670000006"/>
    <x v="3"/>
    <x v="39"/>
  </r>
  <r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69.266666670000006"/>
    <x v="3"/>
    <x v="39"/>
  </r>
  <r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69.266666670000006"/>
    <x v="3"/>
    <x v="39"/>
  </r>
  <r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69.266666670000006"/>
    <x v="3"/>
    <x v="39"/>
  </r>
  <r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69.266666670000006"/>
    <x v="3"/>
    <x v="39"/>
  </r>
  <r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69.266666670000006"/>
    <x v="3"/>
    <x v="39"/>
  </r>
  <r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69.266666670000006"/>
    <x v="3"/>
    <x v="39"/>
  </r>
  <r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69.266666670000006"/>
    <x v="3"/>
    <x v="39"/>
  </r>
  <r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9.266666670000006"/>
    <x v="3"/>
    <x v="39"/>
  </r>
  <r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69.266666670000006"/>
    <x v="3"/>
    <x v="39"/>
  </r>
  <r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69.266666670000006"/>
    <x v="3"/>
    <x v="39"/>
  </r>
  <r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69.266666670000006"/>
    <x v="3"/>
    <x v="39"/>
  </r>
  <r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69.266666670000006"/>
    <x v="3"/>
    <x v="39"/>
  </r>
  <r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69.266666670000006"/>
    <x v="3"/>
    <x v="39"/>
  </r>
  <r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69.266666670000006"/>
    <x v="3"/>
    <x v="39"/>
  </r>
  <r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69.266666670000006"/>
    <x v="3"/>
    <x v="39"/>
  </r>
  <r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69.266666670000006"/>
    <x v="3"/>
    <x v="39"/>
  </r>
  <r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69.266666670000006"/>
    <x v="3"/>
    <x v="39"/>
  </r>
  <r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69.266666670000006"/>
    <x v="3"/>
    <x v="39"/>
  </r>
  <r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9.266666670000006"/>
    <x v="1"/>
    <x v="6"/>
  </r>
  <r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9.266666670000006"/>
    <x v="1"/>
    <x v="6"/>
  </r>
  <r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9.266666670000006"/>
    <x v="1"/>
    <x v="6"/>
  </r>
  <r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9.266666670000006"/>
    <x v="1"/>
    <x v="6"/>
  </r>
  <r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69.266666670000006"/>
    <x v="1"/>
    <x v="6"/>
  </r>
  <r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69.266666670000006"/>
    <x v="1"/>
    <x v="6"/>
  </r>
  <r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9.266666670000006"/>
    <x v="1"/>
    <x v="6"/>
  </r>
  <r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69.266666670000006"/>
    <x v="1"/>
    <x v="6"/>
  </r>
  <r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69.266666670000006"/>
    <x v="1"/>
    <x v="6"/>
  </r>
  <r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69.266666670000006"/>
    <x v="1"/>
    <x v="6"/>
  </r>
  <r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69.266666670000006"/>
    <x v="1"/>
    <x v="6"/>
  </r>
  <r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69.266666670000006"/>
    <x v="1"/>
    <x v="6"/>
  </r>
  <r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9.266666670000006"/>
    <x v="1"/>
    <x v="6"/>
  </r>
  <r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69.266666670000006"/>
    <x v="1"/>
    <x v="6"/>
  </r>
  <r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69.266666670000006"/>
    <x v="1"/>
    <x v="6"/>
  </r>
  <r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9.266666670000006"/>
    <x v="1"/>
    <x v="6"/>
  </r>
  <r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69.266666670000006"/>
    <x v="1"/>
    <x v="6"/>
  </r>
  <r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69.266666670000006"/>
    <x v="1"/>
    <x v="6"/>
  </r>
  <r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69.266666670000006"/>
    <x v="1"/>
    <x v="6"/>
  </r>
  <r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9.266666670000006"/>
    <x v="1"/>
    <x v="6"/>
  </r>
  <r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69.266666670000006"/>
    <x v="1"/>
    <x v="6"/>
  </r>
  <r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69.266666670000006"/>
    <x v="1"/>
    <x v="6"/>
  </r>
  <r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9.266666670000006"/>
    <x v="1"/>
    <x v="6"/>
  </r>
  <r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9.266666670000006"/>
    <x v="1"/>
    <x v="6"/>
  </r>
  <r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69.266666670000006"/>
    <x v="1"/>
    <x v="6"/>
  </r>
  <r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69.266666670000006"/>
    <x v="1"/>
    <x v="6"/>
  </r>
  <r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9.266666670000006"/>
    <x v="1"/>
    <x v="6"/>
  </r>
  <r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9.266666670000006"/>
    <x v="1"/>
    <x v="6"/>
  </r>
  <r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.266666670000006"/>
    <x v="1"/>
    <x v="6"/>
  </r>
  <r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69.266666670000006"/>
    <x v="1"/>
    <x v="6"/>
  </r>
  <r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69.266666670000006"/>
    <x v="1"/>
    <x v="6"/>
  </r>
  <r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9.266666670000006"/>
    <x v="1"/>
    <x v="6"/>
  </r>
  <r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69.266666670000006"/>
    <x v="1"/>
    <x v="6"/>
  </r>
  <r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69.266666670000006"/>
    <x v="1"/>
    <x v="6"/>
  </r>
  <r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9.266666670000006"/>
    <x v="1"/>
    <x v="6"/>
  </r>
  <r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69.266666670000006"/>
    <x v="1"/>
    <x v="6"/>
  </r>
  <r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9.266666670000006"/>
    <x v="1"/>
    <x v="6"/>
  </r>
  <r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69.266666670000006"/>
    <x v="1"/>
    <x v="6"/>
  </r>
  <r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69.266666670000006"/>
    <x v="1"/>
    <x v="6"/>
  </r>
  <r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69.266666670000006"/>
    <x v="1"/>
    <x v="6"/>
  </r>
  <r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9.266666670000006"/>
    <x v="1"/>
    <x v="6"/>
  </r>
  <r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9.266666670000006"/>
    <x v="1"/>
    <x v="6"/>
  </r>
  <r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.266666670000006"/>
    <x v="1"/>
    <x v="6"/>
  </r>
  <r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69.266666670000006"/>
    <x v="1"/>
    <x v="6"/>
  </r>
  <r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9.266666670000006"/>
    <x v="1"/>
    <x v="6"/>
  </r>
  <r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69.266666670000006"/>
    <x v="1"/>
    <x v="6"/>
  </r>
  <r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9.266666670000006"/>
    <x v="1"/>
    <x v="6"/>
  </r>
  <r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69.266666670000006"/>
    <x v="1"/>
    <x v="6"/>
  </r>
  <r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69.266666670000006"/>
    <x v="1"/>
    <x v="6"/>
  </r>
  <r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9.266666670000006"/>
    <x v="1"/>
    <x v="6"/>
  </r>
  <r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9.266666670000006"/>
    <x v="1"/>
    <x v="6"/>
  </r>
  <r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69.266666670000006"/>
    <x v="1"/>
    <x v="6"/>
  </r>
  <r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69.266666670000006"/>
    <x v="1"/>
    <x v="6"/>
  </r>
  <r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.266666670000006"/>
    <x v="1"/>
    <x v="6"/>
  </r>
  <r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69.266666670000006"/>
    <x v="1"/>
    <x v="6"/>
  </r>
  <r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69.266666670000006"/>
    <x v="1"/>
    <x v="6"/>
  </r>
  <r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9.266666670000006"/>
    <x v="1"/>
    <x v="6"/>
  </r>
  <r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69.266666670000006"/>
    <x v="1"/>
    <x v="6"/>
  </r>
  <r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69.266666670000006"/>
    <x v="1"/>
    <x v="6"/>
  </r>
  <r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9.266666670000006"/>
    <x v="1"/>
    <x v="6"/>
  </r>
  <r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9.266666670000006"/>
    <x v="1"/>
    <x v="6"/>
  </r>
  <r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69.266666670000006"/>
    <x v="1"/>
    <x v="6"/>
  </r>
  <r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9.266666670000006"/>
    <x v="1"/>
    <x v="6"/>
  </r>
  <r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69.266666670000006"/>
    <x v="1"/>
    <x v="6"/>
  </r>
  <r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9.266666670000006"/>
    <x v="1"/>
    <x v="6"/>
  </r>
  <r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69.266666670000006"/>
    <x v="1"/>
    <x v="6"/>
  </r>
  <r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9.266666670000006"/>
    <x v="1"/>
    <x v="6"/>
  </r>
  <r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69.266666670000006"/>
    <x v="1"/>
    <x v="6"/>
  </r>
  <r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69.266666670000006"/>
    <x v="1"/>
    <x v="6"/>
  </r>
  <r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9.266666670000006"/>
    <x v="1"/>
    <x v="6"/>
  </r>
  <r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69.266666670000006"/>
    <x v="1"/>
    <x v="6"/>
  </r>
  <r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9.266666670000006"/>
    <x v="1"/>
    <x v="6"/>
  </r>
  <r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69.266666670000006"/>
    <x v="1"/>
    <x v="6"/>
  </r>
  <r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69.266666670000006"/>
    <x v="1"/>
    <x v="6"/>
  </r>
  <r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9.266666670000006"/>
    <x v="1"/>
    <x v="6"/>
  </r>
  <r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69.266666670000006"/>
    <x v="1"/>
    <x v="6"/>
  </r>
  <r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69.266666670000006"/>
    <x v="1"/>
    <x v="6"/>
  </r>
  <r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69.266666670000006"/>
    <x v="1"/>
    <x v="6"/>
  </r>
  <r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69.266666670000006"/>
    <x v="1"/>
    <x v="6"/>
  </r>
  <r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69.266666670000006"/>
    <x v="1"/>
    <x v="6"/>
  </r>
  <r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69.266666670000006"/>
    <x v="1"/>
    <x v="6"/>
  </r>
  <r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69.266666670000006"/>
    <x v="1"/>
    <x v="6"/>
  </r>
  <r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69.266666670000006"/>
    <x v="1"/>
    <x v="6"/>
  </r>
  <r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69.266666670000006"/>
    <x v="1"/>
    <x v="6"/>
  </r>
  <r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69.266666670000006"/>
    <x v="1"/>
    <x v="6"/>
  </r>
  <r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69.266666670000006"/>
    <x v="1"/>
    <x v="6"/>
  </r>
  <r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69.266666670000006"/>
    <x v="1"/>
    <x v="6"/>
  </r>
  <r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69.266666670000006"/>
    <x v="1"/>
    <x v="6"/>
  </r>
  <r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69.266666670000006"/>
    <x v="1"/>
    <x v="6"/>
  </r>
  <r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69.266666670000006"/>
    <x v="1"/>
    <x v="6"/>
  </r>
  <r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69.266666670000006"/>
    <x v="1"/>
    <x v="6"/>
  </r>
  <r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69.266666670000006"/>
    <x v="1"/>
    <x v="6"/>
  </r>
  <r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69.266666670000006"/>
    <x v="1"/>
    <x v="6"/>
  </r>
  <r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69.266666670000006"/>
    <x v="1"/>
    <x v="6"/>
  </r>
  <r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9.266666670000006"/>
    <x v="1"/>
    <x v="6"/>
  </r>
  <r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69.266666670000006"/>
    <x v="1"/>
    <x v="6"/>
  </r>
  <r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69.266666670000006"/>
    <x v="1"/>
    <x v="6"/>
  </r>
  <r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9.266666670000006"/>
    <x v="1"/>
    <x v="6"/>
  </r>
  <r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69.266666670000006"/>
    <x v="1"/>
    <x v="6"/>
  </r>
  <r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69.266666670000006"/>
    <x v="1"/>
    <x v="6"/>
  </r>
  <r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69.266666670000006"/>
    <x v="1"/>
    <x v="6"/>
  </r>
  <r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9.266666670000006"/>
    <x v="1"/>
    <x v="6"/>
  </r>
  <r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69.266666670000006"/>
    <x v="1"/>
    <x v="6"/>
  </r>
  <r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69.266666670000006"/>
    <x v="1"/>
    <x v="6"/>
  </r>
  <r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9.266666670000006"/>
    <x v="1"/>
    <x v="6"/>
  </r>
  <r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69.266666670000006"/>
    <x v="1"/>
    <x v="6"/>
  </r>
  <r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69.266666670000006"/>
    <x v="1"/>
    <x v="6"/>
  </r>
  <r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69.266666670000006"/>
    <x v="1"/>
    <x v="6"/>
  </r>
  <r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69.266666670000006"/>
    <x v="1"/>
    <x v="6"/>
  </r>
  <r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9.266666670000006"/>
    <x v="1"/>
    <x v="6"/>
  </r>
  <r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69.266666670000006"/>
    <x v="1"/>
    <x v="6"/>
  </r>
  <r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69.266666670000006"/>
    <x v="1"/>
    <x v="6"/>
  </r>
  <r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69.266666670000006"/>
    <x v="1"/>
    <x v="6"/>
  </r>
  <r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69.266666670000006"/>
    <x v="1"/>
    <x v="6"/>
  </r>
  <r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69.266666670000006"/>
    <x v="1"/>
    <x v="6"/>
  </r>
  <r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69.266666670000006"/>
    <x v="1"/>
    <x v="6"/>
  </r>
  <r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69.266666670000006"/>
    <x v="1"/>
    <x v="6"/>
  </r>
  <r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9.266666670000006"/>
    <x v="1"/>
    <x v="6"/>
  </r>
  <r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69.266666670000006"/>
    <x v="1"/>
    <x v="6"/>
  </r>
  <r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69.266666670000006"/>
    <x v="1"/>
    <x v="6"/>
  </r>
  <r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69.266666670000006"/>
    <x v="1"/>
    <x v="6"/>
  </r>
  <r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69.266666670000006"/>
    <x v="1"/>
    <x v="6"/>
  </r>
  <r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69.266666670000006"/>
    <x v="1"/>
    <x v="6"/>
  </r>
  <r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69.266666670000006"/>
    <x v="1"/>
    <x v="6"/>
  </r>
  <r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69.266666670000006"/>
    <x v="1"/>
    <x v="6"/>
  </r>
  <r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69.266666670000006"/>
    <x v="1"/>
    <x v="6"/>
  </r>
  <r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69.266666670000006"/>
    <x v="1"/>
    <x v="6"/>
  </r>
  <r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69.266666670000006"/>
    <x v="1"/>
    <x v="6"/>
  </r>
  <r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69.266666670000006"/>
    <x v="1"/>
    <x v="6"/>
  </r>
  <r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69.266666670000006"/>
    <x v="1"/>
    <x v="6"/>
  </r>
  <r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69.266666670000006"/>
    <x v="1"/>
    <x v="6"/>
  </r>
  <r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69.266666670000006"/>
    <x v="1"/>
    <x v="6"/>
  </r>
  <r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69.266666670000006"/>
    <x v="1"/>
    <x v="6"/>
  </r>
  <r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69.266666670000006"/>
    <x v="1"/>
    <x v="6"/>
  </r>
  <r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69.266666670000006"/>
    <x v="1"/>
    <x v="6"/>
  </r>
  <r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69.266666670000006"/>
    <x v="1"/>
    <x v="6"/>
  </r>
  <r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69.266666670000006"/>
    <x v="1"/>
    <x v="6"/>
  </r>
  <r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.266666670000006"/>
    <x v="1"/>
    <x v="6"/>
  </r>
  <r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69.266666670000006"/>
    <x v="1"/>
    <x v="6"/>
  </r>
  <r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69.266666670000006"/>
    <x v="1"/>
    <x v="6"/>
  </r>
  <r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9.266666670000006"/>
    <x v="1"/>
    <x v="40"/>
  </r>
  <r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9.266666670000006"/>
    <x v="1"/>
    <x v="40"/>
  </r>
  <r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69.266666670000006"/>
    <x v="1"/>
    <x v="40"/>
  </r>
  <r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69.266666670000006"/>
    <x v="1"/>
    <x v="40"/>
  </r>
  <r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69.266666670000006"/>
    <x v="1"/>
    <x v="40"/>
  </r>
  <r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9.266666670000006"/>
    <x v="1"/>
    <x v="40"/>
  </r>
  <r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9.266666670000006"/>
    <x v="1"/>
    <x v="40"/>
  </r>
  <r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9.266666670000006"/>
    <x v="1"/>
    <x v="40"/>
  </r>
  <r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69.266666670000006"/>
    <x v="1"/>
    <x v="40"/>
  </r>
  <r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69.266666670000006"/>
    <x v="1"/>
    <x v="40"/>
  </r>
  <r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69.266666670000006"/>
    <x v="1"/>
    <x v="40"/>
  </r>
  <r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69.266666670000006"/>
    <x v="1"/>
    <x v="40"/>
  </r>
  <r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69.266666670000006"/>
    <x v="1"/>
    <x v="40"/>
  </r>
  <r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9.266666670000006"/>
    <x v="1"/>
    <x v="40"/>
  </r>
  <r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69.266666670000006"/>
    <x v="1"/>
    <x v="40"/>
  </r>
  <r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9.266666670000006"/>
    <x v="1"/>
    <x v="40"/>
  </r>
  <r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69.266666670000006"/>
    <x v="1"/>
    <x v="40"/>
  </r>
  <r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69.266666670000006"/>
    <x v="1"/>
    <x v="40"/>
  </r>
  <r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69.266666670000006"/>
    <x v="1"/>
    <x v="40"/>
  </r>
  <r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69.266666670000006"/>
    <x v="1"/>
    <x v="40"/>
  </r>
  <r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69.266666670000006"/>
    <x v="1"/>
    <x v="38"/>
  </r>
  <r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69.266666670000006"/>
    <x v="1"/>
    <x v="38"/>
  </r>
  <r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69.266666670000006"/>
    <x v="1"/>
    <x v="38"/>
  </r>
  <r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69.266666670000006"/>
    <x v="1"/>
    <x v="38"/>
  </r>
  <r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69.266666670000006"/>
    <x v="1"/>
    <x v="38"/>
  </r>
  <r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69.266666670000006"/>
    <x v="1"/>
    <x v="38"/>
  </r>
  <r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69.266666670000006"/>
    <x v="1"/>
    <x v="38"/>
  </r>
  <r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69.266666670000006"/>
    <x v="1"/>
    <x v="38"/>
  </r>
  <r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69.266666670000006"/>
    <x v="1"/>
    <x v="38"/>
  </r>
  <r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69.266666670000006"/>
    <x v="1"/>
    <x v="38"/>
  </r>
  <r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69.266666670000006"/>
    <x v="1"/>
    <x v="38"/>
  </r>
  <r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69.266666670000006"/>
    <x v="1"/>
    <x v="38"/>
  </r>
  <r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69.266666670000006"/>
    <x v="1"/>
    <x v="38"/>
  </r>
  <r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9.266666670000006"/>
    <x v="1"/>
    <x v="38"/>
  </r>
  <r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9.266666670000006"/>
    <x v="1"/>
    <x v="38"/>
  </r>
  <r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9.266666670000006"/>
    <x v="1"/>
    <x v="38"/>
  </r>
  <r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69.266666670000006"/>
    <x v="1"/>
    <x v="38"/>
  </r>
  <r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69.266666670000006"/>
    <x v="1"/>
    <x v="38"/>
  </r>
  <r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69.266666670000006"/>
    <x v="1"/>
    <x v="38"/>
  </r>
  <r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69.266666670000006"/>
    <x v="1"/>
    <x v="38"/>
  </r>
  <r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69.266666670000006"/>
    <x v="1"/>
    <x v="6"/>
  </r>
  <r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9.266666670000006"/>
    <x v="1"/>
    <x v="6"/>
  </r>
  <r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69.266666670000006"/>
    <x v="1"/>
    <x v="6"/>
  </r>
  <r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69.266666670000006"/>
    <x v="1"/>
    <x v="6"/>
  </r>
  <r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69.266666670000006"/>
    <x v="1"/>
    <x v="6"/>
  </r>
  <r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69.266666670000006"/>
    <x v="1"/>
    <x v="6"/>
  </r>
  <r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69.266666670000006"/>
    <x v="1"/>
    <x v="6"/>
  </r>
  <r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69.266666670000006"/>
    <x v="1"/>
    <x v="6"/>
  </r>
  <r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69.266666670000006"/>
    <x v="1"/>
    <x v="6"/>
  </r>
  <r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266666670000006"/>
    <x v="1"/>
    <x v="6"/>
  </r>
  <r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69.266666670000006"/>
    <x v="1"/>
    <x v="6"/>
  </r>
  <r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69.266666670000006"/>
    <x v="1"/>
    <x v="6"/>
  </r>
  <r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69.266666670000006"/>
    <x v="1"/>
    <x v="6"/>
  </r>
  <r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69.266666670000006"/>
    <x v="1"/>
    <x v="6"/>
  </r>
  <r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69.266666670000006"/>
    <x v="1"/>
    <x v="6"/>
  </r>
  <r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9.266666670000006"/>
    <x v="1"/>
    <x v="6"/>
  </r>
  <r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69.266666670000006"/>
    <x v="1"/>
    <x v="6"/>
  </r>
  <r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9.266666670000006"/>
    <x v="1"/>
    <x v="6"/>
  </r>
  <r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69.266666670000006"/>
    <x v="1"/>
    <x v="6"/>
  </r>
  <r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69.266666670000006"/>
    <x v="1"/>
    <x v="6"/>
  </r>
  <r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69.266666670000006"/>
    <x v="1"/>
    <x v="38"/>
  </r>
  <r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69.266666670000006"/>
    <x v="1"/>
    <x v="38"/>
  </r>
  <r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69.266666670000006"/>
    <x v="1"/>
    <x v="38"/>
  </r>
  <r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69.266666670000006"/>
    <x v="1"/>
    <x v="38"/>
  </r>
  <r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9.266666670000006"/>
    <x v="1"/>
    <x v="38"/>
  </r>
  <r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69.266666670000006"/>
    <x v="1"/>
    <x v="38"/>
  </r>
  <r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69.266666670000006"/>
    <x v="1"/>
    <x v="38"/>
  </r>
  <r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69.266666670000006"/>
    <x v="1"/>
    <x v="38"/>
  </r>
  <r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69.266666670000006"/>
    <x v="1"/>
    <x v="38"/>
  </r>
  <r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9.266666670000006"/>
    <x v="1"/>
    <x v="38"/>
  </r>
  <r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69.266666670000006"/>
    <x v="1"/>
    <x v="38"/>
  </r>
  <r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69.266666670000006"/>
    <x v="1"/>
    <x v="38"/>
  </r>
  <r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9.266666670000006"/>
    <x v="1"/>
    <x v="38"/>
  </r>
  <r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69.266666670000006"/>
    <x v="1"/>
    <x v="38"/>
  </r>
  <r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9.266666670000006"/>
    <x v="1"/>
    <x v="38"/>
  </r>
  <r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69.266666670000006"/>
    <x v="1"/>
    <x v="38"/>
  </r>
  <r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69.266666670000006"/>
    <x v="1"/>
    <x v="38"/>
  </r>
  <r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69.266666670000006"/>
    <x v="1"/>
    <x v="38"/>
  </r>
  <r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9.266666670000006"/>
    <x v="1"/>
    <x v="38"/>
  </r>
  <r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9.266666670000006"/>
    <x v="1"/>
    <x v="38"/>
  </r>
  <r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69.266666670000006"/>
    <x v="1"/>
    <x v="38"/>
  </r>
  <r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9.266666670000006"/>
    <x v="1"/>
    <x v="38"/>
  </r>
  <r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69.266666670000006"/>
    <x v="1"/>
    <x v="38"/>
  </r>
  <r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69.266666670000006"/>
    <x v="1"/>
    <x v="38"/>
  </r>
  <r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9.266666670000006"/>
    <x v="1"/>
    <x v="38"/>
  </r>
  <r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69.266666670000006"/>
    <x v="1"/>
    <x v="38"/>
  </r>
  <r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69.266666670000006"/>
    <x v="1"/>
    <x v="38"/>
  </r>
  <r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69.266666670000006"/>
    <x v="1"/>
    <x v="38"/>
  </r>
  <r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69.266666670000006"/>
    <x v="1"/>
    <x v="38"/>
  </r>
  <r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69.266666670000006"/>
    <x v="1"/>
    <x v="38"/>
  </r>
  <r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9.266666670000006"/>
    <x v="1"/>
    <x v="38"/>
  </r>
  <r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69.266666670000006"/>
    <x v="1"/>
    <x v="38"/>
  </r>
  <r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69.266666670000006"/>
    <x v="1"/>
    <x v="38"/>
  </r>
  <r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69.266666670000006"/>
    <x v="1"/>
    <x v="38"/>
  </r>
  <r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69.266666670000006"/>
    <x v="1"/>
    <x v="38"/>
  </r>
  <r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69.266666670000006"/>
    <x v="1"/>
    <x v="38"/>
  </r>
  <r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69.266666670000006"/>
    <x v="1"/>
    <x v="38"/>
  </r>
  <r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69.266666670000006"/>
    <x v="1"/>
    <x v="38"/>
  </r>
  <r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9.266666670000006"/>
    <x v="1"/>
    <x v="38"/>
  </r>
  <r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69.266666670000006"/>
    <x v="1"/>
    <x v="38"/>
  </r>
  <r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69.266666670000006"/>
    <x v="1"/>
    <x v="38"/>
  </r>
  <r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69.266666670000006"/>
    <x v="1"/>
    <x v="38"/>
  </r>
  <r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9.266666670000006"/>
    <x v="1"/>
    <x v="38"/>
  </r>
  <r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9.266666670000006"/>
    <x v="1"/>
    <x v="38"/>
  </r>
  <r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69.266666670000006"/>
    <x v="1"/>
    <x v="38"/>
  </r>
  <r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9.266666670000006"/>
    <x v="1"/>
    <x v="38"/>
  </r>
  <r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69.266666670000006"/>
    <x v="1"/>
    <x v="38"/>
  </r>
  <r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69.266666670000006"/>
    <x v="1"/>
    <x v="38"/>
  </r>
  <r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69.266666670000006"/>
    <x v="1"/>
    <x v="38"/>
  </r>
  <r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69.266666670000006"/>
    <x v="1"/>
    <x v="38"/>
  </r>
  <r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9.266666670000006"/>
    <x v="1"/>
    <x v="38"/>
  </r>
  <r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9.266666670000006"/>
    <x v="1"/>
    <x v="38"/>
  </r>
  <r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9.266666670000006"/>
    <x v="1"/>
    <x v="38"/>
  </r>
  <r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69.266666670000006"/>
    <x v="1"/>
    <x v="38"/>
  </r>
  <r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69.266666670000006"/>
    <x v="1"/>
    <x v="38"/>
  </r>
  <r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69.266666670000006"/>
    <x v="1"/>
    <x v="38"/>
  </r>
  <r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69.266666670000006"/>
    <x v="1"/>
    <x v="38"/>
  </r>
  <r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69.266666670000006"/>
    <x v="1"/>
    <x v="38"/>
  </r>
  <r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69.266666670000006"/>
    <x v="1"/>
    <x v="38"/>
  </r>
  <r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69.266666670000006"/>
    <x v="1"/>
    <x v="38"/>
  </r>
  <r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69.266666670000006"/>
    <x v="1"/>
    <x v="38"/>
  </r>
  <r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69.266666670000006"/>
    <x v="1"/>
    <x v="38"/>
  </r>
  <r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69.266666670000006"/>
    <x v="1"/>
    <x v="38"/>
  </r>
  <r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9.266666670000006"/>
    <x v="1"/>
    <x v="38"/>
  </r>
  <r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9.266666670000006"/>
    <x v="1"/>
    <x v="38"/>
  </r>
  <r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69.266666670000006"/>
    <x v="1"/>
    <x v="38"/>
  </r>
  <r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69.266666670000006"/>
    <x v="1"/>
    <x v="38"/>
  </r>
  <r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69.266666670000006"/>
    <x v="1"/>
    <x v="38"/>
  </r>
  <r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266666670000006"/>
    <x v="1"/>
    <x v="38"/>
  </r>
  <r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9.266666670000006"/>
    <x v="1"/>
    <x v="38"/>
  </r>
  <r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69.266666670000006"/>
    <x v="1"/>
    <x v="38"/>
  </r>
  <r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69.266666670000006"/>
    <x v="1"/>
    <x v="38"/>
  </r>
  <r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69.266666670000006"/>
    <x v="1"/>
    <x v="38"/>
  </r>
  <r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69.266666670000006"/>
    <x v="1"/>
    <x v="38"/>
  </r>
  <r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69.266666670000006"/>
    <x v="1"/>
    <x v="38"/>
  </r>
  <r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69.266666670000006"/>
    <x v="1"/>
    <x v="38"/>
  </r>
  <r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69.266666670000006"/>
    <x v="1"/>
    <x v="38"/>
  </r>
  <r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9.266666670000006"/>
    <x v="1"/>
    <x v="38"/>
  </r>
  <r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69.266666670000006"/>
    <x v="1"/>
    <x v="38"/>
  </r>
  <r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69.266666670000006"/>
    <x v="1"/>
    <x v="38"/>
  </r>
  <r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69.266666670000006"/>
    <x v="1"/>
    <x v="38"/>
  </r>
  <r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69.266666670000006"/>
    <x v="1"/>
    <x v="38"/>
  </r>
  <r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9.266666670000006"/>
    <x v="1"/>
    <x v="38"/>
  </r>
  <r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69.266666670000006"/>
    <x v="1"/>
    <x v="38"/>
  </r>
  <r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9.266666670000006"/>
    <x v="1"/>
    <x v="38"/>
  </r>
  <r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69.266666670000006"/>
    <x v="1"/>
    <x v="38"/>
  </r>
  <r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69.266666670000006"/>
    <x v="1"/>
    <x v="38"/>
  </r>
  <r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69.266666670000006"/>
    <x v="1"/>
    <x v="38"/>
  </r>
  <r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69.266666670000006"/>
    <x v="1"/>
    <x v="38"/>
  </r>
  <r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9.266666670000006"/>
    <x v="1"/>
    <x v="38"/>
  </r>
  <r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9.266666670000006"/>
    <x v="1"/>
    <x v="38"/>
  </r>
  <r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9.266666670000006"/>
    <x v="1"/>
    <x v="38"/>
  </r>
  <r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69.266666670000006"/>
    <x v="1"/>
    <x v="38"/>
  </r>
  <r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69.266666670000006"/>
    <x v="1"/>
    <x v="38"/>
  </r>
  <r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9.266666670000006"/>
    <x v="1"/>
    <x v="38"/>
  </r>
  <r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69.266666670000006"/>
    <x v="1"/>
    <x v="38"/>
  </r>
  <r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69.266666670000006"/>
    <x v="1"/>
    <x v="38"/>
  </r>
  <r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69.266666670000006"/>
    <x v="1"/>
    <x v="38"/>
  </r>
  <r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69.266666670000006"/>
    <x v="1"/>
    <x v="38"/>
  </r>
  <r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69.266666670000006"/>
    <x v="1"/>
    <x v="38"/>
  </r>
  <r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69.266666670000006"/>
    <x v="1"/>
    <x v="38"/>
  </r>
  <r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69.266666670000006"/>
    <x v="1"/>
    <x v="38"/>
  </r>
  <r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9.266666670000006"/>
    <x v="1"/>
    <x v="38"/>
  </r>
  <r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9.266666670000006"/>
    <x v="1"/>
    <x v="38"/>
  </r>
  <r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9.266666670000006"/>
    <x v="1"/>
    <x v="38"/>
  </r>
  <r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9.266666670000006"/>
    <x v="1"/>
    <x v="38"/>
  </r>
  <r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9.266666670000006"/>
    <x v="1"/>
    <x v="38"/>
  </r>
  <r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9.266666670000006"/>
    <x v="1"/>
    <x v="38"/>
  </r>
  <r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69.266666670000006"/>
    <x v="1"/>
    <x v="38"/>
  </r>
  <r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69.266666670000006"/>
    <x v="1"/>
    <x v="38"/>
  </r>
  <r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69.266666670000006"/>
    <x v="1"/>
    <x v="38"/>
  </r>
  <r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9.266666670000006"/>
    <x v="1"/>
    <x v="38"/>
  </r>
  <r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69.266666670000006"/>
    <x v="1"/>
    <x v="38"/>
  </r>
  <r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69.266666670000006"/>
    <x v="1"/>
    <x v="38"/>
  </r>
  <r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69.266666670000006"/>
    <x v="1"/>
    <x v="38"/>
  </r>
  <r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69.266666670000006"/>
    <x v="1"/>
    <x v="38"/>
  </r>
  <r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69.266666670000006"/>
    <x v="1"/>
    <x v="38"/>
  </r>
  <r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9.266666670000006"/>
    <x v="1"/>
    <x v="38"/>
  </r>
  <r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69.266666670000006"/>
    <x v="1"/>
    <x v="38"/>
  </r>
  <r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69.266666670000006"/>
    <x v="1"/>
    <x v="38"/>
  </r>
  <r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69.266666670000006"/>
    <x v="1"/>
    <x v="38"/>
  </r>
  <r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266666670000006"/>
    <x v="1"/>
    <x v="38"/>
  </r>
  <r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9.266666670000006"/>
    <x v="1"/>
    <x v="38"/>
  </r>
  <r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69.266666670000006"/>
    <x v="1"/>
    <x v="38"/>
  </r>
  <r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69.266666670000006"/>
    <x v="1"/>
    <x v="38"/>
  </r>
  <r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69.266666670000006"/>
    <x v="1"/>
    <x v="38"/>
  </r>
  <r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69.266666670000006"/>
    <x v="1"/>
    <x v="38"/>
  </r>
  <r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69.266666670000006"/>
    <x v="1"/>
    <x v="38"/>
  </r>
  <r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69.266666670000006"/>
    <x v="1"/>
    <x v="38"/>
  </r>
  <r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69.266666670000006"/>
    <x v="1"/>
    <x v="38"/>
  </r>
  <r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69.266666670000006"/>
    <x v="1"/>
    <x v="38"/>
  </r>
  <r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69.266666670000006"/>
    <x v="1"/>
    <x v="38"/>
  </r>
  <r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69.266666670000006"/>
    <x v="1"/>
    <x v="38"/>
  </r>
  <r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69.266666670000006"/>
    <x v="1"/>
    <x v="38"/>
  </r>
  <r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69.266666670000006"/>
    <x v="1"/>
    <x v="38"/>
  </r>
  <r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69.266666670000006"/>
    <x v="1"/>
    <x v="38"/>
  </r>
  <r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69.266666670000006"/>
    <x v="1"/>
    <x v="38"/>
  </r>
  <r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69.266666670000006"/>
    <x v="1"/>
    <x v="38"/>
  </r>
  <r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69.266666670000006"/>
    <x v="1"/>
    <x v="38"/>
  </r>
  <r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.266666670000006"/>
    <x v="1"/>
    <x v="38"/>
  </r>
  <r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69.266666670000006"/>
    <x v="1"/>
    <x v="38"/>
  </r>
  <r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69.266666670000006"/>
    <x v="1"/>
    <x v="38"/>
  </r>
  <r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69.266666670000006"/>
    <x v="1"/>
    <x v="38"/>
  </r>
  <r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9.266666670000006"/>
    <x v="1"/>
    <x v="38"/>
  </r>
  <r>
    <x v="3124"/>
    <s v="N/A"/>
    <n v="1500000"/>
    <n v="0"/>
    <x v="1"/>
    <x v="0"/>
    <s v="USD"/>
    <n v="1452142672"/>
    <n v="1449550672"/>
    <b v="0"/>
    <n v="0"/>
    <b v="0"/>
    <s v="theater/spaces"/>
    <n v="0"/>
    <n v="69.266666670000006"/>
    <x v="1"/>
    <x v="38"/>
  </r>
  <r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9.266666670000006"/>
    <x v="1"/>
    <x v="38"/>
  </r>
  <r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69.266666670000006"/>
    <x v="1"/>
    <x v="38"/>
  </r>
  <r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69.266666670000006"/>
    <x v="1"/>
    <x v="6"/>
  </r>
  <r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69.266666670000006"/>
    <x v="1"/>
    <x v="6"/>
  </r>
  <r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69.266666670000006"/>
    <x v="1"/>
    <x v="6"/>
  </r>
  <r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69.266666670000006"/>
    <x v="1"/>
    <x v="6"/>
  </r>
  <r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69.266666670000006"/>
    <x v="1"/>
    <x v="6"/>
  </r>
  <r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69.266666670000006"/>
    <x v="1"/>
    <x v="6"/>
  </r>
  <r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69.266666670000006"/>
    <x v="1"/>
    <x v="6"/>
  </r>
  <r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69.266666670000006"/>
    <x v="1"/>
    <x v="6"/>
  </r>
  <r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69.266666670000006"/>
    <x v="1"/>
    <x v="6"/>
  </r>
  <r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69.266666670000006"/>
    <x v="1"/>
    <x v="6"/>
  </r>
  <r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69.266666670000006"/>
    <x v="1"/>
    <x v="6"/>
  </r>
  <r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69.266666670000006"/>
    <x v="1"/>
    <x v="6"/>
  </r>
  <r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69.266666670000006"/>
    <x v="1"/>
    <x v="6"/>
  </r>
  <r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9.266666670000006"/>
    <x v="1"/>
    <x v="6"/>
  </r>
  <r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9.266666670000006"/>
    <x v="1"/>
    <x v="6"/>
  </r>
  <r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9.266666670000006"/>
    <x v="1"/>
    <x v="6"/>
  </r>
  <r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69.266666670000006"/>
    <x v="1"/>
    <x v="6"/>
  </r>
  <r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69.266666670000006"/>
    <x v="1"/>
    <x v="6"/>
  </r>
  <r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69.266666670000006"/>
    <x v="1"/>
    <x v="6"/>
  </r>
  <r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69.266666670000006"/>
    <x v="1"/>
    <x v="6"/>
  </r>
  <r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69.266666670000006"/>
    <x v="1"/>
    <x v="6"/>
  </r>
  <r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9.266666670000006"/>
    <x v="1"/>
    <x v="6"/>
  </r>
  <r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69.266666670000006"/>
    <x v="1"/>
    <x v="6"/>
  </r>
  <r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69.266666670000006"/>
    <x v="1"/>
    <x v="6"/>
  </r>
  <r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69.266666670000006"/>
    <x v="1"/>
    <x v="6"/>
  </r>
  <r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69.266666670000006"/>
    <x v="1"/>
    <x v="6"/>
  </r>
  <r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9.266666670000006"/>
    <x v="1"/>
    <x v="6"/>
  </r>
  <r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69.266666670000006"/>
    <x v="1"/>
    <x v="6"/>
  </r>
  <r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9.266666670000006"/>
    <x v="1"/>
    <x v="6"/>
  </r>
  <r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69.266666670000006"/>
    <x v="1"/>
    <x v="6"/>
  </r>
  <r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69.266666670000006"/>
    <x v="1"/>
    <x v="6"/>
  </r>
  <r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69.266666670000006"/>
    <x v="1"/>
    <x v="6"/>
  </r>
  <r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69.266666670000006"/>
    <x v="1"/>
    <x v="6"/>
  </r>
  <r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69.266666670000006"/>
    <x v="1"/>
    <x v="6"/>
  </r>
  <r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9.266666670000006"/>
    <x v="1"/>
    <x v="6"/>
  </r>
  <r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69.266666670000006"/>
    <x v="1"/>
    <x v="6"/>
  </r>
  <r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69.266666670000006"/>
    <x v="1"/>
    <x v="6"/>
  </r>
  <r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9.266666670000006"/>
    <x v="1"/>
    <x v="6"/>
  </r>
  <r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9.266666670000006"/>
    <x v="1"/>
    <x v="6"/>
  </r>
  <r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9.266666670000006"/>
    <x v="1"/>
    <x v="6"/>
  </r>
  <r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69.266666670000006"/>
    <x v="1"/>
    <x v="6"/>
  </r>
  <r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69.266666670000006"/>
    <x v="1"/>
    <x v="6"/>
  </r>
  <r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69.266666670000006"/>
    <x v="1"/>
    <x v="6"/>
  </r>
  <r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9.266666670000006"/>
    <x v="1"/>
    <x v="6"/>
  </r>
  <r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9.266666670000006"/>
    <x v="1"/>
    <x v="6"/>
  </r>
  <r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69.266666670000006"/>
    <x v="1"/>
    <x v="6"/>
  </r>
  <r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69.266666670000006"/>
    <x v="1"/>
    <x v="6"/>
  </r>
  <r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69.266666670000006"/>
    <x v="1"/>
    <x v="6"/>
  </r>
  <r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69.266666670000006"/>
    <x v="1"/>
    <x v="6"/>
  </r>
  <r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69.266666670000006"/>
    <x v="1"/>
    <x v="6"/>
  </r>
  <r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69.266666670000006"/>
    <x v="1"/>
    <x v="6"/>
  </r>
  <r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9.266666670000006"/>
    <x v="1"/>
    <x v="6"/>
  </r>
  <r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69.266666670000006"/>
    <x v="1"/>
    <x v="6"/>
  </r>
  <r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69.266666670000006"/>
    <x v="1"/>
    <x v="6"/>
  </r>
  <r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69.266666670000006"/>
    <x v="1"/>
    <x v="6"/>
  </r>
  <r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69.266666670000006"/>
    <x v="1"/>
    <x v="6"/>
  </r>
  <r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69.266666670000006"/>
    <x v="1"/>
    <x v="6"/>
  </r>
  <r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69.266666670000006"/>
    <x v="1"/>
    <x v="6"/>
  </r>
  <r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69.266666670000006"/>
    <x v="1"/>
    <x v="6"/>
  </r>
  <r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9.266666670000006"/>
    <x v="1"/>
    <x v="6"/>
  </r>
  <r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266666670000006"/>
    <x v="1"/>
    <x v="40"/>
  </r>
  <r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69.266666670000006"/>
    <x v="1"/>
    <x v="40"/>
  </r>
  <r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9.266666670000006"/>
    <x v="1"/>
    <x v="40"/>
  </r>
  <r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69.266666670000006"/>
    <x v="1"/>
    <x v="40"/>
  </r>
  <r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69.266666670000006"/>
    <x v="1"/>
    <x v="40"/>
  </r>
  <r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69.266666670000006"/>
    <x v="1"/>
    <x v="40"/>
  </r>
  <r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69.266666670000006"/>
    <x v="1"/>
    <x v="40"/>
  </r>
  <r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69.266666670000006"/>
    <x v="1"/>
    <x v="40"/>
  </r>
  <r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69.266666670000006"/>
    <x v="1"/>
    <x v="40"/>
  </r>
  <r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69.266666670000006"/>
    <x v="1"/>
    <x v="40"/>
  </r>
  <r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69.266666670000006"/>
    <x v="1"/>
    <x v="40"/>
  </r>
  <r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69.266666670000006"/>
    <x v="1"/>
    <x v="40"/>
  </r>
  <r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69.266666670000006"/>
    <x v="1"/>
    <x v="40"/>
  </r>
  <r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69.266666670000006"/>
    <x v="1"/>
    <x v="40"/>
  </r>
  <r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69.266666670000006"/>
    <x v="1"/>
    <x v="40"/>
  </r>
  <r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9.266666670000006"/>
    <x v="1"/>
    <x v="40"/>
  </r>
  <r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69.266666670000006"/>
    <x v="1"/>
    <x v="40"/>
  </r>
  <r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9.266666670000006"/>
    <x v="1"/>
    <x v="40"/>
  </r>
  <r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9.266666670000006"/>
    <x v="1"/>
    <x v="40"/>
  </r>
  <r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69.266666670000006"/>
    <x v="1"/>
    <x v="40"/>
  </r>
  <r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9.266666670000006"/>
    <x v="1"/>
    <x v="6"/>
  </r>
  <r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9.266666670000006"/>
    <x v="1"/>
    <x v="6"/>
  </r>
  <r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9.266666670000006"/>
    <x v="1"/>
    <x v="6"/>
  </r>
  <r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69.266666670000006"/>
    <x v="1"/>
    <x v="6"/>
  </r>
  <r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69.266666670000006"/>
    <x v="1"/>
    <x v="6"/>
  </r>
  <r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69.266666670000006"/>
    <x v="1"/>
    <x v="6"/>
  </r>
  <r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9.266666670000006"/>
    <x v="1"/>
    <x v="6"/>
  </r>
  <r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69.266666670000006"/>
    <x v="1"/>
    <x v="6"/>
  </r>
  <r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69.266666670000006"/>
    <x v="1"/>
    <x v="6"/>
  </r>
  <r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69.266666670000006"/>
    <x v="1"/>
    <x v="6"/>
  </r>
  <r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9.266666670000006"/>
    <x v="1"/>
    <x v="6"/>
  </r>
  <r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69.266666670000006"/>
    <x v="1"/>
    <x v="6"/>
  </r>
  <r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69.266666670000006"/>
    <x v="1"/>
    <x v="6"/>
  </r>
  <r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69.266666670000006"/>
    <x v="1"/>
    <x v="6"/>
  </r>
  <r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69.266666670000006"/>
    <x v="1"/>
    <x v="6"/>
  </r>
  <r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69.266666670000006"/>
    <x v="1"/>
    <x v="6"/>
  </r>
  <r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9.266666670000006"/>
    <x v="1"/>
    <x v="6"/>
  </r>
  <r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69.266666670000006"/>
    <x v="1"/>
    <x v="6"/>
  </r>
  <r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9.266666670000006"/>
    <x v="1"/>
    <x v="6"/>
  </r>
  <r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69.266666670000006"/>
    <x v="1"/>
    <x v="6"/>
  </r>
  <r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69.266666670000006"/>
    <x v="1"/>
    <x v="6"/>
  </r>
  <r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69.266666670000006"/>
    <x v="1"/>
    <x v="6"/>
  </r>
  <r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69.266666670000006"/>
    <x v="1"/>
    <x v="6"/>
  </r>
  <r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69.266666670000006"/>
    <x v="1"/>
    <x v="6"/>
  </r>
  <r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9.266666670000006"/>
    <x v="1"/>
    <x v="6"/>
  </r>
  <r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69.266666670000006"/>
    <x v="1"/>
    <x v="6"/>
  </r>
  <r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69.266666670000006"/>
    <x v="1"/>
    <x v="6"/>
  </r>
  <r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69.266666670000006"/>
    <x v="1"/>
    <x v="6"/>
  </r>
  <r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69.266666670000006"/>
    <x v="1"/>
    <x v="6"/>
  </r>
  <r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69.266666670000006"/>
    <x v="1"/>
    <x v="6"/>
  </r>
  <r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69.266666670000006"/>
    <x v="1"/>
    <x v="6"/>
  </r>
  <r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9.266666670000006"/>
    <x v="1"/>
    <x v="6"/>
  </r>
  <r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69.266666670000006"/>
    <x v="1"/>
    <x v="6"/>
  </r>
  <r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69.266666670000006"/>
    <x v="1"/>
    <x v="6"/>
  </r>
  <r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266666670000006"/>
    <x v="1"/>
    <x v="6"/>
  </r>
  <r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69.266666670000006"/>
    <x v="1"/>
    <x v="6"/>
  </r>
  <r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69.266666670000006"/>
    <x v="1"/>
    <x v="6"/>
  </r>
  <r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69.266666670000006"/>
    <x v="1"/>
    <x v="6"/>
  </r>
  <r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69.266666670000006"/>
    <x v="1"/>
    <x v="6"/>
  </r>
  <r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69.266666670000006"/>
    <x v="1"/>
    <x v="6"/>
  </r>
  <r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9.266666670000006"/>
    <x v="1"/>
    <x v="6"/>
  </r>
  <r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9.266666670000006"/>
    <x v="1"/>
    <x v="6"/>
  </r>
  <r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69.266666670000006"/>
    <x v="1"/>
    <x v="6"/>
  </r>
  <r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69.266666670000006"/>
    <x v="1"/>
    <x v="6"/>
  </r>
  <r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69.266666670000006"/>
    <x v="1"/>
    <x v="6"/>
  </r>
  <r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69.266666670000006"/>
    <x v="1"/>
    <x v="6"/>
  </r>
  <r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266666670000006"/>
    <x v="1"/>
    <x v="6"/>
  </r>
  <r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69.266666670000006"/>
    <x v="1"/>
    <x v="6"/>
  </r>
  <r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9.266666670000006"/>
    <x v="1"/>
    <x v="6"/>
  </r>
  <r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69.266666670000006"/>
    <x v="1"/>
    <x v="6"/>
  </r>
  <r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69.266666670000006"/>
    <x v="1"/>
    <x v="6"/>
  </r>
  <r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69.266666670000006"/>
    <x v="1"/>
    <x v="6"/>
  </r>
  <r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9.266666670000006"/>
    <x v="1"/>
    <x v="6"/>
  </r>
  <r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9.266666670000006"/>
    <x v="1"/>
    <x v="6"/>
  </r>
  <r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9.266666670000006"/>
    <x v="1"/>
    <x v="6"/>
  </r>
  <r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69.266666670000006"/>
    <x v="1"/>
    <x v="6"/>
  </r>
  <r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69.266666670000006"/>
    <x v="1"/>
    <x v="6"/>
  </r>
  <r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69.266666670000006"/>
    <x v="1"/>
    <x v="6"/>
  </r>
  <r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69.266666670000006"/>
    <x v="1"/>
    <x v="6"/>
  </r>
  <r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69.266666670000006"/>
    <x v="1"/>
    <x v="6"/>
  </r>
  <r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9.266666670000006"/>
    <x v="1"/>
    <x v="6"/>
  </r>
  <r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69.266666670000006"/>
    <x v="1"/>
    <x v="6"/>
  </r>
  <r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9.266666670000006"/>
    <x v="1"/>
    <x v="6"/>
  </r>
  <r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69.266666670000006"/>
    <x v="1"/>
    <x v="6"/>
  </r>
  <r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9.266666670000006"/>
    <x v="1"/>
    <x v="6"/>
  </r>
  <r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69.266666670000006"/>
    <x v="1"/>
    <x v="6"/>
  </r>
  <r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69.266666670000006"/>
    <x v="1"/>
    <x v="6"/>
  </r>
  <r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69.266666670000006"/>
    <x v="1"/>
    <x v="6"/>
  </r>
  <r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69.266666670000006"/>
    <x v="1"/>
    <x v="6"/>
  </r>
  <r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69.266666670000006"/>
    <x v="1"/>
    <x v="6"/>
  </r>
  <r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69.266666670000006"/>
    <x v="1"/>
    <x v="6"/>
  </r>
  <r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69.266666670000006"/>
    <x v="1"/>
    <x v="6"/>
  </r>
  <r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.266666670000006"/>
    <x v="1"/>
    <x v="6"/>
  </r>
  <r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69.266666670000006"/>
    <x v="1"/>
    <x v="6"/>
  </r>
  <r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9.266666670000006"/>
    <x v="1"/>
    <x v="6"/>
  </r>
  <r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69.266666670000006"/>
    <x v="1"/>
    <x v="6"/>
  </r>
  <r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69.266666670000006"/>
    <x v="1"/>
    <x v="6"/>
  </r>
  <r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266666670000006"/>
    <x v="1"/>
    <x v="6"/>
  </r>
  <r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69.266666670000006"/>
    <x v="1"/>
    <x v="6"/>
  </r>
  <r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9.266666670000006"/>
    <x v="1"/>
    <x v="6"/>
  </r>
  <r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69.266666670000006"/>
    <x v="1"/>
    <x v="6"/>
  </r>
  <r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69.266666670000006"/>
    <x v="1"/>
    <x v="6"/>
  </r>
  <r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69.266666670000006"/>
    <x v="1"/>
    <x v="6"/>
  </r>
  <r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69.266666670000006"/>
    <x v="1"/>
    <x v="6"/>
  </r>
  <r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9.266666670000006"/>
    <x v="1"/>
    <x v="6"/>
  </r>
  <r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69.266666670000006"/>
    <x v="1"/>
    <x v="6"/>
  </r>
  <r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69.266666670000006"/>
    <x v="1"/>
    <x v="6"/>
  </r>
  <r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69.266666670000006"/>
    <x v="1"/>
    <x v="6"/>
  </r>
  <r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69.266666670000006"/>
    <x v="1"/>
    <x v="6"/>
  </r>
  <r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69.266666670000006"/>
    <x v="1"/>
    <x v="6"/>
  </r>
  <r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69.266666670000006"/>
    <x v="1"/>
    <x v="6"/>
  </r>
  <r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69.266666670000006"/>
    <x v="1"/>
    <x v="6"/>
  </r>
  <r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69.266666670000006"/>
    <x v="1"/>
    <x v="6"/>
  </r>
  <r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69.266666670000006"/>
    <x v="1"/>
    <x v="6"/>
  </r>
  <r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69.266666670000006"/>
    <x v="1"/>
    <x v="6"/>
  </r>
  <r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69.266666670000006"/>
    <x v="1"/>
    <x v="6"/>
  </r>
  <r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69.266666670000006"/>
    <x v="1"/>
    <x v="6"/>
  </r>
  <r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69.266666670000006"/>
    <x v="1"/>
    <x v="6"/>
  </r>
  <r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69.266666670000006"/>
    <x v="1"/>
    <x v="6"/>
  </r>
  <r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69.266666670000006"/>
    <x v="1"/>
    <x v="6"/>
  </r>
  <r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9.266666670000006"/>
    <x v="1"/>
    <x v="6"/>
  </r>
  <r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69.266666670000006"/>
    <x v="1"/>
    <x v="6"/>
  </r>
  <r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69.266666670000006"/>
    <x v="1"/>
    <x v="6"/>
  </r>
  <r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9.266666670000006"/>
    <x v="1"/>
    <x v="6"/>
  </r>
  <r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9.266666670000006"/>
    <x v="1"/>
    <x v="6"/>
  </r>
  <r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9.266666670000006"/>
    <x v="1"/>
    <x v="6"/>
  </r>
  <r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69.266666670000006"/>
    <x v="1"/>
    <x v="6"/>
  </r>
  <r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69.266666670000006"/>
    <x v="1"/>
    <x v="6"/>
  </r>
  <r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69.266666670000006"/>
    <x v="1"/>
    <x v="6"/>
  </r>
  <r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9.266666670000006"/>
    <x v="1"/>
    <x v="6"/>
  </r>
  <r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9.266666670000006"/>
    <x v="1"/>
    <x v="6"/>
  </r>
  <r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69.266666670000006"/>
    <x v="1"/>
    <x v="6"/>
  </r>
  <r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9.266666670000006"/>
    <x v="1"/>
    <x v="6"/>
  </r>
  <r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69.266666670000006"/>
    <x v="1"/>
    <x v="6"/>
  </r>
  <r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9.266666670000006"/>
    <x v="1"/>
    <x v="6"/>
  </r>
  <r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9.266666670000006"/>
    <x v="1"/>
    <x v="6"/>
  </r>
  <r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69.266666670000006"/>
    <x v="1"/>
    <x v="6"/>
  </r>
  <r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69.266666670000006"/>
    <x v="1"/>
    <x v="6"/>
  </r>
  <r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69.266666670000006"/>
    <x v="1"/>
    <x v="6"/>
  </r>
  <r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69.266666670000006"/>
    <x v="1"/>
    <x v="6"/>
  </r>
  <r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69.266666670000006"/>
    <x v="1"/>
    <x v="6"/>
  </r>
  <r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69.266666670000006"/>
    <x v="1"/>
    <x v="6"/>
  </r>
  <r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69.266666670000006"/>
    <x v="1"/>
    <x v="6"/>
  </r>
  <r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69.266666670000006"/>
    <x v="1"/>
    <x v="6"/>
  </r>
  <r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9.266666670000006"/>
    <x v="1"/>
    <x v="6"/>
  </r>
  <r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69.266666670000006"/>
    <x v="1"/>
    <x v="6"/>
  </r>
  <r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69.266666670000006"/>
    <x v="1"/>
    <x v="6"/>
  </r>
  <r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69.266666670000006"/>
    <x v="1"/>
    <x v="6"/>
  </r>
  <r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69.266666670000006"/>
    <x v="1"/>
    <x v="6"/>
  </r>
  <r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69.266666670000006"/>
    <x v="1"/>
    <x v="6"/>
  </r>
  <r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69.266666670000006"/>
    <x v="1"/>
    <x v="6"/>
  </r>
  <r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69.266666670000006"/>
    <x v="1"/>
    <x v="6"/>
  </r>
  <r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69.266666670000006"/>
    <x v="1"/>
    <x v="6"/>
  </r>
  <r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69.266666670000006"/>
    <x v="1"/>
    <x v="6"/>
  </r>
  <r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69.266666670000006"/>
    <x v="1"/>
    <x v="6"/>
  </r>
  <r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9.266666670000006"/>
    <x v="1"/>
    <x v="6"/>
  </r>
  <r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69.266666670000006"/>
    <x v="1"/>
    <x v="6"/>
  </r>
  <r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9.266666670000006"/>
    <x v="1"/>
    <x v="6"/>
  </r>
  <r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69.266666670000006"/>
    <x v="1"/>
    <x v="6"/>
  </r>
  <r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9.266666670000006"/>
    <x v="1"/>
    <x v="6"/>
  </r>
  <r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266666670000006"/>
    <x v="1"/>
    <x v="6"/>
  </r>
  <r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69.266666670000006"/>
    <x v="1"/>
    <x v="6"/>
  </r>
  <r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9.266666670000006"/>
    <x v="1"/>
    <x v="6"/>
  </r>
  <r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69.266666670000006"/>
    <x v="1"/>
    <x v="6"/>
  </r>
  <r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69.266666670000006"/>
    <x v="1"/>
    <x v="6"/>
  </r>
  <r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69.266666670000006"/>
    <x v="1"/>
    <x v="6"/>
  </r>
  <r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69.266666670000006"/>
    <x v="1"/>
    <x v="6"/>
  </r>
  <r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69.266666670000006"/>
    <x v="1"/>
    <x v="6"/>
  </r>
  <r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69.266666670000006"/>
    <x v="1"/>
    <x v="6"/>
  </r>
  <r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9.266666670000006"/>
    <x v="1"/>
    <x v="6"/>
  </r>
  <r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9.266666670000006"/>
    <x v="1"/>
    <x v="6"/>
  </r>
  <r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9.266666670000006"/>
    <x v="1"/>
    <x v="6"/>
  </r>
  <r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69.266666670000006"/>
    <x v="1"/>
    <x v="6"/>
  </r>
  <r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69.266666670000006"/>
    <x v="1"/>
    <x v="6"/>
  </r>
  <r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69.266666670000006"/>
    <x v="1"/>
    <x v="6"/>
  </r>
  <r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69.266666670000006"/>
    <x v="1"/>
    <x v="6"/>
  </r>
  <r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69.266666670000006"/>
    <x v="1"/>
    <x v="6"/>
  </r>
  <r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9.266666670000006"/>
    <x v="1"/>
    <x v="6"/>
  </r>
  <r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9.266666670000006"/>
    <x v="1"/>
    <x v="6"/>
  </r>
  <r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69.266666670000006"/>
    <x v="1"/>
    <x v="6"/>
  </r>
  <r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9.266666670000006"/>
    <x v="1"/>
    <x v="6"/>
  </r>
  <r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69.266666670000006"/>
    <x v="1"/>
    <x v="6"/>
  </r>
  <r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9.266666670000006"/>
    <x v="1"/>
    <x v="6"/>
  </r>
  <r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69.266666670000006"/>
    <x v="1"/>
    <x v="6"/>
  </r>
  <r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69.266666670000006"/>
    <x v="1"/>
    <x v="6"/>
  </r>
  <r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9.266666670000006"/>
    <x v="1"/>
    <x v="6"/>
  </r>
  <r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9.266666670000006"/>
    <x v="1"/>
    <x v="6"/>
  </r>
  <r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9.266666670000006"/>
    <x v="1"/>
    <x v="6"/>
  </r>
  <r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69.266666670000006"/>
    <x v="1"/>
    <x v="6"/>
  </r>
  <r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69.266666670000006"/>
    <x v="1"/>
    <x v="6"/>
  </r>
  <r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9.266666670000006"/>
    <x v="1"/>
    <x v="6"/>
  </r>
  <r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69.266666670000006"/>
    <x v="1"/>
    <x v="6"/>
  </r>
  <r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69.266666670000006"/>
    <x v="1"/>
    <x v="6"/>
  </r>
  <r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69.266666670000006"/>
    <x v="1"/>
    <x v="6"/>
  </r>
  <r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69.266666670000006"/>
    <x v="1"/>
    <x v="6"/>
  </r>
  <r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9.266666670000006"/>
    <x v="1"/>
    <x v="6"/>
  </r>
  <r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69.266666670000006"/>
    <x v="1"/>
    <x v="6"/>
  </r>
  <r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69.266666670000006"/>
    <x v="1"/>
    <x v="6"/>
  </r>
  <r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9.266666670000006"/>
    <x v="1"/>
    <x v="6"/>
  </r>
  <r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69.266666670000006"/>
    <x v="1"/>
    <x v="6"/>
  </r>
  <r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69.266666670000006"/>
    <x v="1"/>
    <x v="6"/>
  </r>
  <r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9.266666670000006"/>
    <x v="1"/>
    <x v="6"/>
  </r>
  <r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266666670000006"/>
    <x v="1"/>
    <x v="6"/>
  </r>
  <r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9.266666670000006"/>
    <x v="1"/>
    <x v="6"/>
  </r>
  <r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69.266666670000006"/>
    <x v="1"/>
    <x v="6"/>
  </r>
  <r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69.266666670000006"/>
    <x v="1"/>
    <x v="6"/>
  </r>
  <r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69.266666670000006"/>
    <x v="1"/>
    <x v="6"/>
  </r>
  <r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69.266666670000006"/>
    <x v="1"/>
    <x v="6"/>
  </r>
  <r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69.266666670000006"/>
    <x v="1"/>
    <x v="6"/>
  </r>
  <r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9.266666670000006"/>
    <x v="1"/>
    <x v="6"/>
  </r>
  <r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9.266666670000006"/>
    <x v="1"/>
    <x v="6"/>
  </r>
  <r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9.266666670000006"/>
    <x v="1"/>
    <x v="6"/>
  </r>
  <r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69.266666670000006"/>
    <x v="1"/>
    <x v="6"/>
  </r>
  <r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69.266666670000006"/>
    <x v="1"/>
    <x v="6"/>
  </r>
  <r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69.266666670000006"/>
    <x v="1"/>
    <x v="6"/>
  </r>
  <r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69.266666670000006"/>
    <x v="1"/>
    <x v="6"/>
  </r>
  <r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9.266666670000006"/>
    <x v="1"/>
    <x v="6"/>
  </r>
  <r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69.266666670000006"/>
    <x v="1"/>
    <x v="6"/>
  </r>
  <r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69.266666670000006"/>
    <x v="1"/>
    <x v="6"/>
  </r>
  <r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69.266666670000006"/>
    <x v="1"/>
    <x v="6"/>
  </r>
  <r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69.266666670000006"/>
    <x v="1"/>
    <x v="6"/>
  </r>
  <r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.266666670000006"/>
    <x v="1"/>
    <x v="6"/>
  </r>
  <r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69.266666670000006"/>
    <x v="1"/>
    <x v="6"/>
  </r>
  <r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69.266666670000006"/>
    <x v="1"/>
    <x v="6"/>
  </r>
  <r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69.266666670000006"/>
    <x v="1"/>
    <x v="6"/>
  </r>
  <r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69.266666670000006"/>
    <x v="1"/>
    <x v="6"/>
  </r>
  <r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9.266666670000006"/>
    <x v="1"/>
    <x v="6"/>
  </r>
  <r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69.266666670000006"/>
    <x v="1"/>
    <x v="6"/>
  </r>
  <r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69.266666670000006"/>
    <x v="1"/>
    <x v="6"/>
  </r>
  <r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69.266666670000006"/>
    <x v="1"/>
    <x v="6"/>
  </r>
  <r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69.266666670000006"/>
    <x v="1"/>
    <x v="6"/>
  </r>
  <r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9.266666670000006"/>
    <x v="1"/>
    <x v="6"/>
  </r>
  <r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69.266666670000006"/>
    <x v="1"/>
    <x v="6"/>
  </r>
  <r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69.266666670000006"/>
    <x v="1"/>
    <x v="6"/>
  </r>
  <r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9.266666670000006"/>
    <x v="1"/>
    <x v="6"/>
  </r>
  <r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69.266666670000006"/>
    <x v="1"/>
    <x v="6"/>
  </r>
  <r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69.266666670000006"/>
    <x v="1"/>
    <x v="6"/>
  </r>
  <r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69.266666670000006"/>
    <x v="1"/>
    <x v="6"/>
  </r>
  <r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69.266666670000006"/>
    <x v="1"/>
    <x v="6"/>
  </r>
  <r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9.266666670000006"/>
    <x v="1"/>
    <x v="6"/>
  </r>
  <r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69.266666670000006"/>
    <x v="1"/>
    <x v="6"/>
  </r>
  <r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9.266666670000006"/>
    <x v="1"/>
    <x v="6"/>
  </r>
  <r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69.266666670000006"/>
    <x v="1"/>
    <x v="6"/>
  </r>
  <r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9.266666670000006"/>
    <x v="1"/>
    <x v="6"/>
  </r>
  <r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69.266666670000006"/>
    <x v="1"/>
    <x v="6"/>
  </r>
  <r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69.266666670000006"/>
    <x v="1"/>
    <x v="6"/>
  </r>
  <r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9.266666670000006"/>
    <x v="1"/>
    <x v="6"/>
  </r>
  <r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69.266666670000006"/>
    <x v="1"/>
    <x v="6"/>
  </r>
  <r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69.266666670000006"/>
    <x v="1"/>
    <x v="6"/>
  </r>
  <r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69.266666670000006"/>
    <x v="1"/>
    <x v="6"/>
  </r>
  <r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69.266666670000006"/>
    <x v="1"/>
    <x v="6"/>
  </r>
  <r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9.266666670000006"/>
    <x v="1"/>
    <x v="6"/>
  </r>
  <r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9.266666670000006"/>
    <x v="1"/>
    <x v="6"/>
  </r>
  <r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69.266666670000006"/>
    <x v="1"/>
    <x v="6"/>
  </r>
  <r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69.266666670000006"/>
    <x v="1"/>
    <x v="6"/>
  </r>
  <r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69.266666670000006"/>
    <x v="1"/>
    <x v="6"/>
  </r>
  <r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69.266666670000006"/>
    <x v="1"/>
    <x v="6"/>
  </r>
  <r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9.266666670000006"/>
    <x v="1"/>
    <x v="6"/>
  </r>
  <r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69.266666670000006"/>
    <x v="1"/>
    <x v="6"/>
  </r>
  <r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69.266666670000006"/>
    <x v="1"/>
    <x v="6"/>
  </r>
  <r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69.266666670000006"/>
    <x v="1"/>
    <x v="6"/>
  </r>
  <r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.266666670000006"/>
    <x v="1"/>
    <x v="6"/>
  </r>
  <r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69.266666670000006"/>
    <x v="1"/>
    <x v="6"/>
  </r>
  <r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69.266666670000006"/>
    <x v="1"/>
    <x v="6"/>
  </r>
  <r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69.266666670000006"/>
    <x v="1"/>
    <x v="6"/>
  </r>
  <r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69.266666670000006"/>
    <x v="1"/>
    <x v="6"/>
  </r>
  <r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9.266666670000006"/>
    <x v="1"/>
    <x v="6"/>
  </r>
  <r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69.266666670000006"/>
    <x v="1"/>
    <x v="6"/>
  </r>
  <r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69.266666670000006"/>
    <x v="1"/>
    <x v="6"/>
  </r>
  <r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69.266666670000006"/>
    <x v="1"/>
    <x v="6"/>
  </r>
  <r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9.266666670000006"/>
    <x v="1"/>
    <x v="6"/>
  </r>
  <r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69.266666670000006"/>
    <x v="1"/>
    <x v="6"/>
  </r>
  <r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69.266666670000006"/>
    <x v="1"/>
    <x v="6"/>
  </r>
  <r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69.266666670000006"/>
    <x v="1"/>
    <x v="6"/>
  </r>
  <r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69.266666670000006"/>
    <x v="1"/>
    <x v="6"/>
  </r>
  <r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69.266666670000006"/>
    <x v="1"/>
    <x v="6"/>
  </r>
  <r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69.266666670000006"/>
    <x v="1"/>
    <x v="6"/>
  </r>
  <r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9.266666670000006"/>
    <x v="1"/>
    <x v="6"/>
  </r>
  <r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69.266666670000006"/>
    <x v="1"/>
    <x v="6"/>
  </r>
  <r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9.266666670000006"/>
    <x v="1"/>
    <x v="6"/>
  </r>
  <r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9.266666670000006"/>
    <x v="1"/>
    <x v="6"/>
  </r>
  <r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69.266666670000006"/>
    <x v="1"/>
    <x v="6"/>
  </r>
  <r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69.266666670000006"/>
    <x v="1"/>
    <x v="6"/>
  </r>
  <r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69.266666670000006"/>
    <x v="1"/>
    <x v="6"/>
  </r>
  <r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9.266666670000006"/>
    <x v="1"/>
    <x v="6"/>
  </r>
  <r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9.266666670000006"/>
    <x v="1"/>
    <x v="6"/>
  </r>
  <r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69.266666670000006"/>
    <x v="1"/>
    <x v="6"/>
  </r>
  <r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69.266666670000006"/>
    <x v="1"/>
    <x v="6"/>
  </r>
  <r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9.266666670000006"/>
    <x v="1"/>
    <x v="6"/>
  </r>
  <r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69.266666670000006"/>
    <x v="1"/>
    <x v="6"/>
  </r>
  <r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69.266666670000006"/>
    <x v="1"/>
    <x v="6"/>
  </r>
  <r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69.266666670000006"/>
    <x v="1"/>
    <x v="6"/>
  </r>
  <r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69.266666670000006"/>
    <x v="1"/>
    <x v="6"/>
  </r>
  <r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69.266666670000006"/>
    <x v="1"/>
    <x v="6"/>
  </r>
  <r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69.266666670000006"/>
    <x v="1"/>
    <x v="6"/>
  </r>
  <r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69.266666670000006"/>
    <x v="1"/>
    <x v="6"/>
  </r>
  <r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9.266666670000006"/>
    <x v="1"/>
    <x v="6"/>
  </r>
  <r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69.266666670000006"/>
    <x v="1"/>
    <x v="6"/>
  </r>
  <r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69.266666670000006"/>
    <x v="1"/>
    <x v="6"/>
  </r>
  <r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69.266666670000006"/>
    <x v="1"/>
    <x v="6"/>
  </r>
  <r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69.266666670000006"/>
    <x v="1"/>
    <x v="6"/>
  </r>
  <r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266666670000006"/>
    <x v="1"/>
    <x v="6"/>
  </r>
  <r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9.266666670000006"/>
    <x v="1"/>
    <x v="6"/>
  </r>
  <r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69.266666670000006"/>
    <x v="1"/>
    <x v="6"/>
  </r>
  <r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69.266666670000006"/>
    <x v="1"/>
    <x v="6"/>
  </r>
  <r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9.266666670000006"/>
    <x v="1"/>
    <x v="6"/>
  </r>
  <r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69.266666670000006"/>
    <x v="1"/>
    <x v="6"/>
  </r>
  <r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266666670000006"/>
    <x v="1"/>
    <x v="6"/>
  </r>
  <r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69.266666670000006"/>
    <x v="1"/>
    <x v="6"/>
  </r>
  <r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69.266666670000006"/>
    <x v="1"/>
    <x v="6"/>
  </r>
  <r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69.266666670000006"/>
    <x v="1"/>
    <x v="6"/>
  </r>
  <r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9.266666670000006"/>
    <x v="1"/>
    <x v="6"/>
  </r>
  <r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69.266666670000006"/>
    <x v="1"/>
    <x v="6"/>
  </r>
  <r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69.266666670000006"/>
    <x v="1"/>
    <x v="6"/>
  </r>
  <r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69.266666670000006"/>
    <x v="1"/>
    <x v="6"/>
  </r>
  <r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9.266666670000006"/>
    <x v="1"/>
    <x v="6"/>
  </r>
  <r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69.266666670000006"/>
    <x v="1"/>
    <x v="6"/>
  </r>
  <r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9.266666670000006"/>
    <x v="1"/>
    <x v="6"/>
  </r>
  <r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69.266666670000006"/>
    <x v="1"/>
    <x v="6"/>
  </r>
  <r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69.266666670000006"/>
    <x v="1"/>
    <x v="6"/>
  </r>
  <r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9.266666670000006"/>
    <x v="1"/>
    <x v="6"/>
  </r>
  <r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69.266666670000006"/>
    <x v="1"/>
    <x v="6"/>
  </r>
  <r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9.266666670000006"/>
    <x v="1"/>
    <x v="6"/>
  </r>
  <r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69.266666670000006"/>
    <x v="1"/>
    <x v="6"/>
  </r>
  <r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69.266666670000006"/>
    <x v="1"/>
    <x v="6"/>
  </r>
  <r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9.266666670000006"/>
    <x v="1"/>
    <x v="6"/>
  </r>
  <r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69.266666670000006"/>
    <x v="1"/>
    <x v="6"/>
  </r>
  <r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9.266666670000006"/>
    <x v="1"/>
    <x v="6"/>
  </r>
  <r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69.266666670000006"/>
    <x v="1"/>
    <x v="6"/>
  </r>
  <r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69.266666670000006"/>
    <x v="1"/>
    <x v="6"/>
  </r>
  <r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69.266666670000006"/>
    <x v="1"/>
    <x v="6"/>
  </r>
  <r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69.266666670000006"/>
    <x v="1"/>
    <x v="6"/>
  </r>
  <r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9.266666670000006"/>
    <x v="1"/>
    <x v="6"/>
  </r>
  <r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69.266666670000006"/>
    <x v="1"/>
    <x v="6"/>
  </r>
  <r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69.266666670000006"/>
    <x v="1"/>
    <x v="6"/>
  </r>
  <r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69.266666670000006"/>
    <x v="1"/>
    <x v="6"/>
  </r>
  <r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69.266666670000006"/>
    <x v="1"/>
    <x v="6"/>
  </r>
  <r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69.266666670000006"/>
    <x v="1"/>
    <x v="6"/>
  </r>
  <r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9.266666670000006"/>
    <x v="1"/>
    <x v="6"/>
  </r>
  <r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266666670000006"/>
    <x v="1"/>
    <x v="6"/>
  </r>
  <r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69.266666670000006"/>
    <x v="1"/>
    <x v="6"/>
  </r>
  <r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69.266666670000006"/>
    <x v="1"/>
    <x v="6"/>
  </r>
  <r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9.266666670000006"/>
    <x v="1"/>
    <x v="6"/>
  </r>
  <r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9.266666670000006"/>
    <x v="1"/>
    <x v="6"/>
  </r>
  <r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69.266666670000006"/>
    <x v="1"/>
    <x v="6"/>
  </r>
  <r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9.266666670000006"/>
    <x v="1"/>
    <x v="6"/>
  </r>
  <r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69.266666670000006"/>
    <x v="1"/>
    <x v="6"/>
  </r>
  <r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69.266666670000006"/>
    <x v="1"/>
    <x v="6"/>
  </r>
  <r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69.266666670000006"/>
    <x v="1"/>
    <x v="6"/>
  </r>
  <r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9.266666670000006"/>
    <x v="1"/>
    <x v="6"/>
  </r>
  <r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69.266666670000006"/>
    <x v="1"/>
    <x v="6"/>
  </r>
  <r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69.266666670000006"/>
    <x v="1"/>
    <x v="6"/>
  </r>
  <r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69.266666670000006"/>
    <x v="1"/>
    <x v="6"/>
  </r>
  <r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9.266666670000006"/>
    <x v="1"/>
    <x v="6"/>
  </r>
  <r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9.266666670000006"/>
    <x v="1"/>
    <x v="6"/>
  </r>
  <r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69.266666670000006"/>
    <x v="1"/>
    <x v="6"/>
  </r>
  <r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9.266666670000006"/>
    <x v="1"/>
    <x v="6"/>
  </r>
  <r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69.266666670000006"/>
    <x v="1"/>
    <x v="6"/>
  </r>
  <r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9.266666670000006"/>
    <x v="1"/>
    <x v="6"/>
  </r>
  <r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69.266666670000006"/>
    <x v="1"/>
    <x v="6"/>
  </r>
  <r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69.266666670000006"/>
    <x v="1"/>
    <x v="6"/>
  </r>
  <r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69.266666670000006"/>
    <x v="1"/>
    <x v="6"/>
  </r>
  <r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69.266666670000006"/>
    <x v="1"/>
    <x v="6"/>
  </r>
  <r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9.266666670000006"/>
    <x v="1"/>
    <x v="6"/>
  </r>
  <r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9.266666670000006"/>
    <x v="1"/>
    <x v="6"/>
  </r>
  <r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69.266666670000006"/>
    <x v="1"/>
    <x v="6"/>
  </r>
  <r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69.266666670000006"/>
    <x v="1"/>
    <x v="6"/>
  </r>
  <r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69.266666670000006"/>
    <x v="1"/>
    <x v="6"/>
  </r>
  <r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69.266666670000006"/>
    <x v="1"/>
    <x v="6"/>
  </r>
  <r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69.266666670000006"/>
    <x v="1"/>
    <x v="6"/>
  </r>
  <r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9.266666670000006"/>
    <x v="1"/>
    <x v="6"/>
  </r>
  <r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69.266666670000006"/>
    <x v="1"/>
    <x v="6"/>
  </r>
  <r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69.266666670000006"/>
    <x v="1"/>
    <x v="6"/>
  </r>
  <r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69.266666670000006"/>
    <x v="1"/>
    <x v="6"/>
  </r>
  <r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9.266666670000006"/>
    <x v="1"/>
    <x v="6"/>
  </r>
  <r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69.266666670000006"/>
    <x v="1"/>
    <x v="6"/>
  </r>
  <r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69.266666670000006"/>
    <x v="1"/>
    <x v="6"/>
  </r>
  <r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69.266666670000006"/>
    <x v="1"/>
    <x v="6"/>
  </r>
  <r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69.266666670000006"/>
    <x v="1"/>
    <x v="6"/>
  </r>
  <r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69.266666670000006"/>
    <x v="1"/>
    <x v="6"/>
  </r>
  <r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69.266666670000006"/>
    <x v="1"/>
    <x v="6"/>
  </r>
  <r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69.266666670000006"/>
    <x v="1"/>
    <x v="6"/>
  </r>
  <r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69.266666670000006"/>
    <x v="1"/>
    <x v="6"/>
  </r>
  <r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9.266666670000006"/>
    <x v="1"/>
    <x v="6"/>
  </r>
  <r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69.266666670000006"/>
    <x v="1"/>
    <x v="6"/>
  </r>
  <r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69.266666670000006"/>
    <x v="1"/>
    <x v="6"/>
  </r>
  <r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69.266666670000006"/>
    <x v="1"/>
    <x v="6"/>
  </r>
  <r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69.266666670000006"/>
    <x v="1"/>
    <x v="6"/>
  </r>
  <r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69.266666670000006"/>
    <x v="1"/>
    <x v="6"/>
  </r>
  <r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9.266666670000006"/>
    <x v="1"/>
    <x v="6"/>
  </r>
  <r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69.266666670000006"/>
    <x v="1"/>
    <x v="6"/>
  </r>
  <r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69.266666670000006"/>
    <x v="1"/>
    <x v="6"/>
  </r>
  <r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69.266666670000006"/>
    <x v="1"/>
    <x v="6"/>
  </r>
  <r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9.266666670000006"/>
    <x v="1"/>
    <x v="6"/>
  </r>
  <r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69.266666670000006"/>
    <x v="1"/>
    <x v="6"/>
  </r>
  <r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9.266666670000006"/>
    <x v="1"/>
    <x v="6"/>
  </r>
  <r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69.266666670000006"/>
    <x v="1"/>
    <x v="6"/>
  </r>
  <r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9.266666670000006"/>
    <x v="1"/>
    <x v="6"/>
  </r>
  <r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69.266666670000006"/>
    <x v="1"/>
    <x v="6"/>
  </r>
  <r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69.266666670000006"/>
    <x v="1"/>
    <x v="6"/>
  </r>
  <r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69.266666670000006"/>
    <x v="1"/>
    <x v="6"/>
  </r>
  <r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9.266666670000006"/>
    <x v="1"/>
    <x v="6"/>
  </r>
  <r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9.266666670000006"/>
    <x v="1"/>
    <x v="6"/>
  </r>
  <r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.266666670000006"/>
    <x v="1"/>
    <x v="6"/>
  </r>
  <r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69.266666670000006"/>
    <x v="1"/>
    <x v="6"/>
  </r>
  <r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266666670000006"/>
    <x v="1"/>
    <x v="6"/>
  </r>
  <r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69.266666670000006"/>
    <x v="1"/>
    <x v="6"/>
  </r>
  <r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69.266666670000006"/>
    <x v="1"/>
    <x v="6"/>
  </r>
  <r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9.266666670000006"/>
    <x v="1"/>
    <x v="6"/>
  </r>
  <r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69.266666670000006"/>
    <x v="1"/>
    <x v="6"/>
  </r>
  <r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69.266666670000006"/>
    <x v="1"/>
    <x v="6"/>
  </r>
  <r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9.266666670000006"/>
    <x v="1"/>
    <x v="6"/>
  </r>
  <r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9.266666670000006"/>
    <x v="1"/>
    <x v="6"/>
  </r>
  <r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69.266666670000006"/>
    <x v="1"/>
    <x v="6"/>
  </r>
  <r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69.266666670000006"/>
    <x v="1"/>
    <x v="6"/>
  </r>
  <r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69.266666670000006"/>
    <x v="1"/>
    <x v="6"/>
  </r>
  <r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69.266666670000006"/>
    <x v="1"/>
    <x v="6"/>
  </r>
  <r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9.266666670000006"/>
    <x v="1"/>
    <x v="6"/>
  </r>
  <r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9.266666670000006"/>
    <x v="1"/>
    <x v="6"/>
  </r>
  <r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69.266666670000006"/>
    <x v="1"/>
    <x v="6"/>
  </r>
  <r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69.266666670000006"/>
    <x v="1"/>
    <x v="6"/>
  </r>
  <r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.266666670000006"/>
    <x v="1"/>
    <x v="6"/>
  </r>
  <r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69.266666670000006"/>
    <x v="1"/>
    <x v="6"/>
  </r>
  <r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9.266666670000006"/>
    <x v="1"/>
    <x v="6"/>
  </r>
  <r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69.266666670000006"/>
    <x v="1"/>
    <x v="6"/>
  </r>
  <r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9.266666670000006"/>
    <x v="1"/>
    <x v="6"/>
  </r>
  <r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69.266666670000006"/>
    <x v="1"/>
    <x v="6"/>
  </r>
  <r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69.266666670000006"/>
    <x v="1"/>
    <x v="6"/>
  </r>
  <r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266666670000006"/>
    <x v="1"/>
    <x v="6"/>
  </r>
  <r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69.266666670000006"/>
    <x v="1"/>
    <x v="6"/>
  </r>
  <r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9.266666670000006"/>
    <x v="1"/>
    <x v="6"/>
  </r>
  <r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9.266666670000006"/>
    <x v="1"/>
    <x v="6"/>
  </r>
  <r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69.266666670000006"/>
    <x v="1"/>
    <x v="6"/>
  </r>
  <r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69.266666670000006"/>
    <x v="1"/>
    <x v="6"/>
  </r>
  <r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9.266666670000006"/>
    <x v="1"/>
    <x v="6"/>
  </r>
  <r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69.266666670000006"/>
    <x v="1"/>
    <x v="6"/>
  </r>
  <r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69.266666670000006"/>
    <x v="1"/>
    <x v="6"/>
  </r>
  <r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69.266666670000006"/>
    <x v="1"/>
    <x v="6"/>
  </r>
  <r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69.266666670000006"/>
    <x v="1"/>
    <x v="6"/>
  </r>
  <r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.266666670000006"/>
    <x v="1"/>
    <x v="6"/>
  </r>
  <r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69.266666670000006"/>
    <x v="1"/>
    <x v="40"/>
  </r>
  <r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69.266666670000006"/>
    <x v="1"/>
    <x v="40"/>
  </r>
  <r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69.266666670000006"/>
    <x v="1"/>
    <x v="40"/>
  </r>
  <r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69.266666670000006"/>
    <x v="1"/>
    <x v="40"/>
  </r>
  <r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69.266666670000006"/>
    <x v="1"/>
    <x v="40"/>
  </r>
  <r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69.266666670000006"/>
    <x v="1"/>
    <x v="40"/>
  </r>
  <r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69.266666670000006"/>
    <x v="1"/>
    <x v="40"/>
  </r>
  <r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9.266666670000006"/>
    <x v="1"/>
    <x v="40"/>
  </r>
  <r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69.266666670000006"/>
    <x v="1"/>
    <x v="40"/>
  </r>
  <r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9.266666670000006"/>
    <x v="1"/>
    <x v="40"/>
  </r>
  <r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69.266666670000006"/>
    <x v="1"/>
    <x v="40"/>
  </r>
  <r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69.266666670000006"/>
    <x v="1"/>
    <x v="40"/>
  </r>
  <r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69.266666670000006"/>
    <x v="1"/>
    <x v="40"/>
  </r>
  <r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69.266666670000006"/>
    <x v="1"/>
    <x v="40"/>
  </r>
  <r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69.266666670000006"/>
    <x v="1"/>
    <x v="40"/>
  </r>
  <r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9.266666670000006"/>
    <x v="1"/>
    <x v="40"/>
  </r>
  <r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9.266666670000006"/>
    <x v="1"/>
    <x v="40"/>
  </r>
  <r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69.266666670000006"/>
    <x v="1"/>
    <x v="40"/>
  </r>
  <r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9.266666670000006"/>
    <x v="1"/>
    <x v="40"/>
  </r>
  <r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9.266666670000006"/>
    <x v="1"/>
    <x v="40"/>
  </r>
  <r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69.266666670000006"/>
    <x v="1"/>
    <x v="6"/>
  </r>
  <r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9.266666670000006"/>
    <x v="1"/>
    <x v="6"/>
  </r>
  <r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69.266666670000006"/>
    <x v="1"/>
    <x v="6"/>
  </r>
  <r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69.266666670000006"/>
    <x v="1"/>
    <x v="6"/>
  </r>
  <r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69.266666670000006"/>
    <x v="1"/>
    <x v="6"/>
  </r>
  <r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9.266666670000006"/>
    <x v="1"/>
    <x v="6"/>
  </r>
  <r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9.266666670000006"/>
    <x v="1"/>
    <x v="6"/>
  </r>
  <r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9.266666670000006"/>
    <x v="1"/>
    <x v="6"/>
  </r>
  <r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69.266666670000006"/>
    <x v="1"/>
    <x v="6"/>
  </r>
  <r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69.266666670000006"/>
    <x v="1"/>
    <x v="6"/>
  </r>
  <r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69.266666670000006"/>
    <x v="1"/>
    <x v="6"/>
  </r>
  <r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69.266666670000006"/>
    <x v="1"/>
    <x v="6"/>
  </r>
  <r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9.266666670000006"/>
    <x v="1"/>
    <x v="6"/>
  </r>
  <r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69.266666670000006"/>
    <x v="1"/>
    <x v="6"/>
  </r>
  <r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69.266666670000006"/>
    <x v="1"/>
    <x v="6"/>
  </r>
  <r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69.266666670000006"/>
    <x v="1"/>
    <x v="6"/>
  </r>
  <r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69.266666670000006"/>
    <x v="1"/>
    <x v="6"/>
  </r>
  <r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69.266666670000006"/>
    <x v="1"/>
    <x v="6"/>
  </r>
  <r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9.266666670000006"/>
    <x v="1"/>
    <x v="6"/>
  </r>
  <r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69.266666670000006"/>
    <x v="1"/>
    <x v="6"/>
  </r>
  <r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69.266666670000006"/>
    <x v="1"/>
    <x v="6"/>
  </r>
  <r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.266666670000006"/>
    <x v="1"/>
    <x v="6"/>
  </r>
  <r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69.266666670000006"/>
    <x v="1"/>
    <x v="6"/>
  </r>
  <r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69.266666670000006"/>
    <x v="1"/>
    <x v="6"/>
  </r>
  <r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69.266666670000006"/>
    <x v="1"/>
    <x v="6"/>
  </r>
  <r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69.266666670000006"/>
    <x v="1"/>
    <x v="6"/>
  </r>
  <r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9.266666670000006"/>
    <x v="1"/>
    <x v="6"/>
  </r>
  <r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9.266666670000006"/>
    <x v="1"/>
    <x v="6"/>
  </r>
  <r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9.266666670000006"/>
    <x v="1"/>
    <x v="6"/>
  </r>
  <r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9.266666670000006"/>
    <x v="1"/>
    <x v="6"/>
  </r>
  <r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9.266666670000006"/>
    <x v="1"/>
    <x v="6"/>
  </r>
  <r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9.266666670000006"/>
    <x v="1"/>
    <x v="6"/>
  </r>
  <r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69.266666670000006"/>
    <x v="1"/>
    <x v="6"/>
  </r>
  <r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9.266666670000006"/>
    <x v="1"/>
    <x v="6"/>
  </r>
  <r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9.266666670000006"/>
    <x v="1"/>
    <x v="6"/>
  </r>
  <r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69.266666670000006"/>
    <x v="1"/>
    <x v="6"/>
  </r>
  <r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9.266666670000006"/>
    <x v="1"/>
    <x v="6"/>
  </r>
  <r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69.266666670000006"/>
    <x v="1"/>
    <x v="6"/>
  </r>
  <r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69.266666670000006"/>
    <x v="1"/>
    <x v="6"/>
  </r>
  <r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69.266666670000006"/>
    <x v="1"/>
    <x v="6"/>
  </r>
  <r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69.266666670000006"/>
    <x v="1"/>
    <x v="6"/>
  </r>
  <r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69.266666670000006"/>
    <x v="1"/>
    <x v="6"/>
  </r>
  <r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69.266666670000006"/>
    <x v="1"/>
    <x v="6"/>
  </r>
  <r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69.266666670000006"/>
    <x v="1"/>
    <x v="6"/>
  </r>
  <r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9.266666670000006"/>
    <x v="1"/>
    <x v="6"/>
  </r>
  <r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69.266666670000006"/>
    <x v="1"/>
    <x v="6"/>
  </r>
  <r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9.266666670000006"/>
    <x v="1"/>
    <x v="6"/>
  </r>
  <r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69.266666670000006"/>
    <x v="1"/>
    <x v="6"/>
  </r>
  <r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69.266666670000006"/>
    <x v="1"/>
    <x v="6"/>
  </r>
  <r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9.266666670000006"/>
    <x v="1"/>
    <x v="6"/>
  </r>
  <r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69.266666670000006"/>
    <x v="1"/>
    <x v="6"/>
  </r>
  <r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9.266666670000006"/>
    <x v="1"/>
    <x v="6"/>
  </r>
  <r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69.266666670000006"/>
    <x v="1"/>
    <x v="6"/>
  </r>
  <r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69.266666670000006"/>
    <x v="1"/>
    <x v="6"/>
  </r>
  <r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.266666670000006"/>
    <x v="1"/>
    <x v="6"/>
  </r>
  <r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9.266666670000006"/>
    <x v="1"/>
    <x v="6"/>
  </r>
  <r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9.266666670000006"/>
    <x v="1"/>
    <x v="6"/>
  </r>
  <r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69.266666670000006"/>
    <x v="1"/>
    <x v="6"/>
  </r>
  <r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69.266666670000006"/>
    <x v="1"/>
    <x v="6"/>
  </r>
  <r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9.266666670000006"/>
    <x v="1"/>
    <x v="6"/>
  </r>
  <r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69.266666670000006"/>
    <x v="1"/>
    <x v="6"/>
  </r>
  <r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69.266666670000006"/>
    <x v="1"/>
    <x v="6"/>
  </r>
  <r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9.266666670000006"/>
    <x v="1"/>
    <x v="6"/>
  </r>
  <r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9.266666670000006"/>
    <x v="1"/>
    <x v="6"/>
  </r>
  <r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69.266666670000006"/>
    <x v="1"/>
    <x v="6"/>
  </r>
  <r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69.266666670000006"/>
    <x v="1"/>
    <x v="6"/>
  </r>
  <r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69.266666670000006"/>
    <x v="1"/>
    <x v="6"/>
  </r>
  <r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69.266666670000006"/>
    <x v="1"/>
    <x v="6"/>
  </r>
  <r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9.266666670000006"/>
    <x v="1"/>
    <x v="6"/>
  </r>
  <r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69.266666670000006"/>
    <x v="1"/>
    <x v="6"/>
  </r>
  <r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9.266666670000006"/>
    <x v="1"/>
    <x v="6"/>
  </r>
  <r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69.266666670000006"/>
    <x v="1"/>
    <x v="6"/>
  </r>
  <r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69.266666670000006"/>
    <x v="1"/>
    <x v="6"/>
  </r>
  <r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69.266666670000006"/>
    <x v="1"/>
    <x v="6"/>
  </r>
  <r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69.266666670000006"/>
    <x v="1"/>
    <x v="6"/>
  </r>
  <r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69.266666670000006"/>
    <x v="1"/>
    <x v="6"/>
  </r>
  <r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69.266666670000006"/>
    <x v="1"/>
    <x v="6"/>
  </r>
  <r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69.266666670000006"/>
    <x v="1"/>
    <x v="6"/>
  </r>
  <r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9.266666670000006"/>
    <x v="1"/>
    <x v="6"/>
  </r>
  <r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9.266666670000006"/>
    <x v="1"/>
    <x v="6"/>
  </r>
  <r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9.266666670000006"/>
    <x v="1"/>
    <x v="6"/>
  </r>
  <r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69.266666670000006"/>
    <x v="1"/>
    <x v="6"/>
  </r>
  <r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9.266666670000006"/>
    <x v="1"/>
    <x v="6"/>
  </r>
  <r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69.266666670000006"/>
    <x v="1"/>
    <x v="6"/>
  </r>
  <r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9.266666670000006"/>
    <x v="1"/>
    <x v="6"/>
  </r>
  <r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9.266666670000006"/>
    <x v="1"/>
    <x v="6"/>
  </r>
  <r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9.266666670000006"/>
    <x v="1"/>
    <x v="6"/>
  </r>
  <r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69.266666670000006"/>
    <x v="1"/>
    <x v="6"/>
  </r>
  <r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69.266666670000006"/>
    <x v="1"/>
    <x v="6"/>
  </r>
  <r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69.266666670000006"/>
    <x v="1"/>
    <x v="6"/>
  </r>
  <r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9.266666670000006"/>
    <x v="1"/>
    <x v="6"/>
  </r>
  <r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69.266666670000006"/>
    <x v="1"/>
    <x v="6"/>
  </r>
  <r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69.266666670000006"/>
    <x v="1"/>
    <x v="6"/>
  </r>
  <r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9.266666670000006"/>
    <x v="1"/>
    <x v="6"/>
  </r>
  <r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69.266666670000006"/>
    <x v="1"/>
    <x v="6"/>
  </r>
  <r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69.266666670000006"/>
    <x v="1"/>
    <x v="6"/>
  </r>
  <r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9.266666670000006"/>
    <x v="1"/>
    <x v="6"/>
  </r>
  <r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69.266666670000006"/>
    <x v="1"/>
    <x v="6"/>
  </r>
  <r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69.266666670000006"/>
    <x v="1"/>
    <x v="6"/>
  </r>
  <r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69.266666670000006"/>
    <x v="1"/>
    <x v="6"/>
  </r>
  <r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69.266666670000006"/>
    <x v="1"/>
    <x v="40"/>
  </r>
  <r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69.266666670000006"/>
    <x v="1"/>
    <x v="40"/>
  </r>
  <r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69.266666670000006"/>
    <x v="1"/>
    <x v="40"/>
  </r>
  <r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9.266666670000006"/>
    <x v="1"/>
    <x v="40"/>
  </r>
  <r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69.266666670000006"/>
    <x v="1"/>
    <x v="40"/>
  </r>
  <r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69.266666670000006"/>
    <x v="1"/>
    <x v="40"/>
  </r>
  <r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69.266666670000006"/>
    <x v="1"/>
    <x v="40"/>
  </r>
  <r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69.266666670000006"/>
    <x v="1"/>
    <x v="40"/>
  </r>
  <r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69.266666670000006"/>
    <x v="1"/>
    <x v="40"/>
  </r>
  <r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69.266666670000006"/>
    <x v="1"/>
    <x v="40"/>
  </r>
  <r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69.266666670000006"/>
    <x v="1"/>
    <x v="40"/>
  </r>
  <r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69.266666670000006"/>
    <x v="1"/>
    <x v="40"/>
  </r>
  <r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69.266666670000006"/>
    <x v="1"/>
    <x v="40"/>
  </r>
  <r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9.266666670000006"/>
    <x v="1"/>
    <x v="40"/>
  </r>
  <r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9.266666670000006"/>
    <x v="1"/>
    <x v="40"/>
  </r>
  <r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9.266666670000006"/>
    <x v="1"/>
    <x v="40"/>
  </r>
  <r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9.266666670000006"/>
    <x v="1"/>
    <x v="40"/>
  </r>
  <r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9.266666670000006"/>
    <x v="1"/>
    <x v="40"/>
  </r>
  <r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69.266666670000006"/>
    <x v="1"/>
    <x v="40"/>
  </r>
  <r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69.266666670000006"/>
    <x v="1"/>
    <x v="40"/>
  </r>
  <r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9.266666670000006"/>
    <x v="1"/>
    <x v="40"/>
  </r>
  <r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9.266666670000006"/>
    <x v="1"/>
    <x v="40"/>
  </r>
  <r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69.266666670000006"/>
    <x v="1"/>
    <x v="40"/>
  </r>
  <r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69.266666670000006"/>
    <x v="1"/>
    <x v="40"/>
  </r>
  <r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69.266666670000006"/>
    <x v="1"/>
    <x v="40"/>
  </r>
  <r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69.266666670000006"/>
    <x v="1"/>
    <x v="40"/>
  </r>
  <r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9.266666670000006"/>
    <x v="1"/>
    <x v="40"/>
  </r>
  <r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69.266666670000006"/>
    <x v="1"/>
    <x v="40"/>
  </r>
  <r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69.266666670000006"/>
    <x v="1"/>
    <x v="40"/>
  </r>
  <r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69.266666670000006"/>
    <x v="1"/>
    <x v="40"/>
  </r>
  <r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9.266666670000006"/>
    <x v="1"/>
    <x v="40"/>
  </r>
  <r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69.266666670000006"/>
    <x v="1"/>
    <x v="40"/>
  </r>
  <r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69.266666670000006"/>
    <x v="1"/>
    <x v="40"/>
  </r>
  <r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69.266666670000006"/>
    <x v="1"/>
    <x v="40"/>
  </r>
  <r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69.266666670000006"/>
    <x v="1"/>
    <x v="40"/>
  </r>
  <r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9.266666670000006"/>
    <x v="1"/>
    <x v="40"/>
  </r>
  <r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69.266666670000006"/>
    <x v="1"/>
    <x v="40"/>
  </r>
  <r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9.266666670000006"/>
    <x v="1"/>
    <x v="40"/>
  </r>
  <r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69.266666670000006"/>
    <x v="1"/>
    <x v="40"/>
  </r>
  <r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69.266666670000006"/>
    <x v="1"/>
    <x v="40"/>
  </r>
  <r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69.266666670000006"/>
    <x v="1"/>
    <x v="40"/>
  </r>
  <r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9.266666670000006"/>
    <x v="1"/>
    <x v="40"/>
  </r>
  <r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9.266666670000006"/>
    <x v="1"/>
    <x v="40"/>
  </r>
  <r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69.266666670000006"/>
    <x v="1"/>
    <x v="40"/>
  </r>
  <r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9.266666670000006"/>
    <x v="1"/>
    <x v="40"/>
  </r>
  <r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69.266666670000006"/>
    <x v="1"/>
    <x v="40"/>
  </r>
  <r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69.266666670000006"/>
    <x v="1"/>
    <x v="40"/>
  </r>
  <r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9.266666670000006"/>
    <x v="1"/>
    <x v="40"/>
  </r>
  <r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69.266666670000006"/>
    <x v="1"/>
    <x v="40"/>
  </r>
  <r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69.266666670000006"/>
    <x v="1"/>
    <x v="40"/>
  </r>
  <r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69.266666670000006"/>
    <x v="1"/>
    <x v="40"/>
  </r>
  <r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69.266666670000006"/>
    <x v="1"/>
    <x v="40"/>
  </r>
  <r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69.266666670000006"/>
    <x v="1"/>
    <x v="40"/>
  </r>
  <r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69.266666670000006"/>
    <x v="1"/>
    <x v="40"/>
  </r>
  <r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69.266666670000006"/>
    <x v="1"/>
    <x v="40"/>
  </r>
  <r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69.266666670000006"/>
    <x v="1"/>
    <x v="40"/>
  </r>
  <r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69.266666670000006"/>
    <x v="1"/>
    <x v="40"/>
  </r>
  <r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9.266666670000006"/>
    <x v="1"/>
    <x v="40"/>
  </r>
  <r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69.266666670000006"/>
    <x v="1"/>
    <x v="40"/>
  </r>
  <r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69.266666670000006"/>
    <x v="1"/>
    <x v="40"/>
  </r>
  <r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69.266666670000006"/>
    <x v="1"/>
    <x v="6"/>
  </r>
  <r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69.266666670000006"/>
    <x v="1"/>
    <x v="6"/>
  </r>
  <r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69.266666670000006"/>
    <x v="1"/>
    <x v="6"/>
  </r>
  <r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69.266666670000006"/>
    <x v="1"/>
    <x v="6"/>
  </r>
  <r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69.266666670000006"/>
    <x v="1"/>
    <x v="6"/>
  </r>
  <r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69.266666670000006"/>
    <x v="1"/>
    <x v="6"/>
  </r>
  <r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9.266666670000006"/>
    <x v="1"/>
    <x v="6"/>
  </r>
  <r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69.266666670000006"/>
    <x v="1"/>
    <x v="6"/>
  </r>
  <r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69.266666670000006"/>
    <x v="1"/>
    <x v="6"/>
  </r>
  <r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69.266666670000006"/>
    <x v="1"/>
    <x v="6"/>
  </r>
  <r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69.266666670000006"/>
    <x v="1"/>
    <x v="6"/>
  </r>
  <r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69.266666670000006"/>
    <x v="1"/>
    <x v="6"/>
  </r>
  <r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69.266666670000006"/>
    <x v="1"/>
    <x v="6"/>
  </r>
  <r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69.266666670000006"/>
    <x v="1"/>
    <x v="6"/>
  </r>
  <r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9.266666670000006"/>
    <x v="1"/>
    <x v="6"/>
  </r>
  <r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9.266666670000006"/>
    <x v="1"/>
    <x v="6"/>
  </r>
  <r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69.266666670000006"/>
    <x v="1"/>
    <x v="6"/>
  </r>
  <r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69.266666670000006"/>
    <x v="1"/>
    <x v="6"/>
  </r>
  <r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69.266666670000006"/>
    <x v="1"/>
    <x v="6"/>
  </r>
  <r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69.266666670000006"/>
    <x v="1"/>
    <x v="6"/>
  </r>
  <r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9.266666670000006"/>
    <x v="1"/>
    <x v="6"/>
  </r>
  <r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9.266666670000006"/>
    <x v="1"/>
    <x v="6"/>
  </r>
  <r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9.266666670000006"/>
    <x v="1"/>
    <x v="6"/>
  </r>
  <r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69.266666670000006"/>
    <x v="1"/>
    <x v="6"/>
  </r>
  <r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9.266666670000006"/>
    <x v="1"/>
    <x v="6"/>
  </r>
  <r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9.266666670000006"/>
    <x v="1"/>
    <x v="6"/>
  </r>
  <r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69.266666670000006"/>
    <x v="1"/>
    <x v="6"/>
  </r>
  <r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69.266666670000006"/>
    <x v="1"/>
    <x v="6"/>
  </r>
  <r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9.266666670000006"/>
    <x v="1"/>
    <x v="6"/>
  </r>
  <r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69.266666670000006"/>
    <x v="1"/>
    <x v="6"/>
  </r>
  <r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69.266666670000006"/>
    <x v="1"/>
    <x v="6"/>
  </r>
  <r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9.266666670000006"/>
    <x v="1"/>
    <x v="6"/>
  </r>
  <r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9.266666670000006"/>
    <x v="1"/>
    <x v="6"/>
  </r>
  <r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69.266666670000006"/>
    <x v="1"/>
    <x v="6"/>
  </r>
  <r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9.266666670000006"/>
    <x v="1"/>
    <x v="6"/>
  </r>
  <r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69.266666670000006"/>
    <x v="1"/>
    <x v="6"/>
  </r>
  <r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69.266666670000006"/>
    <x v="1"/>
    <x v="6"/>
  </r>
  <r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69.266666670000006"/>
    <x v="1"/>
    <x v="6"/>
  </r>
  <r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69.266666670000006"/>
    <x v="1"/>
    <x v="6"/>
  </r>
  <r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69.266666670000006"/>
    <x v="1"/>
    <x v="6"/>
  </r>
  <r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69.266666670000006"/>
    <x v="1"/>
    <x v="6"/>
  </r>
  <r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69.266666670000006"/>
    <x v="1"/>
    <x v="6"/>
  </r>
  <r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69.266666670000006"/>
    <x v="1"/>
    <x v="6"/>
  </r>
  <r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69.266666670000006"/>
    <x v="1"/>
    <x v="6"/>
  </r>
  <r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69.266666670000006"/>
    <x v="1"/>
    <x v="6"/>
  </r>
  <r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69.266666670000006"/>
    <x v="1"/>
    <x v="6"/>
  </r>
  <r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69.266666670000006"/>
    <x v="1"/>
    <x v="6"/>
  </r>
  <r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69.266666670000006"/>
    <x v="1"/>
    <x v="6"/>
  </r>
  <r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69.266666670000006"/>
    <x v="1"/>
    <x v="6"/>
  </r>
  <r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9.266666670000006"/>
    <x v="1"/>
    <x v="6"/>
  </r>
  <r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69.266666670000006"/>
    <x v="1"/>
    <x v="6"/>
  </r>
  <r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69.266666670000006"/>
    <x v="1"/>
    <x v="6"/>
  </r>
  <r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69.266666670000006"/>
    <x v="1"/>
    <x v="6"/>
  </r>
  <r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69.266666670000006"/>
    <x v="1"/>
    <x v="6"/>
  </r>
  <r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69.266666670000006"/>
    <x v="1"/>
    <x v="6"/>
  </r>
  <r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9.266666670000006"/>
    <x v="1"/>
    <x v="6"/>
  </r>
  <r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69.266666670000006"/>
    <x v="1"/>
    <x v="6"/>
  </r>
  <r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69.266666670000006"/>
    <x v="1"/>
    <x v="6"/>
  </r>
  <r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9.266666670000006"/>
    <x v="1"/>
    <x v="6"/>
  </r>
  <r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69.266666670000006"/>
    <x v="1"/>
    <x v="6"/>
  </r>
  <r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69.266666670000006"/>
    <x v="1"/>
    <x v="40"/>
  </r>
  <r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69.266666670000006"/>
    <x v="1"/>
    <x v="40"/>
  </r>
  <r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9.266666670000006"/>
    <x v="1"/>
    <x v="40"/>
  </r>
  <r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69.266666670000006"/>
    <x v="1"/>
    <x v="40"/>
  </r>
  <r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9.266666670000006"/>
    <x v="1"/>
    <x v="40"/>
  </r>
  <r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69.266666670000006"/>
    <x v="1"/>
    <x v="40"/>
  </r>
  <r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69.266666670000006"/>
    <x v="1"/>
    <x v="40"/>
  </r>
  <r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69.266666670000006"/>
    <x v="1"/>
    <x v="40"/>
  </r>
  <r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69.266666670000006"/>
    <x v="1"/>
    <x v="40"/>
  </r>
  <r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9.266666670000006"/>
    <x v="1"/>
    <x v="40"/>
  </r>
  <r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69.266666670000006"/>
    <x v="1"/>
    <x v="40"/>
  </r>
  <r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9.266666670000006"/>
    <x v="1"/>
    <x v="40"/>
  </r>
  <r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69.266666670000006"/>
    <x v="1"/>
    <x v="40"/>
  </r>
  <r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69.266666670000006"/>
    <x v="1"/>
    <x v="40"/>
  </r>
  <r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69.266666670000006"/>
    <x v="1"/>
    <x v="40"/>
  </r>
  <r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9.266666670000006"/>
    <x v="1"/>
    <x v="40"/>
  </r>
  <r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9.266666670000006"/>
    <x v="1"/>
    <x v="40"/>
  </r>
  <r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69.266666670000006"/>
    <x v="1"/>
    <x v="40"/>
  </r>
  <r>
    <x v="3881"/>
    <n v="1"/>
    <n v="10000"/>
    <n v="0"/>
    <x v="1"/>
    <x v="2"/>
    <s v="AUD"/>
    <n v="1418275702"/>
    <n v="1415683702"/>
    <b v="0"/>
    <n v="0"/>
    <b v="0"/>
    <s v="theater/musical"/>
    <n v="0"/>
    <n v="69.266666670000006"/>
    <x v="1"/>
    <x v="40"/>
  </r>
  <r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69.266666670000006"/>
    <x v="1"/>
    <x v="40"/>
  </r>
  <r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69.266666670000006"/>
    <x v="1"/>
    <x v="6"/>
  </r>
  <r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9.266666670000006"/>
    <x v="1"/>
    <x v="6"/>
  </r>
  <r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69.266666670000006"/>
    <x v="1"/>
    <x v="6"/>
  </r>
  <r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69.266666670000006"/>
    <x v="1"/>
    <x v="6"/>
  </r>
  <r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69.266666670000006"/>
    <x v="1"/>
    <x v="6"/>
  </r>
  <r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69.266666670000006"/>
    <x v="1"/>
    <x v="6"/>
  </r>
  <r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69.266666670000006"/>
    <x v="1"/>
    <x v="6"/>
  </r>
  <r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69.266666670000006"/>
    <x v="1"/>
    <x v="6"/>
  </r>
  <r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69.266666670000006"/>
    <x v="1"/>
    <x v="6"/>
  </r>
  <r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69.266666670000006"/>
    <x v="1"/>
    <x v="6"/>
  </r>
  <r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69.266666670000006"/>
    <x v="1"/>
    <x v="6"/>
  </r>
  <r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9.266666670000006"/>
    <x v="1"/>
    <x v="6"/>
  </r>
  <r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69.266666670000006"/>
    <x v="1"/>
    <x v="6"/>
  </r>
  <r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69.266666670000006"/>
    <x v="1"/>
    <x v="6"/>
  </r>
  <r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69.266666670000006"/>
    <x v="1"/>
    <x v="6"/>
  </r>
  <r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9.266666670000006"/>
    <x v="1"/>
    <x v="6"/>
  </r>
  <r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9.266666670000006"/>
    <x v="1"/>
    <x v="6"/>
  </r>
  <r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69.266666670000006"/>
    <x v="1"/>
    <x v="6"/>
  </r>
  <r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9.266666670000006"/>
    <x v="1"/>
    <x v="6"/>
  </r>
  <r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69.266666670000006"/>
    <x v="1"/>
    <x v="6"/>
  </r>
  <r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9.266666670000006"/>
    <x v="1"/>
    <x v="6"/>
  </r>
  <r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266666670000006"/>
    <x v="1"/>
    <x v="6"/>
  </r>
  <r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9.266666670000006"/>
    <x v="1"/>
    <x v="6"/>
  </r>
  <r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69.266666670000006"/>
    <x v="1"/>
    <x v="6"/>
  </r>
  <r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69.266666670000006"/>
    <x v="1"/>
    <x v="6"/>
  </r>
  <r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69.266666670000006"/>
    <x v="1"/>
    <x v="6"/>
  </r>
  <r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69.266666670000006"/>
    <x v="1"/>
    <x v="6"/>
  </r>
  <r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69.266666670000006"/>
    <x v="1"/>
    <x v="6"/>
  </r>
  <r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69.266666670000006"/>
    <x v="1"/>
    <x v="6"/>
  </r>
  <r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69.266666670000006"/>
    <x v="1"/>
    <x v="6"/>
  </r>
  <r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9.266666670000006"/>
    <x v="1"/>
    <x v="6"/>
  </r>
  <r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69.266666670000006"/>
    <x v="1"/>
    <x v="6"/>
  </r>
  <r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.266666670000006"/>
    <x v="1"/>
    <x v="6"/>
  </r>
  <r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69.266666670000006"/>
    <x v="1"/>
    <x v="6"/>
  </r>
  <r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69.266666670000006"/>
    <x v="1"/>
    <x v="6"/>
  </r>
  <r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9.266666670000006"/>
    <x v="1"/>
    <x v="6"/>
  </r>
  <r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69.266666670000006"/>
    <x v="1"/>
    <x v="6"/>
  </r>
  <r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69.266666670000006"/>
    <x v="1"/>
    <x v="6"/>
  </r>
  <r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9.266666670000006"/>
    <x v="1"/>
    <x v="6"/>
  </r>
  <r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69.266666670000006"/>
    <x v="1"/>
    <x v="6"/>
  </r>
  <r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69.266666670000006"/>
    <x v="1"/>
    <x v="6"/>
  </r>
  <r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69.266666670000006"/>
    <x v="1"/>
    <x v="6"/>
  </r>
  <r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69.266666670000006"/>
    <x v="1"/>
    <x v="6"/>
  </r>
  <r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69.266666670000006"/>
    <x v="1"/>
    <x v="6"/>
  </r>
  <r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69.266666670000006"/>
    <x v="1"/>
    <x v="6"/>
  </r>
  <r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69.266666670000006"/>
    <x v="1"/>
    <x v="6"/>
  </r>
  <r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69.266666670000006"/>
    <x v="1"/>
    <x v="6"/>
  </r>
  <r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9.266666670000006"/>
    <x v="1"/>
    <x v="6"/>
  </r>
  <r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9.266666670000006"/>
    <x v="1"/>
    <x v="6"/>
  </r>
  <r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69.266666670000006"/>
    <x v="1"/>
    <x v="6"/>
  </r>
  <r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9.266666670000006"/>
    <x v="1"/>
    <x v="6"/>
  </r>
  <r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69.266666670000006"/>
    <x v="1"/>
    <x v="6"/>
  </r>
  <r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9.266666670000006"/>
    <x v="1"/>
    <x v="6"/>
  </r>
  <r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69.266666670000006"/>
    <x v="1"/>
    <x v="6"/>
  </r>
  <r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9.266666670000006"/>
    <x v="1"/>
    <x v="6"/>
  </r>
  <r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69.266666670000006"/>
    <x v="1"/>
    <x v="6"/>
  </r>
  <r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69.266666670000006"/>
    <x v="1"/>
    <x v="6"/>
  </r>
  <r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69.266666670000006"/>
    <x v="1"/>
    <x v="6"/>
  </r>
  <r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69.266666670000006"/>
    <x v="1"/>
    <x v="6"/>
  </r>
  <r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69.266666670000006"/>
    <x v="1"/>
    <x v="6"/>
  </r>
  <r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69.266666670000006"/>
    <x v="1"/>
    <x v="6"/>
  </r>
  <r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69.266666670000006"/>
    <x v="1"/>
    <x v="6"/>
  </r>
  <r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69.266666670000006"/>
    <x v="1"/>
    <x v="6"/>
  </r>
  <r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69.266666670000006"/>
    <x v="1"/>
    <x v="6"/>
  </r>
  <r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69.266666670000006"/>
    <x v="1"/>
    <x v="6"/>
  </r>
  <r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69.266666670000006"/>
    <x v="1"/>
    <x v="6"/>
  </r>
  <r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9.266666670000006"/>
    <x v="1"/>
    <x v="6"/>
  </r>
  <r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69.266666670000006"/>
    <x v="1"/>
    <x v="6"/>
  </r>
  <r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69.266666670000006"/>
    <x v="1"/>
    <x v="6"/>
  </r>
  <r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69.266666670000006"/>
    <x v="1"/>
    <x v="6"/>
  </r>
  <r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69.266666670000006"/>
    <x v="1"/>
    <x v="6"/>
  </r>
  <r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69.266666670000006"/>
    <x v="1"/>
    <x v="6"/>
  </r>
  <r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69.266666670000006"/>
    <x v="1"/>
    <x v="6"/>
  </r>
  <r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69.266666670000006"/>
    <x v="1"/>
    <x v="6"/>
  </r>
  <r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9.266666670000006"/>
    <x v="1"/>
    <x v="6"/>
  </r>
  <r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69.266666670000006"/>
    <x v="1"/>
    <x v="6"/>
  </r>
  <r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9.266666670000006"/>
    <x v="1"/>
    <x v="6"/>
  </r>
  <r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69.266666670000006"/>
    <x v="1"/>
    <x v="6"/>
  </r>
  <r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69.266666670000006"/>
    <x v="1"/>
    <x v="6"/>
  </r>
  <r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69.266666670000006"/>
    <x v="1"/>
    <x v="6"/>
  </r>
  <r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69.266666670000006"/>
    <x v="1"/>
    <x v="6"/>
  </r>
  <r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69.266666670000006"/>
    <x v="1"/>
    <x v="6"/>
  </r>
  <r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9.266666670000006"/>
    <x v="1"/>
    <x v="6"/>
  </r>
  <r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69.266666670000006"/>
    <x v="1"/>
    <x v="6"/>
  </r>
  <r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69.266666670000006"/>
    <x v="1"/>
    <x v="6"/>
  </r>
  <r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69.266666670000006"/>
    <x v="1"/>
    <x v="6"/>
  </r>
  <r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69.266666670000006"/>
    <x v="1"/>
    <x v="6"/>
  </r>
  <r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69.266666670000006"/>
    <x v="1"/>
    <x v="6"/>
  </r>
  <r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9.266666670000006"/>
    <x v="1"/>
    <x v="6"/>
  </r>
  <r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9.266666670000006"/>
    <x v="1"/>
    <x v="6"/>
  </r>
  <r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69.266666670000006"/>
    <x v="1"/>
    <x v="6"/>
  </r>
  <r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69.266666670000006"/>
    <x v="1"/>
    <x v="6"/>
  </r>
  <r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9.266666670000006"/>
    <x v="1"/>
    <x v="6"/>
  </r>
  <r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9.266666670000006"/>
    <x v="1"/>
    <x v="6"/>
  </r>
  <r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69.266666670000006"/>
    <x v="1"/>
    <x v="6"/>
  </r>
  <r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69.266666670000006"/>
    <x v="1"/>
    <x v="6"/>
  </r>
  <r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69.266666670000006"/>
    <x v="1"/>
    <x v="6"/>
  </r>
  <r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69.266666670000006"/>
    <x v="1"/>
    <x v="6"/>
  </r>
  <r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69.266666670000006"/>
    <x v="1"/>
    <x v="6"/>
  </r>
  <r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69.266666670000006"/>
    <x v="1"/>
    <x v="6"/>
  </r>
  <r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69.266666670000006"/>
    <x v="1"/>
    <x v="6"/>
  </r>
  <r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69.266666670000006"/>
    <x v="1"/>
    <x v="6"/>
  </r>
  <r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69.266666670000006"/>
    <x v="1"/>
    <x v="6"/>
  </r>
  <r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69.266666670000006"/>
    <x v="1"/>
    <x v="6"/>
  </r>
  <r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9.266666670000006"/>
    <x v="1"/>
    <x v="6"/>
  </r>
  <r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69.266666670000006"/>
    <x v="1"/>
    <x v="6"/>
  </r>
  <r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69.266666670000006"/>
    <x v="1"/>
    <x v="6"/>
  </r>
  <r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9.266666670000006"/>
    <x v="1"/>
    <x v="6"/>
  </r>
  <r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69.266666670000006"/>
    <x v="1"/>
    <x v="6"/>
  </r>
  <r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9.266666670000006"/>
    <x v="1"/>
    <x v="6"/>
  </r>
  <r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69.266666670000006"/>
    <x v="1"/>
    <x v="6"/>
  </r>
  <r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69.266666670000006"/>
    <x v="1"/>
    <x v="6"/>
  </r>
  <r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69.266666670000006"/>
    <x v="1"/>
    <x v="6"/>
  </r>
  <r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69.266666670000006"/>
    <x v="1"/>
    <x v="6"/>
  </r>
  <r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69.266666670000006"/>
    <x v="1"/>
    <x v="6"/>
  </r>
  <r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69.266666670000006"/>
    <x v="1"/>
    <x v="6"/>
  </r>
  <r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69.266666670000006"/>
    <x v="1"/>
    <x v="6"/>
  </r>
  <r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69.266666670000006"/>
    <x v="1"/>
    <x v="6"/>
  </r>
  <r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69.266666670000006"/>
    <x v="1"/>
    <x v="6"/>
  </r>
  <r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69.266666670000006"/>
    <x v="1"/>
    <x v="6"/>
  </r>
  <r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9.266666670000006"/>
    <x v="1"/>
    <x v="6"/>
  </r>
  <r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9.266666670000006"/>
    <x v="1"/>
    <x v="6"/>
  </r>
  <r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69.266666670000006"/>
    <x v="1"/>
    <x v="6"/>
  </r>
  <r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9.266666670000006"/>
    <x v="1"/>
    <x v="6"/>
  </r>
  <r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69.266666670000006"/>
    <x v="1"/>
    <x v="6"/>
  </r>
  <r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69.266666670000006"/>
    <x v="1"/>
    <x v="6"/>
  </r>
  <r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69.266666670000006"/>
    <x v="1"/>
    <x v="6"/>
  </r>
  <r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69.266666670000006"/>
    <x v="1"/>
    <x v="6"/>
  </r>
  <r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69.266666670000006"/>
    <x v="1"/>
    <x v="6"/>
  </r>
  <r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69.266666670000006"/>
    <x v="1"/>
    <x v="6"/>
  </r>
  <r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9.266666670000006"/>
    <x v="1"/>
    <x v="6"/>
  </r>
  <r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69.266666670000006"/>
    <x v="1"/>
    <x v="6"/>
  </r>
  <r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69.266666670000006"/>
    <x v="1"/>
    <x v="6"/>
  </r>
  <r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9.266666670000006"/>
    <x v="1"/>
    <x v="6"/>
  </r>
  <r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9.266666670000006"/>
    <x v="1"/>
    <x v="6"/>
  </r>
  <r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9.266666670000006"/>
    <x v="1"/>
    <x v="6"/>
  </r>
  <r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69.266666670000006"/>
    <x v="1"/>
    <x v="6"/>
  </r>
  <r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9.266666670000006"/>
    <x v="1"/>
    <x v="6"/>
  </r>
  <r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9.266666670000006"/>
    <x v="1"/>
    <x v="6"/>
  </r>
  <r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69.266666670000006"/>
    <x v="1"/>
    <x v="6"/>
  </r>
  <r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69.266666670000006"/>
    <x v="1"/>
    <x v="6"/>
  </r>
  <r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69.266666670000006"/>
    <x v="1"/>
    <x v="6"/>
  </r>
  <r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9.266666670000006"/>
    <x v="1"/>
    <x v="6"/>
  </r>
  <r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69.266666670000006"/>
    <x v="1"/>
    <x v="6"/>
  </r>
  <r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69.266666670000006"/>
    <x v="1"/>
    <x v="6"/>
  </r>
  <r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9.266666670000006"/>
    <x v="1"/>
    <x v="6"/>
  </r>
  <r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9.266666670000006"/>
    <x v="1"/>
    <x v="6"/>
  </r>
  <r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69.266666670000006"/>
    <x v="1"/>
    <x v="6"/>
  </r>
  <r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69.266666670000006"/>
    <x v="1"/>
    <x v="6"/>
  </r>
  <r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69.266666670000006"/>
    <x v="1"/>
    <x v="6"/>
  </r>
  <r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9.266666670000006"/>
    <x v="1"/>
    <x v="6"/>
  </r>
  <r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9.266666670000006"/>
    <x v="1"/>
    <x v="6"/>
  </r>
  <r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69.266666670000006"/>
    <x v="1"/>
    <x v="6"/>
  </r>
  <r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69.266666670000006"/>
    <x v="1"/>
    <x v="6"/>
  </r>
  <r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69.266666670000006"/>
    <x v="1"/>
    <x v="6"/>
  </r>
  <r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9.266666670000006"/>
    <x v="1"/>
    <x v="6"/>
  </r>
  <r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69.266666670000006"/>
    <x v="1"/>
    <x v="6"/>
  </r>
  <r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69.266666670000006"/>
    <x v="1"/>
    <x v="6"/>
  </r>
  <r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69.266666670000006"/>
    <x v="1"/>
    <x v="6"/>
  </r>
  <r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69.266666670000006"/>
    <x v="1"/>
    <x v="6"/>
  </r>
  <r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69.266666670000006"/>
    <x v="1"/>
    <x v="6"/>
  </r>
  <r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9.266666670000006"/>
    <x v="1"/>
    <x v="6"/>
  </r>
  <r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69.266666670000006"/>
    <x v="1"/>
    <x v="6"/>
  </r>
  <r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9.266666670000006"/>
    <x v="1"/>
    <x v="6"/>
  </r>
  <r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69.266666670000006"/>
    <x v="1"/>
    <x v="6"/>
  </r>
  <r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69.266666670000006"/>
    <x v="1"/>
    <x v="6"/>
  </r>
  <r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69.266666670000006"/>
    <x v="1"/>
    <x v="6"/>
  </r>
  <r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69.266666670000006"/>
    <x v="1"/>
    <x v="6"/>
  </r>
  <r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69.266666670000006"/>
    <x v="1"/>
    <x v="6"/>
  </r>
  <r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69.266666670000006"/>
    <x v="1"/>
    <x v="6"/>
  </r>
  <r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69.266666670000006"/>
    <x v="1"/>
    <x v="6"/>
  </r>
  <r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69.266666670000006"/>
    <x v="1"/>
    <x v="6"/>
  </r>
  <r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69.266666670000006"/>
    <x v="1"/>
    <x v="6"/>
  </r>
  <r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69.266666670000006"/>
    <x v="1"/>
    <x v="6"/>
  </r>
  <r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9.266666670000006"/>
    <x v="1"/>
    <x v="6"/>
  </r>
  <r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9.266666670000006"/>
    <x v="1"/>
    <x v="6"/>
  </r>
  <r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9.266666670000006"/>
    <x v="1"/>
    <x v="6"/>
  </r>
  <r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9.266666670000006"/>
    <x v="1"/>
    <x v="6"/>
  </r>
  <r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69.266666670000006"/>
    <x v="1"/>
    <x v="6"/>
  </r>
  <r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69.266666670000006"/>
    <x v="1"/>
    <x v="6"/>
  </r>
  <r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69.266666670000006"/>
    <x v="1"/>
    <x v="6"/>
  </r>
  <r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69.266666670000006"/>
    <x v="1"/>
    <x v="6"/>
  </r>
  <r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69.266666670000006"/>
    <x v="1"/>
    <x v="6"/>
  </r>
  <r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9.266666670000006"/>
    <x v="1"/>
    <x v="6"/>
  </r>
  <r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69.266666670000006"/>
    <x v="1"/>
    <x v="6"/>
  </r>
  <r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69.266666670000006"/>
    <x v="1"/>
    <x v="6"/>
  </r>
  <r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69.266666670000006"/>
    <x v="1"/>
    <x v="6"/>
  </r>
  <r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69.266666670000006"/>
    <x v="1"/>
    <x v="6"/>
  </r>
  <r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69.266666670000006"/>
    <x v="1"/>
    <x v="6"/>
  </r>
  <r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9.266666670000006"/>
    <x v="1"/>
    <x v="6"/>
  </r>
  <r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9.266666670000006"/>
    <x v="1"/>
    <x v="6"/>
  </r>
  <r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69.266666670000006"/>
    <x v="1"/>
    <x v="6"/>
  </r>
  <r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9.266666670000006"/>
    <x v="1"/>
    <x v="6"/>
  </r>
  <r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69.266666670000006"/>
    <x v="1"/>
    <x v="6"/>
  </r>
  <r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9.266666670000006"/>
    <x v="1"/>
    <x v="6"/>
  </r>
  <r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69.266666670000006"/>
    <x v="1"/>
    <x v="6"/>
  </r>
  <r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69.266666670000006"/>
    <x v="1"/>
    <x v="6"/>
  </r>
  <r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69.266666670000006"/>
    <x v="1"/>
    <x v="6"/>
  </r>
  <r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69.266666670000006"/>
    <x v="1"/>
    <x v="6"/>
  </r>
  <r>
    <x v="4080"/>
    <s v="Comedy Stage Play"/>
    <n v="9600"/>
    <n v="0"/>
    <x v="2"/>
    <x v="0"/>
    <s v="USD"/>
    <n v="1468777786"/>
    <n v="1466185786"/>
    <b v="0"/>
    <n v="0"/>
    <b v="0"/>
    <s v="theater/plays"/>
    <n v="0"/>
    <n v="69.266666670000006"/>
    <x v="1"/>
    <x v="6"/>
  </r>
  <r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9.266666670000006"/>
    <x v="1"/>
    <x v="6"/>
  </r>
  <r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9.266666670000006"/>
    <x v="1"/>
    <x v="6"/>
  </r>
  <r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69.266666670000006"/>
    <x v="1"/>
    <x v="6"/>
  </r>
  <r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69.266666670000006"/>
    <x v="1"/>
    <x v="6"/>
  </r>
  <r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69.266666670000006"/>
    <x v="1"/>
    <x v="6"/>
  </r>
  <r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9.266666670000006"/>
    <x v="1"/>
    <x v="6"/>
  </r>
  <r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69.266666670000006"/>
    <x v="1"/>
    <x v="6"/>
  </r>
  <r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69.266666670000006"/>
    <x v="1"/>
    <x v="6"/>
  </r>
  <r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69.266666670000006"/>
    <x v="1"/>
    <x v="6"/>
  </r>
  <r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9.266666670000006"/>
    <x v="1"/>
    <x v="6"/>
  </r>
  <r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69.266666670000006"/>
    <x v="1"/>
    <x v="6"/>
  </r>
  <r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69.266666670000006"/>
    <x v="1"/>
    <x v="6"/>
  </r>
  <r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9.266666670000006"/>
    <x v="1"/>
    <x v="6"/>
  </r>
  <r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9.266666670000006"/>
    <x v="1"/>
    <x v="6"/>
  </r>
  <r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69.266666670000006"/>
    <x v="1"/>
    <x v="6"/>
  </r>
  <r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9.266666670000006"/>
    <x v="1"/>
    <x v="6"/>
  </r>
  <r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69.266666670000006"/>
    <x v="1"/>
    <x v="6"/>
  </r>
  <r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69.266666670000006"/>
    <x v="1"/>
    <x v="6"/>
  </r>
  <r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69.266666670000006"/>
    <x v="1"/>
    <x v="6"/>
  </r>
  <r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69.266666670000006"/>
    <x v="1"/>
    <x v="6"/>
  </r>
  <r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69.266666670000006"/>
    <x v="1"/>
    <x v="6"/>
  </r>
  <r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69.266666670000006"/>
    <x v="1"/>
    <x v="6"/>
  </r>
  <r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9.266666670000006"/>
    <x v="1"/>
    <x v="6"/>
  </r>
  <r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9.266666670000006"/>
    <x v="1"/>
    <x v="6"/>
  </r>
  <r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69.266666670000006"/>
    <x v="1"/>
    <x v="6"/>
  </r>
  <r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69.266666670000006"/>
    <x v="1"/>
    <x v="6"/>
  </r>
  <r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69.266666670000006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69.266666670000006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69.26666667000000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69.266666670000006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69.26666667000000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69.266666670000006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69.266666670000006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9.266666670000006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69.26666667000000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9.266666670000006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69.266666670000006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69.26666667000000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9.26666667000000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69.266666670000006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69.26666667000000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9.26666667000000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69.26666667000000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69.266666670000006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69.266666670000006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69.26666667000000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9.26666667000000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69.26666667000000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9.26666667000000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69.266666670000006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9.266666670000006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69.266666670000006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69.26666667000000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69.266666670000006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69.266666670000006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69.266666670000006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69.266666670000006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69.26666667000000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69.26666667000000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69.266666670000006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69.266666670000006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69.266666670000006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69.266666670000006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69.26666667000000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69.26666667000000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69.26666667000000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69.266666670000006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69.26666667000000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69.26666667000000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69.26666667000000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69.266666670000006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9.266666670000006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9.266666670000006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69.266666670000006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69.266666670000006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69.266666670000006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69.26666667000000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69.266666670000006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69.26666667000000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69.266666670000006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69.266666670000006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9.266666670000006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69.266666670000006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69.2666666700000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9.266666670000006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69.266666670000006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69.266666670000006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69.266666670000006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69.26666667000000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69.26666667000000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69.266666670000006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9.266666670000006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69.266666670000006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266666670000006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69.266666670000006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69.266666670000006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69.266666670000006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69.26666667000000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69.26666667000000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9.266666670000006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.26666667000000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69.26666667000000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9.26666667000000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69.266666670000006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69.266666670000006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69.26666667000000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69.266666670000006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69.266666670000006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69.26666667000000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69.26666667000000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9.266666670000006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69.266666670000006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69.266666670000006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9.266666670000006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69.266666670000006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9.266666670000006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69.26666667000000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69.266666670000006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69.26666667000000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69.266666670000006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69.26666667000000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69.266666670000006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9.266666670000006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69.266666670000006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69.266666670000006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69.266666670000006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9.266666670000006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69.266666670000006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69.26666667000000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69.2666666700000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69.266666670000006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69.266666670000006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9.266666670000006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9.266666670000006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9.266666670000006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9.266666670000006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69.266666670000006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69.266666670000006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26666667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69.26666667000000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69.266666670000006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69.266666670000006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69.266666670000006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69.266666670000006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9.266666670000006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69.26666667000000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9.266666670000006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69.26666667000000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69.266666670000006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69.266666670000006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69.26666667000000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69.266666670000006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69.266666670000006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9.266666670000006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69.266666670000006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69.266666670000006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69.266666670000006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9.266666670000006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69.266666670000006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69.266666670000006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69.26666667000000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69.266666670000006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69.266666670000006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9.26666667000000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69.266666670000006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69.266666670000006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69.26666667000000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69.26666667000000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9.26666667000000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69.266666670000006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69.266666670000006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69.26666667000000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69.266666670000006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69.266666670000006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69.26666667000000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69.26666667000000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69.266666670000006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69.266666670000006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69.266666670000006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69.266666670000006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69.266666670000006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69.266666670000006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69.266666670000006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69.266666670000006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69.266666670000006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9.266666670000006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69.26666667000000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69.266666670000006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69.266666670000006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9.26666667000000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69.266666670000006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69.26666667000000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69.266666670000006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69.266666670000006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69.266666670000006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69.266666670000006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69.266666670000006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9.266666670000006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69.266666670000006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9.26666667000000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69.266666670000006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69.266666670000006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69.266666670000006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69.266666670000006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69.266666670000006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69.26666667000000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69.26666667000000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69.266666670000006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69.266666670000006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69.266666670000006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69.266666670000006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.266666670000006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69.266666670000006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9.266666670000006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69.26666667000000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9.266666670000006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69.266666670000006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69.266666670000006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69.266666670000006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69.266666670000006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69.266666670000006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9.266666670000006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69.26666667000000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69.266666670000006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69.266666670000006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69.266666670000006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69.26666667000000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9.26666667000000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9.266666670000006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69.266666670000006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69.266666670000006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69.266666670000006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69.266666670000006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69.26666667000000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9.266666670000006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69.266666670000006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69.266666670000006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69.266666670000006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69.26666667000000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69.266666670000006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69.266666670000006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9.26666667000000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69.266666670000006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69.266666670000006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9.26666667000000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69.266666670000006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69.266666670000006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69.266666670000006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69.26666667000000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69.266666670000006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69.266666670000006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69.266666670000006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69.266666670000006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69.266666670000006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69.26666667000000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69.266666670000006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69.266666670000006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69.266666670000006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9.266666670000006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69.266666670000006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9.266666670000006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69.266666670000006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69.26666667000000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69.26666667000000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9.26666667000000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69.26666667000000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69.26666667000000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69.26666667000000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9.266666670000006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69.266666670000006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69.26666667000000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69.266666670000006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9.26666667000000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69.26666667000000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69.266666670000006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69.26666667000000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69.266666670000006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69.26666667000000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9.26666667000000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9.26666667000000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69.26666667000000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69.266666670000006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69.266666670000006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69.266666670000006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69.266666670000006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69.2666666700000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9.266666670000006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69.26666667000000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69.266666670000006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9.266666670000006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69.266666670000006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9.266666670000006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69.26666667000000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69.266666670000006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69.26666667000000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69.26666667000000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69.26666667000000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9.26666667000000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9.26666667000000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9.26666667000000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9.266666670000006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69.26666667000000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69.266666670000006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26666667000000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69.266666670000006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69.26666667000000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69.2666666700000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69.266666670000006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69.266666670000006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69.266666670000006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69.26666667000000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9.26666667000000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69.26666667000000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69.266666670000006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69.266666670000006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69.26666667000000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69.266666670000006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69.26666667000000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69.266666670000006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69.266666670000006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.26666667000000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69.26666667000000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69.266666670000006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9.266666670000006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69.266666670000006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69.266666670000006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69.2666666700000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69.266666670000006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69.266666670000006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69.266666670000006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9.266666670000006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69.26666667000000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69.266666670000006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69.266666670000006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9.266666670000006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69.266666670000006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69.26666667000000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69.266666670000006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69.266666670000006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69.26666667000000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69.266666670000006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69.266666670000006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69.266666670000006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69.266666670000006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69.26666667000000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69.266666670000006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69.26666667000000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9.26666667000000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69.266666670000006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69.266666670000006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69.26666667000000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9.266666670000006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69.266666670000006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69.26666667000000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69.266666670000006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69.266666670000006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69.26666667000000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69.266666670000006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69.266666670000006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69.266666670000006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9.26666667000000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9.26666667000000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69.26666667000000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9.266666670000006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69.26666667000000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69.26666667000000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69.26666667000000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69.26666667000000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69.266666670000006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69.266666670000006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9.266666670000006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9.26666667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69.266666670000006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69.26666667000000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69.26666667000000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69.266666670000006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69.26666667000000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69.26666667000000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69.26666667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69.26666667000000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69.266666670000006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69.266666670000006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9.26666667000000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69.266666670000006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9.266666670000006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69.266666670000006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9.2666666700000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69.266666670000006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69.266666670000006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69.26666667000000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9.266666670000006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69.26666667000000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69.266666670000006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69.26666667000000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69.266666670000006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69.266666670000006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69.26666667000000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69.26666667000000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69.26666667000000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.26666667000000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69.26666667000000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69.26666667000000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69.26666667000000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69.266666670000006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26666667000000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69.26666667000000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69.26666667000000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69.266666670000006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69.26666667000000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9.266666670000006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69.266666670000006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9.2666666700000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69.266666670000006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69.26666667000000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69.266666670000006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69.266666670000006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69.26666667000000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69.26666667000000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69.266666670000006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9.26666667000000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69.26666667000000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69.266666670000006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69.266666670000006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9.266666670000006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9.26666667000000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69.26666667000000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69.266666670000006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69.26666667000000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69.26666667000000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69.266666670000006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69.26666667000000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69.26666667000000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9.266666670000006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69.26666667000000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69.26666667000000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9.26666667000000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69.26666667000000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9.26666667000000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9.266666670000006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69.266666670000006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69.26666667000000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69.266666670000006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69.266666670000006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69.266666670000006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69.26666667000000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69.26666667000000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9.266666670000006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69.26666667000000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69.266666670000006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69.266666670000006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69.266666670000006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9.266666670000006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69.266666670000006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69.266666670000006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69.266666670000006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69.266666670000006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9.266666670000006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69.266666670000006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69.266666670000006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69.266666670000006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69.266666670000006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69.266666670000006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69.266666670000006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69.266666670000006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69.266666670000006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9.26666667000000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69.266666670000006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69.266666670000006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9.266666670000006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69.266666670000006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9.26666667000000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69.266666670000006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69.266666670000006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9.266666670000006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9.26666667000000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69.266666670000006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69.26666667000000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69.266666670000006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69.266666670000006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69.266666670000006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69.26666667000000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69.266666670000006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69.266666670000006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69.266666670000006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9.266666670000006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9.26666667000000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69.266666670000006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9.266666670000006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69.26666667000000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69.266666670000006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69.266666670000006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69.266666670000006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69.26666667000000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69.26666667000000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69.266666670000006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9.266666670000006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69.266666670000006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9.266666670000006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69.26666667000000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69.266666670000006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69.266666670000006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69.266666670000006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69.26666667000000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69.26666667000000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69.266666670000006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69.26666667000000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69.266666670000006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9.266666670000006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69.266666670000006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69.266666670000006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9.266666670000006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69.26666667000000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69.266666670000006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69.266666670000006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69.266666670000006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69.266666670000006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9.266666670000006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69.266666670000006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9.266666670000006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69.266666670000006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69.26666667000000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69.266666670000006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69.266666670000006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69.266666670000006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69.266666670000006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9.2666666700000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9.266666670000006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69.266666670000006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69.266666670000006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9.266666670000006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69.266666670000006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69.266666670000006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69.266666670000006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69.266666670000006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9.26666667000000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69.26666667000000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69.26666667000000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69.26666667000000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69.266666670000006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9.266666670000006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9.266666670000006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69.266666670000006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69.26666667000000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69.266666670000006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69.266666670000006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69.26666667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69.26666667000000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9.26666667000000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9.26666667000000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9.266666670000006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9.26666667000000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9.266666670000006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69.26666667000000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9.266666670000006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9.266666670000006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69.26666667000000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69.266666670000006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69.266666670000006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69.2666666700000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69.266666670000006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69.266666670000006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69.26666667000000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69.266666670000006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69.266666670000006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69.266666670000006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69.26666667000000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69.26666667000000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9.26666667000000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69.26666667000000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9.266666670000006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69.266666670000006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69.266666670000006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69.266666670000006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69.26666667000000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69.266666670000006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9.266666670000006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9.26666667000000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69.266666670000006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69.266666670000006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.266666670000006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9.266666670000006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69.266666670000006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69.26666667000000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69.26666667000000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69.266666670000006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69.266666670000006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69.266666670000006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69.266666670000006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69.266666670000006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69.266666670000006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69.266666670000006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69.266666670000006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69.266666670000006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69.266666670000006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69.266666670000006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69.266666670000006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69.266666670000006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9.266666670000006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69.266666670000006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69.266666670000006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69.266666670000006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69.26666667000000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69.266666670000006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69.266666670000006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69.266666670000006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69.266666670000006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9.26666667000000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69.266666670000006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69.266666670000006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69.26666667000000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69.266666670000006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69.266666670000006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69.26666667000000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69.266666670000006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69.266666670000006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9.26666667000000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69.266666670000006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69.266666670000006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69.26666667000000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69.266666670000006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69.266666670000006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69.26666667000000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69.266666670000006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69.266666670000006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69.266666670000006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69.26666667000000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9.266666670000006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26666667000000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69.266666670000006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9.266666670000006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69.26666667000000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69.266666670000006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9.266666670000006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69.266666670000006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69.266666670000006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9.2666666700000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69.266666670000006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69.266666670000006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69.266666670000006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9.266666670000006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69.266666670000006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69.266666670000006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69.266666670000006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69.266666670000006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9.26666667000000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69.266666670000006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69.266666670000006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69.266666670000006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9.266666670000006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69.26666667000000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69.266666670000006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9.26666667000000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69.266666670000006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69.266666670000006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69.266666670000006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9.266666670000006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69.266666670000006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69.266666670000006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69.266666670000006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69.266666670000006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69.26666667000000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69.266666670000006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69.26666667000000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69.266666670000006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69.26666667000000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69.266666670000006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69.266666670000006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69.266666670000006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69.266666670000006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69.26666667000000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69.266666670000006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69.266666670000006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69.26666667000000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69.266666670000006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69.266666670000006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9.26666667000000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69.26666667000000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9.266666670000006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69.266666670000006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69.266666670000006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69.266666670000006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69.26666667000000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69.26666667000000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69.26666667000000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69.266666670000006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69.266666670000006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69.266666670000006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69.266666670000006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9.26666667000000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69.266666670000006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9.26666667000000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69.26666667000000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69.266666670000006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69.266666670000006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69.2666666700000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9.266666670000006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69.266666670000006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69.26666667000000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9.266666670000006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9.266666670000006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9.26666667000000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9.266666670000006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69.266666670000006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69.266666670000006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69.266666670000006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69.266666670000006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69.26666667000000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69.266666670000006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69.266666670000006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69.26666667000000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69.2666666700000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69.266666670000006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69.266666670000006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69.26666667000000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9.26666667000000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69.266666670000006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69.266666670000006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69.26666667000000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69.266666670000006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69.26666667000000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69.266666670000006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69.266666670000006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69.266666670000006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69.266666670000006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69.266666670000006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69.266666670000006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69.266666670000006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69.266666670000006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69.266666670000006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69.266666670000006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69.266666670000006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69.266666670000006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9.266666670000006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69.26666667000000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69.26666667000000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69.266666670000006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69.266666670000006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69.26666667000000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69.266666670000006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69.26666667000000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69.266666670000006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69.266666670000006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9.266666670000006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9.26666667000000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69.26666667000000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69.266666670000006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69.26666667000000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69.26666667000000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69.266666670000006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69.26666667000000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9.26666667000000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69.266666670000006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69.26666667000000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69.266666670000006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69.26666667000000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69.266666670000006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69.26666667000000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69.266666670000006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69.26666667000000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69.266666670000006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69.26666667000000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9.266666670000006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69.26666667000000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9.266666670000006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9.266666670000006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69.26666667000000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69.266666670000006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69.26666667000000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69.266666670000006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69.266666670000006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69.26666667000000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69.26666667000000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69.266666670000006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69.266666670000006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69.266666670000006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9.26666667000000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69.266666670000006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69.266666670000006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69.266666670000006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69.2666666700000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69.266666670000006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69.266666670000006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69.266666670000006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69.266666670000006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69.266666670000006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69.266666670000006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69.266666670000006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69.266666670000006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69.266666670000006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69.266666670000006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69.266666670000006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69.26666667000000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69.266666670000006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69.266666670000006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69.266666670000006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69.26666667000000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69.266666670000006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69.266666670000006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9.266666670000006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69.266666670000006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69.266666670000006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9.266666670000006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9.266666670000006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69.266666670000006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69.266666670000006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9.266666670000006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69.266666670000006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69.266666670000006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69.26666667000000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.266666670000006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69.266666670000006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69.26666667000000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9.266666670000006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9.26666667000000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69.266666670000006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69.266666670000006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69.26666667000000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69.26666667000000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69.2666666700000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69.26666667000000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69.26666667000000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69.26666667000000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69.266666670000006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69.266666670000006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69.266666670000006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9.266666670000006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69.2666666700000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69.26666667000000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69.26666667000000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69.266666670000006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69.266666670000006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69.266666670000006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69.26666667000000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69.26666667000000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69.2666666700000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69.266666670000006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9.26666667000000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69.266666670000006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69.26666667000000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9.266666670000006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69.266666670000006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69.266666670000006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69.266666670000006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69.266666670000006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69.266666670000006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69.26666667000000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69.266666670000006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9.266666670000006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69.26666667000000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69.266666670000006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69.26666667000000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9.266666670000006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9.26666667000000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69.266666670000006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69.266666670000006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69.266666670000006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69.26666667000000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69.266666670000006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69.266666670000006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69.266666670000006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69.266666670000006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9.26666667000000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9.266666670000006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69.266666670000006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9.26666667000000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9.266666670000006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69.266666670000006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69.266666670000006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.266666670000006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69.266666670000006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69.266666670000006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69.266666670000006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69.26666667000000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69.266666670000006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69.26666667000000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69.266666670000006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9.26666667000000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69.266666670000006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69.26666667000000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9.266666670000006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69.266666670000006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69.26666667000000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69.266666670000006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69.26666667000000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69.266666670000006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69.26666667000000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69.266666670000006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69.266666670000006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69.266666670000006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9.26666667000000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69.266666670000006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69.26666667000000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69.266666670000006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69.266666670000006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69.266666670000006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69.266666670000006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69.26666667000000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69.266666670000006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9.266666670000006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.266666670000006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69.266666670000006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69.26666667000000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9.266666670000006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69.266666670000006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69.266666670000006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69.266666670000006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69.266666670000006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69.26666667000000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9.26666667000000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9.266666670000006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69.26666667000000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69.26666667000000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9.266666670000006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69.266666670000006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69.266666670000006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9.266666670000006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69.26666667000000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69.26666667000000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69.26666667000000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69.266666670000006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69.26666667000000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69.26666667000000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69.266666670000006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9.266666670000006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69.266666670000006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69.266666670000006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69.26666667000000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69.266666670000006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69.266666670000006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69.266666670000006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9.266666670000006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9.266666670000006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9.26666667000000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9.266666670000006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69.26666667000000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69.266666670000006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9.266666670000006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69.266666670000006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69.266666670000006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69.266666670000006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69.266666670000006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69.266666670000006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9.266666670000006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69.26666667000000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69.266666670000006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69.266666670000006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69.266666670000006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69.266666670000006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69.266666670000006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69.266666670000006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69.26666667000000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9.266666670000006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.266666670000006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.266666670000006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69.26666667000000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9.26666667000000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69.26666667000000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69.26666667000000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69.266666670000006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69.266666670000006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69.266666670000006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69.266666670000006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9.266666670000006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69.2666666700000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69.266666670000006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69.266666670000006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266666670000006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9.266666670000006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69.266666670000006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9.266666670000006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9.266666670000006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69.266666670000006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69.266666670000006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69.266666670000006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69.26666667000000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9.26666667000000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69.26666667000000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69.266666670000006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69.266666670000006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69.266666670000006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69.266666670000006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69.26666667000000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69.26666667000000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69.266666670000006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9.266666670000006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69.26666667000000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69.2666666700000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69.266666670000006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69.266666670000006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69.266666670000006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69.266666670000006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69.266666670000006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69.266666670000006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69.26666667000000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69.266666670000006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69.266666670000006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69.26666667000000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69.266666670000006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69.266666670000006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69.26666667000000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69.266666670000006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69.266666670000006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69.266666670000006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69.266666670000006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69.266666670000006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69.266666670000006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69.26666667000000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69.26666667000000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69.266666670000006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69.266666670000006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69.266666670000006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69.266666670000006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69.266666670000006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69.266666670000006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69.266666670000006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69.26666667000000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69.266666670000006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69.266666670000006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69.266666670000006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9.266666670000006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69.26666667000000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69.266666670000006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69.266666670000006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69.266666670000006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69.266666670000006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69.26666667000000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69.26666667000000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69.266666670000006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69.266666670000006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9.26666667000000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69.266666670000006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9.266666670000006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69.266666670000006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69.26666667000000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9.26666667000000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69.26666667000000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9.266666670000006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69.266666670000006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69.26666667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69.26666667000000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69.266666670000006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69.266666670000006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69.2666666700000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9.266666670000006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69.26666667000000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69.26666667000000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69.266666670000006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9.266666670000006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69.26666667000000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266666670000006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69.26666667000000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69.266666670000006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69.266666670000006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69.266666670000006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9.266666670000006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.26666667000000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69.266666670000006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9.26666667000000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69.26666667000000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69.266666670000006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69.26666667000000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69.266666670000006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69.266666670000006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69.266666670000006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9.266666670000006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69.266666670000006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69.26666667000000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69.266666670000006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69.266666670000006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69.266666670000006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69.266666670000006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9.266666670000006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69.266666670000006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69.266666670000006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9.266666670000006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69.266666670000006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69.266666670000006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9.266666670000006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9.266666670000006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69.266666670000006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69.266666670000006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69.266666670000006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69.266666670000006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69.266666670000006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69.266666670000006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69.266666670000006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9.26666667000000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9.26666667000000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69.266666670000006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69.266666670000006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69.266666670000006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69.26666667000000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69.26666667000000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69.266666670000006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69.266666670000006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69.266666670000006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69.26666667000000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69.266666670000006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69.266666670000006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69.266666670000006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69.266666670000006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69.266666670000006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69.266666670000006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69.26666667000000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69.2666666700000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69.266666670000006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69.266666670000006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69.266666670000006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69.266666670000006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9.266666670000006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69.266666670000006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9.26666667000000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69.266666670000006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69.266666670000006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69.26666667000000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69.26666667000000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9.266666670000006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69.266666670000006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69.266666670000006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9.26666667000000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69.26666667000000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69.266666670000006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69.266666670000006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9.266666670000006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69.266666670000006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69.26666667000000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69.266666670000006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69.266666670000006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69.26666667000000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9.266666670000006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69.266666670000006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69.266666670000006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69.266666670000006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69.266666670000006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69.26666667000000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69.266666670000006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9.266666670000006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69.266666670000006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69.26666667000000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69.266666670000006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69.26666667000000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69.266666670000006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69.266666670000006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69.26666667000000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69.266666670000006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69.26666667000000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9.26666667000000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9.266666670000006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9.26666667000000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69.266666670000006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69.266666670000006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69.266666670000006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69.26666667000000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9.266666670000006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69.266666670000006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69.266666670000006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69.266666670000006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69.266666670000006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.266666670000006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9.266666670000006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9.266666670000006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69.266666670000006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69.266666670000006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9.266666670000006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9.266666670000006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69.26666667000000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9.266666670000006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69.266666670000006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69.266666670000006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69.266666670000006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69.266666670000006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69.266666670000006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69.266666670000006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9.266666670000006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9.266666670000006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69.266666670000006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69.266666670000006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69.266666670000006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9.266666670000006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69.26666667000000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69.26666667000000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9.266666670000006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9.266666670000006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9.266666670000006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69.266666670000006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69.266666670000006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69.266666670000006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69.266666670000006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69.26666667000000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9.266666670000006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9.266666670000006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69.26666667000000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69.266666670000006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69.266666670000006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9.266666670000006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69.266666670000006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69.266666670000006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9.266666670000006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69.266666670000006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9.266666670000006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69.266666670000006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9.266666670000006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26666667000000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69.266666670000006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69.266666670000006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69.26666667000000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9.26666667000000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9.266666670000006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9.26666667000000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69.26666667000000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69.266666670000006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69.266666670000006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69.266666670000006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69.266666670000006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9.266666670000006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69.26666667000000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69.26666667000000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9.266666670000006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69.26666667000000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69.266666670000006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69.266666670000006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69.266666670000006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69.26666667000000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69.26666667000000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69.26666667000000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69.26666667000000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9.266666670000006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9.266666670000006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69.26666667000000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69.266666670000006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69.26666667000000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9.26666667000000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69.266666670000006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69.266666670000006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69.266666670000006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9.266666670000006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69.266666670000006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69.266666670000006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9.26666667000000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69.26666667000000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69.266666670000006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9.26666667000000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69.266666670000006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69.266666670000006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69.266666670000006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69.26666667000000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69.26666667000000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9.266666670000006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69.26666667000000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9.266666670000006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9.266666670000006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69.266666670000006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9.266666670000006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9.266666670000006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69.266666670000006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9.266666670000006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69.266666670000006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69.26666667000000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69.266666670000006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69.266666670000006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69.26666667000000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9.266666670000006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69.266666670000006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69.26666667000000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69.266666670000006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69.266666670000006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69.26666667000000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69.266666670000006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9.26666667000000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69.26666667000000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9.2666666700000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9.266666670000006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69.266666670000006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69.266666670000006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69.266666670000006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69.26666667000000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9.266666670000006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69.26666667000000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69.266666670000006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69.266666670000006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69.26666667000000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69.266666670000006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69.26666667000000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69.26666667000000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9.266666670000006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69.266666670000006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69.266666670000006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9.266666670000006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69.266666670000006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69.266666670000006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9.26666667000000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69.26666667000000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9.266666670000006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69.26666667000000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9.266666670000006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69.26666667000000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69.26666667000000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9.266666670000006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69.26666667000000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69.266666670000006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69.266666670000006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9.26666667000000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69.26666667000000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69.266666670000006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9.266666670000006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69.26666667000000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9.26666667000000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69.266666670000006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69.266666670000006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69.266666670000006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9.26666667000000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69.26666667000000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69.266666670000006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69.266666670000006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69.26666667000000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69.266666670000006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69.26666667000000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69.266666670000006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9.266666670000006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69.26666667000000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9.266666670000006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9.26666667000000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69.266666670000006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9.26666667000000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9.266666670000006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69.266666670000006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69.266666670000006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69.266666670000006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69.26666667000000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69.266666670000006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69.266666670000006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9.26666667000000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69.26666667000000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69.266666670000006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69.266666670000006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9.26666667000000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69.26666667000000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69.26666667000000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69.266666670000006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9.266666670000006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69.266666670000006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9.266666670000006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69.26666667000000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9.26666667000000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69.266666670000006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9.26666667000000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69.266666670000006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9.266666670000006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69.266666670000006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69.266666670000006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69.266666670000006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69.26666667000000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69.26666667000000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69.266666670000006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69.266666670000006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9.266666670000006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69.266666670000006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69.26666667000000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69.26666667000000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69.26666667000000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9.26666667000000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69.26666667000000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9.266666670000006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69.2666666700000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69.266666670000006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69.26666667000000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69.26666667000000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9.266666670000006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69.266666670000006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69.26666667000000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69.266666670000006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69.26666667000000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9.266666670000006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69.266666670000006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.266666670000006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9.266666670000006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69.266666670000006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69.266666670000006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69.266666670000006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69.266666670000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9.26666667000000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69.266666670000006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69.26666667000000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69.266666670000006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69.266666670000006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69.266666670000006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69.26666667000000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69.26666667000000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9.26666667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9.266666670000006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9.26666667000000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69.266666670000006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69.26666667000000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69.266666670000006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9.266666670000006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69.266666670000006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69.2666666700000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9.266666670000006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69.26666667000000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69.266666670000006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69.26666667000000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9.266666670000006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69.26666667000000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9.26666667000000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69.26666667000000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69.266666670000006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9.266666670000006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9.26666667000000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9.266666670000006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69.2666666700000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9.266666670000006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69.26666667000000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69.266666670000006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69.266666670000006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69.266666670000006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69.266666670000006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69.266666670000006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69.26666667000000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69.266666670000006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9.2666666700000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9.266666670000006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9.26666667000000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69.266666670000006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9.26666667000000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69.266666670000006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9.266666670000006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69.266666670000006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9.26666667000000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69.266666670000006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69.266666670000006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69.26666667000000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69.266666670000006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9.266666670000006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69.266666670000006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69.266666670000006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9.266666670000006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69.266666670000006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69.26666667000000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69.266666670000006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69.26666667000000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9.26666667000000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9.266666670000006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69.266666670000006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69.266666670000006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69.266666670000006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69.266666670000006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69.266666670000006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9.266666670000006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69.266666670000006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69.266666670000006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69.266666670000006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69.266666670000006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69.266666670000006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69.26666667000000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9.266666670000006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69.266666670000006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69.266666670000006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69.266666670000006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69.266666670000006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69.266666670000006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69.26666667000000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69.266666670000006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69.266666670000006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9.266666670000006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9.266666670000006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9.266666670000006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69.266666670000006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9.266666670000006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9.266666670000006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69.266666670000006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69.266666670000006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9.266666670000006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69.266666670000006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69.266666670000006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9.266666670000006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69.266666670000006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69.266666670000006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69.26666667000000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69.26666667000000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9.266666670000006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9.266666670000006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69.266666670000006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9.266666670000006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69.26666667000000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69.266666670000006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69.266666670000006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69.26666667000000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.266666670000006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266666670000006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9.26666667000000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69.266666670000006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69.26666667000000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69.266666670000006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69.26666667000000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69.26666667000000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69.26666667000000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69.266666670000006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9.266666670000006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9.266666670000006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69.266666670000006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69.266666670000006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69.26666667000000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69.26666667000000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69.266666670000006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69.266666670000006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69.26666667000000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69.266666670000006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69.266666670000006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9.26666667000000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9.266666670000006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9.266666670000006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9.266666670000006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69.266666670000006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69.266666670000006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69.26666667000000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69.266666670000006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69.266666670000006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69.266666670000006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69.266666670000006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69.266666670000006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69.266666670000006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69.266666670000006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69.26666667000000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69.266666670000006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9.266666670000006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69.266666670000006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9.26666667000000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69.26666667000000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69.26666667000000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9.266666670000006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69.266666670000006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69.266666670000006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69.2666666700000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9.26666667000000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69.26666667000000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9.26666667000000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69.266666670000006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69.2666666700000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69.26666667000000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69.26666667000000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9.266666670000006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9.26666667000000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69.26666667000000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69.266666670000006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69.266666670000006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69.26666667000000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69.266666670000006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69.26666667000000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69.266666670000006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69.26666667000000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69.266666670000006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69.26666667000000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69.266666670000006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69.266666670000006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69.266666670000006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9.26666667000000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69.266666670000006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69.26666667000000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9.26666667000000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69.26666667000000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69.26666667000000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69.26666667000000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69.266666670000006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69.26666667000000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69.266666670000006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69.266666670000006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69.266666670000006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69.266666670000006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69.26666667000000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9.266666670000006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9.266666670000006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9.266666670000006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69.266666670000006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9.266666670000006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69.266666670000006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9.266666670000006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69.266666670000006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9.266666670000006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69.26666667000000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69.266666670000006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69.26666667000000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69.266666670000006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9.266666670000006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9.266666670000006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9.266666670000006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69.266666670000006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69.266666670000006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69.266666670000006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69.266666670000006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9.266666670000006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69.26666667000000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69.266666670000006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69.26666667000000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69.266666670000006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9.266666670000006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69.266666670000006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69.26666667000000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9.26666667000000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9.266666670000006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69.26666667000000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69.266666670000006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69.266666670000006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69.266666670000006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69.266666670000006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69.266666670000006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69.266666670000006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9.266666670000006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69.26666667000000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9.266666670000006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69.266666670000006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9.266666670000006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9.266666670000006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69.26666667000000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69.266666670000006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69.266666670000006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69.266666670000006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69.266666670000006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69.266666670000006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69.266666670000006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9.266666670000006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69.266666670000006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9.266666670000006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69.266666670000006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69.266666670000006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69.266666670000006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9.266666670000006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69.266666670000006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69.266666670000006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69.266666670000006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69.26666667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9.26666667000000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69.266666670000006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69.266666670000006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69.26666667000000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69.266666670000006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69.266666670000006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9.26666667000000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9.266666670000006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9.26666667000000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9.26666667000000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69.266666670000006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9.26666667000000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9.26666667000000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69.266666670000006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69.266666670000006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69.266666670000006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9.266666670000006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69.266666670000006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69.266666670000006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9.266666670000006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69.26666667000000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69.26666667000000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69.266666670000006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69.266666670000006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69.26666667000000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69.266666670000006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9.266666670000006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9.26666667000000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69.26666667000000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69.26666667000000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9.26666667000000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69.26666667000000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69.266666670000006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69.266666670000006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9.26666667000000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69.26666667000000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69.26666667000000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69.266666670000006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69.266666670000006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69.266666670000006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69.266666670000006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69.266666670000006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9.26666667000000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69.266666670000006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9.266666670000006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69.26666667000000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9.26666667000000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69.26666667000000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69.26666667000000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69.266666670000006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69.26666667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69.266666670000006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69.2666666700000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69.26666667000000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69.266666670000006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9.26666667000000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69.266666670000006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69.26666667000000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69.266666670000006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69.26666667000000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9.266666670000006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69.266666670000006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69.26666667000000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69.26666667000000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69.26666667000000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69.26666667000000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69.266666670000006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69.266666670000006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69.266666670000006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69.266666670000006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69.26666667000000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9.266666670000006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9.266666670000006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69.266666670000006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9.266666670000006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69.26666667000000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69.26666667000000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69.266666670000006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69.26666667000000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69.266666670000006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69.266666670000006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69.266666670000006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69.266666670000006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69.26666667000000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69.266666670000006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69.26666667000000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69.266666670000006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9.266666670000006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9.266666670000006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69.26666667000000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9.266666670000006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69.266666670000006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9.2666666700000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9.26666667000000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69.266666670000006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69.26666667000000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9.26666667000000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69.266666670000006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69.266666670000006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69.266666670000006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69.266666670000006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69.266666670000006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69.266666670000006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69.26666667000000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69.266666670000006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69.266666670000006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69.26666667000000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9.26666667000000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9.266666670000006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69.266666670000006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69.266666670000006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69.26666667000000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69.266666670000006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69.266666670000006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69.266666670000006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69.26666667000000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69.266666670000006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9.266666670000006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69.26666667000000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69.266666670000006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69.266666670000006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69.266666670000006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9.266666670000006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69.266666670000006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9.266666670000006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69.266666670000006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69.266666670000006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69.26666667000000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69.266666670000006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69.26666667000000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69.266666670000006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69.266666670000006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69.266666670000006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.26666667000000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9.26666667000000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69.26666667000000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69.266666670000006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69.266666670000006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69.26666667000000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69.26666667000000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69.266666670000006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9.266666670000006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69.26666667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69.266666670000006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69.26666667000000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69.26666667000000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69.266666670000006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9.266666670000006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69.266666670000006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69.26666667000000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69.266666670000006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69.266666670000006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69.266666670000006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69.26666667000000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69.266666670000006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9.266666670000006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69.266666670000006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69.266666670000006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69.266666670000006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69.266666670000006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69.26666667000000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69.266666670000006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.26666667000000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69.26666667000000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69.26666667000000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69.266666670000006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69.266666670000006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69.266666670000006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69.266666670000006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9.266666670000006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9.26666667000000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69.26666667000000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9.26666667000000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69.26666667000000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69.266666670000006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69.266666670000006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9.266666670000006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69.266666670000006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9.266666670000006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9.266666670000006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69.266666670000006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69.266666670000006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69.26666667000000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69.266666670000006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69.26666667000000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69.266666670000006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69.26666667000000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69.266666670000006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69.266666670000006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69.266666670000006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69.266666670000006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9.266666670000006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69.266666670000006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9.26666667000000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69.266666670000006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69.2666666700000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69.26666667000000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9.266666670000006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69.266666670000006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26666667000000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69.266666670000006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69.266666670000006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69.266666670000006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69.266666670000006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69.26666667000000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9.266666670000006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69.26666667000000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69.266666670000006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69.26666667000000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69.266666670000006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9.266666670000006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9.26666667000000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69.266666670000006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69.26666667000000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9.266666670000006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69.266666670000006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69.26666667000000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69.266666670000006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9.26666667000000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69.266666670000006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69.26666667000000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69.26666667000000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9.266666670000006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9.266666670000006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69.266666670000006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69.266666670000006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69.26666667000000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69.26666667000000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69.26666667000000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9.266666670000006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69.26666667000000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69.26666667000000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6666667000000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69.266666670000006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69.266666670000006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9.266666670000006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69.26666667000000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69.266666670000006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69.266666670000006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9.266666670000006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69.266666670000006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69.266666670000006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69.26666667000000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9.266666670000006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69.266666670000006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69.266666670000006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69.26666667000000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9.266666670000006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69.266666670000006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69.26666667000000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69.266666670000006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69.266666670000006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69.26666667000000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69.266666670000006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69.266666670000006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9.26666667000000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69.26666667000000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69.266666670000006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9.266666670000006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69.266666670000006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9.266666670000006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69.266666670000006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69.26666667000000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9.266666670000006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69.26666667000000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69.26666667000000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69.266666670000006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69.266666670000006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9.266666670000006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9.266666670000006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9.266666670000006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69.26666667000000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69.26666667000000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69.266666670000006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69.26666667000000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69.266666670000006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9.26666667000000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69.266666670000006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9.26666667000000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69.266666670000006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69.26666667000000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69.266666670000006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69.266666670000006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69.26666667000000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69.26666667000000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69.266666670000006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69.266666670000006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69.26666667000000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69.26666667000000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69.26666667000000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9.266666670000006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9.266666670000006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69.266666670000006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69.266666670000006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69.266666670000006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69.26666667000000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69.26666667000000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9.266666670000006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69.26666667000000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69.266666670000006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9.266666670000006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69.266666670000006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69.266666670000006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69.266666670000006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69.266666670000006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69.266666670000006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69.266666670000006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9.26666667000000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69.266666670000006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69.26666667000000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69.266666670000006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9.266666670000006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69.266666670000006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69.266666670000006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69.26666667000000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69.266666670000006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69.266666670000006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69.266666670000006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69.266666670000006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69.26666667000000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69.266666670000006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69.266666670000006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9.266666670000006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69.266666670000006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9.26666667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69.266666670000006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9.26666667000000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69.266666670000006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9.26666667000000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69.2666666700000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69.266666670000006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69.266666670000006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69.26666667000000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9.266666670000006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9.26666667000000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9.266666670000006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69.26666667000000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69.266666670000006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69.266666670000006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69.266666670000006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69.266666670000006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69.26666667000000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69.26666667000000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69.26666667000000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69.26666667000000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69.26666667000000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69.266666670000006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69.266666670000006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69.266666670000006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69.26666667000000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69.266666670000006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69.26666667000000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69.26666667000000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9.26666667000000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9.26666667000000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69.26666667000000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26666667000000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9.26666667000000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9.266666670000006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69.266666670000006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69.266666670000006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9.266666670000006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69.26666667000000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69.26666667000000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69.26666667000000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69.266666670000006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69.26666667000000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9.266666670000006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69.266666670000006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9.266666670000006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69.26666667000000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69.26666667000000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69.266666670000006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9.266666670000006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69.266666670000006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69.26666667000000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69.26666667000000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69.266666670000006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69.266666670000006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69.266666670000006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9.266666670000006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69.266666670000006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9.266666670000006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9.26666667000000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69.266666670000006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69.266666670000006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69.266666670000006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69.26666667000000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9.266666670000006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69.266666670000006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69.266666670000006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69.266666670000006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69.266666670000006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69.266666670000006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69.266666670000006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69.26666667000000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69.26666667000000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69.26666667000000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9.266666670000006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69.26666667000000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69.266666670000006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69.26666667000000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69.26666667000000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69.266666670000006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9.266666670000006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69.266666670000006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69.26666667000000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69.266666670000006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69.266666670000006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69.266666670000006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69.266666670000006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69.266666670000006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69.266666670000006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69.266666670000006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9.26666667000000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69.26666667000000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69.26666667000000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69.266666670000006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69.266666670000006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9.266666670000006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69.266666670000006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69.2666666700000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69.266666670000006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69.266666670000006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69.266666670000006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69.266666670000006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69.26666667000000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69.266666670000006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69.266666670000006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69.26666667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69.266666670000006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69.2666666700000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69.266666670000006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69.266666670000006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9.266666670000006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69.26666667000000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69.2666666700000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69.266666670000006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9.26666667000000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69.266666670000006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9.26666667000000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9.266666670000006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69.266666670000006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69.266666670000006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69.26666667000000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69.26666667000000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9.26666667000000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69.26666667000000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69.266666670000006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69.26666667000000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9.266666670000006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69.26666667000000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69.26666667000000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69.266666670000006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69.26666667000000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69.26666667000000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69.26666667000000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69.266666670000006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9.26666667000000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9.266666670000006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69.26666667000000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69.266666670000006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69.266666670000006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69.26666667000000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69.26666667000000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69.266666670000006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69.26666667000000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69.266666670000006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69.26666667000000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69.266666670000006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69.266666670000006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69.266666670000006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69.26666667000000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9.266666670000006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69.266666670000006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69.266666670000006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9.26666667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69.26666667000000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69.266666670000006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9.266666670000006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69.26666667000000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69.266666670000006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69.266666670000006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69.266666670000006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69.26666667000000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9.266666670000006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69.26666667000000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69.26666667000000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69.26666667000000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69.266666670000006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69.26666667000000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9.266666670000006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69.266666670000006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69.266666670000006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.26666667000000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9.266666670000006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69.266666670000006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69.266666670000006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69.266666670000006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69.26666667000000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69.26666667000000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69.266666670000006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69.266666670000006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69.266666670000006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69.266666670000006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9.266666670000006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69.26666667000000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69.266666670000006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69.26666667000000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69.26666667000000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9.26666667000000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69.266666670000006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69.26666667000000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69.266666670000006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69.266666670000006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69.266666670000006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9.266666670000006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69.26666667000000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9.26666667000000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69.26666667000000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69.266666670000006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69.26666667000000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69.266666670000006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69.266666670000006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69.26666667000000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69.266666670000006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69.266666670000006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69.266666670000006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69.266666670000006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69.26666667000000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69.26666667000000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69.266666670000006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69.266666670000006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69.266666670000006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69.26666667000000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69.266666670000006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69.26666667000000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69.266666670000006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69.266666670000006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69.266666670000006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69.266666670000006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69.266666670000006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69.266666670000006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9.266666670000006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69.266666670000006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69.266666670000006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69.266666670000006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9.266666670000006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9.266666670000006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69.26666667000000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9.266666670000006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69.266666670000006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9.26666667000000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69.26666667000000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69.266666670000006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69.2666666700000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9.266666670000006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69.266666670000006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9.26666667000000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9.266666670000006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9.26666667000000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69.26666667000000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69.26666667000000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69.266666670000006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69.26666667000000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69.266666670000006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9.266666670000006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9.26666667000000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69.26666667000000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9.26666667000000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69.266666670000006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69.26666667000000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9.266666670000006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69.266666670000006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69.266666670000006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9.266666670000006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69.266666670000006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69.26666667000000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69.26666667000000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69.266666670000006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69.2666666700000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9.266666670000006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9.266666670000006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69.26666667000000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9.266666670000006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69.26666667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9.266666670000006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69.26666667000000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9.266666670000006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9.26666667000000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9.26666667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9.266666670000006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69.266666670000006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69.266666670000006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69.26666667000000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69.266666670000006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69.266666670000006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9.266666670000006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69.26666667000000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69.26666667000000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69.26666667000000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69.26666667000000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9.266666670000006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69.266666670000006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69.26666667000000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69.266666670000006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69.26666667000000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69.2666666700000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69.266666670000006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69.266666670000006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69.26666667000000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69.266666670000006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69.266666670000006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69.266666670000006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69.266666670000006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69.2666666700000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69.266666670000006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69.266666670000006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9.266666670000006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9.266666670000006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9.26666667000000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69.26666667000000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69.266666670000006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69.266666670000006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69.2666666700000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9.26666667000000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9.26666667000000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69.26666667000000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69.26666667000000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9.26666667000000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26666667000000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69.26666667000000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9.26666667000000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9.266666670000006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.266666670000006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9.266666670000006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9.266666670000006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69.266666670000006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69.266666670000006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69.266666670000006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69.26666667000000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69.266666670000006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69.266666670000006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69.266666670000006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69.266666670000006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69.266666670000006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69.266666670000006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69.266666670000006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69.266666670000006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69.266666670000006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69.26666667000000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69.266666670000006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69.266666670000006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69.266666670000006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69.266666670000006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69.266666670000006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69.266666670000006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69.266666670000006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69.26666667000000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69.26666667000000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69.2666666700000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69.266666670000006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69.26666667000000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69.266666670000006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69.266666670000006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69.266666670000006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69.266666670000006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69.266666670000006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9.266666670000006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9.26666667000000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69.26666667000000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69.2666666700000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69.266666670000006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69.266666670000006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9.26666667000000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9.266666670000006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69.266666670000006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69.26666667000000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69.266666670000006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69.266666670000006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69.26666667000000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9.266666670000006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69.266666670000006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69.26666667000000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69.266666670000006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69.26666667000000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9.26666667000000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69.266666670000006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69.266666670000006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69.266666670000006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69.26666667000000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69.26666667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69.26666667000000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69.26666667000000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69.26666667000000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9.266666670000006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69.266666670000006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69.266666670000006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69.266666670000006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69.266666670000006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69.26666667000000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69.266666670000006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9.266666670000006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69.266666670000006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69.26666667000000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69.26666667000000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69.266666670000006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69.26666667000000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69.26666667000000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69.266666670000006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69.26666667000000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69.26666667000000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9.266666670000006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9.266666670000006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9.266666670000006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9.266666670000006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69.26666667000000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69.266666670000006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69.266666670000006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69.266666670000006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69.266666670000006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69.266666670000006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69.26666667000000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69.266666670000006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69.26666667000000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9.266666670000006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9.26666667000000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69.26666667000000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69.26666667000000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9.266666670000006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69.266666670000006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9.266666670000006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69.26666667000000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9.266666670000006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69.266666670000006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69.266666670000006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69.266666670000006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69.266666670000006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69.266666670000006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69.266666670000006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69.266666670000006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9.266666670000006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9.266666670000006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69.266666670000006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69.266666670000006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69.266666670000006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69.266666670000006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69.26666667000000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69.266666670000006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9.266666670000006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69.266666670000006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69.266666670000006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69.266666670000006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69.266666670000006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9.266666670000006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69.266666670000006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9.266666670000006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69.266666670000006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69.266666670000006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69.26666667000000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69.266666670000006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69.266666670000006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9.266666670000006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69.266666670000006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69.266666670000006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69.266666670000006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69.266666670000006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69.266666670000006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69.26666667000000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69.266666670000006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69.266666670000006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69.266666670000006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69.266666670000006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69.266666670000006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69.266666670000006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69.266666670000006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69.266666670000006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69.266666670000006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9.266666670000006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69.26666667000000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69.266666670000006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69.266666670000006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69.266666670000006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69.266666670000006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69.266666670000006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69.266666670000006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69.266666670000006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69.266666670000006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69.266666670000006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9.266666670000006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9.266666670000006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9.266666670000006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69.266666670000006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69.266666670000006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69.266666670000006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69.266666670000006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69.266666670000006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69.26666667000000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9.2666666700000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9.266666670000006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69.26666667000000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69.266666670000006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69.266666670000006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69.26666667000000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69.266666670000006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69.266666670000006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69.26666667000000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69.26666667000000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69.266666670000006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69.266666670000006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69.266666670000006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69.266666670000006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26666667000000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9.266666670000006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69.266666670000006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9.266666670000006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69.266666670000006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69.266666670000006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69.266666670000006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69.266666670000006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69.266666670000006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69.266666670000006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69.266666670000006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69.266666670000006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69.266666670000006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69.266666670000006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69.266666670000006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9.2666666700000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69.266666670000006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69.266666670000006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69.266666670000006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69.266666670000006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9.26666667000000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9.266666670000006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9.266666670000006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9.266666670000006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69.266666670000006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69.266666670000006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69.2666666700000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69.266666670000006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69.266666670000006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69.266666670000006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69.266666670000006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9.26666667000000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69.266666670000006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6666670000006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69.266666670000006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69.266666670000006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69.266666670000006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69.26666667000000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9.26666667000000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69.266666670000006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69.2666666700000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69.266666670000006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69.266666670000006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69.266666670000006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69.26666667000000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9.26666667000000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69.26666667000000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9.26666667000000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69.26666667000000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69.266666670000006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69.26666667000000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69.266666670000006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69.266666670000006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69.266666670000006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69.266666670000006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69.266666670000006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9.26666667000000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9.266666670000006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69.26666667000000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69.26666667000000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69.266666670000006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69.266666670000006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69.26666667000000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9.26666667000000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69.26666667000000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69.266666670000006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69.26666667000000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69.266666670000006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69.266666670000006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9.266666670000006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69.26666667000000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69.26666667000000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9.266666670000006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69.26666667000000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69.266666670000006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69.26666667000000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9.266666670000006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69.266666670000006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69.266666670000006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69.266666670000006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69.26666667000000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69.26666667000000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69.266666670000006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69.266666670000006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69.266666670000006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9.266666670000006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69.26666667000000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69.266666670000006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69.266666670000006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69.26666667000000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69.266666670000006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69.266666670000006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69.266666670000006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69.266666670000006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69.266666670000006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69.266666670000006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69.266666670000006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69.266666670000006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69.266666670000006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69.26666667000000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69.266666670000006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.266666670000006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69.266666670000006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69.266666670000006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69.26666667000000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69.266666670000006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69.266666670000006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69.266666670000006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69.26666667000000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69.266666670000006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9.26666667000000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69.266666670000006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9.266666670000006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9.266666670000006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69.26666667000000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69.26666667000000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9.266666670000006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9.266666670000006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69.26666667000000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69.266666670000006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69.26666667000000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69.26666667000000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69.26666667000000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69.266666670000006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69.266666670000006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9.26666667000000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9.266666670000006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69.26666667000000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69.26666667000000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69.266666670000006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69.266666670000006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9.266666670000006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69.266666670000006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69.266666670000006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69.266666670000006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9.26666667000000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69.266666670000006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69.266666670000006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26666667000000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69.26666667000000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69.266666670000006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69.266666670000006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69.266666670000006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69.266666670000006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69.266666670000006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69.266666670000006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69.266666670000006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9.266666670000006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69.266666670000006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69.266666670000006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69.266666670000006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9.266666670000006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69.266666670000006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9.266666670000006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69.266666670000006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9.266666670000006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69.266666670000006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69.266666670000006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69.266666670000006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69.266666670000006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69.26666667000000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69.26666667000000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69.266666670000006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69.266666670000006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69.266666670000006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69.266666670000006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69.266666670000006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9.2666666700000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69.266666670000006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69.266666670000006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69.266666670000006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69.266666670000006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69.266666670000006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9.266666670000006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69.266666670000006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69.26666667000000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69.2666666700000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69.26666667000000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9.266666670000006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69.26666667000000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69.26666667000000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69.266666670000006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69.266666670000006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69.26666667000000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9.26666667000000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9.266666670000006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9.266666670000006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69.266666670000006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69.266666670000006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69.266666670000006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69.26666667000000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69.2666666700000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69.26666667000000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69.26666667000000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9.26666667000000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69.266666670000006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69.266666670000006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69.26666667000000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69.26666667000000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69.26666667000000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69.266666670000006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69.2666666700000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69.266666670000006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69.26666667000000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69.26666667000000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69.26666667000000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69.26666667000000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69.26666667000000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69.266666670000006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9.266666670000006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69.266666670000006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266666670000006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69.266666670000006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69.266666670000006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69.266666670000006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69.26666667000000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69.26666667000000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69.26666667000000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69.26666667000000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9.266666670000006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69.26666667000000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69.266666670000006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69.266666670000006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9.266666670000006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69.266666670000006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69.266666670000006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69.266666670000006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69.266666670000006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69.26666667000000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9.26666667000000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69.266666670000006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69.266666670000006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69.266666670000006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69.26666667000000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69.266666670000006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69.266666670000006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69.26666667000000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69.266666670000006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69.266666670000006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9.26666667000000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69.266666670000006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69.26666667000000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69.266666670000006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69.26666667000000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69.266666670000006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69.266666670000006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69.26666667000000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69.266666670000006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9.26666667000000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69.26666667000000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9.26666667000000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69.26666667000000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69.266666670000006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9.26666667000000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69.26666667000000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9.266666670000006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69.26666667000000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69.26666667000000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69.266666670000006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9.266666670000006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.266666670000006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69.26666667000000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69.26666667000000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69.266666670000006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69.266666670000006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69.266666670000006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69.266666670000006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69.266666670000006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69.26666667000000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69.266666670000006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9.266666670000006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69.266666670000006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69.266666670000006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69.266666670000006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69.266666670000006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69.266666670000006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69.266666670000006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69.26666667000000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69.266666670000006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69.266666670000006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69.266666670000006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69.266666670000006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69.266666670000006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69.266666670000006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69.26666667000000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69.266666670000006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69.266666670000006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69.266666670000006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69.26666667000000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69.266666670000006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69.266666670000006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69.26666667000000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69.266666670000006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69.266666670000006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69.266666670000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69.266666670000006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9.26666667000000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69.266666670000006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69.26666667000000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69.26666667000000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69.266666670000006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69.26666667000000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9.26666667000000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9.26666667000000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69.26666667000000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69.266666670000006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69.266666670000006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266666670000006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69.266666670000006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69.266666670000006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9.266666670000006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69.26666667000000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69.266666670000006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69.26666667000000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9.26666667000000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69.266666670000006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69.266666670000006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9.266666670000006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69.26666667000000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69.266666670000006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69.266666670000006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69.266666670000006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69.266666670000006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69.266666670000006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69.266666670000006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69.26666667000000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69.26666667000000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69.26666667000000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69.266666670000006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69.26666667000000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69.266666670000006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9.266666670000006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69.266666670000006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69.266666670000006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69.266666670000006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69.266666670000006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69.26666667000000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9.26666667000000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69.266666670000006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69.266666670000006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69.266666670000006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69.266666670000006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69.266666670000006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69.266666670000006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69.266666670000006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69.266666670000006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69.266666670000006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69.266666670000006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69.26666667000000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69.266666670000006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9.266666670000006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69.266666670000006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69.266666670000006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69.266666670000006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69.266666670000006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69.26666667000000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69.26666667000000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69.266666670000006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69.266666670000006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69.266666670000006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69.266666670000006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9.266666670000006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9.266666670000006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9.26666667000000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9.26666667000000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69.26666667000000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69.266666670000006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9.266666670000006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69.266666670000006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69.26666667000000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69.266666670000006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69.266666670000006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69.26666667000000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69.26666667000000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69.266666670000006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69.26666667000000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69.266666670000006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69.26666667000000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69.26666667000000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69.26666667000000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9.26666667000000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69.26666667000000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69.266666670000006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9.266666670000006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69.266666670000006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69.266666670000006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69.266666670000006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9.26666667000000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9.2666666700000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69.266666670000006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69.26666667000000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69.266666670000006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9.266666670000006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69.2666666700000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69.26666667000000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9.266666670000006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69.26666667000000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9.26666667000000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69.26666667000000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69.266666670000006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69.26666667000000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9.266666670000006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9.26666667000000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.26666667000000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69.26666667000000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9.266666670000006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69.266666670000006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69.266666670000006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69.266666670000006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69.26666667000000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9.266666670000006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9.26666667000000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69.266666670000006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69.266666670000006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.26666667000000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69.266666670000006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69.266666670000006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9.266666670000006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69.266666670000006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69.26666667000000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9.26666667000000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9.266666670000006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69.266666670000006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9.266666670000006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69.266666670000006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9.266666670000006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69.266666670000006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9.266666670000006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69.266666670000006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9.266666670000006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9.266666670000006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69.266666670000006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69.26666667000000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69.266666670000006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69.266666670000006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9.266666670000006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69.26666667000000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69.266666670000006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69.266666670000006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69.26666667000000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69.26666667000000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69.266666670000006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69.266666670000006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69.266666670000006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69.266666670000006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69.266666670000006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69.266666670000006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69.266666670000006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69.266666670000006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69.266666670000006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69.266666670000006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69.26666667000000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9.266666670000006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69.2666666700000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69.266666670000006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9.266666670000006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69.266666670000006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69.266666670000006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69.26666667000000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69.266666670000006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69.26666667000000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9.266666670000006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9.266666670000006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69.26666667000000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69.26666667000000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9.26666667000000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69.266666670000006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69.266666670000006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69.266666670000006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69.266666670000006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9.266666670000006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69.266666670000006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69.26666667000000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69.266666670000006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69.266666670000006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69.26666667000000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69.26666667000000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69.266666670000006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9.26666667000000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69.266666670000006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69.26666667000000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69.26666667000000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69.266666670000006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69.266666670000006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9.266666670000006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69.26666667000000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69.26666667000000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69.266666670000006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69.266666670000006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69.266666670000006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69.266666670000006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69.266666670000006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69.26666667000000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69.266666670000006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69.266666670000006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69.26666667000000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69.26666667000000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69.26666667000000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.266666670000006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69.266666670000006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69.266666670000006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9.26666667000000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9.266666670000006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69.266666670000006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69.26666667000000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69.26666667000000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9.26666667000000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69.266666670000006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69.266666670000006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69.26666667000000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69.26666667000000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69.26666667000000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69.26666667000000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69.26666667000000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9.266666670000006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69.266666670000006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9.266666670000006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69.26666667000000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69.266666670000006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69.266666670000006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69.266666670000006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69.266666670000006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69.26666667000000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69.266666670000006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9.266666670000006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69.266666670000006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69.266666670000006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69.26666667000000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69.266666670000006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69.266666670000006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69.266666670000006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69.266666670000006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69.266666670000006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69.26666667000000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69.266666670000006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9.266666670000006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9.26666667000000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69.26666667000000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69.266666670000006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69.266666670000006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69.266666670000006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69.266666670000006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9.266666670000006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69.266666670000006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69.26666667000000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69.266666670000006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69.266666670000006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69.266666670000006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69.266666670000006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69.26666667000000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26666667000000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69.266666670000006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69.266666670000006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69.266666670000006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69.26666667000000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69.266666670000006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9.266666670000006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69.26666667000000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9.266666670000006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69.266666670000006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69.26666667000000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69.26666667000000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69.26666667000000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69.26666667000000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69.26666667000000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9.26666667000000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69.26666667000000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69.26666667000000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9.26666667000000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69.26666667000000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9.266666670000006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69.266666670000006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69.266666670000006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69.26666667000000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69.266666670000006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9.2666666700000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69.26666667000000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69.266666670000006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69.266666670000006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9.266666670000006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9.266666670000006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69.26666667000000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9.266666670000006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69.26666667000000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69.266666670000006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9.266666670000006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69.26666667000000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9.266666670000006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69.26666667000000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69.266666670000006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69.266666670000006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69.266666670000006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69.26666667000000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69.266666670000006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69.26666667000000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69.266666670000006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69.266666670000006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69.26666667000000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69.2666666700000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9.26666667000000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69.26666667000000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69.266666670000006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69.266666670000006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9.26666667000000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9.266666670000006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69.266666670000006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9.26666667000000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69.266666670000006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69.26666667000000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69.26666667000000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69.26666667000000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9.266666670000006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9.266666670000006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69.266666670000006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69.266666670000006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69.266666670000006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69.2666666700000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69.266666670000006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69.26666667000000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69.26666667000000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69.26666667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69.266666670000006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9.266666670000006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69.266666670000006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9.266666670000006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9.266666670000006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69.266666670000006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9.266666670000006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69.266666670000006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26666667000000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9.26666667000000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69.266666670000006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69.266666670000006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69.266666670000006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69.266666670000006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69.266666670000006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69.266666670000006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69.266666670000006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9.266666670000006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69.266666670000006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69.26666667000000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69.266666670000006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69.26666667000000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69.26666667000000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69.266666670000006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9.26666667000000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69.26666667000000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69.266666670000006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69.26666667000000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69.266666670000006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9.26666667000000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9.266666670000006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9.266666670000006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69.26666667000000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69.266666670000006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9.266666670000006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69.266666670000006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69.266666670000006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69.266666670000006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69.26666667000000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69.266666670000006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69.26666667000000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69.266666670000006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9.2666666700000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9.266666670000006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9.26666667000000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9.26666667000000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9.266666670000006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9.266666670000006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69.266666670000006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69.266666670000006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69.266666670000006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9.26666667000000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69.266666670000006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69.266666670000006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69.266666670000006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69.266666670000006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69.26666667000000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9.26666667000000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69.26666667000000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69.26666667000000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69.26666667000000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266666670000006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9.26666667000000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69.266666670000006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69.266666670000006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69.266666670000006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69.266666670000006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69.266666670000006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69.266666670000006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69.266666670000006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69.266666670000006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69.26666667000000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69.26666667000000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69.266666670000006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69.266666670000006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69.266666670000006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69.266666670000006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69.26666667000000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69.266666670000006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.266666670000006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69.266666670000006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69.266666670000006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69.266666670000006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9.266666670000006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9.266666670000006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9.266666670000006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69.266666670000006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69.266666670000006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69.266666670000006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69.266666670000006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69.266666670000006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69.266666670000006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69.266666670000006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69.266666670000006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69.266666670000006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69.266666670000006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69.266666670000006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69.266666670000006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69.26666667000000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69.266666670000006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9.266666670000006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69.266666670000006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9.266666670000006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69.266666670000006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9.266666670000006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69.266666670000006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69.266666670000006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69.266666670000006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9.266666670000006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69.266666670000006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69.266666670000006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69.2666666700000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69.266666670000006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9.26666667000000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69.266666670000006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9.266666670000006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9.266666670000006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69.266666670000006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69.266666670000006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69.26666667000000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69.266666670000006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9.266666670000006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69.26666667000000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69.2666666700000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9.266666670000006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9.266666670000006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9.26666667000000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69.266666670000006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69.266666670000006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69.26666667000000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9.266666670000006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9.2666666700000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9.266666670000006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69.266666670000006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69.26666667000000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69.266666670000006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69.266666670000006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69.266666670000006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9.26666667000000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69.266666670000006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69.26666667000000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69.26666667000000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69.266666670000006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69.266666670000006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69.266666670000006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69.266666670000006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9.26666667000000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266666670000006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69.266666670000006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9.266666670000006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69.266666670000006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69.266666670000006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69.26666667000000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69.266666670000006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69.266666670000006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69.266666670000006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69.26666667000000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69.266666670000006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69.266666670000006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69.266666670000006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69.266666670000006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69.266666670000006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9.26666667000000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69.266666670000006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9.266666670000006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9.266666670000006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69.26666667000000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9.266666670000006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69.26666667000000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9.266666670000006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69.26666667000000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69.26666667000000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69.266666670000006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9.26666667000000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69.266666670000006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69.266666670000006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69.26666667000000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9.266666670000006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69.266666670000006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69.26666667000000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69.266666670000006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69.26666667000000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69.26666667000000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69.26666667000000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69.266666670000006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9.26666667000000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69.266666670000006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69.26666667000000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69.266666670000006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69.266666670000006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69.266666670000006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9.26666667000000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69.266666670000006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69.26666667000000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69.26666667000000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69.266666670000006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69.26666667000000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69.266666670000006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69.26666667000000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69.266666670000006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69.266666670000006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26666667000000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69.26666667000000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69.266666670000006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69.266666670000006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69.26666667000000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69.26666667000000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9.26666667000000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9.26666667000000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69.266666670000006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69.266666670000006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69.266666670000006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69.266666670000006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266666670000006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9.266666670000006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9.26666667000000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69.266666670000006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69.266666670000006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69.26666667000000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9.266666670000006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9.26666667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9.266666670000006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69.26666667000000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69.266666670000006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9.26666667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69.266666670000006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69.26666667000000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9.266666670000006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69.26666667000000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9.266666670000006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69.266666670000006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9.266666670000006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69.266666670000006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69.266666670000006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69.26666667000000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69.266666670000006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69.266666670000006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69.26666667000000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69.2666666700000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.266666670000006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69.26666667000000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69.26666667000000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69.266666670000006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69.266666670000006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266666670000006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69.266666670000006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69.266666670000006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69.266666670000006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69.26666667000000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69.266666670000006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69.266666670000006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9.26666667000000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69.266666670000006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69.266666670000006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69.26666667000000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69.26666667000000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69.266666670000006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69.26666667000000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69.26666667000000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69.26666667000000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69.266666670000006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69.266666670000006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69.26666667000000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69.266666670000006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69.266666670000006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69.266666670000006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69.26666667000000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9.266666670000006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69.26666667000000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69.26666667000000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9.26666667000000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9.266666670000006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9.26666667000000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69.26666667000000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69.266666670000006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69.266666670000006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9.26666667000000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9.26666667000000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9.266666670000006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9.26666667000000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69.26666667000000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69.26666667000000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9.26666667000000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69.266666670000006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69.266666670000006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69.26666667000000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69.266666670000006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69.266666670000006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69.266666670000006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69.266666670000006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69.26666667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9.26666667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69.266666670000006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69.26666667000000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69.266666670000006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9.266666670000006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69.26666667000000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69.266666670000006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69.266666670000006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69.266666670000006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9.266666670000006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69.26666667000000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9.266666670000006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69.266666670000006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9.266666670000006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69.266666670000006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69.266666670000006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266666670000006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69.26666667000000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9.266666670000006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69.266666670000006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69.266666670000006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69.26666667000000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69.26666667000000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69.266666670000006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69.26666667000000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9.26666667000000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9.26666667000000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69.266666670000006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69.266666670000006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69.26666667000000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69.266666670000006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69.266666670000006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69.26666667000000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9.26666667000000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9.26666667000000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69.266666670000006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69.26666667000000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69.26666667000000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9.26666667000000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69.26666667000000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69.26666667000000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9.266666670000006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9.26666667000000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9.26666667000000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69.266666670000006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69.266666670000006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69.266666670000006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69.266666670000006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69.266666670000006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69.266666670000006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69.26666667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9.26666667000000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69.26666667000000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69.266666670000006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69.266666670000006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69.266666670000006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69.26666667000000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69.26666667000000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266666670000006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9.266666670000006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9.26666667000000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69.26666667000000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69.266666670000006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9.266666670000006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69.26666667000000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69.26666667000000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9.2666666700000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9.266666670000006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69.266666670000006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69.26666667000000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69.26666667000000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69.266666670000006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9.266666670000006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69.266666670000006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69.266666670000006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69.266666670000006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69.26666667000000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69.266666670000006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69.266666670000006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69.26666667000000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69.266666670000006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9.26666667000000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9.26666667000000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69.266666670000006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69.26666667000000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69.266666670000006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69.26666667000000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9.266666670000006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9.266666670000006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69.266666670000006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9.26666667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69.26666667000000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69.266666670000006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69.26666667000000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69.266666670000006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9.266666670000006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69.26666667000000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69.26666667000000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69.266666670000006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69.26666667000000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69.266666670000006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69.266666670000006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9.266666670000006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69.266666670000006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69.26666667000000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9.266666670000006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69.26666667000000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9.266666670000006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9.26666667000000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69.26666667000000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9.266666670000006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69.266666670000006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69.266666670000006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9.266666670000006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69.266666670000006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69.26666667000000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69.266666670000006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.266666670000006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69.266666670000006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69.266666670000006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69.26666667000000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69.26666667000000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69.26666667000000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69.26666667000000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69.266666670000006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69.266666670000006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9.26666667000000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69.266666670000006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69.266666670000006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69.266666670000006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69.266666670000006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69.26666667000000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69.26666667000000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69.266666670000006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69.26666667000000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9.266666670000006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9.26666667000000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69.266666670000006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9.266666670000006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69.26666667000000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69.266666670000006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9.266666670000006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69.26666667000000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69.266666670000006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9.266666670000006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69.26666667000000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69.26666667000000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69.266666670000006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69.266666670000006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69.26666667000000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69.266666670000006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69.266666670000006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9.26666667000000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69.26666667000000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69.26666667000000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69.266666670000006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69.266666670000006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26666667000000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9.266666670000006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69.266666670000006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69.266666670000006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9.266666670000006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69.266666670000006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266666670000006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69.26666667000000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69.26666667000000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69.26666667000000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9.26666667000000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69.266666670000006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69.26666667000000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69.26666667000000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9.26666667000000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69.266666670000006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9.266666670000006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69.266666670000006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69.26666667000000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9.266666670000006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69.266666670000006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9.26666667000000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69.26666667000000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9.266666670000006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9.266666670000006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69.266666670000006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9.2666666700000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9.266666670000006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69.266666670000006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69.266666670000006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69.266666670000006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69.26666667000000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69.26666667000000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9.266666670000006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69.266666670000006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69.26666667000000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69.26666667000000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9.266666670000006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266666670000006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69.266666670000006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69.266666670000006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69.26666667000000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9.266666670000006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69.266666670000006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9.266666670000006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69.266666670000006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69.266666670000006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69.266666670000006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9.266666670000006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69.26666667000000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69.26666667000000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9.26666667000000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9.26666667000000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9.26666667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69.266666670000006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9.266666670000006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69.266666670000006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69.266666670000006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69.266666670000006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69.266666670000006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69.266666670000006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69.26666667000000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9.266666670000006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9.266666670000006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69.26666667000000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69.26666667000000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69.266666670000006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69.26666667000000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69.266666670000006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69.266666670000006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69.266666670000006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69.266666670000006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69.26666667000000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69.26666667000000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69.266666670000006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69.266666670000006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69.266666670000006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69.26666667000000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69.266666670000006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69.266666670000006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69.266666670000006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69.26666667000000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9.26666667000000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69.26666667000000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69.266666670000006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69.266666670000006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69.266666670000006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69.266666670000006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9.266666670000006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69.266666670000006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69.26666667000000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69.26666667000000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9.26666667000000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69.266666670000006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69.26666667000000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69.266666670000006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69.26666667000000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69.26666667000000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69.26666667000000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69.26666667000000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9.26666667000000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9.266666670000006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.2666666700000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69.266666670000006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266666670000006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69.26666667000000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69.26666667000000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9.26666667000000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69.266666670000006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69.266666670000006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9.266666670000006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9.266666670000006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69.266666670000006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69.266666670000006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69.266666670000006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69.2666666700000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9.26666667000000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9.2666666700000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69.266666670000006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9.266666670000006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69.26666667000000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69.26666667000000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9.26666667000000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69.26666667000000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9.266666670000006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69.26666667000000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69.26666667000000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266666670000006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69.266666670000006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9.26666667000000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9.26666667000000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69.26666667000000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69.266666670000006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69.26666667000000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69.266666670000006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69.266666670000006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69.26666667000000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69.266666670000006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.266666670000006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69.266666670000006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69.266666670000006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69.266666670000006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69.266666670000006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9.266666670000006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69.26666667000000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69.26666667000000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9.26666667000000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69.266666670000006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9.2666666700000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69.266666670000006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69.266666670000006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69.266666670000006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69.266666670000006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69.266666670000006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9.266666670000006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9.266666670000006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69.266666670000006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9.266666670000006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69.26666667000000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69.266666670000006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9.266666670000006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69.26666667000000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69.266666670000006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69.266666670000006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9.266666670000006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9.266666670000006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9.26666667000000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69.266666670000006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69.266666670000006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69.26666667000000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69.26666667000000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9.26666667000000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69.266666670000006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69.266666670000006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9.26666667000000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69.26666667000000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69.266666670000006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9.266666670000006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69.26666667000000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69.26666667000000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.26666667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69.266666670000006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69.266666670000006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69.266666670000006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69.266666670000006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9.26666667000000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9.266666670000006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9.266666670000006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9.266666670000006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9.26666667000000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9.26666667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69.26666667000000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9.266666670000006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9.266666670000006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69.266666670000006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69.266666670000006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69.266666670000006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69.26666667000000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69.266666670000006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69.266666670000006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69.26666667000000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69.2666666700000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69.266666670000006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9.26666667000000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69.266666670000006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9.26666667000000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69.26666667000000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69.266666670000006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9.266666670000006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69.266666670000006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9.266666670000006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69.266666670000006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69.266666670000006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69.26666667000000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9.266666670000006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69.26666667000000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69.266666670000006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69.266666670000006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69.26666667000000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69.266666670000006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69.266666670000006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9.26666667000000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69.266666670000006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69.266666670000006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69.266666670000006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69.2666666700000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69.26666667000000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9.266666670000006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69.266666670000006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9.26666667000000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69.266666670000006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69.26666667000000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69.266666670000006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69.26666667000000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69.26666667000000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69.266666670000006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9.266666670000006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9.26666667000000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9.2666666700000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9.2666666700000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69.26666667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9.266666670000006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69.26666667000000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9.266666670000006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9.266666670000006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9.266666670000006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69.266666670000006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69.266666670000006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69.266666670000006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9.266666670000006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69.266666670000006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69.26666667000000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9.266666670000006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69.266666670000006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69.266666670000006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9.266666670000006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69.266666670000006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69.266666670000006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69.266666670000006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69.266666670000006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9.26666667000000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69.266666670000006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9.266666670000006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69.266666670000006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69.26666667000000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69.266666670000006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69.26666667000000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69.26666667000000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69.26666667000000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69.266666670000006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69.266666670000006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69.26666667000000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69.26666667000000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9.266666670000006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9.26666667000000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9.26666667000000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9.266666670000006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69.266666670000006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69.266666670000006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9.266666670000006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9.266666670000006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69.266666670000006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69.266666670000006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69.266666670000006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69.266666670000006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9.266666670000006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69.266666670000006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69.2666666700000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69.266666670000006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9.266666670000006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69.26666667000000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69.266666670000006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69.26666667000000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69.26666667000000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9.26666667000000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69.266666670000006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9.266666670000006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69.26666667000000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69.26666667000000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69.266666670000006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9.266666670000006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9.266666670000006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69.266666670000006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9.266666670000006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69.26666667000000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69.266666670000006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9.26666667000000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69.266666670000006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69.26666667000000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69.26666667000000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69.266666670000006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69.2666666700000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69.26666667000000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69.266666670000006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69.266666670000006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9.266666670000006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69.266666670000006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69.266666670000006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69.26666667000000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9.266666670000006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69.266666670000006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69.26666667000000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69.266666670000006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69.266666670000006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69.266666670000006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9.26666667000000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69.266666670000006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69.26666667000000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69.266666670000006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69.266666670000006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69.266666670000006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69.266666670000006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69.26666667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9.266666670000006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9.26666667000000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69.26666667000000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69.266666670000006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69.26666667000000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69.26666667000000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9.266666670000006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9.266666670000006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9.26666667000000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69.266666670000006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9.26666667000000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9.266666670000006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69.266666670000006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69.266666670000006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9.26666667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69.26666667000000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69.266666670000006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9.266666670000006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9.266666670000006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69.26666667000000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69.266666670000006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69.26666667000000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69.266666670000006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69.266666670000006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69.266666670000006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69.26666667000000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69.26666667000000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69.26666667000000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69.266666670000006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69.26666667000000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69.266666670000006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69.266666670000006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69.266666670000006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69.266666670000006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69.266666670000006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9.266666670000006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9.266666670000006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69.266666670000006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69.26666667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9.266666670000006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69.266666670000006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9.266666670000006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69.266666670000006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69.26666667000000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9.26666667000000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69.266666670000006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69.266666670000006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69.266666670000006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9.26666667000000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69.266666670000006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9.266666670000006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69.266666670000006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9.266666670000006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69.266666670000006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69.26666667000000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9.266666670000006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69.266666670000006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9.266666670000006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69.26666667000000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69.266666670000006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69.266666670000006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9.266666670000006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9.266666670000006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9.266666670000006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9.266666670000006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69.266666670000006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69.266666670000006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9.266666670000006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69.26666667000000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69.26666667000000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69.266666670000006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69.266666670000006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69.26666667000000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69.266666670000006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69.266666670000006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69.266666670000006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69.266666670000006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9.266666670000006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69.266666670000006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69.266666670000006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69.26666667000000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9.266666670000006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69.266666670000006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69.266666670000006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9.266666670000006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69.266666670000006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69.26666667000000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266666670000006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9.26666667000000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69.26666667000000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69.266666670000006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69.26666667000000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69.266666670000006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69.266666670000006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69.266666670000006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69.266666670000006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9.266666670000006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69.266666670000006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.266666670000006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69.266666670000006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69.26666667000000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9.266666670000006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69.266666670000006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9.266666670000006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69.266666670000006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69.266666670000006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69.266666670000006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69.26666667000000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69.266666670000006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69.266666670000006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69.266666670000006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69.266666670000006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69.26666667000000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9.266666670000006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9.266666670000006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69.26666667000000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9.26666667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69.266666670000006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9.26666667000000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69.26666667000000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9.266666670000006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69.266666670000006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69.266666670000006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69.266666670000006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69.266666670000006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69.26666667000000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69.266666670000006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69.266666670000006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69.266666670000006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69.266666670000006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69.266666670000006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9.266666670000006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9.266666670000006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69.266666670000006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69.266666670000006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69.266666670000006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69.2666666700000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69.266666670000006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69.266666670000006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69.266666670000006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69.266666670000006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69.266666670000006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9.266666670000006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69.266666670000006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69.266666670000006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69.266666670000006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69.266666670000006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69.266666670000006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9.26666667000000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69.266666670000006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69.26666667000000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69.2666666700000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69.26666667000000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9.266666670000006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9.266666670000006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9.266666670000006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69.266666670000006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69.266666670000006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9.26666667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9.26666667000000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69.266666670000006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69.266666670000006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69.266666670000006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69.266666670000006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69.266666670000006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69.266666670000006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69.266666670000006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69.266666670000006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69.26666667000000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69.266666670000006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9.266666670000006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69.26666667000000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69.266666670000006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69.266666670000006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69.266666670000006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9.266666670000006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69.26666667000000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69.266666670000006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69.266666670000006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69.26666667000000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69.26666667000000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69.266666670000006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69.266666670000006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69.266666670000006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69.266666670000006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69.266666670000006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69.266666670000006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9.266666670000006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69.26666667000000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9.266666670000006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69.266666670000006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69.266666670000006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69.266666670000006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69.266666670000006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69.266666670000006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69.266666670000006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9.266666670000006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69.266666670000006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69.26666667000000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9.266666670000006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9.26666667000000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9.266666670000006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69.266666670000006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9.266666670000006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9.266666670000006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69.266666670000006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69.26666667000000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69.266666670000006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9.26666667000000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9.266666670000006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69.266666670000006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9.266666670000006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9.266666670000006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69.266666670000006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69.2666666700000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69.266666670000006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9.266666670000006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9.266666670000006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69.266666670000006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69.266666670000006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69.266666670000006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9.266666670000006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69.26666667000000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69.266666670000006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69.26666667000000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69.26666667000000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69.26666667000000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69.26666667000000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69.266666670000006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69.266666670000006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69.26666667000000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69.26666667000000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69.266666670000006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69.266666670000006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69.26666667000000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69.26666667000000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69.266666670000006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69.26666667000000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69.266666670000006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69.266666670000006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9.266666670000006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69.266666670000006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9.266666670000006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9.266666670000006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69.266666670000006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69.266666670000006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9.266666670000006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69.266666670000006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69.26666667000000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9.266666670000006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69.266666670000006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69.266666670000006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69.26666667000000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69.26666667000000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69.266666670000006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9.266666670000006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9.266666670000006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69.266666670000006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9.266666670000006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69.266666670000006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69.266666670000006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69.26666667000000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69.266666670000006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69.266666670000006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69.26666667000000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69.266666670000006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9.266666670000006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9.266666670000006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69.26666667000000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69.26666667000000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69.266666670000006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9.266666670000006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69.266666670000006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69.266666670000006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69.266666670000006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69.266666670000006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9.266666670000006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69.266666670000006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9.266666670000006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9.266666670000006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69.266666670000006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9.26666667000000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69.26666667000000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69.266666670000006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69.26666667000000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69.266666670000006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69.266666670000006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69.266666670000006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69.26666667000000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69.26666667000000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69.266666670000006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69.266666670000006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69.266666670000006"/>
    <x v="0"/>
  </r>
  <r>
    <x v="0"/>
    <x v="0"/>
    <s v="USD"/>
    <n v="1469770500"/>
    <n v="1468362207"/>
    <b v="0"/>
    <n v="47"/>
    <b v="1"/>
    <s v="film &amp; video/television"/>
    <n v="109.77744436109028"/>
    <n v="69.266666670000006"/>
    <x v="0"/>
  </r>
  <r>
    <x v="0"/>
    <x v="0"/>
    <s v="USD"/>
    <n v="1402710250"/>
    <n v="1401846250"/>
    <b v="0"/>
    <n v="58"/>
    <b v="1"/>
    <s v="film &amp; video/television"/>
    <n v="106.4875"/>
    <n v="69.266666670000006"/>
    <x v="0"/>
  </r>
  <r>
    <x v="0"/>
    <x v="0"/>
    <s v="USD"/>
    <n v="1467680867"/>
    <n v="1464224867"/>
    <b v="0"/>
    <n v="57"/>
    <b v="1"/>
    <s v="film &amp; video/television"/>
    <n v="101.22222222222221"/>
    <n v="69.266666670000006"/>
    <x v="0"/>
  </r>
  <r>
    <x v="0"/>
    <x v="0"/>
    <s v="USD"/>
    <n v="1460754000"/>
    <n v="1460155212"/>
    <b v="0"/>
    <n v="12"/>
    <b v="1"/>
    <s v="film &amp; video/television"/>
    <n v="100.04342857142856"/>
    <n v="69.266666670000006"/>
    <x v="0"/>
  </r>
  <r>
    <x v="0"/>
    <x v="0"/>
    <s v="USD"/>
    <n v="1460860144"/>
    <n v="1458268144"/>
    <b v="0"/>
    <n v="20"/>
    <b v="1"/>
    <s v="film &amp; video/television"/>
    <n v="125.998"/>
    <n v="69.266666670000006"/>
    <x v="0"/>
  </r>
  <r>
    <x v="0"/>
    <x v="0"/>
    <s v="USD"/>
    <n v="1403660279"/>
    <n v="1400636279"/>
    <b v="0"/>
    <n v="19"/>
    <b v="1"/>
    <s v="film &amp; video/television"/>
    <n v="100.49999999999999"/>
    <n v="69.266666670000006"/>
    <x v="0"/>
  </r>
  <r>
    <x v="0"/>
    <x v="0"/>
    <s v="USD"/>
    <n v="1471834800"/>
    <n v="1469126462"/>
    <b v="0"/>
    <n v="75"/>
    <b v="1"/>
    <s v="film &amp; video/television"/>
    <n v="120.5"/>
    <n v="69.266666670000006"/>
    <x v="0"/>
  </r>
  <r>
    <x v="0"/>
    <x v="0"/>
    <s v="USD"/>
    <n v="1405479600"/>
    <n v="1401642425"/>
    <b v="0"/>
    <n v="827"/>
    <b v="1"/>
    <s v="film &amp; video/television"/>
    <n v="165.29333333333335"/>
    <n v="69.266666670000006"/>
    <x v="0"/>
  </r>
  <r>
    <x v="0"/>
    <x v="0"/>
    <s v="USD"/>
    <n v="1466713620"/>
    <n v="1463588109"/>
    <b v="0"/>
    <n v="51"/>
    <b v="1"/>
    <s v="film &amp; video/television"/>
    <n v="159.97142857142856"/>
    <n v="69.266666670000006"/>
    <x v="0"/>
  </r>
  <r>
    <x v="0"/>
    <x v="2"/>
    <s v="AUD"/>
    <n v="1405259940"/>
    <n v="1403051888"/>
    <b v="0"/>
    <n v="41"/>
    <b v="1"/>
    <s v="film &amp; video/television"/>
    <n v="100.93333333333334"/>
    <n v="69.266666670000006"/>
    <x v="0"/>
  </r>
  <r>
    <x v="0"/>
    <x v="3"/>
    <s v="EUR"/>
    <n v="1443384840"/>
    <n v="1441790658"/>
    <b v="0"/>
    <n v="98"/>
    <b v="1"/>
    <s v="film &amp; video/television"/>
    <n v="106.60000000000001"/>
    <n v="69.266666670000006"/>
    <x v="0"/>
  </r>
  <r>
    <x v="0"/>
    <x v="0"/>
    <s v="USD"/>
    <n v="1402896600"/>
    <n v="1398971211"/>
    <b v="0"/>
    <n v="70"/>
    <b v="1"/>
    <s v="film &amp; video/television"/>
    <n v="100.24166666666667"/>
    <n v="69.266666670000006"/>
    <x v="0"/>
  </r>
  <r>
    <x v="0"/>
    <x v="1"/>
    <s v="GBP"/>
    <n v="1415126022"/>
    <n v="1412530422"/>
    <b v="0"/>
    <n v="36"/>
    <b v="1"/>
    <s v="film &amp; video/television"/>
    <n v="100.66666666666666"/>
    <n v="69.266666670000006"/>
    <x v="0"/>
  </r>
  <r>
    <x v="0"/>
    <x v="0"/>
    <s v="USD"/>
    <n v="1410958856"/>
    <n v="1408366856"/>
    <b v="0"/>
    <n v="342"/>
    <b v="1"/>
    <s v="film &amp; video/television"/>
    <n v="106.32110000000002"/>
    <n v="69.266666670000006"/>
    <x v="0"/>
  </r>
  <r>
    <x v="0"/>
    <x v="0"/>
    <s v="USD"/>
    <n v="1437420934"/>
    <n v="1434828934"/>
    <b v="0"/>
    <n v="22"/>
    <b v="1"/>
    <s v="film &amp; video/television"/>
    <n v="145.29411764705881"/>
    <n v="69.266666670000006"/>
    <x v="0"/>
  </r>
  <r>
    <x v="0"/>
    <x v="0"/>
    <s v="USD"/>
    <n v="1442167912"/>
    <n v="1436983912"/>
    <b v="0"/>
    <n v="25"/>
    <b v="1"/>
    <s v="film &amp; video/television"/>
    <n v="100.2"/>
    <n v="69.266666670000006"/>
    <x v="0"/>
  </r>
  <r>
    <x v="0"/>
    <x v="0"/>
    <s v="USD"/>
    <n v="1411743789"/>
    <n v="1409151789"/>
    <b v="0"/>
    <n v="101"/>
    <b v="1"/>
    <s v="film &amp; video/television"/>
    <n v="109.13513513513513"/>
    <n v="69.266666670000006"/>
    <x v="0"/>
  </r>
  <r>
    <x v="0"/>
    <x v="0"/>
    <s v="USD"/>
    <n v="1420099140"/>
    <n v="1418766740"/>
    <b v="0"/>
    <n v="8"/>
    <b v="1"/>
    <s v="film &amp; video/television"/>
    <n v="117.14285714285715"/>
    <n v="69.266666670000006"/>
    <x v="0"/>
  </r>
  <r>
    <x v="0"/>
    <x v="0"/>
    <s v="USD"/>
    <n v="1430407200"/>
    <n v="1428086501"/>
    <b v="0"/>
    <n v="23"/>
    <b v="1"/>
    <s v="film &amp; video/television"/>
    <n v="118.5"/>
    <n v="69.266666670000006"/>
    <x v="0"/>
  </r>
  <r>
    <x v="0"/>
    <x v="0"/>
    <s v="USD"/>
    <n v="1442345940"/>
    <n v="1439494863"/>
    <b v="0"/>
    <n v="574"/>
    <b v="1"/>
    <s v="film &amp; video/television"/>
    <n v="108.80768571428572"/>
    <n v="69.266666670000006"/>
    <x v="0"/>
  </r>
  <r>
    <x v="0"/>
    <x v="0"/>
    <s v="USD"/>
    <n v="1452299761"/>
    <n v="1447115761"/>
    <b v="0"/>
    <n v="14"/>
    <b v="1"/>
    <s v="film &amp; video/television"/>
    <n v="133.33333333333331"/>
    <n v="69.266666670000006"/>
    <x v="0"/>
  </r>
  <r>
    <x v="0"/>
    <x v="0"/>
    <s v="USD"/>
    <n v="1408278144"/>
    <n v="1404822144"/>
    <b v="0"/>
    <n v="19"/>
    <b v="1"/>
    <s v="film &amp; video/television"/>
    <n v="155.20000000000002"/>
    <n v="69.266666670000006"/>
    <x v="0"/>
  </r>
  <r>
    <x v="0"/>
    <x v="4"/>
    <s v="NZD"/>
    <n v="1416113833"/>
    <n v="1413518233"/>
    <b v="0"/>
    <n v="150"/>
    <b v="1"/>
    <s v="film &amp; video/television"/>
    <n v="111.72500000000001"/>
    <n v="69.266666670000006"/>
    <x v="0"/>
  </r>
  <r>
    <x v="0"/>
    <x v="0"/>
    <s v="USD"/>
    <n v="1450307284"/>
    <n v="1447715284"/>
    <b v="0"/>
    <n v="71"/>
    <b v="1"/>
    <s v="film &amp; video/television"/>
    <n v="100.35000000000001"/>
    <n v="69.266666670000006"/>
    <x v="0"/>
  </r>
  <r>
    <x v="0"/>
    <x v="1"/>
    <s v="GBP"/>
    <n v="1406045368"/>
    <n v="1403453368"/>
    <b v="0"/>
    <n v="117"/>
    <b v="1"/>
    <s v="film &amp; video/television"/>
    <n v="123.33333333333334"/>
    <n v="69.266666670000006"/>
    <x v="0"/>
  </r>
  <r>
    <x v="0"/>
    <x v="0"/>
    <s v="USD"/>
    <n v="1408604515"/>
    <n v="1406012515"/>
    <b v="0"/>
    <n v="53"/>
    <b v="1"/>
    <s v="film &amp; video/television"/>
    <n v="101.29975"/>
    <n v="69.266666670000006"/>
    <x v="0"/>
  </r>
  <r>
    <x v="0"/>
    <x v="0"/>
    <s v="USD"/>
    <n v="1453748434"/>
    <n v="1452193234"/>
    <b v="0"/>
    <n v="1"/>
    <b v="1"/>
    <s v="film &amp; video/television"/>
    <n v="100"/>
    <n v="69.266666670000006"/>
    <x v="0"/>
  </r>
  <r>
    <x v="0"/>
    <x v="0"/>
    <s v="USD"/>
    <n v="1463111940"/>
    <n v="1459523017"/>
    <b v="0"/>
    <n v="89"/>
    <b v="1"/>
    <s v="film &amp; video/television"/>
    <n v="100.24604569420035"/>
    <n v="69.266666670000006"/>
    <x v="0"/>
  </r>
  <r>
    <x v="0"/>
    <x v="0"/>
    <s v="USD"/>
    <n v="1447001501"/>
    <n v="1444405901"/>
    <b v="0"/>
    <n v="64"/>
    <b v="1"/>
    <s v="film &amp; video/television"/>
    <n v="102.0952380952381"/>
    <n v="69.266666670000006"/>
    <x v="0"/>
  </r>
  <r>
    <x v="0"/>
    <x v="0"/>
    <s v="USD"/>
    <n v="1407224601"/>
    <n v="1405928601"/>
    <b v="0"/>
    <n v="68"/>
    <b v="1"/>
    <s v="film &amp; video/television"/>
    <n v="130.46153846153845"/>
    <n v="69.266666670000006"/>
    <x v="0"/>
  </r>
  <r>
    <x v="0"/>
    <x v="0"/>
    <s v="USD"/>
    <n v="1430179200"/>
    <n v="1428130814"/>
    <b v="0"/>
    <n v="28"/>
    <b v="1"/>
    <s v="film &amp; video/television"/>
    <n v="166.5"/>
    <n v="69.266666670000006"/>
    <x v="0"/>
  </r>
  <r>
    <x v="0"/>
    <x v="0"/>
    <s v="USD"/>
    <n v="1428128525"/>
    <n v="1425540125"/>
    <b v="0"/>
    <n v="44"/>
    <b v="1"/>
    <s v="film &amp; video/television"/>
    <n v="142.15"/>
    <n v="69.266666670000006"/>
    <x v="0"/>
  </r>
  <r>
    <x v="0"/>
    <x v="0"/>
    <s v="USD"/>
    <n v="1425055079"/>
    <n v="1422463079"/>
    <b v="0"/>
    <n v="253"/>
    <b v="1"/>
    <s v="film &amp; video/television"/>
    <n v="183.44090909090909"/>
    <n v="69.266666670000006"/>
    <x v="0"/>
  </r>
  <r>
    <x v="0"/>
    <x v="0"/>
    <s v="USD"/>
    <n v="1368235344"/>
    <n v="1365643344"/>
    <b v="0"/>
    <n v="66"/>
    <b v="1"/>
    <s v="film &amp; video/television"/>
    <n v="110.04"/>
    <n v="69.266666670000006"/>
    <x v="0"/>
  </r>
  <r>
    <x v="0"/>
    <x v="1"/>
    <s v="GBP"/>
    <n v="1401058740"/>
    <n v="1398388068"/>
    <b v="0"/>
    <n v="217"/>
    <b v="1"/>
    <s v="film &amp; video/television"/>
    <n v="130.98000000000002"/>
    <n v="69.266666670000006"/>
    <x v="0"/>
  </r>
  <r>
    <x v="0"/>
    <x v="0"/>
    <s v="USD"/>
    <n v="1403150400"/>
    <n v="1401426488"/>
    <b v="0"/>
    <n v="16"/>
    <b v="1"/>
    <s v="film &amp; video/television"/>
    <n v="101.35000000000001"/>
    <n v="69.266666670000006"/>
    <x v="0"/>
  </r>
  <r>
    <x v="0"/>
    <x v="0"/>
    <s v="USD"/>
    <n v="1412516354"/>
    <n v="1409924354"/>
    <b v="0"/>
    <n v="19"/>
    <b v="1"/>
    <s v="film &amp; video/television"/>
    <n v="100"/>
    <n v="69.266666670000006"/>
    <x v="0"/>
  </r>
  <r>
    <x v="0"/>
    <x v="0"/>
    <s v="USD"/>
    <n v="1419780026"/>
    <n v="1417188026"/>
    <b v="0"/>
    <n v="169"/>
    <b v="1"/>
    <s v="film &amp; video/television"/>
    <n v="141.85714285714286"/>
    <n v="69.266666670000006"/>
    <x v="0"/>
  </r>
  <r>
    <x v="0"/>
    <x v="0"/>
    <s v="USD"/>
    <n v="1405209600"/>
    <n v="1402599486"/>
    <b v="0"/>
    <n v="263"/>
    <b v="1"/>
    <s v="film &amp; video/television"/>
    <n v="308.65999999999997"/>
    <n v="69.266666670000006"/>
    <x v="0"/>
  </r>
  <r>
    <x v="0"/>
    <x v="0"/>
    <s v="USD"/>
    <n v="1412648537"/>
    <n v="1408760537"/>
    <b v="0"/>
    <n v="15"/>
    <b v="1"/>
    <s v="film &amp; video/television"/>
    <n v="100"/>
    <n v="69.266666670000006"/>
    <x v="0"/>
  </r>
  <r>
    <x v="0"/>
    <x v="0"/>
    <s v="USD"/>
    <n v="1461769107"/>
    <n v="1459177107"/>
    <b v="0"/>
    <n v="61"/>
    <b v="1"/>
    <s v="film &amp; video/television"/>
    <n v="120"/>
    <n v="69.266666670000006"/>
    <x v="0"/>
  </r>
  <r>
    <x v="0"/>
    <x v="2"/>
    <s v="AUD"/>
    <n v="1450220974"/>
    <n v="1447628974"/>
    <b v="0"/>
    <n v="45"/>
    <b v="1"/>
    <s v="film &amp; video/television"/>
    <n v="104.16666666666667"/>
    <n v="69.266666670000006"/>
    <x v="0"/>
  </r>
  <r>
    <x v="0"/>
    <x v="0"/>
    <s v="USD"/>
    <n v="1419021607"/>
    <n v="1413834007"/>
    <b v="0"/>
    <n v="70"/>
    <b v="1"/>
    <s v="film &amp; video/television"/>
    <n v="107.61100000000002"/>
    <n v="69.266666670000006"/>
    <x v="0"/>
  </r>
  <r>
    <x v="0"/>
    <x v="1"/>
    <s v="GBP"/>
    <n v="1425211200"/>
    <n v="1422534260"/>
    <b v="0"/>
    <n v="38"/>
    <b v="1"/>
    <s v="film &amp; video/television"/>
    <n v="107.94999999999999"/>
    <n v="69.266666670000006"/>
    <x v="0"/>
  </r>
  <r>
    <x v="0"/>
    <x v="0"/>
    <s v="USD"/>
    <n v="1445660045"/>
    <n v="1443068045"/>
    <b v="0"/>
    <n v="87"/>
    <b v="1"/>
    <s v="film &amp; video/television"/>
    <n v="100"/>
    <n v="69.266666670000006"/>
    <x v="0"/>
  </r>
  <r>
    <x v="0"/>
    <x v="1"/>
    <s v="GBP"/>
    <n v="1422637200"/>
    <n v="1419271458"/>
    <b v="0"/>
    <n v="22"/>
    <b v="1"/>
    <s v="film &amp; video/television"/>
    <n v="100"/>
    <n v="69.266666670000006"/>
    <x v="0"/>
  </r>
  <r>
    <x v="0"/>
    <x v="0"/>
    <s v="USD"/>
    <n v="1439245037"/>
    <n v="1436653037"/>
    <b v="0"/>
    <n v="119"/>
    <b v="1"/>
    <s v="film &amp; video/television"/>
    <n v="128.0181818181818"/>
    <n v="69.266666670000006"/>
    <x v="0"/>
  </r>
  <r>
    <x v="0"/>
    <x v="0"/>
    <s v="USD"/>
    <n v="1405615846"/>
    <n v="1403023846"/>
    <b v="0"/>
    <n v="52"/>
    <b v="1"/>
    <s v="film &amp; video/television"/>
    <n v="116.21"/>
    <n v="69.266666670000006"/>
    <x v="0"/>
  </r>
  <r>
    <x v="0"/>
    <x v="0"/>
    <s v="USD"/>
    <n v="1396648800"/>
    <n v="1395407445"/>
    <b v="0"/>
    <n v="117"/>
    <b v="1"/>
    <s v="film &amp; video/television"/>
    <n v="109.63333333333334"/>
    <n v="69.266666670000006"/>
    <x v="0"/>
  </r>
  <r>
    <x v="0"/>
    <x v="0"/>
    <s v="USD"/>
    <n v="1451063221"/>
    <n v="1448471221"/>
    <b v="0"/>
    <n v="52"/>
    <b v="1"/>
    <s v="film &amp; video/television"/>
    <n v="101"/>
    <n v="69.266666670000006"/>
    <x v="0"/>
  </r>
  <r>
    <x v="0"/>
    <x v="0"/>
    <s v="USD"/>
    <n v="1464390916"/>
    <n v="1462576516"/>
    <b v="0"/>
    <n v="86"/>
    <b v="1"/>
    <s v="film &amp; video/television"/>
    <n v="128.95348837209301"/>
    <n v="69.266666670000006"/>
    <x v="0"/>
  </r>
  <r>
    <x v="0"/>
    <x v="1"/>
    <s v="GBP"/>
    <n v="1433779200"/>
    <n v="1432559424"/>
    <b v="0"/>
    <n v="174"/>
    <b v="1"/>
    <s v="film &amp; video/television"/>
    <n v="107.26249999999999"/>
    <n v="69.266666670000006"/>
    <x v="0"/>
  </r>
  <r>
    <x v="0"/>
    <x v="0"/>
    <s v="USD"/>
    <n v="1429991962"/>
    <n v="1427399962"/>
    <b v="0"/>
    <n v="69"/>
    <b v="1"/>
    <s v="film &amp; video/television"/>
    <n v="101.89999999999999"/>
    <n v="69.266666670000006"/>
    <x v="0"/>
  </r>
  <r>
    <x v="0"/>
    <x v="0"/>
    <s v="USD"/>
    <n v="1416423172"/>
    <n v="1413827572"/>
    <b v="0"/>
    <n v="75"/>
    <b v="1"/>
    <s v="film &amp; video/television"/>
    <n v="102.91"/>
    <n v="69.266666670000006"/>
    <x v="0"/>
  </r>
  <r>
    <x v="0"/>
    <x v="0"/>
    <s v="USD"/>
    <n v="1442264400"/>
    <n v="1439530776"/>
    <b v="0"/>
    <n v="33"/>
    <b v="1"/>
    <s v="film &amp; video/television"/>
    <n v="100.12570000000001"/>
    <n v="69.266666670000006"/>
    <x v="0"/>
  </r>
  <r>
    <x v="0"/>
    <x v="1"/>
    <s v="GBP"/>
    <n v="1395532800"/>
    <n v="1393882717"/>
    <b v="0"/>
    <n v="108"/>
    <b v="1"/>
    <s v="film &amp; video/shorts"/>
    <n v="103.29622222222221"/>
    <n v="69.266666670000006"/>
    <x v="0"/>
  </r>
  <r>
    <x v="0"/>
    <x v="0"/>
    <s v="USD"/>
    <n v="1370547157"/>
    <n v="1368646357"/>
    <b v="0"/>
    <n v="23"/>
    <b v="1"/>
    <s v="film &amp; video/shorts"/>
    <n v="148.30000000000001"/>
    <n v="69.266666670000006"/>
    <x v="0"/>
  </r>
  <r>
    <x v="0"/>
    <x v="0"/>
    <s v="USD"/>
    <n v="1362337878"/>
    <n v="1360177878"/>
    <b v="0"/>
    <n v="48"/>
    <b v="1"/>
    <s v="film &amp; video/shorts"/>
    <n v="154.73333333333332"/>
    <n v="69.266666670000006"/>
    <x v="0"/>
  </r>
  <r>
    <x v="0"/>
    <x v="0"/>
    <s v="USD"/>
    <n v="1388206740"/>
    <n v="1386194013"/>
    <b v="0"/>
    <n v="64"/>
    <b v="1"/>
    <s v="film &amp; video/shorts"/>
    <n v="113.51849999999999"/>
    <n v="69.266666670000006"/>
    <x v="0"/>
  </r>
  <r>
    <x v="0"/>
    <x v="0"/>
    <s v="USD"/>
    <n v="1373243181"/>
    <n v="1370651181"/>
    <b v="0"/>
    <n v="24"/>
    <b v="1"/>
    <s v="film &amp; video/shorts"/>
    <n v="173.33333333333334"/>
    <n v="69.266666670000006"/>
    <x v="0"/>
  </r>
  <r>
    <x v="0"/>
    <x v="5"/>
    <s v="CAD"/>
    <n v="1407736740"/>
    <n v="1405453354"/>
    <b v="0"/>
    <n v="57"/>
    <b v="1"/>
    <s v="film &amp; video/shorts"/>
    <n v="107.52857142857141"/>
    <n v="69.266666670000006"/>
    <x v="0"/>
  </r>
  <r>
    <x v="0"/>
    <x v="0"/>
    <s v="USD"/>
    <n v="1468873420"/>
    <n v="1466281420"/>
    <b v="0"/>
    <n v="26"/>
    <b v="1"/>
    <s v="film &amp; video/shorts"/>
    <n v="118.6"/>
    <n v="69.266666670000006"/>
    <x v="0"/>
  </r>
  <r>
    <x v="0"/>
    <x v="0"/>
    <s v="USD"/>
    <n v="1342360804"/>
    <n v="1339768804"/>
    <b v="0"/>
    <n v="20"/>
    <b v="1"/>
    <s v="film &amp; video/shorts"/>
    <n v="116.25000000000001"/>
    <n v="69.266666670000006"/>
    <x v="0"/>
  </r>
  <r>
    <x v="0"/>
    <x v="1"/>
    <s v="GBP"/>
    <n v="1393162791"/>
    <n v="1390570791"/>
    <b v="0"/>
    <n v="36"/>
    <b v="1"/>
    <s v="film &amp; video/shorts"/>
    <n v="127.16666666666667"/>
    <n v="69.266666670000006"/>
    <x v="0"/>
  </r>
  <r>
    <x v="0"/>
    <x v="0"/>
    <s v="USD"/>
    <n v="1317538740"/>
    <n v="1314765025"/>
    <b v="0"/>
    <n v="178"/>
    <b v="1"/>
    <s v="film &amp; video/shorts"/>
    <n v="110.9423"/>
    <n v="69.266666670000006"/>
    <x v="0"/>
  </r>
  <r>
    <x v="0"/>
    <x v="0"/>
    <s v="USD"/>
    <n v="1315171845"/>
    <n v="1309987845"/>
    <b v="0"/>
    <n v="17"/>
    <b v="1"/>
    <s v="film &amp; video/shorts"/>
    <n v="127.2"/>
    <n v="69.266666670000006"/>
    <x v="0"/>
  </r>
  <r>
    <x v="0"/>
    <x v="0"/>
    <s v="USD"/>
    <n v="1338186657"/>
    <n v="1333002657"/>
    <b v="0"/>
    <n v="32"/>
    <b v="1"/>
    <s v="film &amp; video/shorts"/>
    <n v="123.94444444444443"/>
    <n v="69.266666670000006"/>
    <x v="0"/>
  </r>
  <r>
    <x v="0"/>
    <x v="0"/>
    <s v="USD"/>
    <n v="1352937600"/>
    <n v="1351210481"/>
    <b v="0"/>
    <n v="41"/>
    <b v="1"/>
    <s v="film &amp; video/shorts"/>
    <n v="108.40909090909091"/>
    <n v="69.266666670000006"/>
    <x v="0"/>
  </r>
  <r>
    <x v="0"/>
    <x v="0"/>
    <s v="USD"/>
    <n v="1304395140"/>
    <n v="1297620584"/>
    <b v="0"/>
    <n v="18"/>
    <b v="1"/>
    <s v="film &amp; video/shorts"/>
    <n v="100"/>
    <n v="69.266666670000006"/>
    <x v="0"/>
  </r>
  <r>
    <x v="0"/>
    <x v="6"/>
    <s v="EUR"/>
    <n v="1453376495"/>
    <n v="1450784495"/>
    <b v="0"/>
    <n v="29"/>
    <b v="1"/>
    <s v="film &amp; video/shorts"/>
    <n v="112.93199999999999"/>
    <n v="69.266666670000006"/>
    <x v="0"/>
  </r>
  <r>
    <x v="0"/>
    <x v="0"/>
    <s v="USD"/>
    <n v="1366693272"/>
    <n v="1364101272"/>
    <b v="0"/>
    <n v="47"/>
    <b v="1"/>
    <s v="film &amp; video/shorts"/>
    <n v="115.42857142857143"/>
    <n v="69.266666670000006"/>
    <x v="0"/>
  </r>
  <r>
    <x v="0"/>
    <x v="0"/>
    <s v="USD"/>
    <n v="1325007358"/>
    <n v="1319819758"/>
    <b v="0"/>
    <n v="15"/>
    <b v="1"/>
    <s v="film &amp; video/shorts"/>
    <n v="153.33333333333334"/>
    <n v="69.266666670000006"/>
    <x v="0"/>
  </r>
  <r>
    <x v="0"/>
    <x v="0"/>
    <s v="USD"/>
    <n v="1337569140"/>
    <n v="1332991717"/>
    <b v="0"/>
    <n v="26"/>
    <b v="1"/>
    <s v="film &amp; video/shorts"/>
    <n v="392.5"/>
    <n v="69.266666670000006"/>
    <x v="0"/>
  </r>
  <r>
    <x v="0"/>
    <x v="6"/>
    <s v="EUR"/>
    <n v="1472751121"/>
    <n v="1471887121"/>
    <b v="0"/>
    <n v="35"/>
    <b v="1"/>
    <s v="film &amp; video/shorts"/>
    <n v="2702"/>
    <n v="69.266666670000006"/>
    <x v="0"/>
  </r>
  <r>
    <x v="0"/>
    <x v="1"/>
    <s v="GBP"/>
    <n v="1398451093"/>
    <n v="1395859093"/>
    <b v="0"/>
    <n v="41"/>
    <b v="1"/>
    <s v="film &amp; video/shorts"/>
    <n v="127"/>
    <n v="69.266666670000006"/>
    <x v="0"/>
  </r>
  <r>
    <x v="0"/>
    <x v="0"/>
    <s v="USD"/>
    <n v="1386640856"/>
    <n v="1383616856"/>
    <b v="0"/>
    <n v="47"/>
    <b v="1"/>
    <s v="film &amp; video/shorts"/>
    <n v="107.25"/>
    <n v="69.266666670000006"/>
    <x v="0"/>
  </r>
  <r>
    <x v="0"/>
    <x v="0"/>
    <s v="USD"/>
    <n v="1342234920"/>
    <n v="1341892127"/>
    <b v="0"/>
    <n v="28"/>
    <b v="1"/>
    <s v="film &amp; video/shorts"/>
    <n v="198"/>
    <n v="69.266666670000006"/>
    <x v="0"/>
  </r>
  <r>
    <x v="0"/>
    <x v="0"/>
    <s v="USD"/>
    <n v="1318189261"/>
    <n v="1315597261"/>
    <b v="0"/>
    <n v="100"/>
    <b v="1"/>
    <s v="film &amp; video/shorts"/>
    <n v="100.01249999999999"/>
    <n v="69.266666670000006"/>
    <x v="0"/>
  </r>
  <r>
    <x v="0"/>
    <x v="1"/>
    <s v="GBP"/>
    <n v="1424604600"/>
    <n v="1423320389"/>
    <b v="0"/>
    <n v="13"/>
    <b v="1"/>
    <s v="film &amp; video/shorts"/>
    <n v="102.49999999999999"/>
    <n v="69.266666670000006"/>
    <x v="0"/>
  </r>
  <r>
    <x v="0"/>
    <x v="0"/>
    <s v="USD"/>
    <n v="1305483086"/>
    <n v="1302891086"/>
    <b v="0"/>
    <n v="7"/>
    <b v="1"/>
    <s v="film &amp; video/shorts"/>
    <n v="100"/>
    <n v="69.266666670000006"/>
    <x v="0"/>
  </r>
  <r>
    <x v="0"/>
    <x v="0"/>
    <s v="USD"/>
    <n v="1316746837"/>
    <n v="1314154837"/>
    <b v="0"/>
    <n v="21"/>
    <b v="1"/>
    <s v="film &amp; video/shorts"/>
    <n v="125.49999999999999"/>
    <n v="69.266666670000006"/>
    <x v="0"/>
  </r>
  <r>
    <x v="0"/>
    <x v="6"/>
    <s v="EUR"/>
    <n v="1451226045"/>
    <n v="1444828845"/>
    <b v="0"/>
    <n v="17"/>
    <b v="1"/>
    <s v="film &amp; video/shorts"/>
    <n v="106.46666666666667"/>
    <n v="69.266666670000006"/>
    <x v="0"/>
  </r>
  <r>
    <x v="0"/>
    <x v="0"/>
    <s v="USD"/>
    <n v="1275529260"/>
    <n v="1274705803"/>
    <b v="0"/>
    <n v="25"/>
    <b v="1"/>
    <s v="film &amp; video/shorts"/>
    <n v="104.60000000000001"/>
    <n v="69.266666670000006"/>
    <x v="0"/>
  </r>
  <r>
    <x v="0"/>
    <x v="0"/>
    <s v="USD"/>
    <n v="1403452131"/>
    <n v="1401205731"/>
    <b v="0"/>
    <n v="60"/>
    <b v="1"/>
    <s v="film &amp; video/shorts"/>
    <n v="102.85714285714285"/>
    <n v="69.266666670000006"/>
    <x v="0"/>
  </r>
  <r>
    <x v="0"/>
    <x v="0"/>
    <s v="USD"/>
    <n v="1370196192"/>
    <n v="1368036192"/>
    <b v="0"/>
    <n v="56"/>
    <b v="1"/>
    <s v="film &amp; video/shorts"/>
    <n v="115.06666666666668"/>
    <n v="69.266666670000006"/>
    <x v="0"/>
  </r>
  <r>
    <x v="0"/>
    <x v="0"/>
    <s v="USD"/>
    <n v="1310454499"/>
    <n v="1307862499"/>
    <b v="0"/>
    <n v="16"/>
    <b v="1"/>
    <s v="film &amp; video/shorts"/>
    <n v="100.4"/>
    <n v="69.266666670000006"/>
    <x v="0"/>
  </r>
  <r>
    <x v="0"/>
    <x v="0"/>
    <s v="USD"/>
    <n v="1305625164"/>
    <n v="1300354764"/>
    <b v="0"/>
    <n v="46"/>
    <b v="1"/>
    <s v="film &amp; video/shorts"/>
    <n v="120"/>
    <n v="69.266666670000006"/>
    <x v="0"/>
  </r>
  <r>
    <x v="0"/>
    <x v="5"/>
    <s v="CAD"/>
    <n v="1485936000"/>
    <n v="1481949983"/>
    <b v="0"/>
    <n v="43"/>
    <b v="1"/>
    <s v="film &amp; video/shorts"/>
    <n v="105.2"/>
    <n v="69.266666670000006"/>
    <x v="0"/>
  </r>
  <r>
    <x v="0"/>
    <x v="0"/>
    <s v="USD"/>
    <n v="1341349200"/>
    <n v="1338928537"/>
    <b v="0"/>
    <n v="15"/>
    <b v="1"/>
    <s v="film &amp; video/shorts"/>
    <n v="110.60000000000001"/>
    <n v="69.266666670000006"/>
    <x v="0"/>
  </r>
  <r>
    <x v="0"/>
    <x v="1"/>
    <s v="GBP"/>
    <n v="1396890822"/>
    <n v="1395162822"/>
    <b v="0"/>
    <n v="12"/>
    <b v="1"/>
    <s v="film &amp; video/shorts"/>
    <n v="104"/>
    <n v="69.266666670000006"/>
    <x v="0"/>
  </r>
  <r>
    <x v="0"/>
    <x v="0"/>
    <s v="USD"/>
    <n v="1330214841"/>
    <n v="1327622841"/>
    <b v="0"/>
    <n v="21"/>
    <b v="1"/>
    <s v="film &amp; video/shorts"/>
    <n v="131.42857142857142"/>
    <n v="69.266666670000006"/>
    <x v="0"/>
  </r>
  <r>
    <x v="0"/>
    <x v="0"/>
    <s v="USD"/>
    <n v="1280631600"/>
    <n v="1274889241"/>
    <b v="0"/>
    <n v="34"/>
    <b v="1"/>
    <s v="film &amp; video/shorts"/>
    <n v="114.66666666666667"/>
    <n v="69.266666670000006"/>
    <x v="0"/>
  </r>
  <r>
    <x v="0"/>
    <x v="0"/>
    <s v="USD"/>
    <n v="1310440482"/>
    <n v="1307848482"/>
    <b v="0"/>
    <n v="8"/>
    <b v="1"/>
    <s v="film &amp; video/shorts"/>
    <n v="106.25"/>
    <n v="69.266666670000006"/>
    <x v="0"/>
  </r>
  <r>
    <x v="0"/>
    <x v="0"/>
    <s v="USD"/>
    <n v="1354923000"/>
    <n v="1351796674"/>
    <b v="0"/>
    <n v="60"/>
    <b v="1"/>
    <s v="film &amp; video/shorts"/>
    <n v="106.25"/>
    <n v="69.266666670000006"/>
    <x v="0"/>
  </r>
  <r>
    <x v="0"/>
    <x v="0"/>
    <s v="USD"/>
    <n v="1390426799"/>
    <n v="1387834799"/>
    <b v="0"/>
    <n v="39"/>
    <b v="1"/>
    <s v="film &amp; video/shorts"/>
    <n v="106.01933333333334"/>
    <n v="69.266666670000006"/>
    <x v="0"/>
  </r>
  <r>
    <x v="0"/>
    <x v="0"/>
    <s v="USD"/>
    <n v="1352055886"/>
    <n v="1350324286"/>
    <b v="0"/>
    <n v="26"/>
    <b v="1"/>
    <s v="film &amp; video/shorts"/>
    <n v="100"/>
    <n v="69.266666670000006"/>
    <x v="0"/>
  </r>
  <r>
    <x v="0"/>
    <x v="0"/>
    <s v="USD"/>
    <n v="1359052710"/>
    <n v="1356979110"/>
    <b v="0"/>
    <n v="35"/>
    <b v="1"/>
    <s v="film &amp; video/shorts"/>
    <n v="100"/>
    <n v="69.266666670000006"/>
    <x v="0"/>
  </r>
  <r>
    <x v="0"/>
    <x v="0"/>
    <s v="USD"/>
    <n v="1293073733"/>
    <n v="1290481733"/>
    <b v="0"/>
    <n v="65"/>
    <b v="1"/>
    <s v="film &amp; video/shorts"/>
    <n v="127.75000000000001"/>
    <n v="69.266666670000006"/>
    <x v="0"/>
  </r>
  <r>
    <x v="0"/>
    <x v="1"/>
    <s v="GBP"/>
    <n v="1394220030"/>
    <n v="1392232830"/>
    <b v="0"/>
    <n v="49"/>
    <b v="1"/>
    <s v="film &amp; video/shorts"/>
    <n v="105.15384615384616"/>
    <n v="69.266666670000006"/>
    <x v="0"/>
  </r>
  <r>
    <x v="0"/>
    <x v="0"/>
    <s v="USD"/>
    <n v="1301792400"/>
    <n v="1299775266"/>
    <b v="0"/>
    <n v="10"/>
    <b v="1"/>
    <s v="film &amp; video/shorts"/>
    <n v="120"/>
    <n v="69.266666670000006"/>
    <x v="0"/>
  </r>
  <r>
    <x v="0"/>
    <x v="0"/>
    <s v="USD"/>
    <n v="1463184000"/>
    <n v="1461605020"/>
    <b v="0"/>
    <n v="60"/>
    <b v="1"/>
    <s v="film &amp; video/shorts"/>
    <n v="107.40909090909089"/>
    <n v="69.266666670000006"/>
    <x v="0"/>
  </r>
  <r>
    <x v="0"/>
    <x v="0"/>
    <s v="USD"/>
    <n v="1333391901"/>
    <n v="1332182301"/>
    <b v="0"/>
    <n v="27"/>
    <b v="1"/>
    <s v="film &amp; video/shorts"/>
    <n v="100.49999999999999"/>
    <n v="69.266666670000006"/>
    <x v="0"/>
  </r>
  <r>
    <x v="0"/>
    <x v="0"/>
    <s v="USD"/>
    <n v="1303688087"/>
    <n v="1301787287"/>
    <b v="0"/>
    <n v="69"/>
    <b v="1"/>
    <s v="film &amp; video/shorts"/>
    <n v="102.46666666666667"/>
    <n v="69.266666670000006"/>
    <x v="0"/>
  </r>
  <r>
    <x v="0"/>
    <x v="0"/>
    <s v="USD"/>
    <n v="1370011370"/>
    <n v="1364827370"/>
    <b v="0"/>
    <n v="47"/>
    <b v="1"/>
    <s v="film &amp; video/shorts"/>
    <n v="246.66666666666669"/>
    <n v="69.266666670000006"/>
    <x v="0"/>
  </r>
  <r>
    <x v="0"/>
    <x v="0"/>
    <s v="USD"/>
    <n v="1298680630"/>
    <n v="1296088630"/>
    <b v="0"/>
    <n v="47"/>
    <b v="1"/>
    <s v="film &amp; video/shorts"/>
    <n v="219.49999999999997"/>
    <n v="69.266666670000006"/>
    <x v="0"/>
  </r>
  <r>
    <x v="0"/>
    <x v="0"/>
    <s v="USD"/>
    <n v="1384408740"/>
    <n v="1381445253"/>
    <b v="0"/>
    <n v="26"/>
    <b v="1"/>
    <s v="film &amp; video/shorts"/>
    <n v="130.76923076923077"/>
    <n v="69.266666670000006"/>
    <x v="0"/>
  </r>
  <r>
    <x v="0"/>
    <x v="2"/>
    <s v="AUD"/>
    <n v="1433059187"/>
    <n v="1430467187"/>
    <b v="0"/>
    <n v="53"/>
    <b v="1"/>
    <s v="film &amp; video/shorts"/>
    <n v="154.57142857142858"/>
    <n v="69.266666670000006"/>
    <x v="0"/>
  </r>
  <r>
    <x v="0"/>
    <x v="0"/>
    <s v="USD"/>
    <n v="1397354400"/>
    <n v="1395277318"/>
    <b v="0"/>
    <n v="81"/>
    <b v="1"/>
    <s v="film &amp; video/shorts"/>
    <n v="104"/>
    <n v="69.266666670000006"/>
    <x v="0"/>
  </r>
  <r>
    <x v="0"/>
    <x v="0"/>
    <s v="USD"/>
    <n v="1312642800"/>
    <n v="1311963128"/>
    <b v="0"/>
    <n v="78"/>
    <b v="1"/>
    <s v="film &amp; video/shorts"/>
    <n v="141"/>
    <n v="69.266666670000006"/>
    <x v="0"/>
  </r>
  <r>
    <x v="0"/>
    <x v="0"/>
    <s v="USD"/>
    <n v="1326436488"/>
    <n v="1321252488"/>
    <b v="0"/>
    <n v="35"/>
    <b v="1"/>
    <s v="film &amp; video/shorts"/>
    <n v="103.33333333333334"/>
    <n v="69.266666670000006"/>
    <x v="0"/>
  </r>
  <r>
    <x v="0"/>
    <x v="0"/>
    <s v="USD"/>
    <n v="1328377444"/>
    <n v="1326217444"/>
    <b v="0"/>
    <n v="22"/>
    <b v="1"/>
    <s v="film &amp; video/shorts"/>
    <n v="140.44444444444443"/>
    <n v="69.266666670000006"/>
    <x v="0"/>
  </r>
  <r>
    <x v="0"/>
    <x v="0"/>
    <s v="USD"/>
    <n v="1302260155"/>
    <n v="1298289355"/>
    <b v="0"/>
    <n v="57"/>
    <b v="1"/>
    <s v="film &amp; video/shorts"/>
    <n v="113.65714285714286"/>
    <n v="69.266666670000006"/>
    <x v="0"/>
  </r>
  <r>
    <x v="0"/>
    <x v="0"/>
    <s v="USD"/>
    <n v="1276110000"/>
    <n v="1268337744"/>
    <b v="0"/>
    <n v="27"/>
    <b v="1"/>
    <s v="film &amp; video/shorts"/>
    <n v="100.49377777777779"/>
    <n v="69.266666670000006"/>
    <x v="0"/>
  </r>
  <r>
    <x v="0"/>
    <x v="0"/>
    <s v="USD"/>
    <n v="1311902236"/>
    <n v="1309310236"/>
    <b v="0"/>
    <n v="39"/>
    <b v="1"/>
    <s v="film &amp; video/shorts"/>
    <n v="113.03159999999998"/>
    <n v="69.266666670000006"/>
    <x v="0"/>
  </r>
  <r>
    <x v="0"/>
    <x v="0"/>
    <s v="USD"/>
    <n v="1313276400"/>
    <n v="1310693986"/>
    <b v="0"/>
    <n v="37"/>
    <b v="1"/>
    <s v="film &amp; video/shorts"/>
    <n v="104.55692307692308"/>
    <n v="69.266666670000006"/>
    <x v="0"/>
  </r>
  <r>
    <x v="1"/>
    <x v="7"/>
    <s v="HKD"/>
    <n v="1475457107"/>
    <n v="1472865107"/>
    <b v="0"/>
    <n v="1"/>
    <b v="0"/>
    <s v="film &amp; video/science fiction"/>
    <n v="1.4285714285714287E-2"/>
    <n v="69.266666670000006"/>
    <x v="0"/>
  </r>
  <r>
    <x v="1"/>
    <x v="0"/>
    <s v="USD"/>
    <n v="1429352160"/>
    <n v="1427993710"/>
    <b v="0"/>
    <n v="1"/>
    <b v="0"/>
    <s v="film &amp; video/science fiction"/>
    <n v="3.3333333333333333E-2"/>
    <n v="69.266666670000006"/>
    <x v="0"/>
  </r>
  <r>
    <x v="1"/>
    <x v="0"/>
    <s v="USD"/>
    <n v="1476094907"/>
    <n v="1470910907"/>
    <b v="0"/>
    <n v="0"/>
    <b v="0"/>
    <s v="film &amp; video/science fiction"/>
    <n v="0"/>
    <n v="69.266666670000006"/>
    <x v="0"/>
  </r>
  <r>
    <x v="1"/>
    <x v="0"/>
    <s v="USD"/>
    <n v="1414533600"/>
    <n v="1411411564"/>
    <b v="0"/>
    <n v="6"/>
    <b v="0"/>
    <s v="film &amp; video/science fiction"/>
    <n v="0.27454545454545454"/>
    <n v="69.266666670000006"/>
    <x v="0"/>
  </r>
  <r>
    <x v="1"/>
    <x v="0"/>
    <s v="USD"/>
    <n v="1431728242"/>
    <n v="1429568242"/>
    <b v="0"/>
    <n v="0"/>
    <b v="0"/>
    <s v="film &amp; video/science fiction"/>
    <n v="0"/>
    <n v="69.266666670000006"/>
    <x v="0"/>
  </r>
  <r>
    <x v="1"/>
    <x v="5"/>
    <s v="CAD"/>
    <n v="1486165880"/>
    <n v="1480981880"/>
    <b v="0"/>
    <n v="6"/>
    <b v="0"/>
    <s v="film &amp; video/science fiction"/>
    <n v="14.000000000000002"/>
    <n v="69.266666670000006"/>
    <x v="0"/>
  </r>
  <r>
    <x v="1"/>
    <x v="0"/>
    <s v="USD"/>
    <n v="1433988000"/>
    <n v="1431353337"/>
    <b v="0"/>
    <n v="13"/>
    <b v="0"/>
    <s v="film &amp; video/science fiction"/>
    <n v="5.548"/>
    <n v="69.266666670000006"/>
    <x v="0"/>
  </r>
  <r>
    <x v="1"/>
    <x v="0"/>
    <s v="USD"/>
    <n v="1428069541"/>
    <n v="1425481141"/>
    <b v="0"/>
    <n v="4"/>
    <b v="0"/>
    <s v="film &amp; video/science fiction"/>
    <n v="2.375"/>
    <n v="69.266666670000006"/>
    <x v="0"/>
  </r>
  <r>
    <x v="1"/>
    <x v="0"/>
    <s v="USD"/>
    <n v="1476941293"/>
    <n v="1473917293"/>
    <b v="0"/>
    <n v="6"/>
    <b v="0"/>
    <s v="film &amp; video/science fiction"/>
    <n v="1.867"/>
    <n v="69.266666670000006"/>
    <x v="0"/>
  </r>
  <r>
    <x v="1"/>
    <x v="0"/>
    <s v="USD"/>
    <n v="1414708183"/>
    <n v="1409524183"/>
    <b v="0"/>
    <n v="0"/>
    <b v="0"/>
    <s v="film &amp; video/science fiction"/>
    <n v="0"/>
    <n v="69.266666670000006"/>
    <x v="0"/>
  </r>
  <r>
    <x v="1"/>
    <x v="1"/>
    <s v="GBP"/>
    <n v="1402949760"/>
    <n v="1400536692"/>
    <b v="0"/>
    <n v="0"/>
    <b v="0"/>
    <s v="film &amp; video/science fiction"/>
    <n v="0"/>
    <n v="69.266666670000006"/>
    <x v="0"/>
  </r>
  <r>
    <x v="1"/>
    <x v="0"/>
    <s v="USD"/>
    <n v="1467763200"/>
    <n v="1466453161"/>
    <b v="0"/>
    <n v="0"/>
    <b v="0"/>
    <s v="film &amp; video/science fiction"/>
    <n v="0"/>
    <n v="69.266666670000006"/>
    <x v="0"/>
  </r>
  <r>
    <x v="1"/>
    <x v="0"/>
    <s v="USD"/>
    <n v="1415392207"/>
    <n v="1411500607"/>
    <b v="0"/>
    <n v="81"/>
    <b v="0"/>
    <s v="film &amp; video/science fiction"/>
    <n v="9.5687499999999996"/>
    <n v="69.266666670000006"/>
    <x v="0"/>
  </r>
  <r>
    <x v="1"/>
    <x v="0"/>
    <s v="USD"/>
    <n v="1464715860"/>
    <n v="1462130584"/>
    <b v="0"/>
    <n v="0"/>
    <b v="0"/>
    <s v="film &amp; video/science fiction"/>
    <n v="0"/>
    <n v="69.266666670000006"/>
    <x v="0"/>
  </r>
  <r>
    <x v="1"/>
    <x v="0"/>
    <s v="USD"/>
    <n v="1441386000"/>
    <n v="1438811418"/>
    <b v="0"/>
    <n v="0"/>
    <b v="0"/>
    <s v="film &amp; video/science fiction"/>
    <n v="0"/>
    <n v="69.266666670000006"/>
    <x v="0"/>
  </r>
  <r>
    <x v="1"/>
    <x v="0"/>
    <s v="USD"/>
    <n v="1404241200"/>
    <n v="1401354597"/>
    <b v="0"/>
    <n v="5"/>
    <b v="0"/>
    <s v="film &amp; video/science fiction"/>
    <n v="13.433333333333334"/>
    <n v="69.266666670000006"/>
    <x v="0"/>
  </r>
  <r>
    <x v="1"/>
    <x v="0"/>
    <s v="USD"/>
    <n v="1431771360"/>
    <n v="1427968234"/>
    <b v="0"/>
    <n v="0"/>
    <b v="0"/>
    <s v="film &amp; video/science fiction"/>
    <n v="0"/>
    <n v="69.266666670000006"/>
    <x v="0"/>
  </r>
  <r>
    <x v="1"/>
    <x v="8"/>
    <s v="DKK"/>
    <n v="1444657593"/>
    <n v="1440337593"/>
    <b v="0"/>
    <n v="0"/>
    <b v="0"/>
    <s v="film &amp; video/science fiction"/>
    <n v="0"/>
    <n v="69.266666670000006"/>
    <x v="0"/>
  </r>
  <r>
    <x v="1"/>
    <x v="0"/>
    <s v="USD"/>
    <n v="1438405140"/>
    <n v="1435731041"/>
    <b v="0"/>
    <n v="58"/>
    <b v="0"/>
    <s v="film &amp; video/science fiction"/>
    <n v="3.1413333333333333"/>
    <n v="69.266666670000006"/>
    <x v="0"/>
  </r>
  <r>
    <x v="1"/>
    <x v="0"/>
    <s v="USD"/>
    <n v="1436738772"/>
    <n v="1435874772"/>
    <b v="0"/>
    <n v="1"/>
    <b v="0"/>
    <s v="film &amp; video/science fiction"/>
    <n v="100"/>
    <n v="69.266666670000006"/>
    <x v="0"/>
  </r>
  <r>
    <x v="1"/>
    <x v="0"/>
    <s v="USD"/>
    <n v="1426823132"/>
    <n v="1424234732"/>
    <b v="0"/>
    <n v="0"/>
    <b v="0"/>
    <s v="film &amp; video/science fiction"/>
    <n v="0"/>
    <n v="69.266666670000006"/>
    <x v="0"/>
  </r>
  <r>
    <x v="1"/>
    <x v="0"/>
    <s v="USD"/>
    <n v="1433043623"/>
    <n v="1429155623"/>
    <b v="0"/>
    <n v="28"/>
    <b v="0"/>
    <s v="film &amp; video/science fiction"/>
    <n v="10.775"/>
    <n v="69.266666670000006"/>
    <x v="0"/>
  </r>
  <r>
    <x v="1"/>
    <x v="0"/>
    <s v="USD"/>
    <n v="1416176778"/>
    <n v="1414358778"/>
    <b v="0"/>
    <n v="1"/>
    <b v="0"/>
    <s v="film &amp; video/science fiction"/>
    <n v="0.33333333333333337"/>
    <n v="69.266666670000006"/>
    <x v="0"/>
  </r>
  <r>
    <x v="1"/>
    <x v="2"/>
    <s v="AUD"/>
    <n v="1472882100"/>
    <n v="1467941542"/>
    <b v="0"/>
    <n v="0"/>
    <b v="0"/>
    <s v="film &amp; video/science fiction"/>
    <n v="0"/>
    <n v="69.266666670000006"/>
    <x v="0"/>
  </r>
  <r>
    <x v="1"/>
    <x v="5"/>
    <s v="CAD"/>
    <n v="1428945472"/>
    <n v="1423765072"/>
    <b v="0"/>
    <n v="37"/>
    <b v="0"/>
    <s v="film &amp; video/science fiction"/>
    <n v="27.6"/>
    <n v="69.266666670000006"/>
    <x v="0"/>
  </r>
  <r>
    <x v="1"/>
    <x v="0"/>
    <s v="USD"/>
    <n v="1439298052"/>
    <n v="1436965252"/>
    <b v="0"/>
    <n v="9"/>
    <b v="0"/>
    <s v="film &amp; video/science fiction"/>
    <n v="7.5111111111111111"/>
    <n v="69.266666670000006"/>
    <x v="0"/>
  </r>
  <r>
    <x v="1"/>
    <x v="0"/>
    <s v="USD"/>
    <n v="1484698998"/>
    <n v="1479514998"/>
    <b v="0"/>
    <n v="3"/>
    <b v="0"/>
    <s v="film &amp; video/science fiction"/>
    <n v="0.57499999999999996"/>
    <n v="69.266666670000006"/>
    <x v="0"/>
  </r>
  <r>
    <x v="1"/>
    <x v="1"/>
    <s v="GBP"/>
    <n v="1420741080"/>
    <n v="1417026340"/>
    <b v="0"/>
    <n v="0"/>
    <b v="0"/>
    <s v="film &amp; video/science fiction"/>
    <n v="0"/>
    <n v="69.266666670000006"/>
    <x v="0"/>
  </r>
  <r>
    <x v="1"/>
    <x v="0"/>
    <s v="USD"/>
    <n v="1456555536"/>
    <n v="1453963536"/>
    <b v="0"/>
    <n v="2"/>
    <b v="0"/>
    <s v="film &amp; video/science fiction"/>
    <n v="0.08"/>
    <n v="69.266666670000006"/>
    <x v="0"/>
  </r>
  <r>
    <x v="1"/>
    <x v="0"/>
    <s v="USD"/>
    <n v="1419494400"/>
    <n v="1416888470"/>
    <b v="0"/>
    <n v="6"/>
    <b v="0"/>
    <s v="film &amp; video/science fiction"/>
    <n v="0.91999999999999993"/>
    <n v="69.266666670000006"/>
    <x v="0"/>
  </r>
  <r>
    <x v="1"/>
    <x v="0"/>
    <s v="USD"/>
    <n v="1432612382"/>
    <n v="1427428382"/>
    <b v="0"/>
    <n v="67"/>
    <b v="0"/>
    <s v="film &amp; video/science fiction"/>
    <n v="23.163076923076922"/>
    <n v="69.266666670000006"/>
    <x v="0"/>
  </r>
  <r>
    <x v="1"/>
    <x v="2"/>
    <s v="AUD"/>
    <n v="1434633191"/>
    <n v="1429449191"/>
    <b v="0"/>
    <n v="5"/>
    <b v="0"/>
    <s v="film &amp; video/science fiction"/>
    <n v="5.5999999999999994E-2"/>
    <n v="69.266666670000006"/>
    <x v="0"/>
  </r>
  <r>
    <x v="1"/>
    <x v="0"/>
    <s v="USD"/>
    <n v="1411437100"/>
    <n v="1408845100"/>
    <b v="0"/>
    <n v="2"/>
    <b v="0"/>
    <s v="film &amp; video/science fiction"/>
    <n v="7.8947368421052634E-3"/>
    <n v="69.266666670000006"/>
    <x v="0"/>
  </r>
  <r>
    <x v="1"/>
    <x v="0"/>
    <s v="USD"/>
    <n v="1417532644"/>
    <n v="1413900244"/>
    <b v="0"/>
    <n v="10"/>
    <b v="0"/>
    <s v="film &amp; video/science fiction"/>
    <n v="0.71799999999999997"/>
    <n v="69.266666670000006"/>
    <x v="0"/>
  </r>
  <r>
    <x v="1"/>
    <x v="0"/>
    <s v="USD"/>
    <n v="1433336895"/>
    <n v="1429621695"/>
    <b v="0"/>
    <n v="3"/>
    <b v="0"/>
    <s v="film &amp; video/science fiction"/>
    <n v="2.666666666666667"/>
    <n v="69.266666670000006"/>
    <x v="0"/>
  </r>
  <r>
    <x v="1"/>
    <x v="0"/>
    <s v="USD"/>
    <n v="1437657935"/>
    <n v="1434201935"/>
    <b v="0"/>
    <n v="4"/>
    <b v="0"/>
    <s v="film &amp; video/science fiction"/>
    <n v="6.0000000000000001E-3"/>
    <n v="69.266666670000006"/>
    <x v="0"/>
  </r>
  <r>
    <x v="1"/>
    <x v="5"/>
    <s v="CAD"/>
    <n v="1407034796"/>
    <n v="1401850796"/>
    <b v="0"/>
    <n v="15"/>
    <b v="0"/>
    <s v="film &amp; video/science fiction"/>
    <n v="5.0999999999999996"/>
    <n v="69.266666670000006"/>
    <x v="0"/>
  </r>
  <r>
    <x v="1"/>
    <x v="0"/>
    <s v="USD"/>
    <n v="1456523572"/>
    <n v="1453931572"/>
    <b v="0"/>
    <n v="2"/>
    <b v="0"/>
    <s v="film &amp; video/science fiction"/>
    <n v="0.26711185308848079"/>
    <n v="69.266666670000006"/>
    <x v="0"/>
  </r>
  <r>
    <x v="1"/>
    <x v="0"/>
    <s v="USD"/>
    <n v="1413942628"/>
    <n v="1411350628"/>
    <b v="0"/>
    <n v="0"/>
    <b v="0"/>
    <s v="film &amp; video/science fiction"/>
    <n v="0"/>
    <n v="69.266666670000006"/>
    <x v="0"/>
  </r>
  <r>
    <x v="1"/>
    <x v="0"/>
    <s v="USD"/>
    <n v="1467541545"/>
    <n v="1464085545"/>
    <b v="0"/>
    <n v="1"/>
    <b v="0"/>
    <s v="film &amp; video/science fiction"/>
    <n v="2E-3"/>
    <n v="69.266666670000006"/>
    <x v="0"/>
  </r>
  <r>
    <x v="2"/>
    <x v="0"/>
    <s v="USD"/>
    <n v="1439675691"/>
    <n v="1434491691"/>
    <b v="0"/>
    <n v="0"/>
    <b v="0"/>
    <s v="film &amp; video/drama"/>
    <n v="0"/>
    <n v="69.266666670000006"/>
    <x v="0"/>
  </r>
  <r>
    <x v="2"/>
    <x v="0"/>
    <s v="USD"/>
    <n v="1404318595"/>
    <n v="1401726595"/>
    <b v="0"/>
    <n v="1"/>
    <b v="0"/>
    <s v="film &amp; video/drama"/>
    <n v="0.01"/>
    <n v="69.266666670000006"/>
    <x v="0"/>
  </r>
  <r>
    <x v="2"/>
    <x v="0"/>
    <s v="USD"/>
    <n v="1408232520"/>
    <n v="1405393356"/>
    <b v="0"/>
    <n v="10"/>
    <b v="0"/>
    <s v="film &amp; video/drama"/>
    <n v="15.535714285714286"/>
    <n v="69.266666670000006"/>
    <x v="0"/>
  </r>
  <r>
    <x v="2"/>
    <x v="0"/>
    <s v="USD"/>
    <n v="1443657600"/>
    <n v="1440716654"/>
    <b v="0"/>
    <n v="0"/>
    <b v="0"/>
    <s v="film &amp; video/drama"/>
    <n v="0"/>
    <n v="69.266666670000006"/>
    <x v="0"/>
  </r>
  <r>
    <x v="2"/>
    <x v="0"/>
    <s v="USD"/>
    <n v="1411150701"/>
    <n v="1405966701"/>
    <b v="0"/>
    <n v="7"/>
    <b v="0"/>
    <s v="film &amp; video/drama"/>
    <n v="0.53333333333333333"/>
    <n v="69.266666670000006"/>
    <x v="0"/>
  </r>
  <r>
    <x v="2"/>
    <x v="1"/>
    <s v="GBP"/>
    <n v="1452613724"/>
    <n v="1450021724"/>
    <b v="0"/>
    <n v="0"/>
    <b v="0"/>
    <s v="film &amp; video/drama"/>
    <n v="0"/>
    <n v="69.266666670000006"/>
    <x v="0"/>
  </r>
  <r>
    <x v="2"/>
    <x v="0"/>
    <s v="USD"/>
    <n v="1484531362"/>
    <n v="1481939362"/>
    <b v="0"/>
    <n v="1"/>
    <b v="0"/>
    <s v="film &amp; video/drama"/>
    <n v="60"/>
    <n v="69.266666670000006"/>
    <x v="0"/>
  </r>
  <r>
    <x v="2"/>
    <x v="0"/>
    <s v="USD"/>
    <n v="1438726535"/>
    <n v="1433542535"/>
    <b v="0"/>
    <n v="2"/>
    <b v="0"/>
    <s v="film &amp; video/drama"/>
    <n v="0.01"/>
    <n v="69.266666670000006"/>
    <x v="0"/>
  </r>
  <r>
    <x v="2"/>
    <x v="0"/>
    <s v="USD"/>
    <n v="1426791770"/>
    <n v="1424203370"/>
    <b v="0"/>
    <n v="3"/>
    <b v="0"/>
    <s v="film &amp; video/drama"/>
    <n v="4.0625"/>
    <n v="69.266666670000006"/>
    <x v="0"/>
  </r>
  <r>
    <x v="2"/>
    <x v="1"/>
    <s v="GBP"/>
    <n v="1413634059"/>
    <n v="1411042059"/>
    <b v="0"/>
    <n v="10"/>
    <b v="0"/>
    <s v="film &amp; video/drama"/>
    <n v="22.400000000000002"/>
    <n v="69.266666670000006"/>
    <x v="0"/>
  </r>
  <r>
    <x v="2"/>
    <x v="0"/>
    <s v="USD"/>
    <n v="1440912480"/>
    <n v="1438385283"/>
    <b v="0"/>
    <n v="10"/>
    <b v="0"/>
    <s v="film &amp; video/drama"/>
    <n v="3.25"/>
    <n v="69.266666670000006"/>
    <x v="0"/>
  </r>
  <r>
    <x v="2"/>
    <x v="0"/>
    <s v="USD"/>
    <n v="1470975614"/>
    <n v="1465791614"/>
    <b v="0"/>
    <n v="1"/>
    <b v="0"/>
    <s v="film &amp; video/drama"/>
    <n v="2E-3"/>
    <n v="69.266666670000006"/>
    <x v="0"/>
  </r>
  <r>
    <x v="2"/>
    <x v="0"/>
    <s v="USD"/>
    <n v="1426753723"/>
    <n v="1423733323"/>
    <b v="0"/>
    <n v="0"/>
    <b v="0"/>
    <s v="film &amp; video/drama"/>
    <n v="0"/>
    <n v="69.266666670000006"/>
    <x v="0"/>
  </r>
  <r>
    <x v="2"/>
    <x v="1"/>
    <s v="GBP"/>
    <n v="1425131108"/>
    <n v="1422539108"/>
    <b v="0"/>
    <n v="0"/>
    <b v="0"/>
    <s v="film &amp; video/drama"/>
    <n v="0"/>
    <n v="69.266666670000006"/>
    <x v="0"/>
  </r>
  <r>
    <x v="2"/>
    <x v="9"/>
    <s v="EUR"/>
    <n v="1431108776"/>
    <n v="1425924776"/>
    <b v="0"/>
    <n v="0"/>
    <b v="0"/>
    <s v="film &amp; video/drama"/>
    <n v="0"/>
    <n v="69.266666670000006"/>
    <x v="0"/>
  </r>
  <r>
    <x v="2"/>
    <x v="1"/>
    <s v="GBP"/>
    <n v="1409337611"/>
    <n v="1407177611"/>
    <b v="0"/>
    <n v="26"/>
    <b v="0"/>
    <s v="film &amp; video/drama"/>
    <n v="6.4850000000000003"/>
    <n v="69.266666670000006"/>
    <x v="0"/>
  </r>
  <r>
    <x v="2"/>
    <x v="0"/>
    <s v="USD"/>
    <n v="1438803999"/>
    <n v="1436211999"/>
    <b v="0"/>
    <n v="0"/>
    <b v="0"/>
    <s v="film &amp; video/drama"/>
    <n v="0"/>
    <n v="69.266666670000006"/>
    <x v="0"/>
  </r>
  <r>
    <x v="2"/>
    <x v="0"/>
    <s v="USD"/>
    <n v="1427155726"/>
    <n v="1425690526"/>
    <b v="0"/>
    <n v="7"/>
    <b v="0"/>
    <s v="film &amp; video/drama"/>
    <n v="40"/>
    <n v="69.266666670000006"/>
    <x v="0"/>
  </r>
  <r>
    <x v="2"/>
    <x v="3"/>
    <s v="EUR"/>
    <n v="1448582145"/>
    <n v="1445986545"/>
    <b v="0"/>
    <n v="0"/>
    <b v="0"/>
    <s v="film &amp; video/drama"/>
    <n v="0"/>
    <n v="69.266666670000006"/>
    <x v="0"/>
  </r>
  <r>
    <x v="2"/>
    <x v="0"/>
    <s v="USD"/>
    <n v="1457056555"/>
    <n v="1454464555"/>
    <b v="0"/>
    <n v="2"/>
    <b v="0"/>
    <s v="film &amp; video/drama"/>
    <n v="20"/>
    <n v="69.266666670000006"/>
    <x v="0"/>
  </r>
  <r>
    <x v="2"/>
    <x v="1"/>
    <s v="GBP"/>
    <n v="1428951600"/>
    <n v="1425512843"/>
    <b v="0"/>
    <n v="13"/>
    <b v="0"/>
    <s v="film &amp; video/drama"/>
    <n v="33.416666666666664"/>
    <n v="69.266666670000006"/>
    <x v="0"/>
  </r>
  <r>
    <x v="2"/>
    <x v="1"/>
    <s v="GBP"/>
    <n v="1434995295"/>
    <n v="1432403295"/>
    <b v="0"/>
    <n v="4"/>
    <b v="0"/>
    <s v="film &amp; video/drama"/>
    <n v="21.092608822670172"/>
    <n v="69.266666670000006"/>
    <x v="0"/>
  </r>
  <r>
    <x v="2"/>
    <x v="0"/>
    <s v="USD"/>
    <n v="1483748232"/>
    <n v="1481156232"/>
    <b v="0"/>
    <n v="0"/>
    <b v="0"/>
    <s v="film &amp; video/drama"/>
    <n v="0"/>
    <n v="69.266666670000006"/>
    <x v="0"/>
  </r>
  <r>
    <x v="2"/>
    <x v="1"/>
    <s v="GBP"/>
    <n v="1417033610"/>
    <n v="1414438010"/>
    <b v="0"/>
    <n v="12"/>
    <b v="0"/>
    <s v="film &amp; video/drama"/>
    <n v="35.856000000000002"/>
    <n v="69.266666670000006"/>
    <x v="0"/>
  </r>
  <r>
    <x v="2"/>
    <x v="5"/>
    <s v="CAD"/>
    <n v="1409543940"/>
    <n v="1404586762"/>
    <b v="0"/>
    <n v="2"/>
    <b v="0"/>
    <s v="film &amp; video/drama"/>
    <n v="3.4000000000000004"/>
    <n v="69.266666670000006"/>
    <x v="0"/>
  </r>
  <r>
    <x v="2"/>
    <x v="10"/>
    <s v="NOK"/>
    <n v="1471557139"/>
    <n v="1468965139"/>
    <b v="0"/>
    <n v="10"/>
    <b v="0"/>
    <s v="film &amp; video/drama"/>
    <n v="5.5"/>
    <n v="69.266666670000006"/>
    <x v="0"/>
  </r>
  <r>
    <x v="2"/>
    <x v="0"/>
    <s v="USD"/>
    <n v="1488571200"/>
    <n v="1485977434"/>
    <b v="0"/>
    <n v="0"/>
    <b v="0"/>
    <s v="film &amp; video/drama"/>
    <n v="0"/>
    <n v="69.266666670000006"/>
    <x v="0"/>
  </r>
  <r>
    <x v="2"/>
    <x v="0"/>
    <s v="USD"/>
    <n v="1437461940"/>
    <n v="1435383457"/>
    <b v="0"/>
    <n v="5"/>
    <b v="0"/>
    <s v="film &amp; video/drama"/>
    <n v="16"/>
    <n v="69.266666670000006"/>
    <x v="0"/>
  </r>
  <r>
    <x v="2"/>
    <x v="0"/>
    <s v="USD"/>
    <n v="1409891015"/>
    <n v="1407299015"/>
    <b v="0"/>
    <n v="0"/>
    <b v="0"/>
    <s v="film &amp; video/drama"/>
    <n v="0"/>
    <n v="69.266666670000006"/>
    <x v="0"/>
  </r>
  <r>
    <x v="2"/>
    <x v="0"/>
    <s v="USD"/>
    <n v="1472920477"/>
    <n v="1467736477"/>
    <b v="0"/>
    <n v="5"/>
    <b v="0"/>
    <s v="film &amp; video/drama"/>
    <n v="6.8999999999999992E-2"/>
    <n v="69.266666670000006"/>
    <x v="0"/>
  </r>
  <r>
    <x v="2"/>
    <x v="0"/>
    <s v="USD"/>
    <n v="1466091446"/>
    <n v="1465227446"/>
    <b v="0"/>
    <n v="1"/>
    <b v="0"/>
    <s v="film &amp; video/drama"/>
    <n v="0.41666666666666669"/>
    <n v="69.266666670000006"/>
    <x v="0"/>
  </r>
  <r>
    <x v="2"/>
    <x v="2"/>
    <s v="AUD"/>
    <n v="1443782138"/>
    <n v="1440326138"/>
    <b v="0"/>
    <n v="3"/>
    <b v="0"/>
    <s v="film &amp; video/drama"/>
    <n v="5"/>
    <n v="69.266666670000006"/>
    <x v="0"/>
  </r>
  <r>
    <x v="2"/>
    <x v="0"/>
    <s v="USD"/>
    <n v="1413572432"/>
    <n v="1410980432"/>
    <b v="0"/>
    <n v="3"/>
    <b v="0"/>
    <s v="film &amp; video/drama"/>
    <n v="1.6999999999999999E-3"/>
    <n v="69.266666670000006"/>
    <x v="0"/>
  </r>
  <r>
    <x v="2"/>
    <x v="1"/>
    <s v="GBP"/>
    <n v="1417217166"/>
    <n v="1412029566"/>
    <b v="0"/>
    <n v="0"/>
    <b v="0"/>
    <s v="film &amp; video/drama"/>
    <n v="0"/>
    <n v="69.266666670000006"/>
    <x v="0"/>
  </r>
  <r>
    <x v="2"/>
    <x v="1"/>
    <s v="GBP"/>
    <n v="1457308531"/>
    <n v="1452124531"/>
    <b v="0"/>
    <n v="3"/>
    <b v="0"/>
    <s v="film &amp; video/drama"/>
    <n v="0.12"/>
    <n v="69.266666670000006"/>
    <x v="0"/>
  </r>
  <r>
    <x v="2"/>
    <x v="0"/>
    <s v="USD"/>
    <n v="1436544332"/>
    <n v="1431360332"/>
    <b v="0"/>
    <n v="0"/>
    <b v="0"/>
    <s v="film &amp; video/drama"/>
    <n v="0"/>
    <n v="69.266666670000006"/>
    <x v="0"/>
  </r>
  <r>
    <x v="2"/>
    <x v="1"/>
    <s v="GBP"/>
    <n v="1444510800"/>
    <n v="1442062898"/>
    <b v="0"/>
    <n v="19"/>
    <b v="0"/>
    <s v="film &amp; video/drama"/>
    <n v="41.857142857142861"/>
    <n v="69.266666670000006"/>
    <x v="0"/>
  </r>
  <r>
    <x v="2"/>
    <x v="1"/>
    <s v="GBP"/>
    <n v="1487365200"/>
    <n v="1483734100"/>
    <b v="0"/>
    <n v="8"/>
    <b v="0"/>
    <s v="film &amp; video/drama"/>
    <n v="10.48"/>
    <n v="69.266666670000006"/>
    <x v="0"/>
  </r>
  <r>
    <x v="2"/>
    <x v="0"/>
    <s v="USD"/>
    <n v="1412500322"/>
    <n v="1409908322"/>
    <b v="0"/>
    <n v="6"/>
    <b v="0"/>
    <s v="film &amp; video/drama"/>
    <n v="1.1159999999999999"/>
    <n v="69.266666670000006"/>
    <x v="0"/>
  </r>
  <r>
    <x v="2"/>
    <x v="0"/>
    <s v="USD"/>
    <n v="1472698702"/>
    <n v="1470106702"/>
    <b v="0"/>
    <n v="0"/>
    <b v="0"/>
    <s v="film &amp; video/drama"/>
    <n v="0"/>
    <n v="69.266666670000006"/>
    <x v="0"/>
  </r>
  <r>
    <x v="2"/>
    <x v="0"/>
    <s v="USD"/>
    <n v="1410746403"/>
    <n v="1408154403"/>
    <b v="0"/>
    <n v="18"/>
    <b v="0"/>
    <s v="film &amp; video/drama"/>
    <n v="26.192500000000003"/>
    <n v="69.266666670000006"/>
    <x v="0"/>
  </r>
  <r>
    <x v="2"/>
    <x v="0"/>
    <s v="USD"/>
    <n v="1423424329"/>
    <n v="1421696329"/>
    <b v="0"/>
    <n v="7"/>
    <b v="0"/>
    <s v="film &amp; video/drama"/>
    <n v="58.461538461538467"/>
    <n v="69.266666670000006"/>
    <x v="0"/>
  </r>
  <r>
    <x v="2"/>
    <x v="0"/>
    <s v="USD"/>
    <n v="1444337940"/>
    <n v="1441750564"/>
    <b v="0"/>
    <n v="0"/>
    <b v="0"/>
    <s v="film &amp; video/drama"/>
    <n v="0"/>
    <n v="69.266666670000006"/>
    <x v="0"/>
  </r>
  <r>
    <x v="2"/>
    <x v="1"/>
    <s v="GBP"/>
    <n v="1422562864"/>
    <n v="1417378864"/>
    <b v="0"/>
    <n v="8"/>
    <b v="0"/>
    <s v="film &amp; video/drama"/>
    <n v="29.84"/>
    <n v="69.266666670000006"/>
    <x v="0"/>
  </r>
  <r>
    <x v="2"/>
    <x v="2"/>
    <s v="AUD"/>
    <n v="1470319203"/>
    <n v="1467727203"/>
    <b v="0"/>
    <n v="1293"/>
    <b v="0"/>
    <s v="film &amp; video/drama"/>
    <n v="50.721666666666664"/>
    <n v="69.266666670000006"/>
    <x v="0"/>
  </r>
  <r>
    <x v="2"/>
    <x v="0"/>
    <s v="USD"/>
    <n v="1444144222"/>
    <n v="1441120222"/>
    <b v="0"/>
    <n v="17"/>
    <b v="0"/>
    <s v="film &amp; video/drama"/>
    <n v="16.25"/>
    <n v="69.266666670000006"/>
    <x v="0"/>
  </r>
  <r>
    <x v="2"/>
    <x v="0"/>
    <s v="USD"/>
    <n v="1470441983"/>
    <n v="1468627583"/>
    <b v="0"/>
    <n v="0"/>
    <b v="0"/>
    <s v="film &amp; video/drama"/>
    <n v="0"/>
    <n v="69.266666670000006"/>
    <x v="0"/>
  </r>
  <r>
    <x v="2"/>
    <x v="5"/>
    <s v="CAD"/>
    <n v="1420346638"/>
    <n v="1417754638"/>
    <b v="0"/>
    <n v="13"/>
    <b v="0"/>
    <s v="film &amp; video/drama"/>
    <n v="15.214285714285714"/>
    <n v="69.266666670000006"/>
    <x v="0"/>
  </r>
  <r>
    <x v="2"/>
    <x v="2"/>
    <s v="AUD"/>
    <n v="1418719967"/>
    <n v="1416127967"/>
    <b v="0"/>
    <n v="0"/>
    <b v="0"/>
    <s v="film &amp; video/drama"/>
    <n v="0"/>
    <n v="69.266666670000006"/>
    <x v="0"/>
  </r>
  <r>
    <x v="2"/>
    <x v="0"/>
    <s v="USD"/>
    <n v="1436566135"/>
    <n v="1433974135"/>
    <b v="0"/>
    <n v="0"/>
    <b v="0"/>
    <s v="film &amp; video/drama"/>
    <n v="0"/>
    <n v="69.266666670000006"/>
    <x v="0"/>
  </r>
  <r>
    <x v="2"/>
    <x v="0"/>
    <s v="USD"/>
    <n v="1443675600"/>
    <n v="1441157592"/>
    <b v="0"/>
    <n v="33"/>
    <b v="0"/>
    <s v="film &amp; video/drama"/>
    <n v="25.25"/>
    <n v="69.266666670000006"/>
    <x v="0"/>
  </r>
  <r>
    <x v="2"/>
    <x v="0"/>
    <s v="USD"/>
    <n v="1442634617"/>
    <n v="1440042617"/>
    <b v="0"/>
    <n v="12"/>
    <b v="0"/>
    <s v="film &amp; video/drama"/>
    <n v="44.6"/>
    <n v="69.266666670000006"/>
    <x v="0"/>
  </r>
  <r>
    <x v="2"/>
    <x v="0"/>
    <s v="USD"/>
    <n v="1460837320"/>
    <n v="1455656920"/>
    <b v="0"/>
    <n v="1"/>
    <b v="0"/>
    <s v="film &amp; video/drama"/>
    <n v="1.5873015873015872E-2"/>
    <n v="69.266666670000006"/>
    <x v="0"/>
  </r>
  <r>
    <x v="2"/>
    <x v="0"/>
    <s v="USD"/>
    <n v="1439734001"/>
    <n v="1437142547"/>
    <b v="0"/>
    <n v="1"/>
    <b v="0"/>
    <s v="film &amp; video/drama"/>
    <n v="0.04"/>
    <n v="69.266666670000006"/>
    <x v="0"/>
  </r>
  <r>
    <x v="2"/>
    <x v="0"/>
    <s v="USD"/>
    <n v="1425655349"/>
    <n v="1420471349"/>
    <b v="0"/>
    <n v="1"/>
    <b v="0"/>
    <s v="film &amp; video/drama"/>
    <n v="8.0000000000000002E-3"/>
    <n v="69.266666670000006"/>
    <x v="0"/>
  </r>
  <r>
    <x v="2"/>
    <x v="1"/>
    <s v="GBP"/>
    <n v="1455753540"/>
    <n v="1452058282"/>
    <b v="0"/>
    <n v="1"/>
    <b v="0"/>
    <s v="film &amp; video/drama"/>
    <n v="0.22727272727272727"/>
    <n v="69.266666670000006"/>
    <x v="0"/>
  </r>
  <r>
    <x v="2"/>
    <x v="0"/>
    <s v="USD"/>
    <n v="1429740037"/>
    <n v="1425423637"/>
    <b v="0"/>
    <n v="84"/>
    <b v="0"/>
    <s v="film &amp; video/drama"/>
    <n v="55.698440000000005"/>
    <n v="69.266666670000006"/>
    <x v="0"/>
  </r>
  <r>
    <x v="2"/>
    <x v="11"/>
    <s v="SEK"/>
    <n v="1419780149"/>
    <n v="1417101749"/>
    <b v="0"/>
    <n v="38"/>
    <b v="0"/>
    <s v="film &amp; video/drama"/>
    <n v="11.943"/>
    <n v="69.266666670000006"/>
    <x v="0"/>
  </r>
  <r>
    <x v="2"/>
    <x v="0"/>
    <s v="USD"/>
    <n v="1431702289"/>
    <n v="1426518289"/>
    <b v="0"/>
    <n v="1"/>
    <b v="0"/>
    <s v="film &amp; video/drama"/>
    <n v="2"/>
    <n v="69.266666670000006"/>
    <x v="0"/>
  </r>
  <r>
    <x v="2"/>
    <x v="0"/>
    <s v="USD"/>
    <n v="1459493940"/>
    <n v="1456732225"/>
    <b v="0"/>
    <n v="76"/>
    <b v="0"/>
    <s v="film &amp; video/drama"/>
    <n v="17.630000000000003"/>
    <n v="69.266666670000006"/>
    <x v="0"/>
  </r>
  <r>
    <x v="2"/>
    <x v="0"/>
    <s v="USD"/>
    <n v="1440101160"/>
    <n v="1436542030"/>
    <b v="0"/>
    <n v="3"/>
    <b v="0"/>
    <s v="film &amp; video/drama"/>
    <n v="0.72"/>
    <n v="69.266666670000006"/>
    <x v="0"/>
  </r>
  <r>
    <x v="2"/>
    <x v="0"/>
    <s v="USD"/>
    <n v="1427569564"/>
    <n v="1422389164"/>
    <b v="0"/>
    <n v="0"/>
    <b v="0"/>
    <s v="film &amp; video/drama"/>
    <n v="0"/>
    <n v="69.266666670000006"/>
    <x v="0"/>
  </r>
  <r>
    <x v="2"/>
    <x v="0"/>
    <s v="USD"/>
    <n v="1427423940"/>
    <n v="1422383318"/>
    <b v="0"/>
    <n v="2"/>
    <b v="0"/>
    <s v="film &amp; video/drama"/>
    <n v="13"/>
    <n v="69.266666670000006"/>
    <x v="0"/>
  </r>
  <r>
    <x v="2"/>
    <x v="0"/>
    <s v="USD"/>
    <n v="1463879100"/>
    <n v="1461287350"/>
    <b v="0"/>
    <n v="0"/>
    <b v="0"/>
    <s v="film &amp; video/drama"/>
    <n v="0"/>
    <n v="69.266666670000006"/>
    <x v="0"/>
  </r>
  <r>
    <x v="2"/>
    <x v="2"/>
    <s v="AUD"/>
    <n v="1436506726"/>
    <n v="1431322726"/>
    <b v="0"/>
    <n v="0"/>
    <b v="0"/>
    <s v="film &amp; video/drama"/>
    <n v="0"/>
    <n v="69.266666670000006"/>
    <x v="0"/>
  </r>
  <r>
    <x v="2"/>
    <x v="0"/>
    <s v="USD"/>
    <n v="1460153054"/>
    <n v="1457564654"/>
    <b v="0"/>
    <n v="0"/>
    <b v="0"/>
    <s v="film &amp; video/drama"/>
    <n v="0"/>
    <n v="69.266666670000006"/>
    <x v="0"/>
  </r>
  <r>
    <x v="2"/>
    <x v="1"/>
    <s v="GBP"/>
    <n v="1433064540"/>
    <n v="1428854344"/>
    <b v="0"/>
    <n v="2"/>
    <b v="0"/>
    <s v="film &amp; video/drama"/>
    <n v="0.86206896551724133"/>
    <n v="69.266666670000006"/>
    <x v="0"/>
  </r>
  <r>
    <x v="2"/>
    <x v="0"/>
    <s v="USD"/>
    <n v="1436477241"/>
    <n v="1433885241"/>
    <b v="0"/>
    <n v="0"/>
    <b v="0"/>
    <s v="film &amp; video/drama"/>
    <n v="0"/>
    <n v="69.266666670000006"/>
    <x v="0"/>
  </r>
  <r>
    <x v="2"/>
    <x v="1"/>
    <s v="GBP"/>
    <n v="1433176105"/>
    <n v="1427992105"/>
    <b v="0"/>
    <n v="0"/>
    <b v="0"/>
    <s v="film &amp; video/drama"/>
    <n v="0"/>
    <n v="69.266666670000006"/>
    <x v="0"/>
  </r>
  <r>
    <x v="2"/>
    <x v="12"/>
    <s v="EUR"/>
    <n v="1455402297"/>
    <n v="1452810297"/>
    <b v="0"/>
    <n v="0"/>
    <b v="0"/>
    <s v="film &amp; video/drama"/>
    <n v="0"/>
    <n v="69.266666670000006"/>
    <x v="0"/>
  </r>
  <r>
    <x v="2"/>
    <x v="0"/>
    <s v="USD"/>
    <n v="1433443151"/>
    <n v="1430851151"/>
    <b v="0"/>
    <n v="2"/>
    <b v="0"/>
    <s v="film &amp; video/drama"/>
    <n v="0.4"/>
    <n v="69.266666670000006"/>
    <x v="0"/>
  </r>
  <r>
    <x v="2"/>
    <x v="0"/>
    <s v="USD"/>
    <n v="1451775651"/>
    <n v="1449183651"/>
    <b v="0"/>
    <n v="0"/>
    <b v="0"/>
    <s v="film &amp; video/drama"/>
    <n v="0"/>
    <n v="69.266666670000006"/>
    <x v="0"/>
  </r>
  <r>
    <x v="2"/>
    <x v="1"/>
    <s v="GBP"/>
    <n v="1425066546"/>
    <n v="1422474546"/>
    <b v="0"/>
    <n v="7"/>
    <b v="0"/>
    <s v="film &amp; video/drama"/>
    <n v="2.75"/>
    <n v="69.266666670000006"/>
    <x v="0"/>
  </r>
  <r>
    <x v="2"/>
    <x v="0"/>
    <s v="USD"/>
    <n v="1475185972"/>
    <n v="1472593972"/>
    <b v="0"/>
    <n v="0"/>
    <b v="0"/>
    <s v="film &amp; video/drama"/>
    <n v="0"/>
    <n v="69.266666670000006"/>
    <x v="0"/>
  </r>
  <r>
    <x v="2"/>
    <x v="0"/>
    <s v="USD"/>
    <n v="1434847859"/>
    <n v="1431391859"/>
    <b v="0"/>
    <n v="5"/>
    <b v="0"/>
    <s v="film &amp; video/drama"/>
    <n v="40.1"/>
    <n v="69.266666670000006"/>
    <x v="0"/>
  </r>
  <r>
    <x v="2"/>
    <x v="0"/>
    <s v="USD"/>
    <n v="1436478497"/>
    <n v="1433886497"/>
    <b v="0"/>
    <n v="0"/>
    <b v="0"/>
    <s v="film &amp; video/drama"/>
    <n v="0"/>
    <n v="69.266666670000006"/>
    <x v="0"/>
  </r>
  <r>
    <x v="2"/>
    <x v="0"/>
    <s v="USD"/>
    <n v="1451952000"/>
    <n v="1447380099"/>
    <b v="0"/>
    <n v="0"/>
    <b v="0"/>
    <s v="film &amp; video/drama"/>
    <n v="0"/>
    <n v="69.266666670000006"/>
    <x v="0"/>
  </r>
  <r>
    <x v="2"/>
    <x v="0"/>
    <s v="USD"/>
    <n v="1457445069"/>
    <n v="1452261069"/>
    <b v="0"/>
    <n v="1"/>
    <b v="0"/>
    <s v="film &amp; video/drama"/>
    <n v="0.33333333333333337"/>
    <n v="69.266666670000006"/>
    <x v="0"/>
  </r>
  <r>
    <x v="2"/>
    <x v="0"/>
    <s v="USD"/>
    <n v="1483088400"/>
    <n v="1481324760"/>
    <b v="0"/>
    <n v="0"/>
    <b v="0"/>
    <s v="film &amp; video/drama"/>
    <n v="0"/>
    <n v="69.266666670000006"/>
    <x v="0"/>
  </r>
  <r>
    <x v="2"/>
    <x v="2"/>
    <s v="AUD"/>
    <n v="1446984000"/>
    <n v="1445308730"/>
    <b v="0"/>
    <n v="5"/>
    <b v="0"/>
    <s v="film &amp; video/drama"/>
    <n v="25"/>
    <n v="69.266666670000006"/>
    <x v="0"/>
  </r>
  <r>
    <x v="0"/>
    <x v="0"/>
    <s v="USD"/>
    <n v="1367773211"/>
    <n v="1363885211"/>
    <b v="1"/>
    <n v="137"/>
    <b v="1"/>
    <s v="film &amp; video/documentary"/>
    <n v="107.63413333333334"/>
    <n v="69.266666670000006"/>
    <x v="0"/>
  </r>
  <r>
    <x v="0"/>
    <x v="0"/>
    <s v="USD"/>
    <n v="1419180304"/>
    <n v="1415292304"/>
    <b v="1"/>
    <n v="376"/>
    <b v="1"/>
    <s v="film &amp; video/documentary"/>
    <n v="112.63736263736264"/>
    <n v="69.266666670000006"/>
    <x v="0"/>
  </r>
  <r>
    <x v="0"/>
    <x v="0"/>
    <s v="USD"/>
    <n v="1324381790"/>
    <n v="1321357790"/>
    <b v="1"/>
    <n v="202"/>
    <b v="1"/>
    <s v="film &amp; video/documentary"/>
    <n v="113.46153846153845"/>
    <n v="69.266666670000006"/>
    <x v="0"/>
  </r>
  <r>
    <x v="0"/>
    <x v="0"/>
    <s v="USD"/>
    <n v="1393031304"/>
    <n v="1390439304"/>
    <b v="1"/>
    <n v="328"/>
    <b v="1"/>
    <s v="film &amp; video/documentary"/>
    <n v="102.592"/>
    <n v="69.266666670000006"/>
    <x v="0"/>
  </r>
  <r>
    <x v="0"/>
    <x v="0"/>
    <s v="USD"/>
    <n v="1268723160"/>
    <n v="1265269559"/>
    <b v="1"/>
    <n v="84"/>
    <b v="1"/>
    <s v="film &amp; video/documentary"/>
    <n v="113.75714285714287"/>
    <n v="69.266666670000006"/>
    <x v="0"/>
  </r>
  <r>
    <x v="0"/>
    <x v="0"/>
    <s v="USD"/>
    <n v="1345079785"/>
    <n v="1342487785"/>
    <b v="1"/>
    <n v="96"/>
    <b v="1"/>
    <s v="film &amp; video/documentary"/>
    <n v="103.71999999999998"/>
    <n v="69.266666670000006"/>
    <x v="0"/>
  </r>
  <r>
    <x v="0"/>
    <x v="0"/>
    <s v="USD"/>
    <n v="1292665405"/>
    <n v="1288341805"/>
    <b v="1"/>
    <n v="223"/>
    <b v="1"/>
    <s v="film &amp; video/documentary"/>
    <n v="305.46000000000004"/>
    <n v="69.266666670000006"/>
    <x v="0"/>
  </r>
  <r>
    <x v="0"/>
    <x v="0"/>
    <s v="USD"/>
    <n v="1287200340"/>
    <n v="1284042614"/>
    <b v="1"/>
    <n v="62"/>
    <b v="1"/>
    <s v="film &amp; video/documentary"/>
    <n v="134.1"/>
    <n v="69.266666670000006"/>
    <x v="0"/>
  </r>
  <r>
    <x v="0"/>
    <x v="0"/>
    <s v="USD"/>
    <n v="1325961309"/>
    <n v="1322073309"/>
    <b v="1"/>
    <n v="146"/>
    <b v="1"/>
    <s v="film &amp; video/documentary"/>
    <n v="101.33294117647058"/>
    <n v="69.266666670000006"/>
    <x v="0"/>
  </r>
  <r>
    <x v="0"/>
    <x v="0"/>
    <s v="USD"/>
    <n v="1282498800"/>
    <n v="1275603020"/>
    <b v="1"/>
    <n v="235"/>
    <b v="1"/>
    <s v="film &amp; video/documentary"/>
    <n v="112.92"/>
    <n v="69.266666670000006"/>
    <x v="0"/>
  </r>
  <r>
    <x v="0"/>
    <x v="0"/>
    <s v="USD"/>
    <n v="1370525691"/>
    <n v="1367933691"/>
    <b v="1"/>
    <n v="437"/>
    <b v="1"/>
    <s v="film &amp; video/documentary"/>
    <n v="105.58333333333334"/>
    <n v="69.266666670000006"/>
    <x v="0"/>
  </r>
  <r>
    <x v="0"/>
    <x v="0"/>
    <s v="USD"/>
    <n v="1337194800"/>
    <n v="1334429646"/>
    <b v="1"/>
    <n v="77"/>
    <b v="1"/>
    <s v="film &amp; video/documentary"/>
    <n v="125.57142857142858"/>
    <n v="69.266666670000006"/>
    <x v="0"/>
  </r>
  <r>
    <x v="0"/>
    <x v="0"/>
    <s v="USD"/>
    <n v="1275364740"/>
    <n v="1269878058"/>
    <b v="1"/>
    <n v="108"/>
    <b v="1"/>
    <s v="film &amp; video/documentary"/>
    <n v="184.56"/>
    <n v="69.266666670000006"/>
    <x v="0"/>
  </r>
  <r>
    <x v="0"/>
    <x v="0"/>
    <s v="USD"/>
    <n v="1329320235"/>
    <n v="1326728235"/>
    <b v="1"/>
    <n v="7"/>
    <b v="1"/>
    <s v="film &amp; video/documentary"/>
    <n v="100.73333333333335"/>
    <n v="69.266666670000006"/>
    <x v="0"/>
  </r>
  <r>
    <x v="0"/>
    <x v="0"/>
    <s v="USD"/>
    <n v="1445047200"/>
    <n v="1442443910"/>
    <b v="1"/>
    <n v="314"/>
    <b v="1"/>
    <s v="film &amp; video/documentary"/>
    <n v="116.94725"/>
    <n v="69.266666670000006"/>
    <x v="0"/>
  </r>
  <r>
    <x v="0"/>
    <x v="0"/>
    <s v="USD"/>
    <n v="1300275482"/>
    <n v="1297687082"/>
    <b v="1"/>
    <n v="188"/>
    <b v="1"/>
    <s v="film &amp; video/documentary"/>
    <n v="106.73325"/>
    <n v="69.266666670000006"/>
    <x v="0"/>
  </r>
  <r>
    <x v="0"/>
    <x v="0"/>
    <s v="USD"/>
    <n v="1363458467"/>
    <n v="1360866467"/>
    <b v="1"/>
    <n v="275"/>
    <b v="1"/>
    <s v="film &amp; video/documentary"/>
    <n v="139.1"/>
    <n v="69.266666670000006"/>
    <x v="0"/>
  </r>
  <r>
    <x v="0"/>
    <x v="0"/>
    <s v="USD"/>
    <n v="1463670162"/>
    <n v="1461078162"/>
    <b v="1"/>
    <n v="560"/>
    <b v="1"/>
    <s v="film &amp; video/documentary"/>
    <n v="106.72648571428572"/>
    <n v="69.266666670000006"/>
    <x v="0"/>
  </r>
  <r>
    <x v="0"/>
    <x v="0"/>
    <s v="USD"/>
    <n v="1308359666"/>
    <n v="1305767666"/>
    <b v="1"/>
    <n v="688"/>
    <b v="1"/>
    <s v="film &amp; video/documentary"/>
    <n v="191.14"/>
    <n v="69.266666670000006"/>
    <x v="0"/>
  </r>
  <r>
    <x v="0"/>
    <x v="0"/>
    <s v="USD"/>
    <n v="1428514969"/>
    <n v="1425922969"/>
    <b v="1"/>
    <n v="942"/>
    <b v="1"/>
    <s v="film &amp; video/documentary"/>
    <n v="131.93789333333334"/>
    <n v="69.266666670000006"/>
    <x v="0"/>
  </r>
  <r>
    <x v="0"/>
    <x v="0"/>
    <s v="USD"/>
    <n v="1279360740"/>
    <n v="1275415679"/>
    <b v="1"/>
    <n v="88"/>
    <b v="1"/>
    <s v="film &amp; video/documentary"/>
    <n v="106.4"/>
    <n v="69.266666670000006"/>
    <x v="0"/>
  </r>
  <r>
    <x v="0"/>
    <x v="0"/>
    <s v="USD"/>
    <n v="1339080900"/>
    <n v="1334783704"/>
    <b v="1"/>
    <n v="220"/>
    <b v="1"/>
    <s v="film &amp; video/documentary"/>
    <n v="107.4"/>
    <n v="69.266666670000006"/>
    <x v="0"/>
  </r>
  <r>
    <x v="0"/>
    <x v="0"/>
    <s v="USD"/>
    <n v="1298699828"/>
    <n v="1294811828"/>
    <b v="1"/>
    <n v="145"/>
    <b v="1"/>
    <s v="film &amp; video/documentary"/>
    <n v="240"/>
    <n v="69.266666670000006"/>
    <x v="0"/>
  </r>
  <r>
    <x v="0"/>
    <x v="0"/>
    <s v="USD"/>
    <n v="1348786494"/>
    <n v="1346194494"/>
    <b v="1"/>
    <n v="963"/>
    <b v="1"/>
    <s v="film &amp; video/documentary"/>
    <n v="118.08108"/>
    <n v="69.266666670000006"/>
    <x v="0"/>
  </r>
  <r>
    <x v="0"/>
    <x v="0"/>
    <s v="USD"/>
    <n v="1336747995"/>
    <n v="1334155995"/>
    <b v="1"/>
    <n v="91"/>
    <b v="1"/>
    <s v="film &amp; video/documentary"/>
    <n v="118.19999999999999"/>
    <n v="69.266666670000006"/>
    <x v="0"/>
  </r>
  <r>
    <x v="0"/>
    <x v="0"/>
    <s v="USD"/>
    <n v="1273522560"/>
    <n v="1269928430"/>
    <b v="1"/>
    <n v="58"/>
    <b v="1"/>
    <s v="film &amp; video/documentary"/>
    <n v="111.1"/>
    <n v="69.266666670000006"/>
    <x v="0"/>
  </r>
  <r>
    <x v="0"/>
    <x v="0"/>
    <s v="USD"/>
    <n v="1271994660"/>
    <n v="1264565507"/>
    <b v="1"/>
    <n v="36"/>
    <b v="1"/>
    <s v="film &amp; video/documentary"/>
    <n v="145.5"/>
    <n v="69.266666670000006"/>
    <x v="0"/>
  </r>
  <r>
    <x v="0"/>
    <x v="1"/>
    <s v="GBP"/>
    <n v="1403693499"/>
    <n v="1401101499"/>
    <b v="1"/>
    <n v="165"/>
    <b v="1"/>
    <s v="film &amp; video/documentary"/>
    <n v="131.62883248730967"/>
    <n v="69.266666670000006"/>
    <x v="0"/>
  </r>
  <r>
    <x v="0"/>
    <x v="0"/>
    <s v="USD"/>
    <n v="1320640778"/>
    <n v="1316749178"/>
    <b v="1"/>
    <n v="111"/>
    <b v="1"/>
    <s v="film &amp; video/documentary"/>
    <n v="111.4"/>
    <n v="69.266666670000006"/>
    <x v="0"/>
  </r>
  <r>
    <x v="0"/>
    <x v="2"/>
    <s v="AUD"/>
    <n v="1487738622"/>
    <n v="1485146622"/>
    <b v="1"/>
    <n v="1596"/>
    <b v="1"/>
    <s v="film &amp; video/documentary"/>
    <n v="147.23376999999999"/>
    <n v="69.266666670000006"/>
    <x v="0"/>
  </r>
  <r>
    <x v="0"/>
    <x v="0"/>
    <s v="USD"/>
    <n v="1306296000"/>
    <n v="1301950070"/>
    <b v="1"/>
    <n v="61"/>
    <b v="1"/>
    <s v="film &amp; video/documentary"/>
    <n v="152.60869565217391"/>
    <n v="69.266666670000006"/>
    <x v="0"/>
  </r>
  <r>
    <x v="0"/>
    <x v="0"/>
    <s v="USD"/>
    <n v="1388649600"/>
    <n v="1386123861"/>
    <b v="1"/>
    <n v="287"/>
    <b v="1"/>
    <s v="film &amp; video/documentary"/>
    <n v="104.67999999999999"/>
    <n v="69.266666670000006"/>
    <x v="0"/>
  </r>
  <r>
    <x v="0"/>
    <x v="0"/>
    <s v="USD"/>
    <n v="1272480540"/>
    <n v="1267220191"/>
    <b v="1"/>
    <n v="65"/>
    <b v="1"/>
    <s v="film &amp; video/documentary"/>
    <n v="177.43366666666668"/>
    <n v="69.266666670000006"/>
    <x v="0"/>
  </r>
  <r>
    <x v="0"/>
    <x v="0"/>
    <s v="USD"/>
    <n v="1309694266"/>
    <n v="1307102266"/>
    <b v="1"/>
    <n v="118"/>
    <b v="1"/>
    <s v="film &amp; video/documentary"/>
    <n v="107.7758"/>
    <n v="69.266666670000006"/>
    <x v="0"/>
  </r>
  <r>
    <x v="0"/>
    <x v="0"/>
    <s v="USD"/>
    <n v="1333609140"/>
    <n v="1330638829"/>
    <b v="1"/>
    <n v="113"/>
    <b v="1"/>
    <s v="film &amp; video/documentary"/>
    <n v="156"/>
    <n v="69.266666670000006"/>
    <x v="0"/>
  </r>
  <r>
    <x v="0"/>
    <x v="0"/>
    <s v="USD"/>
    <n v="1352511966"/>
    <n v="1349916366"/>
    <b v="1"/>
    <n v="332"/>
    <b v="1"/>
    <s v="film &amp; video/documentary"/>
    <n v="108.395"/>
    <n v="69.266666670000006"/>
    <x v="0"/>
  </r>
  <r>
    <x v="0"/>
    <x v="0"/>
    <s v="USD"/>
    <n v="1335574674"/>
    <n v="1330394274"/>
    <b v="1"/>
    <n v="62"/>
    <b v="1"/>
    <s v="film &amp; video/documentary"/>
    <n v="147.6"/>
    <n v="69.266666670000006"/>
    <x v="0"/>
  </r>
  <r>
    <x v="0"/>
    <x v="0"/>
    <s v="USD"/>
    <n v="1432416219"/>
    <n v="1429824219"/>
    <b v="1"/>
    <n v="951"/>
    <b v="1"/>
    <s v="film &amp; video/documentary"/>
    <n v="110.38153846153847"/>
    <n v="69.266666670000006"/>
    <x v="0"/>
  </r>
  <r>
    <x v="0"/>
    <x v="0"/>
    <s v="USD"/>
    <n v="1350003539"/>
    <n v="1347411539"/>
    <b v="1"/>
    <n v="415"/>
    <b v="1"/>
    <s v="film &amp; video/documentary"/>
    <n v="150.34814814814814"/>
    <n v="69.266666670000006"/>
    <x v="0"/>
  </r>
  <r>
    <x v="0"/>
    <x v="0"/>
    <s v="USD"/>
    <n v="1488160860"/>
    <n v="1485237096"/>
    <b v="1"/>
    <n v="305"/>
    <b v="1"/>
    <s v="film &amp; video/documentary"/>
    <n v="157.31829411764707"/>
    <n v="69.266666670000006"/>
    <x v="0"/>
  </r>
  <r>
    <x v="0"/>
    <x v="0"/>
    <s v="USD"/>
    <n v="1401459035"/>
    <n v="1397571035"/>
    <b v="1"/>
    <n v="2139"/>
    <b v="1"/>
    <s v="film &amp; video/documentary"/>
    <n v="156.14400000000001"/>
    <n v="69.266666670000006"/>
    <x v="0"/>
  </r>
  <r>
    <x v="0"/>
    <x v="0"/>
    <s v="USD"/>
    <n v="1249932360"/>
    <n v="1242532513"/>
    <b v="1"/>
    <n v="79"/>
    <b v="1"/>
    <s v="film &amp; video/documentary"/>
    <n v="120.58763636363636"/>
    <n v="69.266666670000006"/>
    <x v="0"/>
  </r>
  <r>
    <x v="0"/>
    <x v="0"/>
    <s v="USD"/>
    <n v="1266876000"/>
    <n v="1263679492"/>
    <b v="1"/>
    <n v="179"/>
    <b v="1"/>
    <s v="film &amp; video/documentary"/>
    <n v="101.18888888888888"/>
    <n v="69.266666670000006"/>
    <x v="0"/>
  </r>
  <r>
    <x v="0"/>
    <x v="0"/>
    <s v="USD"/>
    <n v="1306904340"/>
    <n v="1305219744"/>
    <b v="1"/>
    <n v="202"/>
    <b v="1"/>
    <s v="film &amp; video/documentary"/>
    <n v="114.27249999999999"/>
    <n v="69.266666670000006"/>
    <x v="0"/>
  </r>
  <r>
    <x v="0"/>
    <x v="0"/>
    <s v="USD"/>
    <n v="1327167780"/>
    <n v="1325007780"/>
    <b v="1"/>
    <n v="760"/>
    <b v="1"/>
    <s v="film &amp; video/documentary"/>
    <n v="104.62615"/>
    <n v="69.266666670000006"/>
    <x v="0"/>
  </r>
  <r>
    <x v="0"/>
    <x v="0"/>
    <s v="USD"/>
    <n v="1379614128"/>
    <n v="1377022128"/>
    <b v="1"/>
    <n v="563"/>
    <b v="1"/>
    <s v="film &amp; video/documentary"/>
    <n v="228.82507142857142"/>
    <n v="69.266666670000006"/>
    <x v="0"/>
  </r>
  <r>
    <x v="0"/>
    <x v="0"/>
    <s v="USD"/>
    <n v="1364236524"/>
    <n v="1360352124"/>
    <b v="1"/>
    <n v="135"/>
    <b v="1"/>
    <s v="film &amp; video/documentary"/>
    <n v="109.15333333333332"/>
    <n v="69.266666670000006"/>
    <x v="0"/>
  </r>
  <r>
    <x v="0"/>
    <x v="0"/>
    <s v="USD"/>
    <n v="1351828800"/>
    <n v="1349160018"/>
    <b v="1"/>
    <n v="290"/>
    <b v="1"/>
    <s v="film &amp; video/documentary"/>
    <n v="176.29999999999998"/>
    <n v="69.266666670000006"/>
    <x v="0"/>
  </r>
  <r>
    <x v="0"/>
    <x v="0"/>
    <s v="USD"/>
    <n v="1340683393"/>
    <n v="1337659393"/>
    <b v="1"/>
    <n v="447"/>
    <b v="1"/>
    <s v="film &amp; video/documentary"/>
    <n v="103.21061999999999"/>
    <n v="69.266666670000006"/>
    <x v="0"/>
  </r>
  <r>
    <x v="0"/>
    <x v="1"/>
    <s v="GBP"/>
    <n v="1383389834"/>
    <n v="1380797834"/>
    <b v="1"/>
    <n v="232"/>
    <b v="1"/>
    <s v="film &amp; video/documentary"/>
    <n v="104.82000000000001"/>
    <n v="69.266666670000006"/>
    <x v="0"/>
  </r>
  <r>
    <x v="0"/>
    <x v="0"/>
    <s v="USD"/>
    <n v="1296633540"/>
    <n v="1292316697"/>
    <b v="1"/>
    <n v="168"/>
    <b v="1"/>
    <s v="film &amp; video/documentary"/>
    <n v="106.68444444444445"/>
    <n v="69.266666670000006"/>
    <x v="0"/>
  </r>
  <r>
    <x v="0"/>
    <x v="0"/>
    <s v="USD"/>
    <n v="1367366460"/>
    <n v="1365791246"/>
    <b v="1"/>
    <n v="128"/>
    <b v="1"/>
    <s v="film &amp; video/documentary"/>
    <n v="120.02"/>
    <n v="69.266666670000006"/>
    <x v="0"/>
  </r>
  <r>
    <x v="0"/>
    <x v="0"/>
    <s v="USD"/>
    <n v="1319860740"/>
    <n v="1317064599"/>
    <b v="1"/>
    <n v="493"/>
    <b v="1"/>
    <s v="film &amp; video/documentary"/>
    <n v="101.50693333333334"/>
    <n v="69.266666670000006"/>
    <x v="0"/>
  </r>
  <r>
    <x v="0"/>
    <x v="0"/>
    <s v="USD"/>
    <n v="1398009714"/>
    <n v="1395417714"/>
    <b v="1"/>
    <n v="131"/>
    <b v="1"/>
    <s v="film &amp; video/documentary"/>
    <n v="101.38461538461539"/>
    <n v="69.266666670000006"/>
    <x v="0"/>
  </r>
  <r>
    <x v="0"/>
    <x v="0"/>
    <s v="USD"/>
    <n v="1279555200"/>
    <n v="1276480894"/>
    <b v="1"/>
    <n v="50"/>
    <b v="1"/>
    <s v="film &amp; video/documentary"/>
    <n v="100"/>
    <n v="69.266666670000006"/>
    <x v="0"/>
  </r>
  <r>
    <x v="0"/>
    <x v="0"/>
    <s v="USD"/>
    <n v="1383264000"/>
    <n v="1378080409"/>
    <b v="1"/>
    <n v="665"/>
    <b v="1"/>
    <s v="film &amp; video/documentary"/>
    <n v="133.10911999999999"/>
    <n v="69.266666670000006"/>
    <x v="0"/>
  </r>
  <r>
    <x v="0"/>
    <x v="0"/>
    <s v="USD"/>
    <n v="1347017083"/>
    <n v="1344857083"/>
    <b v="1"/>
    <n v="129"/>
    <b v="1"/>
    <s v="film &amp; video/documentary"/>
    <n v="118.72620000000001"/>
    <n v="69.266666670000006"/>
    <x v="0"/>
  </r>
  <r>
    <x v="0"/>
    <x v="0"/>
    <s v="USD"/>
    <n v="1430452740"/>
    <n v="1427390901"/>
    <b v="1"/>
    <n v="142"/>
    <b v="1"/>
    <s v="film &amp; video/documentary"/>
    <n v="100.64"/>
    <n v="69.266666670000006"/>
    <x v="0"/>
  </r>
  <r>
    <x v="0"/>
    <x v="0"/>
    <s v="USD"/>
    <n v="1399669200"/>
    <n v="1394536048"/>
    <b v="1"/>
    <n v="2436"/>
    <b v="1"/>
    <s v="film &amp; video/documentary"/>
    <n v="108.93241269841269"/>
    <n v="69.266666670000006"/>
    <x v="0"/>
  </r>
  <r>
    <x v="0"/>
    <x v="0"/>
    <s v="USD"/>
    <n v="1289975060"/>
    <n v="1287379460"/>
    <b v="1"/>
    <n v="244"/>
    <b v="1"/>
    <s v="film &amp; video/documentary"/>
    <n v="178.95250000000001"/>
    <n v="69.266666670000006"/>
    <x v="0"/>
  </r>
  <r>
    <x v="0"/>
    <x v="0"/>
    <s v="USD"/>
    <n v="1303686138"/>
    <n v="1301007738"/>
    <b v="1"/>
    <n v="298"/>
    <b v="1"/>
    <s v="film &amp; video/documentary"/>
    <n v="101.72264"/>
    <n v="69.266666670000006"/>
    <x v="0"/>
  </r>
  <r>
    <x v="0"/>
    <x v="0"/>
    <s v="USD"/>
    <n v="1363711335"/>
    <n v="1360258935"/>
    <b v="1"/>
    <n v="251"/>
    <b v="1"/>
    <s v="film &amp; video/documentary"/>
    <n v="118.73499999999999"/>
    <n v="69.266666670000006"/>
    <x v="0"/>
  </r>
  <r>
    <x v="0"/>
    <x v="0"/>
    <s v="USD"/>
    <n v="1330115638"/>
    <n v="1327523638"/>
    <b v="1"/>
    <n v="108"/>
    <b v="1"/>
    <s v="film &amp; video/documentary"/>
    <n v="100.46"/>
    <n v="69.266666670000006"/>
    <x v="0"/>
  </r>
  <r>
    <x v="0"/>
    <x v="0"/>
    <s v="USD"/>
    <n v="1338601346"/>
    <n v="1336009346"/>
    <b v="1"/>
    <n v="82"/>
    <b v="1"/>
    <s v="film &amp; video/documentary"/>
    <n v="137.46666666666667"/>
    <n v="69.266666670000006"/>
    <x v="0"/>
  </r>
  <r>
    <x v="0"/>
    <x v="0"/>
    <s v="USD"/>
    <n v="1346464800"/>
    <n v="1343096197"/>
    <b v="1"/>
    <n v="74"/>
    <b v="1"/>
    <s v="film &amp; video/documentary"/>
    <n v="231.64705882352939"/>
    <n v="69.266666670000006"/>
    <x v="0"/>
  </r>
  <r>
    <x v="0"/>
    <x v="0"/>
    <s v="USD"/>
    <n v="1331392049"/>
    <n v="1328800049"/>
    <b v="1"/>
    <n v="189"/>
    <b v="1"/>
    <s v="film &amp; video/documentary"/>
    <n v="130.33333333333331"/>
    <n v="69.266666670000006"/>
    <x v="0"/>
  </r>
  <r>
    <x v="0"/>
    <x v="0"/>
    <s v="USD"/>
    <n v="1363806333"/>
    <n v="1362081933"/>
    <b v="1"/>
    <n v="80"/>
    <b v="1"/>
    <s v="film &amp; video/documentary"/>
    <n v="292.89999999999998"/>
    <n v="69.266666670000006"/>
    <x v="0"/>
  </r>
  <r>
    <x v="0"/>
    <x v="0"/>
    <s v="USD"/>
    <n v="1360276801"/>
    <n v="1357684801"/>
    <b v="1"/>
    <n v="576"/>
    <b v="1"/>
    <s v="film &amp; video/documentary"/>
    <n v="111.31818181818183"/>
    <n v="69.266666670000006"/>
    <x v="0"/>
  </r>
  <r>
    <x v="0"/>
    <x v="0"/>
    <s v="USD"/>
    <n v="1299775210"/>
    <n v="1295887210"/>
    <b v="1"/>
    <n v="202"/>
    <b v="1"/>
    <s v="film &amp; video/documentary"/>
    <n v="105.56666666666668"/>
    <n v="69.266666670000006"/>
    <x v="0"/>
  </r>
  <r>
    <x v="0"/>
    <x v="0"/>
    <s v="USD"/>
    <n v="1346695334"/>
    <n v="1344880934"/>
    <b v="1"/>
    <n v="238"/>
    <b v="1"/>
    <s v="film &amp; video/documentary"/>
    <n v="118.94444444444446"/>
    <n v="69.266666670000006"/>
    <x v="0"/>
  </r>
  <r>
    <x v="0"/>
    <x v="0"/>
    <s v="USD"/>
    <n v="1319076000"/>
    <n v="1317788623"/>
    <b v="1"/>
    <n v="36"/>
    <b v="1"/>
    <s v="film &amp; video/documentary"/>
    <n v="104.129"/>
    <n v="69.266666670000006"/>
    <x v="0"/>
  </r>
  <r>
    <x v="0"/>
    <x v="0"/>
    <s v="USD"/>
    <n v="1325404740"/>
    <n v="1321852592"/>
    <b v="1"/>
    <n v="150"/>
    <b v="1"/>
    <s v="film &amp; video/documentary"/>
    <n v="104.10165000000001"/>
    <n v="69.266666670000006"/>
    <x v="0"/>
  </r>
  <r>
    <x v="0"/>
    <x v="0"/>
    <s v="USD"/>
    <n v="1365973432"/>
    <n v="1363381432"/>
    <b v="1"/>
    <n v="146"/>
    <b v="1"/>
    <s v="film &amp; video/documentary"/>
    <n v="111.87499999999999"/>
    <n v="69.266666670000006"/>
    <x v="0"/>
  </r>
  <r>
    <x v="0"/>
    <x v="0"/>
    <s v="USD"/>
    <n v="1281542340"/>
    <n v="1277702894"/>
    <b v="1"/>
    <n v="222"/>
    <b v="1"/>
    <s v="film &amp; video/documentary"/>
    <n v="104.73529411764706"/>
    <n v="69.266666670000006"/>
    <x v="0"/>
  </r>
  <r>
    <x v="0"/>
    <x v="0"/>
    <s v="USD"/>
    <n v="1362167988"/>
    <n v="1359575988"/>
    <b v="1"/>
    <n v="120"/>
    <b v="1"/>
    <s v="film &amp; video/documentary"/>
    <n v="385.15000000000003"/>
    <n v="69.266666670000006"/>
    <x v="0"/>
  </r>
  <r>
    <x v="0"/>
    <x v="0"/>
    <s v="USD"/>
    <n v="1345660334"/>
    <n v="1343068334"/>
    <b v="1"/>
    <n v="126"/>
    <b v="1"/>
    <s v="film &amp; video/documentary"/>
    <n v="101.248"/>
    <n v="69.266666670000006"/>
    <x v="0"/>
  </r>
  <r>
    <x v="0"/>
    <x v="5"/>
    <s v="CAD"/>
    <n v="1418273940"/>
    <n v="1415398197"/>
    <b v="1"/>
    <n v="158"/>
    <b v="1"/>
    <s v="film &amp; video/documentary"/>
    <n v="113.77333333333333"/>
    <n v="69.266666670000006"/>
    <x v="0"/>
  </r>
  <r>
    <x v="0"/>
    <x v="0"/>
    <s v="USD"/>
    <n v="1386778483"/>
    <n v="1384186483"/>
    <b v="1"/>
    <n v="316"/>
    <b v="1"/>
    <s v="film &amp; video/documentary"/>
    <n v="100.80333333333333"/>
    <n v="69.266666670000006"/>
    <x v="0"/>
  </r>
  <r>
    <x v="0"/>
    <x v="0"/>
    <s v="USD"/>
    <n v="1364342151"/>
    <n v="1361753751"/>
    <b v="1"/>
    <n v="284"/>
    <b v="1"/>
    <s v="film &amp; video/documentary"/>
    <n v="283.32"/>
    <n v="69.266666670000006"/>
    <x v="0"/>
  </r>
  <r>
    <x v="0"/>
    <x v="0"/>
    <s v="USD"/>
    <n v="1265097540"/>
    <n v="1257538029"/>
    <b v="1"/>
    <n v="51"/>
    <b v="1"/>
    <s v="film &amp; video/documentary"/>
    <n v="112.68"/>
    <n v="69.266666670000006"/>
    <x v="0"/>
  </r>
  <r>
    <x v="0"/>
    <x v="1"/>
    <s v="GBP"/>
    <n v="1450825200"/>
    <n v="1448284433"/>
    <b v="1"/>
    <n v="158"/>
    <b v="1"/>
    <s v="film &amp; video/documentary"/>
    <n v="106.58000000000001"/>
    <n v="69.266666670000006"/>
    <x v="0"/>
  </r>
  <r>
    <x v="0"/>
    <x v="12"/>
    <s v="EUR"/>
    <n v="1478605386"/>
    <n v="1475577786"/>
    <b v="1"/>
    <n v="337"/>
    <b v="1"/>
    <s v="film &amp; video/documentary"/>
    <n v="102.66285714285715"/>
    <n v="69.266666670000006"/>
    <x v="0"/>
  </r>
  <r>
    <x v="0"/>
    <x v="0"/>
    <s v="USD"/>
    <n v="1463146848"/>
    <n v="1460554848"/>
    <b v="1"/>
    <n v="186"/>
    <b v="1"/>
    <s v="film &amp; video/documentary"/>
    <n v="107.91200000000001"/>
    <n v="69.266666670000006"/>
    <x v="0"/>
  </r>
  <r>
    <x v="0"/>
    <x v="0"/>
    <s v="USD"/>
    <n v="1482307140"/>
    <n v="1479886966"/>
    <b v="1"/>
    <n v="58"/>
    <b v="1"/>
    <s v="film &amp; video/documentary"/>
    <n v="123.07407407407408"/>
    <n v="69.266666670000006"/>
    <x v="0"/>
  </r>
  <r>
    <x v="0"/>
    <x v="0"/>
    <s v="USD"/>
    <n v="1438441308"/>
    <n v="1435590108"/>
    <b v="1"/>
    <n v="82"/>
    <b v="1"/>
    <s v="film &amp; video/documentary"/>
    <n v="101.6"/>
    <n v="69.266666670000006"/>
    <x v="0"/>
  </r>
  <r>
    <x v="0"/>
    <x v="0"/>
    <s v="USD"/>
    <n v="1482208233"/>
    <n v="1479184233"/>
    <b v="1"/>
    <n v="736"/>
    <b v="1"/>
    <s v="film &amp; video/documentary"/>
    <n v="104.396"/>
    <n v="69.266666670000006"/>
    <x v="0"/>
  </r>
  <r>
    <x v="0"/>
    <x v="0"/>
    <s v="USD"/>
    <n v="1489532220"/>
    <n v="1486625606"/>
    <b v="1"/>
    <n v="1151"/>
    <b v="1"/>
    <s v="film &amp; video/documentary"/>
    <n v="112.92973333333333"/>
    <n v="69.266666670000006"/>
    <x v="0"/>
  </r>
  <r>
    <x v="0"/>
    <x v="0"/>
    <s v="USD"/>
    <n v="1427011200"/>
    <n v="1424669929"/>
    <b v="1"/>
    <n v="34"/>
    <b v="1"/>
    <s v="film &amp; video/documentary"/>
    <n v="136.4"/>
    <n v="69.266666670000006"/>
    <x v="0"/>
  </r>
  <r>
    <x v="0"/>
    <x v="0"/>
    <s v="USD"/>
    <n v="1446350400"/>
    <n v="1443739388"/>
    <b v="1"/>
    <n v="498"/>
    <b v="1"/>
    <s v="film &amp; video/documentary"/>
    <n v="103.61439999999999"/>
    <n v="69.266666670000006"/>
    <x v="0"/>
  </r>
  <r>
    <x v="0"/>
    <x v="0"/>
    <s v="USD"/>
    <n v="1446868800"/>
    <n v="1444821127"/>
    <b v="1"/>
    <n v="167"/>
    <b v="1"/>
    <s v="film &amp; video/documentary"/>
    <n v="105.5"/>
    <n v="69.266666670000006"/>
    <x v="0"/>
  </r>
  <r>
    <x v="0"/>
    <x v="0"/>
    <s v="USD"/>
    <n v="1368763140"/>
    <n v="1366028563"/>
    <b v="1"/>
    <n v="340"/>
    <b v="1"/>
    <s v="film &amp; video/documentary"/>
    <n v="101.82857142857142"/>
    <n v="69.266666670000006"/>
    <x v="0"/>
  </r>
  <r>
    <x v="0"/>
    <x v="0"/>
    <s v="USD"/>
    <n v="1466171834"/>
    <n v="1463493434"/>
    <b v="1"/>
    <n v="438"/>
    <b v="1"/>
    <s v="film &amp; video/documentary"/>
    <n v="106.60499999999999"/>
    <n v="69.266666670000006"/>
    <x v="0"/>
  </r>
  <r>
    <x v="0"/>
    <x v="0"/>
    <s v="USD"/>
    <n v="1446019200"/>
    <n v="1442420377"/>
    <b v="1"/>
    <n v="555"/>
    <b v="1"/>
    <s v="film &amp; video/documentary"/>
    <n v="113.015"/>
    <n v="69.266666670000006"/>
    <x v="0"/>
  </r>
  <r>
    <x v="0"/>
    <x v="0"/>
    <s v="USD"/>
    <n v="1460038591"/>
    <n v="1457450191"/>
    <b v="1"/>
    <n v="266"/>
    <b v="1"/>
    <s v="film &amp; video/documentary"/>
    <n v="125.22750000000001"/>
    <n v="69.266666670000006"/>
    <x v="0"/>
  </r>
  <r>
    <x v="0"/>
    <x v="0"/>
    <s v="USD"/>
    <n v="1431716400"/>
    <n v="1428423757"/>
    <b v="1"/>
    <n v="69"/>
    <b v="1"/>
    <s v="film &amp; video/documentary"/>
    <n v="101.19"/>
    <n v="69.266666670000006"/>
    <x v="0"/>
  </r>
  <r>
    <x v="0"/>
    <x v="0"/>
    <s v="USD"/>
    <n v="1431122400"/>
    <n v="1428428515"/>
    <b v="1"/>
    <n v="80"/>
    <b v="1"/>
    <s v="film &amp; video/documentary"/>
    <n v="102.76470588235294"/>
    <n v="69.266666670000006"/>
    <x v="0"/>
  </r>
  <r>
    <x v="0"/>
    <x v="0"/>
    <s v="USD"/>
    <n v="1447427918"/>
    <n v="1444832318"/>
    <b v="1"/>
    <n v="493"/>
    <b v="1"/>
    <s v="film &amp; video/documentary"/>
    <n v="116.83911999999998"/>
    <n v="69.266666670000006"/>
    <x v="0"/>
  </r>
  <r>
    <x v="0"/>
    <x v="0"/>
    <s v="USD"/>
    <n v="1426298708"/>
    <n v="1423710308"/>
    <b v="1"/>
    <n v="31"/>
    <b v="1"/>
    <s v="film &amp; video/documentary"/>
    <n v="101.16833333333335"/>
    <n v="69.266666670000006"/>
    <x v="0"/>
  </r>
  <r>
    <x v="0"/>
    <x v="0"/>
    <s v="USD"/>
    <n v="1472864400"/>
    <n v="1468001290"/>
    <b v="1"/>
    <n v="236"/>
    <b v="1"/>
    <s v="film &amp; video/documentary"/>
    <n v="110.13360000000002"/>
    <n v="69.266666670000006"/>
    <x v="0"/>
  </r>
  <r>
    <x v="0"/>
    <x v="0"/>
    <s v="USD"/>
    <n v="1430331268"/>
    <n v="1427739268"/>
    <b v="1"/>
    <n v="89"/>
    <b v="1"/>
    <s v="film &amp; video/documentary"/>
    <n v="108.08333333333333"/>
    <n v="69.266666670000006"/>
    <x v="0"/>
  </r>
  <r>
    <x v="0"/>
    <x v="0"/>
    <s v="USD"/>
    <n v="1489006800"/>
    <n v="1486397007"/>
    <b v="1"/>
    <n v="299"/>
    <b v="1"/>
    <s v="film &amp; video/documentary"/>
    <n v="125.02285714285715"/>
    <n v="69.266666670000006"/>
    <x v="0"/>
  </r>
  <r>
    <x v="0"/>
    <x v="0"/>
    <s v="USD"/>
    <n v="1412135940"/>
    <n v="1410555998"/>
    <b v="1"/>
    <n v="55"/>
    <b v="1"/>
    <s v="film &amp; video/documentary"/>
    <n v="106.71428571428572"/>
    <n v="69.266666670000006"/>
    <x v="0"/>
  </r>
  <r>
    <x v="0"/>
    <x v="0"/>
    <s v="USD"/>
    <n v="1461955465"/>
    <n v="1459363465"/>
    <b v="1"/>
    <n v="325"/>
    <b v="1"/>
    <s v="film &amp; video/documentary"/>
    <n v="100.36639999999998"/>
    <n v="69.266666670000006"/>
    <x v="0"/>
  </r>
  <r>
    <x v="0"/>
    <x v="0"/>
    <s v="USD"/>
    <n v="1415934000"/>
    <n v="1413308545"/>
    <b v="1"/>
    <n v="524"/>
    <b v="1"/>
    <s v="film &amp; video/documentary"/>
    <n v="102.02863333333335"/>
    <n v="69.266666670000006"/>
    <x v="0"/>
  </r>
  <r>
    <x v="0"/>
    <x v="0"/>
    <s v="USD"/>
    <n v="1433125200"/>
    <n v="1429312694"/>
    <b v="1"/>
    <n v="285"/>
    <b v="1"/>
    <s v="film &amp; video/documentary"/>
    <n v="102.08358208955224"/>
    <n v="69.266666670000006"/>
    <x v="0"/>
  </r>
  <r>
    <x v="0"/>
    <x v="0"/>
    <s v="USD"/>
    <n v="1432161590"/>
    <n v="1429569590"/>
    <b v="1"/>
    <n v="179"/>
    <b v="1"/>
    <s v="film &amp; video/documentary"/>
    <n v="123.27586206896552"/>
    <n v="69.266666670000006"/>
    <x v="0"/>
  </r>
  <r>
    <x v="0"/>
    <x v="0"/>
    <s v="USD"/>
    <n v="1444824021"/>
    <n v="1442232021"/>
    <b v="1"/>
    <n v="188"/>
    <b v="1"/>
    <s v="film &amp; video/documentary"/>
    <n v="170.28880000000001"/>
    <n v="69.266666670000006"/>
    <x v="0"/>
  </r>
  <r>
    <x v="0"/>
    <x v="0"/>
    <s v="USD"/>
    <n v="1447505609"/>
    <n v="1444910009"/>
    <b v="1"/>
    <n v="379"/>
    <b v="1"/>
    <s v="film &amp; video/documentary"/>
    <n v="111.59049999999999"/>
    <n v="69.266666670000006"/>
    <x v="0"/>
  </r>
  <r>
    <x v="0"/>
    <x v="0"/>
    <s v="USD"/>
    <n v="1440165916"/>
    <n v="1437573916"/>
    <b v="1"/>
    <n v="119"/>
    <b v="1"/>
    <s v="film &amp; video/documentary"/>
    <n v="103"/>
    <n v="69.266666670000006"/>
    <x v="0"/>
  </r>
  <r>
    <x v="0"/>
    <x v="0"/>
    <s v="USD"/>
    <n v="1487937508"/>
    <n v="1485345508"/>
    <b v="1"/>
    <n v="167"/>
    <b v="1"/>
    <s v="film &amp; video/documentary"/>
    <n v="106.63570159857905"/>
    <n v="69.266666670000006"/>
    <x v="0"/>
  </r>
  <r>
    <x v="0"/>
    <x v="0"/>
    <s v="USD"/>
    <n v="1473566340"/>
    <n v="1470274509"/>
    <b v="1"/>
    <n v="221"/>
    <b v="1"/>
    <s v="film &amp; video/documentary"/>
    <n v="114.75999999999999"/>
    <n v="69.266666670000006"/>
    <x v="0"/>
  </r>
  <r>
    <x v="0"/>
    <x v="3"/>
    <s v="EUR"/>
    <n v="1460066954"/>
    <n v="1456614554"/>
    <b v="1"/>
    <n v="964"/>
    <b v="1"/>
    <s v="film &amp; video/documentary"/>
    <n v="127.34117647058822"/>
    <n v="69.266666670000006"/>
    <x v="0"/>
  </r>
  <r>
    <x v="0"/>
    <x v="0"/>
    <s v="USD"/>
    <n v="1412740868"/>
    <n v="1410148868"/>
    <b v="1"/>
    <n v="286"/>
    <b v="1"/>
    <s v="film &amp; video/documentary"/>
    <n v="116.56"/>
    <n v="69.266666670000006"/>
    <x v="0"/>
  </r>
  <r>
    <x v="0"/>
    <x v="0"/>
    <s v="USD"/>
    <n v="1447963219"/>
    <n v="1445367619"/>
    <b v="1"/>
    <n v="613"/>
    <b v="1"/>
    <s v="film &amp; video/documentary"/>
    <n v="108.61819426615318"/>
    <n v="69.266666670000006"/>
    <x v="0"/>
  </r>
  <r>
    <x v="0"/>
    <x v="0"/>
    <s v="USD"/>
    <n v="1460141521"/>
    <n v="1457553121"/>
    <b v="1"/>
    <n v="29"/>
    <b v="1"/>
    <s v="film &amp; video/documentary"/>
    <n v="103.94285714285714"/>
    <n v="69.266666670000006"/>
    <x v="0"/>
  </r>
  <r>
    <x v="0"/>
    <x v="0"/>
    <s v="USD"/>
    <n v="1417420994"/>
    <n v="1414738994"/>
    <b v="1"/>
    <n v="165"/>
    <b v="1"/>
    <s v="film &amp; video/documentary"/>
    <n v="116.25714285714285"/>
    <n v="69.266666670000006"/>
    <x v="0"/>
  </r>
  <r>
    <x v="0"/>
    <x v="0"/>
    <s v="USD"/>
    <n v="1458152193"/>
    <n v="1455563793"/>
    <b v="1"/>
    <n v="97"/>
    <b v="1"/>
    <s v="film &amp; video/documentary"/>
    <n v="102.69239999999999"/>
    <n v="69.266666670000006"/>
    <x v="0"/>
  </r>
  <r>
    <x v="0"/>
    <x v="0"/>
    <s v="USD"/>
    <n v="1429852797"/>
    <n v="1426396797"/>
    <b v="1"/>
    <n v="303"/>
    <b v="1"/>
    <s v="film &amp; video/documentary"/>
    <n v="174"/>
    <n v="69.266666670000006"/>
    <x v="0"/>
  </r>
  <r>
    <x v="0"/>
    <x v="0"/>
    <s v="USD"/>
    <n v="1466002800"/>
    <n v="1463517521"/>
    <b v="1"/>
    <n v="267"/>
    <b v="1"/>
    <s v="film &amp; video/documentary"/>
    <n v="103.08800000000001"/>
    <n v="69.266666670000006"/>
    <x v="0"/>
  </r>
  <r>
    <x v="0"/>
    <x v="0"/>
    <s v="USD"/>
    <n v="1415941920"/>
    <n v="1414028490"/>
    <b v="1"/>
    <n v="302"/>
    <b v="1"/>
    <s v="film &amp; video/documentary"/>
    <n v="104.85537190082646"/>
    <n v="69.266666670000006"/>
    <x v="0"/>
  </r>
  <r>
    <x v="0"/>
    <x v="0"/>
    <s v="USD"/>
    <n v="1437621060"/>
    <n v="1433799180"/>
    <b v="0"/>
    <n v="87"/>
    <b v="1"/>
    <s v="film &amp; video/documentary"/>
    <n v="101.375"/>
    <n v="69.266666670000006"/>
    <x v="0"/>
  </r>
  <r>
    <x v="0"/>
    <x v="0"/>
    <s v="USD"/>
    <n v="1416704506"/>
    <n v="1414108906"/>
    <b v="0"/>
    <n v="354"/>
    <b v="1"/>
    <s v="film &amp; video/documentary"/>
    <n v="111.07699999999998"/>
    <n v="69.266666670000006"/>
    <x v="0"/>
  </r>
  <r>
    <x v="0"/>
    <x v="0"/>
    <s v="USD"/>
    <n v="1407456000"/>
    <n v="1405573391"/>
    <b v="0"/>
    <n v="86"/>
    <b v="1"/>
    <s v="film &amp; video/documentary"/>
    <n v="124.15933781686496"/>
    <n v="69.266666670000006"/>
    <x v="0"/>
  </r>
  <r>
    <x v="0"/>
    <x v="0"/>
    <s v="USD"/>
    <n v="1272828120"/>
    <n v="1268934736"/>
    <b v="0"/>
    <n v="26"/>
    <b v="1"/>
    <s v="film &amp; video/documentary"/>
    <n v="101.33333333333334"/>
    <n v="69.266666670000006"/>
    <x v="0"/>
  </r>
  <r>
    <x v="0"/>
    <x v="0"/>
    <s v="USD"/>
    <n v="1403323140"/>
    <n v="1400704672"/>
    <b v="0"/>
    <n v="113"/>
    <b v="1"/>
    <s v="film &amp; video/documentary"/>
    <n v="110.16142857142856"/>
    <n v="69.266666670000006"/>
    <x v="0"/>
  </r>
  <r>
    <x v="0"/>
    <x v="1"/>
    <s v="GBP"/>
    <n v="1393597999"/>
    <n v="1391005999"/>
    <b v="0"/>
    <n v="65"/>
    <b v="1"/>
    <s v="film &amp; video/documentary"/>
    <n v="103.97333333333334"/>
    <n v="69.266666670000006"/>
    <x v="0"/>
  </r>
  <r>
    <x v="0"/>
    <x v="0"/>
    <s v="USD"/>
    <n v="1337540518"/>
    <n v="1334948518"/>
    <b v="0"/>
    <n v="134"/>
    <b v="1"/>
    <s v="film &amp; video/documentary"/>
    <n v="101.31578947368421"/>
    <n v="69.266666670000006"/>
    <x v="0"/>
  </r>
  <r>
    <x v="0"/>
    <x v="0"/>
    <s v="USD"/>
    <n v="1367384340"/>
    <n v="1363960278"/>
    <b v="0"/>
    <n v="119"/>
    <b v="1"/>
    <s v="film &amp; video/documentary"/>
    <n v="103.3501"/>
    <n v="69.266666670000006"/>
    <x v="0"/>
  </r>
  <r>
    <x v="0"/>
    <x v="0"/>
    <s v="USD"/>
    <n v="1426426322"/>
    <n v="1423405922"/>
    <b v="0"/>
    <n v="159"/>
    <b v="1"/>
    <s v="film &amp; video/documentary"/>
    <n v="104.11200000000001"/>
    <n v="69.266666670000006"/>
    <x v="0"/>
  </r>
  <r>
    <x v="0"/>
    <x v="0"/>
    <s v="USD"/>
    <n v="1326633269"/>
    <n v="1324041269"/>
    <b v="0"/>
    <n v="167"/>
    <b v="1"/>
    <s v="film &amp; video/documentary"/>
    <n v="110.15569230769231"/>
    <n v="69.266666670000006"/>
    <x v="0"/>
  </r>
  <r>
    <x v="0"/>
    <x v="0"/>
    <s v="USD"/>
    <n v="1483729500"/>
    <n v="1481137500"/>
    <b v="0"/>
    <n v="43"/>
    <b v="1"/>
    <s v="film &amp; video/documentary"/>
    <n v="122.02"/>
    <n v="69.266666670000006"/>
    <x v="0"/>
  </r>
  <r>
    <x v="0"/>
    <x v="0"/>
    <s v="USD"/>
    <n v="1359743139"/>
    <n v="1355855139"/>
    <b v="0"/>
    <n v="1062"/>
    <b v="1"/>
    <s v="film &amp; video/documentary"/>
    <n v="114.16866666666667"/>
    <n v="69.266666670000006"/>
    <x v="0"/>
  </r>
  <r>
    <x v="0"/>
    <x v="1"/>
    <s v="GBP"/>
    <n v="1459872000"/>
    <n v="1456408244"/>
    <b v="0"/>
    <n v="9"/>
    <b v="1"/>
    <s v="film &amp; video/documentary"/>
    <n v="125.33333333333334"/>
    <n v="69.266666670000006"/>
    <x v="0"/>
  </r>
  <r>
    <x v="0"/>
    <x v="0"/>
    <s v="USD"/>
    <n v="1342648398"/>
    <n v="1340056398"/>
    <b v="0"/>
    <n v="89"/>
    <b v="1"/>
    <s v="film &amp; video/documentary"/>
    <n v="106.66666666666667"/>
    <n v="69.266666670000006"/>
    <x v="0"/>
  </r>
  <r>
    <x v="0"/>
    <x v="0"/>
    <s v="USD"/>
    <n v="1316208031"/>
    <n v="1312320031"/>
    <b v="0"/>
    <n v="174"/>
    <b v="1"/>
    <s v="film &amp; video/documentary"/>
    <n v="130.65"/>
    <n v="69.266666670000006"/>
    <x v="0"/>
  </r>
  <r>
    <x v="0"/>
    <x v="0"/>
    <s v="USD"/>
    <n v="1393694280"/>
    <n v="1390088311"/>
    <b v="0"/>
    <n v="14"/>
    <b v="1"/>
    <s v="film &amp; video/documentary"/>
    <n v="120"/>
    <n v="69.266666670000006"/>
    <x v="0"/>
  </r>
  <r>
    <x v="0"/>
    <x v="1"/>
    <s v="GBP"/>
    <n v="1472122316"/>
    <n v="1469443916"/>
    <b v="0"/>
    <n v="48"/>
    <b v="1"/>
    <s v="film &amp; video/documentary"/>
    <n v="105.9591836734694"/>
    <n v="69.266666670000006"/>
    <x v="0"/>
  </r>
  <r>
    <x v="0"/>
    <x v="0"/>
    <s v="USD"/>
    <n v="1447484460"/>
    <n v="1444888868"/>
    <b v="0"/>
    <n v="133"/>
    <b v="1"/>
    <s v="film &amp; video/documentary"/>
    <n v="114.39999999999999"/>
    <n v="69.266666670000006"/>
    <x v="0"/>
  </r>
  <r>
    <x v="0"/>
    <x v="5"/>
    <s v="CAD"/>
    <n v="1453765920"/>
    <n v="1451655808"/>
    <b v="0"/>
    <n v="83"/>
    <b v="1"/>
    <s v="film &amp; video/documentary"/>
    <n v="111.76666666666665"/>
    <n v="69.266666670000006"/>
    <x v="0"/>
  </r>
  <r>
    <x v="0"/>
    <x v="0"/>
    <s v="USD"/>
    <n v="1336062672"/>
    <n v="1332174672"/>
    <b v="0"/>
    <n v="149"/>
    <b v="1"/>
    <s v="film &amp; video/documentary"/>
    <n v="116.08000000000001"/>
    <n v="69.266666670000006"/>
    <x v="0"/>
  </r>
  <r>
    <x v="0"/>
    <x v="0"/>
    <s v="USD"/>
    <n v="1453569392"/>
    <n v="1451409392"/>
    <b v="0"/>
    <n v="49"/>
    <b v="1"/>
    <s v="film &amp; video/documentary"/>
    <n v="141.5"/>
    <n v="69.266666670000006"/>
    <x v="0"/>
  </r>
  <r>
    <x v="0"/>
    <x v="0"/>
    <s v="USD"/>
    <n v="1343624400"/>
    <n v="1340642717"/>
    <b v="0"/>
    <n v="251"/>
    <b v="1"/>
    <s v="film &amp; video/documentary"/>
    <n v="104.72999999999999"/>
    <n v="69.266666670000006"/>
    <x v="0"/>
  </r>
  <r>
    <x v="0"/>
    <x v="0"/>
    <s v="USD"/>
    <n v="1346950900"/>
    <n v="1345741300"/>
    <b v="0"/>
    <n v="22"/>
    <b v="1"/>
    <s v="film &amp; video/documentary"/>
    <n v="255.83333333333331"/>
    <n v="69.266666670000006"/>
    <x v="0"/>
  </r>
  <r>
    <x v="0"/>
    <x v="0"/>
    <s v="USD"/>
    <n v="1400467759"/>
    <n v="1398480559"/>
    <b v="0"/>
    <n v="48"/>
    <b v="1"/>
    <s v="film &amp; video/documentary"/>
    <n v="206.70670670670671"/>
    <n v="69.266666670000006"/>
    <x v="0"/>
  </r>
  <r>
    <x v="0"/>
    <x v="0"/>
    <s v="USD"/>
    <n v="1420569947"/>
    <n v="1417977947"/>
    <b v="0"/>
    <n v="383"/>
    <b v="1"/>
    <s v="film &amp; video/documentary"/>
    <n v="112.105"/>
    <n v="69.266666670000006"/>
    <x v="0"/>
  </r>
  <r>
    <x v="0"/>
    <x v="0"/>
    <s v="USD"/>
    <n v="1416582101"/>
    <n v="1413986501"/>
    <b v="0"/>
    <n v="237"/>
    <b v="1"/>
    <s v="film &amp; video/documentary"/>
    <n v="105.982"/>
    <n v="69.266666670000006"/>
    <x v="0"/>
  </r>
  <r>
    <x v="0"/>
    <x v="0"/>
    <s v="USD"/>
    <n v="1439246991"/>
    <n v="1437950991"/>
    <b v="0"/>
    <n v="13"/>
    <b v="1"/>
    <s v="film &amp; video/documentary"/>
    <n v="100.16666666666667"/>
    <n v="69.266666670000006"/>
    <x v="0"/>
  </r>
  <r>
    <x v="0"/>
    <x v="0"/>
    <s v="USD"/>
    <n v="1439618400"/>
    <n v="1436976858"/>
    <b v="0"/>
    <n v="562"/>
    <b v="1"/>
    <s v="film &amp; video/documentary"/>
    <n v="213.98947368421051"/>
    <n v="69.266666670000006"/>
    <x v="0"/>
  </r>
  <r>
    <x v="0"/>
    <x v="0"/>
    <s v="USD"/>
    <n v="1469670580"/>
    <n v="1467078580"/>
    <b v="0"/>
    <n v="71"/>
    <b v="1"/>
    <s v="film &amp; video/documentary"/>
    <n v="126.16000000000001"/>
    <n v="69.266666670000006"/>
    <x v="0"/>
  </r>
  <r>
    <x v="0"/>
    <x v="0"/>
    <s v="USD"/>
    <n v="1394233140"/>
    <n v="1391477450"/>
    <b v="0"/>
    <n v="1510"/>
    <b v="1"/>
    <s v="film &amp; video/documentary"/>
    <n v="181.53547058823528"/>
    <n v="69.266666670000006"/>
    <x v="0"/>
  </r>
  <r>
    <x v="0"/>
    <x v="0"/>
    <s v="USD"/>
    <n v="1431046372"/>
    <n v="1429318372"/>
    <b v="0"/>
    <n v="14"/>
    <b v="1"/>
    <s v="film &amp; video/documentary"/>
    <n v="100"/>
    <n v="69.266666670000006"/>
    <x v="0"/>
  </r>
  <r>
    <x v="0"/>
    <x v="0"/>
    <s v="USD"/>
    <n v="1324169940"/>
    <n v="1321578051"/>
    <b v="0"/>
    <n v="193"/>
    <b v="1"/>
    <s v="film &amp; video/documentary"/>
    <n v="100.61"/>
    <n v="69.266666670000006"/>
    <x v="0"/>
  </r>
  <r>
    <x v="0"/>
    <x v="0"/>
    <s v="USD"/>
    <n v="1315450800"/>
    <n v="1312823571"/>
    <b v="0"/>
    <n v="206"/>
    <b v="1"/>
    <s v="film &amp; video/documentary"/>
    <n v="100.9027027027027"/>
    <n v="69.266666670000006"/>
    <x v="0"/>
  </r>
  <r>
    <x v="0"/>
    <x v="0"/>
    <s v="USD"/>
    <n v="1381424452"/>
    <n v="1378746052"/>
    <b v="0"/>
    <n v="351"/>
    <b v="1"/>
    <s v="film &amp; video/documentary"/>
    <n v="110.446"/>
    <n v="69.266666670000006"/>
    <x v="0"/>
  </r>
  <r>
    <x v="0"/>
    <x v="3"/>
    <s v="EUR"/>
    <n v="1460918282"/>
    <n v="1455737882"/>
    <b v="0"/>
    <n v="50"/>
    <b v="1"/>
    <s v="film &amp; video/documentary"/>
    <n v="111.8936170212766"/>
    <n v="69.266666670000006"/>
    <x v="0"/>
  </r>
  <r>
    <x v="0"/>
    <x v="0"/>
    <s v="USD"/>
    <n v="1335562320"/>
    <n v="1332452960"/>
    <b v="0"/>
    <n v="184"/>
    <b v="1"/>
    <s v="film &amp; video/documentary"/>
    <n v="108.04450000000001"/>
    <n v="69.266666670000006"/>
    <x v="0"/>
  </r>
  <r>
    <x v="0"/>
    <x v="0"/>
    <s v="USD"/>
    <n v="1341668006"/>
    <n v="1340372006"/>
    <b v="0"/>
    <n v="196"/>
    <b v="1"/>
    <s v="film &amp; video/documentary"/>
    <n v="106.66666666666667"/>
    <n v="69.266666670000006"/>
    <x v="0"/>
  </r>
  <r>
    <x v="0"/>
    <x v="0"/>
    <s v="USD"/>
    <n v="1283312640"/>
    <n v="1279651084"/>
    <b v="0"/>
    <n v="229"/>
    <b v="1"/>
    <s v="film &amp; video/documentary"/>
    <n v="103.90027322404372"/>
    <n v="69.266666670000006"/>
    <x v="0"/>
  </r>
  <r>
    <x v="0"/>
    <x v="0"/>
    <s v="USD"/>
    <n v="1430334126"/>
    <n v="1426446126"/>
    <b v="0"/>
    <n v="67"/>
    <b v="1"/>
    <s v="film &amp; video/documentary"/>
    <n v="125.16000000000001"/>
    <n v="69.266666670000006"/>
    <x v="0"/>
  </r>
  <r>
    <x v="0"/>
    <x v="1"/>
    <s v="GBP"/>
    <n v="1481716800"/>
    <n v="1479070867"/>
    <b v="0"/>
    <n v="95"/>
    <b v="1"/>
    <s v="film &amp; video/documentary"/>
    <n v="106.80499999999999"/>
    <n v="69.266666670000006"/>
    <x v="0"/>
  </r>
  <r>
    <x v="0"/>
    <x v="0"/>
    <s v="USD"/>
    <n v="1400297400"/>
    <n v="1397661347"/>
    <b v="0"/>
    <n v="62"/>
    <b v="1"/>
    <s v="film &amp; video/documentary"/>
    <n v="112.30249999999999"/>
    <n v="69.266666670000006"/>
    <x v="0"/>
  </r>
  <r>
    <x v="0"/>
    <x v="0"/>
    <s v="USD"/>
    <n v="1312747970"/>
    <n v="1310155970"/>
    <b v="0"/>
    <n v="73"/>
    <b v="1"/>
    <s v="film &amp; video/documentary"/>
    <n v="103.812"/>
    <n v="69.266666670000006"/>
    <x v="0"/>
  </r>
  <r>
    <x v="0"/>
    <x v="0"/>
    <s v="USD"/>
    <n v="1446731817"/>
    <n v="1444913817"/>
    <b v="0"/>
    <n v="43"/>
    <b v="1"/>
    <s v="film &amp; video/documentary"/>
    <n v="141.65"/>
    <n v="69.266666670000006"/>
    <x v="0"/>
  </r>
  <r>
    <x v="0"/>
    <x v="0"/>
    <s v="USD"/>
    <n v="1312960080"/>
    <n v="1308900441"/>
    <b v="0"/>
    <n v="70"/>
    <b v="1"/>
    <s v="film &amp; video/documentary"/>
    <n v="105.25999999999999"/>
    <n v="69.266666670000006"/>
    <x v="0"/>
  </r>
  <r>
    <x v="0"/>
    <x v="0"/>
    <s v="USD"/>
    <n v="1391641440"/>
    <n v="1389107062"/>
    <b v="0"/>
    <n v="271"/>
    <b v="1"/>
    <s v="film &amp; video/documentary"/>
    <n v="103.09142857142857"/>
    <n v="69.266666670000006"/>
    <x v="0"/>
  </r>
  <r>
    <x v="0"/>
    <x v="0"/>
    <s v="USD"/>
    <n v="1394071339"/>
    <n v="1391479339"/>
    <b v="0"/>
    <n v="55"/>
    <b v="1"/>
    <s v="film &amp; video/documentary"/>
    <n v="107.65957446808511"/>
    <n v="69.266666670000006"/>
    <x v="0"/>
  </r>
  <r>
    <x v="0"/>
    <x v="0"/>
    <s v="USD"/>
    <n v="1304920740"/>
    <n v="1301975637"/>
    <b v="0"/>
    <n v="35"/>
    <b v="1"/>
    <s v="film &amp; video/documentary"/>
    <n v="107.70464285714286"/>
    <n v="69.266666670000006"/>
    <x v="0"/>
  </r>
  <r>
    <x v="0"/>
    <x v="0"/>
    <s v="USD"/>
    <n v="1321739650"/>
    <n v="1316552050"/>
    <b v="0"/>
    <n v="22"/>
    <b v="1"/>
    <s v="film &amp; video/documentary"/>
    <n v="101.55000000000001"/>
    <n v="69.266666670000006"/>
    <x v="0"/>
  </r>
  <r>
    <x v="0"/>
    <x v="0"/>
    <s v="USD"/>
    <n v="1383676790"/>
    <n v="1380217190"/>
    <b v="0"/>
    <n v="38"/>
    <b v="1"/>
    <s v="film &amp; video/documentary"/>
    <n v="101.43766666666667"/>
    <n v="69.266666670000006"/>
    <x v="0"/>
  </r>
  <r>
    <x v="0"/>
    <x v="1"/>
    <s v="GBP"/>
    <n v="1469220144"/>
    <n v="1466628144"/>
    <b v="0"/>
    <n v="15"/>
    <b v="1"/>
    <s v="film &amp; video/documentary"/>
    <n v="136.80000000000001"/>
    <n v="69.266666670000006"/>
    <x v="0"/>
  </r>
  <r>
    <x v="0"/>
    <x v="5"/>
    <s v="CAD"/>
    <n v="1434670397"/>
    <n v="1429486397"/>
    <b v="0"/>
    <n v="7"/>
    <b v="1"/>
    <s v="film &amp; video/documentary"/>
    <n v="128.29999999999998"/>
    <n v="69.266666670000006"/>
    <x v="0"/>
  </r>
  <r>
    <x v="0"/>
    <x v="0"/>
    <s v="USD"/>
    <n v="1387688400"/>
    <n v="1384920804"/>
    <b v="0"/>
    <n v="241"/>
    <b v="1"/>
    <s v="film &amp; video/documentary"/>
    <n v="101.05"/>
    <n v="69.266666670000006"/>
    <x v="0"/>
  </r>
  <r>
    <x v="0"/>
    <x v="0"/>
    <s v="USD"/>
    <n v="1343238578"/>
    <n v="1341856178"/>
    <b v="0"/>
    <n v="55"/>
    <b v="1"/>
    <s v="film &amp; video/documentary"/>
    <n v="126.84"/>
    <n v="69.266666670000006"/>
    <x v="0"/>
  </r>
  <r>
    <x v="0"/>
    <x v="0"/>
    <s v="USD"/>
    <n v="1342731811"/>
    <n v="1340139811"/>
    <b v="0"/>
    <n v="171"/>
    <b v="1"/>
    <s v="film &amp; video/documentary"/>
    <n v="105.0859375"/>
    <n v="69.266666670000006"/>
    <x v="0"/>
  </r>
  <r>
    <x v="0"/>
    <x v="0"/>
    <s v="USD"/>
    <n v="1381541465"/>
    <n v="1378949465"/>
    <b v="0"/>
    <n v="208"/>
    <b v="1"/>
    <s v="film &amp; video/documentary"/>
    <n v="102.85405405405406"/>
    <n v="69.266666670000006"/>
    <x v="0"/>
  </r>
  <r>
    <x v="0"/>
    <x v="5"/>
    <s v="CAD"/>
    <n v="1413547200"/>
    <n v="1411417602"/>
    <b v="0"/>
    <n v="21"/>
    <b v="1"/>
    <s v="film &amp; video/documentary"/>
    <n v="102.14714285714285"/>
    <n v="69.266666670000006"/>
    <x v="0"/>
  </r>
  <r>
    <x v="0"/>
    <x v="0"/>
    <s v="USD"/>
    <n v="1391851831"/>
    <n v="1389259831"/>
    <b v="0"/>
    <n v="25"/>
    <b v="1"/>
    <s v="film &amp; video/documentary"/>
    <n v="120.21700000000001"/>
    <n v="69.266666670000006"/>
    <x v="0"/>
  </r>
  <r>
    <x v="0"/>
    <x v="0"/>
    <s v="USD"/>
    <n v="1365395580"/>
    <n v="1364426260"/>
    <b v="0"/>
    <n v="52"/>
    <b v="1"/>
    <s v="film &amp; video/documentary"/>
    <n v="100.24761904761905"/>
    <n v="69.266666670000006"/>
    <x v="0"/>
  </r>
  <r>
    <x v="0"/>
    <x v="0"/>
    <s v="USD"/>
    <n v="1437633997"/>
    <n v="1435041997"/>
    <b v="0"/>
    <n v="104"/>
    <b v="1"/>
    <s v="film &amp; video/documentary"/>
    <n v="100.63392857142857"/>
    <n v="69.266666670000006"/>
    <x v="0"/>
  </r>
  <r>
    <x v="0"/>
    <x v="0"/>
    <s v="USD"/>
    <n v="1372536787"/>
    <n v="1367352787"/>
    <b v="0"/>
    <n v="73"/>
    <b v="1"/>
    <s v="film &amp; video/documentary"/>
    <n v="100.4375"/>
    <n v="69.266666670000006"/>
    <x v="0"/>
  </r>
  <r>
    <x v="2"/>
    <x v="0"/>
    <s v="USD"/>
    <n v="1394772031"/>
    <n v="1392183631"/>
    <b v="0"/>
    <n v="3"/>
    <b v="0"/>
    <s v="film &amp; video/animation"/>
    <n v="0.43939393939393934"/>
    <n v="69.266666670000006"/>
    <x v="0"/>
  </r>
  <r>
    <x v="2"/>
    <x v="0"/>
    <s v="USD"/>
    <n v="1440157656"/>
    <n v="1434973656"/>
    <b v="0"/>
    <n v="6"/>
    <b v="0"/>
    <s v="film &amp; video/animation"/>
    <n v="2.0066666666666668"/>
    <n v="69.266666670000006"/>
    <x v="0"/>
  </r>
  <r>
    <x v="2"/>
    <x v="0"/>
    <s v="USD"/>
    <n v="1410416097"/>
    <n v="1407824097"/>
    <b v="0"/>
    <n v="12"/>
    <b v="0"/>
    <s v="film &amp; video/animation"/>
    <n v="1.075"/>
    <n v="69.266666670000006"/>
    <x v="0"/>
  </r>
  <r>
    <x v="2"/>
    <x v="0"/>
    <s v="USD"/>
    <n v="1370470430"/>
    <n v="1367878430"/>
    <b v="0"/>
    <n v="13"/>
    <b v="0"/>
    <s v="film &amp; video/animation"/>
    <n v="0.76500000000000001"/>
    <n v="69.266666670000006"/>
    <x v="0"/>
  </r>
  <r>
    <x v="2"/>
    <x v="0"/>
    <s v="USD"/>
    <n v="1332748899"/>
    <n v="1327568499"/>
    <b v="0"/>
    <n v="5"/>
    <b v="0"/>
    <s v="film &amp; video/animation"/>
    <n v="6.7966666666666677"/>
    <n v="69.266666670000006"/>
    <x v="0"/>
  </r>
  <r>
    <x v="2"/>
    <x v="0"/>
    <s v="USD"/>
    <n v="1448660404"/>
    <n v="1443472804"/>
    <b v="0"/>
    <n v="2"/>
    <b v="0"/>
    <s v="film &amp; video/animation"/>
    <n v="1.2E-2"/>
    <n v="69.266666670000006"/>
    <x v="0"/>
  </r>
  <r>
    <x v="2"/>
    <x v="0"/>
    <s v="USD"/>
    <n v="1456851914"/>
    <n v="1454259914"/>
    <b v="0"/>
    <n v="8"/>
    <b v="0"/>
    <s v="film &amp; video/animation"/>
    <n v="1.3299999999999998"/>
    <n v="69.266666670000006"/>
    <x v="0"/>
  </r>
  <r>
    <x v="2"/>
    <x v="0"/>
    <s v="USD"/>
    <n v="1445540340"/>
    <n v="1444340940"/>
    <b v="0"/>
    <n v="0"/>
    <b v="0"/>
    <s v="film &amp; video/animation"/>
    <n v="0"/>
    <n v="69.266666670000006"/>
    <x v="0"/>
  </r>
  <r>
    <x v="2"/>
    <x v="0"/>
    <s v="USD"/>
    <n v="1402956000"/>
    <n v="1400523845"/>
    <b v="0"/>
    <n v="13"/>
    <b v="0"/>
    <s v="film &amp; video/animation"/>
    <n v="5.6333333333333329"/>
    <n v="69.266666670000006"/>
    <x v="0"/>
  </r>
  <r>
    <x v="2"/>
    <x v="0"/>
    <s v="USD"/>
    <n v="1259297940"/>
    <n v="1252964282"/>
    <b v="0"/>
    <n v="0"/>
    <b v="0"/>
    <s v="film &amp; video/animation"/>
    <n v="0"/>
    <n v="69.266666670000006"/>
    <x v="0"/>
  </r>
  <r>
    <x v="2"/>
    <x v="0"/>
    <s v="USD"/>
    <n v="1378866867"/>
    <n v="1377570867"/>
    <b v="0"/>
    <n v="5"/>
    <b v="0"/>
    <s v="film &amp; video/animation"/>
    <n v="2.4"/>
    <n v="69.266666670000006"/>
    <x v="0"/>
  </r>
  <r>
    <x v="2"/>
    <x v="1"/>
    <s v="GBP"/>
    <n v="1467752083"/>
    <n v="1465160083"/>
    <b v="0"/>
    <n v="8"/>
    <b v="0"/>
    <s v="film &amp; video/animation"/>
    <n v="13.833333333333334"/>
    <n v="69.266666670000006"/>
    <x v="0"/>
  </r>
  <r>
    <x v="2"/>
    <x v="0"/>
    <s v="USD"/>
    <n v="1445448381"/>
    <n v="1440264381"/>
    <b v="0"/>
    <n v="8"/>
    <b v="0"/>
    <s v="film &amp; video/animation"/>
    <n v="9.5"/>
    <n v="69.266666670000006"/>
    <x v="0"/>
  </r>
  <r>
    <x v="2"/>
    <x v="0"/>
    <s v="USD"/>
    <n v="1444576022"/>
    <n v="1439392022"/>
    <b v="0"/>
    <n v="0"/>
    <b v="0"/>
    <s v="film &amp; video/animation"/>
    <n v="0"/>
    <n v="69.266666670000006"/>
    <x v="0"/>
  </r>
  <r>
    <x v="2"/>
    <x v="0"/>
    <s v="USD"/>
    <n v="1385931702"/>
    <n v="1383076902"/>
    <b v="0"/>
    <n v="2"/>
    <b v="0"/>
    <s v="film &amp; video/animation"/>
    <n v="5"/>
    <n v="69.266666670000006"/>
    <x v="0"/>
  </r>
  <r>
    <x v="2"/>
    <x v="0"/>
    <s v="USD"/>
    <n v="1379094980"/>
    <n v="1376502980"/>
    <b v="0"/>
    <n v="3"/>
    <b v="0"/>
    <s v="film &amp; video/animation"/>
    <n v="2.7272727272727275E-3"/>
    <n v="69.266666670000006"/>
    <x v="0"/>
  </r>
  <r>
    <x v="2"/>
    <x v="0"/>
    <s v="USD"/>
    <n v="1375260113"/>
    <n v="1372668113"/>
    <b v="0"/>
    <n v="0"/>
    <b v="0"/>
    <s v="film &amp; video/animation"/>
    <n v="0"/>
    <n v="69.266666670000006"/>
    <x v="0"/>
  </r>
  <r>
    <x v="2"/>
    <x v="5"/>
    <s v="CAD"/>
    <n v="1475912326"/>
    <n v="1470728326"/>
    <b v="0"/>
    <n v="0"/>
    <b v="0"/>
    <s v="film &amp; video/animation"/>
    <n v="0"/>
    <n v="69.266666670000006"/>
    <x v="0"/>
  </r>
  <r>
    <x v="2"/>
    <x v="0"/>
    <s v="USD"/>
    <n v="1447830958"/>
    <n v="1445235358"/>
    <b v="0"/>
    <n v="11"/>
    <b v="0"/>
    <s v="film &amp; video/animation"/>
    <n v="9.379999999999999"/>
    <n v="69.266666670000006"/>
    <x v="0"/>
  </r>
  <r>
    <x v="2"/>
    <x v="0"/>
    <s v="USD"/>
    <n v="1413569818"/>
    <n v="1412705818"/>
    <b v="0"/>
    <n v="0"/>
    <b v="0"/>
    <s v="film &amp; video/animation"/>
    <n v="0"/>
    <n v="69.266666670000006"/>
    <x v="0"/>
  </r>
  <r>
    <x v="2"/>
    <x v="0"/>
    <s v="USD"/>
    <n v="1458859153"/>
    <n v="1456270753"/>
    <b v="0"/>
    <n v="1"/>
    <b v="0"/>
    <s v="film &amp; video/animation"/>
    <n v="0.1"/>
    <n v="69.266666670000006"/>
    <x v="0"/>
  </r>
  <r>
    <x v="2"/>
    <x v="1"/>
    <s v="GBP"/>
    <n v="1383418996"/>
    <n v="1380826996"/>
    <b v="0"/>
    <n v="0"/>
    <b v="0"/>
    <s v="film &amp; video/animation"/>
    <n v="0"/>
    <n v="69.266666670000006"/>
    <x v="0"/>
  </r>
  <r>
    <x v="2"/>
    <x v="0"/>
    <s v="USD"/>
    <n v="1424380783"/>
    <n v="1421788783"/>
    <b v="0"/>
    <n v="17"/>
    <b v="0"/>
    <s v="film &amp; video/animation"/>
    <n v="39.358823529411765"/>
    <n v="69.266666670000006"/>
    <x v="0"/>
  </r>
  <r>
    <x v="2"/>
    <x v="5"/>
    <s v="CAD"/>
    <n v="1391991701"/>
    <n v="1389399701"/>
    <b v="0"/>
    <n v="2"/>
    <b v="0"/>
    <s v="film &amp; video/animation"/>
    <n v="0.1"/>
    <n v="69.266666670000006"/>
    <x v="0"/>
  </r>
  <r>
    <x v="2"/>
    <x v="0"/>
    <s v="USD"/>
    <n v="1329342361"/>
    <n v="1324158361"/>
    <b v="0"/>
    <n v="1"/>
    <b v="0"/>
    <s v="film &amp; video/animation"/>
    <n v="5"/>
    <n v="69.266666670000006"/>
    <x v="0"/>
  </r>
  <r>
    <x v="2"/>
    <x v="0"/>
    <s v="USD"/>
    <n v="1432195375"/>
    <n v="1430899375"/>
    <b v="0"/>
    <n v="2"/>
    <b v="0"/>
    <s v="film &amp; video/animation"/>
    <n v="3.3333333333333335E-3"/>
    <n v="69.266666670000006"/>
    <x v="0"/>
  </r>
  <r>
    <x v="2"/>
    <x v="0"/>
    <s v="USD"/>
    <n v="1425434420"/>
    <n v="1422842420"/>
    <b v="0"/>
    <n v="16"/>
    <b v="0"/>
    <s v="film &amp; video/animation"/>
    <n v="7.2952380952380951"/>
    <n v="69.266666670000006"/>
    <x v="0"/>
  </r>
  <r>
    <x v="2"/>
    <x v="1"/>
    <s v="GBP"/>
    <n v="1364041163"/>
    <n v="1361884763"/>
    <b v="0"/>
    <n v="1"/>
    <b v="0"/>
    <s v="film &amp; video/animation"/>
    <n v="1.6666666666666666E-2"/>
    <n v="69.266666670000006"/>
    <x v="0"/>
  </r>
  <r>
    <x v="2"/>
    <x v="0"/>
    <s v="USD"/>
    <n v="1400091095"/>
    <n v="1398363095"/>
    <b v="0"/>
    <n v="4"/>
    <b v="0"/>
    <s v="film &amp; video/animation"/>
    <n v="3.2804000000000002"/>
    <n v="69.266666670000006"/>
    <x v="0"/>
  </r>
  <r>
    <x v="2"/>
    <x v="1"/>
    <s v="GBP"/>
    <n v="1382017085"/>
    <n v="1379425085"/>
    <b v="0"/>
    <n v="5"/>
    <b v="0"/>
    <s v="film &amp; video/animation"/>
    <n v="2.25"/>
    <n v="69.266666670000006"/>
    <x v="0"/>
  </r>
  <r>
    <x v="2"/>
    <x v="0"/>
    <s v="USD"/>
    <n v="1392417800"/>
    <n v="1389825800"/>
    <b v="0"/>
    <n v="7"/>
    <b v="0"/>
    <s v="film &amp; video/animation"/>
    <n v="0.79200000000000004"/>
    <n v="69.266666670000006"/>
    <x v="0"/>
  </r>
  <r>
    <x v="2"/>
    <x v="0"/>
    <s v="USD"/>
    <n v="1390669791"/>
    <n v="1388077791"/>
    <b v="0"/>
    <n v="0"/>
    <b v="0"/>
    <s v="film &amp; video/animation"/>
    <n v="0"/>
    <n v="69.266666670000006"/>
    <x v="0"/>
  </r>
  <r>
    <x v="2"/>
    <x v="0"/>
    <s v="USD"/>
    <n v="1431536015"/>
    <n v="1428944015"/>
    <b v="0"/>
    <n v="12"/>
    <b v="0"/>
    <s v="film &amp; video/animation"/>
    <n v="64"/>
    <n v="69.266666670000006"/>
    <x v="0"/>
  </r>
  <r>
    <x v="2"/>
    <x v="0"/>
    <s v="USD"/>
    <n v="1424375279"/>
    <n v="1422992879"/>
    <b v="0"/>
    <n v="2"/>
    <b v="0"/>
    <s v="film &amp; video/animation"/>
    <n v="2.7404479578392621E-2"/>
    <n v="69.266666670000006"/>
    <x v="0"/>
  </r>
  <r>
    <x v="2"/>
    <x v="0"/>
    <s v="USD"/>
    <n v="1417007640"/>
    <n v="1414343571"/>
    <b v="0"/>
    <n v="5"/>
    <b v="0"/>
    <s v="film &amp; video/animation"/>
    <n v="0.82000000000000006"/>
    <n v="69.266666670000006"/>
    <x v="0"/>
  </r>
  <r>
    <x v="2"/>
    <x v="0"/>
    <s v="USD"/>
    <n v="1334622660"/>
    <n v="1330733022"/>
    <b v="0"/>
    <n v="2"/>
    <b v="0"/>
    <s v="film &amp; video/animation"/>
    <n v="6.9230769230769221E-2"/>
    <n v="69.266666670000006"/>
    <x v="0"/>
  </r>
  <r>
    <x v="2"/>
    <x v="0"/>
    <s v="USD"/>
    <n v="1382414340"/>
    <n v="1380559201"/>
    <b v="0"/>
    <n v="3"/>
    <b v="0"/>
    <s v="film &amp; video/animation"/>
    <n v="0.68631863186318631"/>
    <n v="69.266666670000006"/>
    <x v="0"/>
  </r>
  <r>
    <x v="2"/>
    <x v="5"/>
    <s v="CAD"/>
    <n v="1408213512"/>
    <n v="1405621512"/>
    <b v="0"/>
    <n v="0"/>
    <b v="0"/>
    <s v="film &amp; video/animation"/>
    <n v="0"/>
    <n v="69.266666670000006"/>
    <x v="0"/>
  </r>
  <r>
    <x v="2"/>
    <x v="1"/>
    <s v="GBP"/>
    <n v="1368550060"/>
    <n v="1365958060"/>
    <b v="0"/>
    <n v="49"/>
    <b v="0"/>
    <s v="film &amp; video/animation"/>
    <n v="8.2100000000000009"/>
    <n v="69.266666670000006"/>
    <x v="0"/>
  </r>
  <r>
    <x v="2"/>
    <x v="0"/>
    <s v="USD"/>
    <n v="1321201327"/>
    <n v="1316013727"/>
    <b v="0"/>
    <n v="1"/>
    <b v="0"/>
    <s v="film &amp; video/animation"/>
    <n v="6.4102564102564097E-2"/>
    <n v="69.266666670000006"/>
    <x v="0"/>
  </r>
  <r>
    <x v="2"/>
    <x v="0"/>
    <s v="USD"/>
    <n v="1401595200"/>
    <n v="1398862875"/>
    <b v="0"/>
    <n v="2"/>
    <b v="0"/>
    <s v="film &amp; video/animation"/>
    <n v="0.29411764705882354"/>
    <n v="69.266666670000006"/>
    <x v="0"/>
  </r>
  <r>
    <x v="2"/>
    <x v="1"/>
    <s v="GBP"/>
    <n v="1370204367"/>
    <n v="1368476367"/>
    <b v="0"/>
    <n v="0"/>
    <b v="0"/>
    <s v="film &amp; video/animation"/>
    <n v="0"/>
    <n v="69.266666670000006"/>
    <x v="0"/>
  </r>
  <r>
    <x v="2"/>
    <x v="0"/>
    <s v="USD"/>
    <n v="1312945341"/>
    <n v="1307761341"/>
    <b v="0"/>
    <n v="0"/>
    <b v="0"/>
    <s v="film &amp; video/animation"/>
    <n v="0"/>
    <n v="69.266666670000006"/>
    <x v="0"/>
  </r>
  <r>
    <x v="2"/>
    <x v="0"/>
    <s v="USD"/>
    <n v="1316883753"/>
    <n v="1311699753"/>
    <b v="0"/>
    <n v="11"/>
    <b v="0"/>
    <s v="film &amp; video/animation"/>
    <n v="2.2727272727272729"/>
    <n v="69.266666670000006"/>
    <x v="0"/>
  </r>
  <r>
    <x v="2"/>
    <x v="12"/>
    <s v="EUR"/>
    <n v="1463602935"/>
    <n v="1461874935"/>
    <b v="0"/>
    <n v="1"/>
    <b v="0"/>
    <s v="film &amp; video/animation"/>
    <n v="9.9009900990099015E-2"/>
    <n v="69.266666670000006"/>
    <x v="0"/>
  </r>
  <r>
    <x v="2"/>
    <x v="0"/>
    <s v="USD"/>
    <n v="1403837574"/>
    <n v="1402455174"/>
    <b v="0"/>
    <n v="8"/>
    <b v="0"/>
    <s v="film &amp; video/animation"/>
    <n v="26.953125"/>
    <n v="69.266666670000006"/>
    <x v="0"/>
  </r>
  <r>
    <x v="2"/>
    <x v="0"/>
    <s v="USD"/>
    <n v="1347057464"/>
    <n v="1344465464"/>
    <b v="0"/>
    <n v="5"/>
    <b v="0"/>
    <s v="film &amp; video/animation"/>
    <n v="0.76"/>
    <n v="69.266666670000006"/>
    <x v="0"/>
  </r>
  <r>
    <x v="2"/>
    <x v="0"/>
    <s v="USD"/>
    <n v="1348849134"/>
    <n v="1344961134"/>
    <b v="0"/>
    <n v="39"/>
    <b v="0"/>
    <s v="film &amp; video/animation"/>
    <n v="21.574999999999999"/>
    <n v="69.266666670000006"/>
    <x v="0"/>
  </r>
  <r>
    <x v="2"/>
    <x v="0"/>
    <s v="USD"/>
    <n v="1341978665"/>
    <n v="1336795283"/>
    <b v="0"/>
    <n v="0"/>
    <b v="0"/>
    <s v="film &amp; video/animation"/>
    <n v="0"/>
    <n v="69.266666670000006"/>
    <x v="0"/>
  </r>
  <r>
    <x v="2"/>
    <x v="1"/>
    <s v="GBP"/>
    <n v="1409960724"/>
    <n v="1404776724"/>
    <b v="0"/>
    <n v="0"/>
    <b v="0"/>
    <s v="film &amp; video/animation"/>
    <n v="0"/>
    <n v="69.266666670000006"/>
    <x v="0"/>
  </r>
  <r>
    <x v="2"/>
    <x v="0"/>
    <s v="USD"/>
    <n v="1389844800"/>
    <n v="1385524889"/>
    <b v="0"/>
    <n v="2"/>
    <b v="0"/>
    <s v="film &amp; video/animation"/>
    <n v="1.02"/>
    <n v="69.266666670000006"/>
    <x v="0"/>
  </r>
  <r>
    <x v="2"/>
    <x v="0"/>
    <s v="USD"/>
    <n v="1397924379"/>
    <n v="1394039979"/>
    <b v="0"/>
    <n v="170"/>
    <b v="0"/>
    <s v="film &amp; video/animation"/>
    <n v="11.892727272727273"/>
    <n v="69.266666670000006"/>
    <x v="0"/>
  </r>
  <r>
    <x v="2"/>
    <x v="0"/>
    <s v="USD"/>
    <n v="1408831718"/>
    <n v="1406239718"/>
    <b v="0"/>
    <n v="5"/>
    <b v="0"/>
    <s v="film &amp; video/animation"/>
    <n v="17.625"/>
    <n v="69.266666670000006"/>
    <x v="0"/>
  </r>
  <r>
    <x v="2"/>
    <x v="0"/>
    <s v="USD"/>
    <n v="1410972319"/>
    <n v="1408380319"/>
    <b v="0"/>
    <n v="14"/>
    <b v="0"/>
    <s v="film &amp; video/animation"/>
    <n v="2.87"/>
    <n v="69.266666670000006"/>
    <x v="0"/>
  </r>
  <r>
    <x v="2"/>
    <x v="0"/>
    <s v="USD"/>
    <n v="1487318029"/>
    <n v="1484726029"/>
    <b v="0"/>
    <n v="1"/>
    <b v="0"/>
    <s v="film &amp; video/animation"/>
    <n v="3.0303030303030304E-2"/>
    <n v="69.266666670000006"/>
    <x v="0"/>
  </r>
  <r>
    <x v="2"/>
    <x v="0"/>
    <s v="USD"/>
    <n v="1430877843"/>
    <n v="1428285843"/>
    <b v="0"/>
    <n v="0"/>
    <b v="0"/>
    <s v="film &amp; video/animation"/>
    <n v="0"/>
    <n v="69.266666670000006"/>
    <x v="0"/>
  </r>
  <r>
    <x v="2"/>
    <x v="0"/>
    <s v="USD"/>
    <n v="1401767940"/>
    <n v="1398727441"/>
    <b v="0"/>
    <n v="124"/>
    <b v="0"/>
    <s v="film &amp; video/animation"/>
    <n v="2.230268181818182"/>
    <n v="69.266666670000006"/>
    <x v="0"/>
  </r>
  <r>
    <x v="2"/>
    <x v="0"/>
    <s v="USD"/>
    <n v="1337371334"/>
    <n v="1332187334"/>
    <b v="0"/>
    <n v="0"/>
    <b v="0"/>
    <s v="film &amp; video/animation"/>
    <n v="0"/>
    <n v="69.266666670000006"/>
    <x v="0"/>
  </r>
  <r>
    <x v="2"/>
    <x v="0"/>
    <s v="USD"/>
    <n v="1427921509"/>
    <n v="1425333109"/>
    <b v="0"/>
    <n v="0"/>
    <b v="0"/>
    <s v="film &amp; video/animation"/>
    <n v="0"/>
    <n v="69.266666670000006"/>
    <x v="0"/>
  </r>
  <r>
    <x v="2"/>
    <x v="0"/>
    <s v="USD"/>
    <n v="1416566835"/>
    <n v="1411379235"/>
    <b v="0"/>
    <n v="55"/>
    <b v="0"/>
    <s v="film &amp; video/animation"/>
    <n v="32.56"/>
    <n v="69.266666670000006"/>
    <x v="0"/>
  </r>
  <r>
    <x v="2"/>
    <x v="0"/>
    <s v="USD"/>
    <n v="1376049615"/>
    <n v="1373457615"/>
    <b v="0"/>
    <n v="140"/>
    <b v="0"/>
    <s v="film &amp; video/animation"/>
    <n v="19.41"/>
    <n v="69.266666670000006"/>
    <x v="0"/>
  </r>
  <r>
    <x v="2"/>
    <x v="0"/>
    <s v="USD"/>
    <n v="1349885289"/>
    <n v="1347293289"/>
    <b v="0"/>
    <n v="21"/>
    <b v="0"/>
    <s v="film &amp; video/animation"/>
    <n v="6.1"/>
    <n v="69.266666670000006"/>
    <x v="0"/>
  </r>
  <r>
    <x v="2"/>
    <x v="0"/>
    <s v="USD"/>
    <n v="1460644440"/>
    <n v="1458336690"/>
    <b v="0"/>
    <n v="1"/>
    <b v="0"/>
    <s v="film &amp; video/animation"/>
    <n v="0.1"/>
    <n v="69.266666670000006"/>
    <x v="0"/>
  </r>
  <r>
    <x v="2"/>
    <x v="1"/>
    <s v="GBP"/>
    <n v="1359434672"/>
    <n v="1354250672"/>
    <b v="0"/>
    <n v="147"/>
    <b v="0"/>
    <s v="film &amp; video/animation"/>
    <n v="50.2"/>
    <n v="69.266666670000006"/>
    <x v="0"/>
  </r>
  <r>
    <x v="2"/>
    <x v="1"/>
    <s v="GBP"/>
    <n v="1446766372"/>
    <n v="1443220372"/>
    <b v="0"/>
    <n v="11"/>
    <b v="0"/>
    <s v="film &amp; video/animation"/>
    <n v="0.18625"/>
    <n v="69.266666670000006"/>
    <x v="0"/>
  </r>
  <r>
    <x v="2"/>
    <x v="1"/>
    <s v="GBP"/>
    <n v="1368792499"/>
    <n v="1366200499"/>
    <b v="0"/>
    <n v="125"/>
    <b v="0"/>
    <s v="film &amp; video/animation"/>
    <n v="21.906971229845084"/>
    <n v="69.266666670000006"/>
    <x v="0"/>
  </r>
  <r>
    <x v="2"/>
    <x v="2"/>
    <s v="AUD"/>
    <n v="1401662239"/>
    <n v="1399070239"/>
    <b v="0"/>
    <n v="1"/>
    <b v="0"/>
    <s v="film &amp; video/animation"/>
    <n v="9.0909090909090905E-3"/>
    <n v="69.266666670000006"/>
    <x v="0"/>
  </r>
  <r>
    <x v="2"/>
    <x v="5"/>
    <s v="CAD"/>
    <n v="1482678994"/>
    <n v="1477491394"/>
    <b v="0"/>
    <n v="0"/>
    <b v="0"/>
    <s v="film &amp; video/animation"/>
    <n v="0"/>
    <n v="69.266666670000006"/>
    <x v="0"/>
  </r>
  <r>
    <x v="2"/>
    <x v="0"/>
    <s v="USD"/>
    <n v="1483924700"/>
    <n v="1481332700"/>
    <b v="0"/>
    <n v="0"/>
    <b v="0"/>
    <s v="film &amp; video/animation"/>
    <n v="0"/>
    <n v="69.266666670000006"/>
    <x v="0"/>
  </r>
  <r>
    <x v="2"/>
    <x v="0"/>
    <s v="USD"/>
    <n v="1325763180"/>
    <n v="1323084816"/>
    <b v="0"/>
    <n v="3"/>
    <b v="0"/>
    <s v="film &amp; video/animation"/>
    <n v="0.28667813379201834"/>
    <n v="69.266666670000006"/>
    <x v="0"/>
  </r>
  <r>
    <x v="2"/>
    <x v="0"/>
    <s v="USD"/>
    <n v="1345677285"/>
    <n v="1343085285"/>
    <b v="0"/>
    <n v="0"/>
    <b v="0"/>
    <s v="film &amp; video/animation"/>
    <n v="0"/>
    <n v="69.266666670000006"/>
    <x v="0"/>
  </r>
  <r>
    <x v="2"/>
    <x v="0"/>
    <s v="USD"/>
    <n v="1453937699"/>
    <n v="1451345699"/>
    <b v="0"/>
    <n v="0"/>
    <b v="0"/>
    <s v="film &amp; video/animation"/>
    <n v="0"/>
    <n v="69.266666670000006"/>
    <x v="0"/>
  </r>
  <r>
    <x v="2"/>
    <x v="11"/>
    <s v="SEK"/>
    <n v="1476319830"/>
    <n v="1471135830"/>
    <b v="0"/>
    <n v="0"/>
    <b v="0"/>
    <s v="film &amp; video/animation"/>
    <n v="0"/>
    <n v="69.266666670000006"/>
    <x v="0"/>
  </r>
  <r>
    <x v="2"/>
    <x v="1"/>
    <s v="GBP"/>
    <n v="1432142738"/>
    <n v="1429550738"/>
    <b v="0"/>
    <n v="0"/>
    <b v="0"/>
    <s v="film &amp; video/animation"/>
    <n v="0"/>
    <n v="69.266666670000006"/>
    <x v="0"/>
  </r>
  <r>
    <x v="2"/>
    <x v="0"/>
    <s v="USD"/>
    <n v="1404356400"/>
    <n v="1402343765"/>
    <b v="0"/>
    <n v="3"/>
    <b v="0"/>
    <s v="film &amp; video/animation"/>
    <n v="0.155"/>
    <n v="69.266666670000006"/>
    <x v="0"/>
  </r>
  <r>
    <x v="2"/>
    <x v="0"/>
    <s v="USD"/>
    <n v="1437076305"/>
    <n v="1434484305"/>
    <b v="0"/>
    <n v="0"/>
    <b v="0"/>
    <s v="film &amp; video/animation"/>
    <n v="0"/>
    <n v="69.266666670000006"/>
    <x v="0"/>
  </r>
  <r>
    <x v="2"/>
    <x v="0"/>
    <s v="USD"/>
    <n v="1392070874"/>
    <n v="1386886874"/>
    <b v="0"/>
    <n v="1"/>
    <b v="0"/>
    <s v="film &amp; video/animation"/>
    <n v="1.6666666666666668E-3"/>
    <n v="69.266666670000006"/>
    <x v="0"/>
  </r>
  <r>
    <x v="2"/>
    <x v="0"/>
    <s v="USD"/>
    <n v="1419483600"/>
    <n v="1414889665"/>
    <b v="0"/>
    <n v="3"/>
    <b v="0"/>
    <s v="film &amp; video/animation"/>
    <n v="0.6696428571428571"/>
    <n v="69.266666670000006"/>
    <x v="0"/>
  </r>
  <r>
    <x v="2"/>
    <x v="0"/>
    <s v="USD"/>
    <n v="1324664249"/>
    <n v="1321035449"/>
    <b v="0"/>
    <n v="22"/>
    <b v="0"/>
    <s v="film &amp; video/animation"/>
    <n v="4.5985132395404564"/>
    <n v="69.266666670000006"/>
    <x v="0"/>
  </r>
  <r>
    <x v="2"/>
    <x v="0"/>
    <s v="USD"/>
    <n v="1255381140"/>
    <n v="1250630968"/>
    <b v="0"/>
    <n v="26"/>
    <b v="0"/>
    <s v="film &amp; video/animation"/>
    <n v="9.5500000000000007"/>
    <n v="69.266666670000006"/>
    <x v="0"/>
  </r>
  <r>
    <x v="2"/>
    <x v="0"/>
    <s v="USD"/>
    <n v="1273356960"/>
    <n v="1268255751"/>
    <b v="0"/>
    <n v="4"/>
    <b v="0"/>
    <s v="film &amp; video/animation"/>
    <n v="3.3076923076923079"/>
    <n v="69.266666670000006"/>
    <x v="0"/>
  </r>
  <r>
    <x v="2"/>
    <x v="0"/>
    <s v="USD"/>
    <n v="1310189851"/>
    <n v="1307597851"/>
    <b v="0"/>
    <n v="0"/>
    <b v="0"/>
    <s v="film &amp; video/animation"/>
    <n v="0"/>
    <n v="69.266666670000006"/>
    <x v="0"/>
  </r>
  <r>
    <x v="2"/>
    <x v="0"/>
    <s v="USD"/>
    <n v="1332073025"/>
    <n v="1329484625"/>
    <b v="0"/>
    <n v="4"/>
    <b v="0"/>
    <s v="film &amp; video/animation"/>
    <n v="1.1499999999999999"/>
    <n v="69.266666670000006"/>
    <x v="0"/>
  </r>
  <r>
    <x v="2"/>
    <x v="1"/>
    <s v="GBP"/>
    <n v="1421498303"/>
    <n v="1418906303"/>
    <b v="0"/>
    <n v="9"/>
    <b v="0"/>
    <s v="film &amp; video/animation"/>
    <n v="1.7538461538461538"/>
    <n v="69.266666670000006"/>
    <x v="0"/>
  </r>
  <r>
    <x v="2"/>
    <x v="0"/>
    <s v="USD"/>
    <n v="1334097387"/>
    <n v="1328916987"/>
    <b v="0"/>
    <n v="5"/>
    <b v="0"/>
    <s v="film &amp; video/animation"/>
    <n v="1.3673469387755102"/>
    <n v="69.266666670000006"/>
    <x v="0"/>
  </r>
  <r>
    <x v="2"/>
    <x v="0"/>
    <s v="USD"/>
    <n v="1451010086"/>
    <n v="1447122086"/>
    <b v="0"/>
    <n v="14"/>
    <b v="0"/>
    <s v="film &amp; video/animation"/>
    <n v="0.43333333333333329"/>
    <n v="69.266666670000006"/>
    <x v="0"/>
  </r>
  <r>
    <x v="2"/>
    <x v="0"/>
    <s v="USD"/>
    <n v="1376140520"/>
    <n v="1373548520"/>
    <b v="0"/>
    <n v="1"/>
    <b v="0"/>
    <s v="film &amp; video/animation"/>
    <n v="0.125"/>
    <n v="69.266666670000006"/>
    <x v="0"/>
  </r>
  <r>
    <x v="2"/>
    <x v="0"/>
    <s v="USD"/>
    <n v="1350687657"/>
    <n v="1346799657"/>
    <b v="0"/>
    <n v="10"/>
    <b v="0"/>
    <s v="film &amp; video/animation"/>
    <n v="3.2"/>
    <n v="69.266666670000006"/>
    <x v="0"/>
  </r>
  <r>
    <x v="2"/>
    <x v="0"/>
    <s v="USD"/>
    <n v="1337955240"/>
    <n v="1332808501"/>
    <b v="0"/>
    <n v="3"/>
    <b v="0"/>
    <s v="film &amp; video/animation"/>
    <n v="0.8"/>
    <n v="69.266666670000006"/>
    <x v="0"/>
  </r>
  <r>
    <x v="2"/>
    <x v="1"/>
    <s v="GBP"/>
    <n v="1435504170"/>
    <n v="1432912170"/>
    <b v="0"/>
    <n v="1"/>
    <b v="0"/>
    <s v="film &amp; video/animation"/>
    <n v="0.2"/>
    <n v="69.266666670000006"/>
    <x v="0"/>
  </r>
  <r>
    <x v="2"/>
    <x v="0"/>
    <s v="USD"/>
    <n v="1456805639"/>
    <n v="1454213639"/>
    <b v="0"/>
    <n v="0"/>
    <b v="0"/>
    <s v="film &amp; video/animation"/>
    <n v="0"/>
    <n v="69.266666670000006"/>
    <x v="0"/>
  </r>
  <r>
    <x v="2"/>
    <x v="0"/>
    <s v="USD"/>
    <n v="1365228982"/>
    <n v="1362640582"/>
    <b v="0"/>
    <n v="5"/>
    <b v="0"/>
    <s v="film &amp; video/animation"/>
    <n v="3"/>
    <n v="69.266666670000006"/>
    <x v="0"/>
  </r>
  <r>
    <x v="2"/>
    <x v="0"/>
    <s v="USD"/>
    <n v="1479667727"/>
    <n v="1475776127"/>
    <b v="0"/>
    <n v="2"/>
    <b v="0"/>
    <s v="film &amp; video/animation"/>
    <n v="0.13749999999999998"/>
    <n v="69.266666670000006"/>
    <x v="0"/>
  </r>
  <r>
    <x v="2"/>
    <x v="0"/>
    <s v="USD"/>
    <n v="1471244400"/>
    <n v="1467387705"/>
    <b v="0"/>
    <n v="68"/>
    <b v="0"/>
    <s v="film &amp; video/animation"/>
    <n v="13.923999999999999"/>
    <n v="69.266666670000006"/>
    <x v="0"/>
  </r>
  <r>
    <x v="2"/>
    <x v="5"/>
    <s v="CAD"/>
    <n v="1407595447"/>
    <n v="1405003447"/>
    <b v="0"/>
    <n v="3"/>
    <b v="0"/>
    <s v="film &amp; video/animation"/>
    <n v="3.3333333333333335"/>
    <n v="69.266666670000006"/>
    <x v="0"/>
  </r>
  <r>
    <x v="2"/>
    <x v="0"/>
    <s v="USD"/>
    <n v="1451389601"/>
    <n v="1447933601"/>
    <b v="0"/>
    <n v="34"/>
    <b v="0"/>
    <s v="film &amp; video/animation"/>
    <n v="25.41340206185567"/>
    <n v="69.266666670000006"/>
    <x v="0"/>
  </r>
  <r>
    <x v="2"/>
    <x v="1"/>
    <s v="GBP"/>
    <n v="1432752080"/>
    <n v="1427568080"/>
    <b v="0"/>
    <n v="0"/>
    <b v="0"/>
    <s v="film &amp; video/animation"/>
    <n v="0"/>
    <n v="69.266666670000006"/>
    <x v="0"/>
  </r>
  <r>
    <x v="2"/>
    <x v="0"/>
    <s v="USD"/>
    <n v="1486046761"/>
    <n v="1483454761"/>
    <b v="0"/>
    <n v="3"/>
    <b v="0"/>
    <s v="film &amp; video/animation"/>
    <n v="1.3666666666666667"/>
    <n v="69.266666670000006"/>
    <x v="0"/>
  </r>
  <r>
    <x v="2"/>
    <x v="0"/>
    <s v="USD"/>
    <n v="1441550760"/>
    <n v="1438958824"/>
    <b v="0"/>
    <n v="0"/>
    <b v="0"/>
    <s v="film &amp; video/animation"/>
    <n v="0"/>
    <n v="69.266666670000006"/>
    <x v="0"/>
  </r>
  <r>
    <x v="2"/>
    <x v="0"/>
    <s v="USD"/>
    <n v="1354699421"/>
    <n v="1352107421"/>
    <b v="0"/>
    <n v="70"/>
    <b v="0"/>
    <s v="film &amp; video/animation"/>
    <n v="22.881426547787683"/>
    <n v="69.266666670000006"/>
    <x v="0"/>
  </r>
  <r>
    <x v="0"/>
    <x v="1"/>
    <s v="GBP"/>
    <n v="1449766261"/>
    <n v="1447174261"/>
    <b v="0"/>
    <n v="34"/>
    <b v="1"/>
    <s v="theater/plays"/>
    <n v="102.1"/>
    <n v="69.266666670000006"/>
    <x v="1"/>
  </r>
  <r>
    <x v="0"/>
    <x v="0"/>
    <s v="USD"/>
    <n v="1477976340"/>
    <n v="1475460819"/>
    <b v="0"/>
    <n v="56"/>
    <b v="1"/>
    <s v="theater/plays"/>
    <n v="104.64"/>
    <n v="69.266666670000006"/>
    <x v="1"/>
  </r>
  <r>
    <x v="0"/>
    <x v="0"/>
    <s v="USD"/>
    <n v="1458518325"/>
    <n v="1456793925"/>
    <b v="0"/>
    <n v="31"/>
    <b v="1"/>
    <s v="theater/plays"/>
    <n v="114.66666666666667"/>
    <n v="69.266666670000006"/>
    <x v="1"/>
  </r>
  <r>
    <x v="0"/>
    <x v="0"/>
    <s v="USD"/>
    <n v="1442805076"/>
    <n v="1440213076"/>
    <b v="0"/>
    <n v="84"/>
    <b v="1"/>
    <s v="theater/plays"/>
    <n v="120.6"/>
    <n v="69.266666670000006"/>
    <x v="1"/>
  </r>
  <r>
    <x v="0"/>
    <x v="1"/>
    <s v="GBP"/>
    <n v="1464801169"/>
    <n v="1462209169"/>
    <b v="0"/>
    <n v="130"/>
    <b v="1"/>
    <s v="theater/plays"/>
    <n v="108.67285714285715"/>
    <n v="69.266666670000006"/>
    <x v="1"/>
  </r>
  <r>
    <x v="0"/>
    <x v="0"/>
    <s v="USD"/>
    <n v="1410601041"/>
    <n v="1406713041"/>
    <b v="0"/>
    <n v="12"/>
    <b v="1"/>
    <s v="theater/plays"/>
    <n v="100"/>
    <n v="69.266666670000006"/>
    <x v="1"/>
  </r>
  <r>
    <x v="0"/>
    <x v="1"/>
    <s v="GBP"/>
    <n v="1438966800"/>
    <n v="1436278344"/>
    <b v="0"/>
    <n v="23"/>
    <b v="1"/>
    <s v="theater/plays"/>
    <n v="113.99999999999999"/>
    <n v="69.266666670000006"/>
    <x v="1"/>
  </r>
  <r>
    <x v="0"/>
    <x v="0"/>
    <s v="USD"/>
    <n v="1487347500"/>
    <n v="1484715366"/>
    <b v="0"/>
    <n v="158"/>
    <b v="1"/>
    <s v="theater/plays"/>
    <n v="100.85"/>
    <n v="69.266666670000006"/>
    <x v="1"/>
  </r>
  <r>
    <x v="0"/>
    <x v="0"/>
    <s v="USD"/>
    <n v="1434921600"/>
    <n v="1433109907"/>
    <b v="0"/>
    <n v="30"/>
    <b v="1"/>
    <s v="theater/plays"/>
    <n v="115.65217391304347"/>
    <n v="69.266666670000006"/>
    <x v="1"/>
  </r>
  <r>
    <x v="0"/>
    <x v="5"/>
    <s v="CAD"/>
    <n v="1484110800"/>
    <n v="1482281094"/>
    <b v="0"/>
    <n v="18"/>
    <b v="1"/>
    <s v="theater/plays"/>
    <n v="130.41666666666666"/>
    <n v="69.266666670000006"/>
    <x v="1"/>
  </r>
  <r>
    <x v="0"/>
    <x v="0"/>
    <s v="USD"/>
    <n v="1435111200"/>
    <n v="1433254268"/>
    <b v="0"/>
    <n v="29"/>
    <b v="1"/>
    <s v="theater/plays"/>
    <n v="107.78267254038178"/>
    <n v="69.266666670000006"/>
    <x v="1"/>
  </r>
  <r>
    <x v="0"/>
    <x v="0"/>
    <s v="USD"/>
    <n v="1481957940"/>
    <n v="1478050429"/>
    <b v="0"/>
    <n v="31"/>
    <b v="1"/>
    <s v="theater/plays"/>
    <n v="100"/>
    <n v="69.266666670000006"/>
    <x v="1"/>
  </r>
  <r>
    <x v="0"/>
    <x v="0"/>
    <s v="USD"/>
    <n v="1463098208"/>
    <n v="1460506208"/>
    <b v="0"/>
    <n v="173"/>
    <b v="1"/>
    <s v="theater/plays"/>
    <n v="123.25"/>
    <n v="69.266666670000006"/>
    <x v="1"/>
  </r>
  <r>
    <x v="0"/>
    <x v="1"/>
    <s v="GBP"/>
    <n v="1463394365"/>
    <n v="1461320765"/>
    <b v="0"/>
    <n v="17"/>
    <b v="1"/>
    <s v="theater/plays"/>
    <n v="100.2"/>
    <n v="69.266666670000006"/>
    <x v="1"/>
  </r>
  <r>
    <x v="0"/>
    <x v="10"/>
    <s v="NOK"/>
    <n v="1446418800"/>
    <n v="1443036470"/>
    <b v="0"/>
    <n v="48"/>
    <b v="1"/>
    <s v="theater/plays"/>
    <n v="104.66666666666666"/>
    <n v="69.266666670000006"/>
    <x v="1"/>
  </r>
  <r>
    <x v="0"/>
    <x v="1"/>
    <s v="GBP"/>
    <n v="1483707905"/>
    <n v="1481115905"/>
    <b v="0"/>
    <n v="59"/>
    <b v="1"/>
    <s v="theater/plays"/>
    <n v="102.49999999999999"/>
    <n v="69.266666670000006"/>
    <x v="1"/>
  </r>
  <r>
    <x v="0"/>
    <x v="1"/>
    <s v="GBP"/>
    <n v="1438624800"/>
    <n v="1435133807"/>
    <b v="0"/>
    <n v="39"/>
    <b v="1"/>
    <s v="theater/plays"/>
    <n v="118.25757575757576"/>
    <n v="69.266666670000006"/>
    <x v="1"/>
  </r>
  <r>
    <x v="0"/>
    <x v="0"/>
    <s v="USD"/>
    <n v="1446665191"/>
    <n v="1444069591"/>
    <b v="0"/>
    <n v="59"/>
    <b v="1"/>
    <s v="theater/plays"/>
    <n v="120.5"/>
    <n v="69.266666670000006"/>
    <x v="1"/>
  </r>
  <r>
    <x v="0"/>
    <x v="0"/>
    <s v="USD"/>
    <n v="1463166263"/>
    <n v="1460574263"/>
    <b v="0"/>
    <n v="60"/>
    <b v="1"/>
    <s v="theater/plays"/>
    <n v="302.42"/>
    <n v="69.266666670000006"/>
    <x v="1"/>
  </r>
  <r>
    <x v="0"/>
    <x v="1"/>
    <s v="GBP"/>
    <n v="1467681107"/>
    <n v="1465866707"/>
    <b v="0"/>
    <n v="20"/>
    <b v="1"/>
    <s v="theater/plays"/>
    <n v="100.64400000000001"/>
    <n v="69.266666670000006"/>
    <x v="1"/>
  </r>
  <r>
    <x v="2"/>
    <x v="0"/>
    <s v="USD"/>
    <n v="1423078606"/>
    <n v="1420486606"/>
    <b v="0"/>
    <n v="1"/>
    <b v="0"/>
    <s v="technology/web"/>
    <n v="6.6666666666666671E-3"/>
    <n v="69.266666670000006"/>
    <x v="2"/>
  </r>
  <r>
    <x v="2"/>
    <x v="0"/>
    <s v="USD"/>
    <n v="1446080834"/>
    <n v="1443488834"/>
    <b v="0"/>
    <n v="1"/>
    <b v="0"/>
    <s v="technology/web"/>
    <n v="0.55555555555555558"/>
    <n v="69.266666670000006"/>
    <x v="2"/>
  </r>
  <r>
    <x v="2"/>
    <x v="0"/>
    <s v="USD"/>
    <n v="1462293716"/>
    <n v="1457113316"/>
    <b v="0"/>
    <n v="1"/>
    <b v="0"/>
    <s v="technology/web"/>
    <n v="3.9999999999999996E-4"/>
    <n v="69.266666670000006"/>
    <x v="2"/>
  </r>
  <r>
    <x v="2"/>
    <x v="2"/>
    <s v="AUD"/>
    <n v="1414807962"/>
    <n v="1412215962"/>
    <b v="0"/>
    <n v="2"/>
    <b v="0"/>
    <s v="technology/web"/>
    <n v="0.31818181818181818"/>
    <n v="69.266666670000006"/>
    <x v="2"/>
  </r>
  <r>
    <x v="2"/>
    <x v="0"/>
    <s v="USD"/>
    <n v="1467647160"/>
    <n v="1465055160"/>
    <b v="0"/>
    <n v="2"/>
    <b v="0"/>
    <s v="technology/web"/>
    <n v="1.2"/>
    <n v="69.266666670000006"/>
    <x v="2"/>
  </r>
  <r>
    <x v="2"/>
    <x v="6"/>
    <s v="EUR"/>
    <n v="1447600389"/>
    <n v="1444140789"/>
    <b v="0"/>
    <n v="34"/>
    <b v="0"/>
    <s v="technology/web"/>
    <n v="27.383999999999997"/>
    <n v="69.266666670000006"/>
    <x v="2"/>
  </r>
  <r>
    <x v="2"/>
    <x v="0"/>
    <s v="USD"/>
    <n v="1445097715"/>
    <n v="1441209715"/>
    <b v="0"/>
    <n v="2"/>
    <b v="0"/>
    <s v="technology/web"/>
    <n v="8.666666666666667E-2"/>
    <n v="69.266666670000006"/>
    <x v="2"/>
  </r>
  <r>
    <x v="2"/>
    <x v="1"/>
    <s v="GBP"/>
    <n v="1455122564"/>
    <n v="1452530564"/>
    <b v="0"/>
    <n v="0"/>
    <b v="0"/>
    <s v="technology/web"/>
    <n v="0"/>
    <n v="69.266666670000006"/>
    <x v="2"/>
  </r>
  <r>
    <x v="2"/>
    <x v="1"/>
    <s v="GBP"/>
    <n v="1446154848"/>
    <n v="1443562848"/>
    <b v="0"/>
    <n v="1"/>
    <b v="0"/>
    <s v="technology/web"/>
    <n v="0.09"/>
    <n v="69.266666670000006"/>
    <x v="2"/>
  </r>
  <r>
    <x v="2"/>
    <x v="1"/>
    <s v="GBP"/>
    <n v="1436368622"/>
    <n v="1433776622"/>
    <b v="0"/>
    <n v="8"/>
    <b v="0"/>
    <s v="technology/web"/>
    <n v="2.7199999999999998"/>
    <n v="69.266666670000006"/>
    <x v="2"/>
  </r>
  <r>
    <x v="2"/>
    <x v="5"/>
    <s v="CAD"/>
    <n v="1485838800"/>
    <n v="1484756245"/>
    <b v="0"/>
    <n v="4"/>
    <b v="0"/>
    <s v="technology/web"/>
    <n v="0.70000000000000007"/>
    <n v="69.266666670000006"/>
    <x v="2"/>
  </r>
  <r>
    <x v="2"/>
    <x v="0"/>
    <s v="USD"/>
    <n v="1438451580"/>
    <n v="1434609424"/>
    <b v="0"/>
    <n v="28"/>
    <b v="0"/>
    <s v="technology/web"/>
    <n v="5.0413333333333332"/>
    <n v="69.266666670000006"/>
    <x v="2"/>
  </r>
  <r>
    <x v="2"/>
    <x v="5"/>
    <s v="CAD"/>
    <n v="1452350896"/>
    <n v="1447166896"/>
    <b v="0"/>
    <n v="0"/>
    <b v="0"/>
    <s v="technology/web"/>
    <n v="0"/>
    <n v="69.266666670000006"/>
    <x v="2"/>
  </r>
  <r>
    <x v="2"/>
    <x v="0"/>
    <s v="USD"/>
    <n v="1415988991"/>
    <n v="1413393391"/>
    <b v="0"/>
    <n v="6"/>
    <b v="0"/>
    <s v="technology/web"/>
    <n v="0.49199999999999999"/>
    <n v="69.266666670000006"/>
    <x v="2"/>
  </r>
  <r>
    <x v="2"/>
    <x v="0"/>
    <s v="USD"/>
    <n v="1413735972"/>
    <n v="1411143972"/>
    <b v="0"/>
    <n v="22"/>
    <b v="0"/>
    <s v="technology/web"/>
    <n v="36.589147286821706"/>
    <n v="69.266666670000006"/>
    <x v="2"/>
  </r>
  <r>
    <x v="2"/>
    <x v="1"/>
    <s v="GBP"/>
    <n v="1465720143"/>
    <n v="1463128143"/>
    <b v="0"/>
    <n v="0"/>
    <b v="0"/>
    <s v="technology/web"/>
    <n v="0"/>
    <n v="69.266666670000006"/>
    <x v="2"/>
  </r>
  <r>
    <x v="2"/>
    <x v="0"/>
    <s v="USD"/>
    <n v="1452112717"/>
    <n v="1449520717"/>
    <b v="0"/>
    <n v="1"/>
    <b v="0"/>
    <s v="technology/web"/>
    <n v="2.5"/>
    <n v="69.266666670000006"/>
    <x v="2"/>
  </r>
  <r>
    <x v="2"/>
    <x v="12"/>
    <s v="EUR"/>
    <n v="1480721803"/>
    <n v="1478126203"/>
    <b v="0"/>
    <n v="20"/>
    <b v="0"/>
    <s v="technology/web"/>
    <n v="0.91066666666666674"/>
    <n v="69.266666670000006"/>
    <x v="2"/>
  </r>
  <r>
    <x v="2"/>
    <x v="0"/>
    <s v="USD"/>
    <n v="1427227905"/>
    <n v="1424639505"/>
    <b v="0"/>
    <n v="0"/>
    <b v="0"/>
    <s v="technology/web"/>
    <n v="0"/>
    <n v="69.266666670000006"/>
    <x v="2"/>
  </r>
  <r>
    <x v="2"/>
    <x v="0"/>
    <s v="USD"/>
    <n v="1449989260"/>
    <n v="1447397260"/>
    <b v="0"/>
    <n v="1"/>
    <b v="0"/>
    <s v="technology/web"/>
    <n v="2.0833333333333336E-2"/>
    <n v="69.266666670000006"/>
    <x v="2"/>
  </r>
  <r>
    <x v="2"/>
    <x v="5"/>
    <s v="CAD"/>
    <n v="1418841045"/>
    <n v="1416249045"/>
    <b v="0"/>
    <n v="3"/>
    <b v="0"/>
    <s v="technology/web"/>
    <n v="1.2E-2"/>
    <n v="69.266666670000006"/>
    <x v="2"/>
  </r>
  <r>
    <x v="2"/>
    <x v="0"/>
    <s v="USD"/>
    <n v="1445874513"/>
    <n v="1442850513"/>
    <b v="0"/>
    <n v="2"/>
    <b v="0"/>
    <s v="technology/web"/>
    <n v="0.36666666666666664"/>
    <n v="69.266666670000006"/>
    <x v="2"/>
  </r>
  <r>
    <x v="2"/>
    <x v="9"/>
    <s v="EUR"/>
    <n v="1482052815"/>
    <n v="1479460815"/>
    <b v="0"/>
    <n v="0"/>
    <b v="0"/>
    <s v="technology/web"/>
    <n v="0"/>
    <n v="69.266666670000006"/>
    <x v="2"/>
  </r>
  <r>
    <x v="2"/>
    <x v="2"/>
    <s v="AUD"/>
    <n v="1424137247"/>
    <n v="1421545247"/>
    <b v="0"/>
    <n v="2"/>
    <b v="0"/>
    <s v="technology/web"/>
    <n v="9.0666666666666659E-2"/>
    <n v="69.266666670000006"/>
    <x v="2"/>
  </r>
  <r>
    <x v="2"/>
    <x v="6"/>
    <s v="EUR"/>
    <n v="1457822275"/>
    <n v="1455230275"/>
    <b v="0"/>
    <n v="1"/>
    <b v="0"/>
    <s v="technology/web"/>
    <n v="5.5555555555555558E-3"/>
    <n v="69.266666670000006"/>
    <x v="2"/>
  </r>
  <r>
    <x v="2"/>
    <x v="1"/>
    <s v="GBP"/>
    <n v="1436554249"/>
    <n v="1433962249"/>
    <b v="0"/>
    <n v="0"/>
    <b v="0"/>
    <s v="technology/web"/>
    <n v="0"/>
    <n v="69.266666670000006"/>
    <x v="2"/>
  </r>
  <r>
    <x v="2"/>
    <x v="0"/>
    <s v="USD"/>
    <n v="1468513533"/>
    <n v="1465921533"/>
    <b v="0"/>
    <n v="1"/>
    <b v="0"/>
    <s v="technology/web"/>
    <n v="0.02"/>
    <n v="69.266666670000006"/>
    <x v="2"/>
  </r>
  <r>
    <x v="2"/>
    <x v="0"/>
    <s v="USD"/>
    <n v="1420143194"/>
    <n v="1417551194"/>
    <b v="0"/>
    <n v="0"/>
    <b v="0"/>
    <s v="technology/web"/>
    <n v="0"/>
    <n v="69.266666670000006"/>
    <x v="2"/>
  </r>
  <r>
    <x v="2"/>
    <x v="4"/>
    <s v="NZD"/>
    <n v="1452942000"/>
    <n v="1449785223"/>
    <b v="0"/>
    <n v="5"/>
    <b v="0"/>
    <s v="technology/web"/>
    <n v="1"/>
    <n v="69.266666670000006"/>
    <x v="2"/>
  </r>
  <r>
    <x v="2"/>
    <x v="5"/>
    <s v="CAD"/>
    <n v="1451679612"/>
    <n v="1449087612"/>
    <b v="0"/>
    <n v="1"/>
    <b v="0"/>
    <s v="technology/web"/>
    <n v="0.8"/>
    <n v="69.266666670000006"/>
    <x v="2"/>
  </r>
  <r>
    <x v="2"/>
    <x v="0"/>
    <s v="USD"/>
    <n v="1455822569"/>
    <n v="1453230569"/>
    <b v="0"/>
    <n v="1"/>
    <b v="0"/>
    <s v="technology/web"/>
    <n v="0.16705882352941176"/>
    <n v="69.266666670000006"/>
    <x v="2"/>
  </r>
  <r>
    <x v="2"/>
    <x v="0"/>
    <s v="USD"/>
    <n v="1437969540"/>
    <n v="1436297723"/>
    <b v="0"/>
    <n v="2"/>
    <b v="0"/>
    <s v="technology/web"/>
    <n v="0.42399999999999999"/>
    <n v="69.266666670000006"/>
    <x v="2"/>
  </r>
  <r>
    <x v="2"/>
    <x v="0"/>
    <s v="USD"/>
    <n v="1446660688"/>
    <n v="1444065088"/>
    <b v="0"/>
    <n v="0"/>
    <b v="0"/>
    <s v="technology/web"/>
    <n v="0"/>
    <n v="69.266666670000006"/>
    <x v="2"/>
  </r>
  <r>
    <x v="2"/>
    <x v="0"/>
    <s v="USD"/>
    <n v="1421543520"/>
    <n v="1416445931"/>
    <b v="0"/>
    <n v="9"/>
    <b v="0"/>
    <s v="technology/web"/>
    <n v="0.38925389253892539"/>
    <n v="69.266666670000006"/>
    <x v="2"/>
  </r>
  <r>
    <x v="2"/>
    <x v="1"/>
    <s v="GBP"/>
    <n v="1476873507"/>
    <n v="1474281507"/>
    <b v="0"/>
    <n v="4"/>
    <b v="0"/>
    <s v="technology/web"/>
    <n v="0.7155635062611807"/>
    <n v="69.266666670000006"/>
    <x v="2"/>
  </r>
  <r>
    <x v="2"/>
    <x v="12"/>
    <s v="EUR"/>
    <n v="1434213443"/>
    <n v="1431621443"/>
    <b v="0"/>
    <n v="4"/>
    <b v="0"/>
    <s v="technology/web"/>
    <n v="0.43166666666666664"/>
    <n v="69.266666670000006"/>
    <x v="2"/>
  </r>
  <r>
    <x v="2"/>
    <x v="0"/>
    <s v="USD"/>
    <n v="1427537952"/>
    <n v="1422357552"/>
    <b v="0"/>
    <n v="1"/>
    <b v="0"/>
    <s v="technology/web"/>
    <n v="1.25E-3"/>
    <n v="69.266666670000006"/>
    <x v="2"/>
  </r>
  <r>
    <x v="2"/>
    <x v="0"/>
    <s v="USD"/>
    <n v="1463753302"/>
    <n v="1458569302"/>
    <b v="0"/>
    <n v="1"/>
    <b v="0"/>
    <s v="technology/web"/>
    <n v="0.2"/>
    <n v="69.266666670000006"/>
    <x v="2"/>
  </r>
  <r>
    <x v="2"/>
    <x v="1"/>
    <s v="GBP"/>
    <n v="1441633993"/>
    <n v="1439560393"/>
    <b v="0"/>
    <n v="7"/>
    <b v="0"/>
    <s v="technology/web"/>
    <n v="1.12E-2"/>
    <n v="69.266666670000006"/>
    <x v="2"/>
  </r>
  <r>
    <x v="2"/>
    <x v="0"/>
    <s v="USD"/>
    <n v="1419539223"/>
    <n v="1416947223"/>
    <b v="0"/>
    <n v="5"/>
    <b v="0"/>
    <s v="technology/web"/>
    <n v="1.4583333333333333"/>
    <n v="69.266666670000006"/>
    <x v="2"/>
  </r>
  <r>
    <x v="2"/>
    <x v="0"/>
    <s v="USD"/>
    <n v="1474580867"/>
    <n v="1471988867"/>
    <b v="0"/>
    <n v="1"/>
    <b v="0"/>
    <s v="technology/web"/>
    <n v="3.3333333333333333E-2"/>
    <n v="69.266666670000006"/>
    <x v="2"/>
  </r>
  <r>
    <x v="2"/>
    <x v="0"/>
    <s v="USD"/>
    <n v="1438474704"/>
    <n v="1435882704"/>
    <b v="0"/>
    <n v="0"/>
    <b v="0"/>
    <s v="technology/web"/>
    <n v="0"/>
    <n v="69.266666670000006"/>
    <x v="2"/>
  </r>
  <r>
    <x v="2"/>
    <x v="0"/>
    <s v="USD"/>
    <n v="1426442400"/>
    <n v="1424454319"/>
    <b v="0"/>
    <n v="0"/>
    <b v="0"/>
    <s v="technology/web"/>
    <n v="0"/>
    <n v="69.266666670000006"/>
    <x v="2"/>
  </r>
  <r>
    <x v="2"/>
    <x v="0"/>
    <s v="USD"/>
    <n v="1426800687"/>
    <n v="1424212287"/>
    <b v="0"/>
    <n v="1"/>
    <b v="0"/>
    <s v="technology/web"/>
    <n v="1.1111111111111112E-2"/>
    <n v="69.266666670000006"/>
    <x v="2"/>
  </r>
  <r>
    <x v="2"/>
    <x v="0"/>
    <s v="USD"/>
    <n v="1426522316"/>
    <n v="1423933916"/>
    <b v="0"/>
    <n v="2"/>
    <b v="0"/>
    <s v="technology/web"/>
    <n v="1"/>
    <n v="69.266666670000006"/>
    <x v="2"/>
  </r>
  <r>
    <x v="2"/>
    <x v="1"/>
    <s v="GBP"/>
    <n v="1448928000"/>
    <n v="1444123377"/>
    <b v="0"/>
    <n v="0"/>
    <b v="0"/>
    <s v="technology/web"/>
    <n v="0"/>
    <n v="69.266666670000006"/>
    <x v="2"/>
  </r>
  <r>
    <x v="2"/>
    <x v="0"/>
    <s v="USD"/>
    <n v="1424032207"/>
    <n v="1421440207"/>
    <b v="0"/>
    <n v="4"/>
    <b v="0"/>
    <s v="technology/web"/>
    <n v="0.55999999999999994"/>
    <n v="69.266666670000006"/>
    <x v="2"/>
  </r>
  <r>
    <x v="2"/>
    <x v="5"/>
    <s v="CAD"/>
    <n v="1429207833"/>
    <n v="1426615833"/>
    <b v="0"/>
    <n v="7"/>
    <b v="0"/>
    <s v="technology/web"/>
    <n v="9.0833333333333339"/>
    <n v="69.266666670000006"/>
    <x v="2"/>
  </r>
  <r>
    <x v="2"/>
    <x v="13"/>
    <s v="EUR"/>
    <n v="1479410886"/>
    <n v="1474223286"/>
    <b v="0"/>
    <n v="2"/>
    <b v="0"/>
    <s v="technology/web"/>
    <n v="3.3444444444444441"/>
    <n v="69.266666670000006"/>
    <x v="2"/>
  </r>
  <r>
    <x v="2"/>
    <x v="0"/>
    <s v="USD"/>
    <n v="1436366699"/>
    <n v="1435070699"/>
    <b v="0"/>
    <n v="1"/>
    <b v="0"/>
    <s v="technology/web"/>
    <n v="1.3333333333333334E-2"/>
    <n v="69.266666670000006"/>
    <x v="2"/>
  </r>
  <r>
    <x v="2"/>
    <x v="1"/>
    <s v="GBP"/>
    <n v="1454936460"/>
    <n v="1452259131"/>
    <b v="0"/>
    <n v="9"/>
    <b v="0"/>
    <s v="technology/web"/>
    <n v="4.46"/>
    <n v="69.266666670000006"/>
    <x v="2"/>
  </r>
  <r>
    <x v="2"/>
    <x v="0"/>
    <s v="USD"/>
    <n v="1437570130"/>
    <n v="1434978130"/>
    <b v="0"/>
    <n v="2"/>
    <b v="0"/>
    <s v="technology/web"/>
    <n v="6.0999999999999999E-2"/>
    <n v="69.266666670000006"/>
    <x v="2"/>
  </r>
  <r>
    <x v="2"/>
    <x v="0"/>
    <s v="USD"/>
    <n v="1417584860"/>
    <n v="1414992860"/>
    <b v="0"/>
    <n v="1"/>
    <b v="0"/>
    <s v="technology/web"/>
    <n v="3.3333333333333335"/>
    <n v="69.266666670000006"/>
    <x v="2"/>
  </r>
  <r>
    <x v="2"/>
    <x v="1"/>
    <s v="GBP"/>
    <n v="1428333345"/>
    <n v="1425744945"/>
    <b v="0"/>
    <n v="7"/>
    <b v="0"/>
    <s v="technology/web"/>
    <n v="23"/>
    <n v="69.266666670000006"/>
    <x v="2"/>
  </r>
  <r>
    <x v="2"/>
    <x v="0"/>
    <s v="USD"/>
    <n v="1460832206"/>
    <n v="1458240206"/>
    <b v="0"/>
    <n v="2"/>
    <b v="0"/>
    <s v="technology/web"/>
    <n v="0.104"/>
    <n v="69.266666670000006"/>
    <x v="2"/>
  </r>
  <r>
    <x v="2"/>
    <x v="0"/>
    <s v="USD"/>
    <n v="1430703638"/>
    <n v="1426815638"/>
    <b v="0"/>
    <n v="8"/>
    <b v="0"/>
    <s v="technology/web"/>
    <n v="0.42599999999999999"/>
    <n v="69.266666670000006"/>
    <x v="2"/>
  </r>
  <r>
    <x v="2"/>
    <x v="0"/>
    <s v="USD"/>
    <n v="1478122292"/>
    <n v="1475530292"/>
    <b v="0"/>
    <n v="2"/>
    <b v="0"/>
    <s v="technology/web"/>
    <n v="0.03"/>
    <n v="69.266666670000006"/>
    <x v="2"/>
  </r>
  <r>
    <x v="2"/>
    <x v="0"/>
    <s v="USD"/>
    <n v="1469980800"/>
    <n v="1466787335"/>
    <b v="0"/>
    <n v="2"/>
    <b v="0"/>
    <s v="technology/web"/>
    <n v="0.26666666666666666"/>
    <n v="69.266666670000006"/>
    <x v="2"/>
  </r>
  <r>
    <x v="2"/>
    <x v="0"/>
    <s v="USD"/>
    <n v="1417737781"/>
    <n v="1415145781"/>
    <b v="0"/>
    <n v="7"/>
    <b v="0"/>
    <s v="technology/web"/>
    <n v="34"/>
    <n v="69.266666670000006"/>
    <x v="2"/>
  </r>
  <r>
    <x v="2"/>
    <x v="0"/>
    <s v="USD"/>
    <n v="1425827760"/>
    <n v="1423769402"/>
    <b v="0"/>
    <n v="2"/>
    <b v="0"/>
    <s v="technology/web"/>
    <n v="6.2E-2"/>
    <n v="69.266666670000006"/>
    <x v="2"/>
  </r>
  <r>
    <x v="1"/>
    <x v="0"/>
    <s v="USD"/>
    <n v="1431198562"/>
    <n v="1426014562"/>
    <b v="0"/>
    <n v="1"/>
    <b v="0"/>
    <s v="technology/web"/>
    <n v="2"/>
    <n v="69.266666670000006"/>
    <x v="2"/>
  </r>
  <r>
    <x v="1"/>
    <x v="5"/>
    <s v="CAD"/>
    <n v="1419626139"/>
    <n v="1417034139"/>
    <b v="0"/>
    <n v="6"/>
    <b v="0"/>
    <s v="technology/web"/>
    <n v="1.4000000000000001"/>
    <n v="69.266666670000006"/>
    <x v="2"/>
  </r>
  <r>
    <x v="1"/>
    <x v="0"/>
    <s v="USD"/>
    <n v="1434654215"/>
    <n v="1432062215"/>
    <b v="0"/>
    <n v="0"/>
    <b v="0"/>
    <s v="technology/web"/>
    <n v="0"/>
    <n v="69.266666670000006"/>
    <x v="2"/>
  </r>
  <r>
    <x v="1"/>
    <x v="0"/>
    <s v="USD"/>
    <n v="1408029623"/>
    <n v="1405437623"/>
    <b v="0"/>
    <n v="13"/>
    <b v="0"/>
    <s v="technology/web"/>
    <n v="3.9334666666666664"/>
    <n v="69.266666670000006"/>
    <x v="2"/>
  </r>
  <r>
    <x v="1"/>
    <x v="0"/>
    <s v="USD"/>
    <n v="1409187056"/>
    <n v="1406595056"/>
    <b v="0"/>
    <n v="0"/>
    <b v="0"/>
    <s v="technology/web"/>
    <n v="0"/>
    <n v="69.266666670000006"/>
    <x v="2"/>
  </r>
  <r>
    <x v="1"/>
    <x v="0"/>
    <s v="USD"/>
    <n v="1440318908"/>
    <n v="1436430908"/>
    <b v="0"/>
    <n v="8"/>
    <b v="0"/>
    <s v="technology/web"/>
    <n v="2.62"/>
    <n v="69.266666670000006"/>
    <x v="2"/>
  </r>
  <r>
    <x v="1"/>
    <x v="9"/>
    <s v="EUR"/>
    <n v="1432479600"/>
    <n v="1428507409"/>
    <b v="0"/>
    <n v="1"/>
    <b v="0"/>
    <s v="technology/web"/>
    <n v="0.2"/>
    <n v="69.266666670000006"/>
    <x v="2"/>
  </r>
  <r>
    <x v="1"/>
    <x v="0"/>
    <s v="USD"/>
    <n v="1448225336"/>
    <n v="1445629736"/>
    <b v="0"/>
    <n v="0"/>
    <b v="0"/>
    <s v="technology/web"/>
    <n v="0"/>
    <n v="69.266666670000006"/>
    <x v="2"/>
  </r>
  <r>
    <x v="1"/>
    <x v="0"/>
    <s v="USD"/>
    <n v="1434405980"/>
    <n v="1431813980"/>
    <b v="0"/>
    <n v="5"/>
    <b v="0"/>
    <s v="technology/web"/>
    <n v="0.97400000000000009"/>
    <n v="69.266666670000006"/>
    <x v="2"/>
  </r>
  <r>
    <x v="1"/>
    <x v="1"/>
    <s v="GBP"/>
    <n v="1448761744"/>
    <n v="1446166144"/>
    <b v="0"/>
    <n v="1"/>
    <b v="0"/>
    <s v="technology/web"/>
    <n v="0.64102564102564097"/>
    <n v="69.266666670000006"/>
    <x v="2"/>
  </r>
  <r>
    <x v="1"/>
    <x v="0"/>
    <s v="USD"/>
    <n v="1429732586"/>
    <n v="1427140586"/>
    <b v="0"/>
    <n v="0"/>
    <b v="0"/>
    <s v="technology/web"/>
    <n v="0"/>
    <n v="69.266666670000006"/>
    <x v="2"/>
  </r>
  <r>
    <x v="1"/>
    <x v="6"/>
    <s v="EUR"/>
    <n v="1453210037"/>
    <n v="1448026037"/>
    <b v="0"/>
    <n v="0"/>
    <b v="0"/>
    <s v="technology/web"/>
    <n v="0"/>
    <n v="69.266666670000006"/>
    <x v="2"/>
  </r>
  <r>
    <x v="1"/>
    <x v="13"/>
    <s v="EUR"/>
    <n v="1472777146"/>
    <n v="1470185146"/>
    <b v="0"/>
    <n v="0"/>
    <b v="0"/>
    <s v="technology/web"/>
    <n v="0"/>
    <n v="69.266666670000006"/>
    <x v="2"/>
  </r>
  <r>
    <x v="1"/>
    <x v="0"/>
    <s v="USD"/>
    <n v="1443675540"/>
    <n v="1441022120"/>
    <b v="0"/>
    <n v="121"/>
    <b v="0"/>
    <s v="technology/web"/>
    <n v="21.363333333333333"/>
    <n v="69.266666670000006"/>
    <x v="2"/>
  </r>
  <r>
    <x v="1"/>
    <x v="0"/>
    <s v="USD"/>
    <n v="1466731740"/>
    <n v="1464139740"/>
    <b v="0"/>
    <n v="0"/>
    <b v="0"/>
    <s v="technology/web"/>
    <n v="0"/>
    <n v="69.266666670000006"/>
    <x v="2"/>
  </r>
  <r>
    <x v="1"/>
    <x v="4"/>
    <s v="NZD"/>
    <n v="1443149759"/>
    <n v="1440557759"/>
    <b v="0"/>
    <n v="0"/>
    <b v="0"/>
    <s v="technology/web"/>
    <n v="0"/>
    <n v="69.266666670000006"/>
    <x v="2"/>
  </r>
  <r>
    <x v="1"/>
    <x v="6"/>
    <s v="EUR"/>
    <n v="1488013307"/>
    <n v="1485421307"/>
    <b v="0"/>
    <n v="0"/>
    <b v="0"/>
    <s v="technology/web"/>
    <n v="0"/>
    <n v="69.266666670000006"/>
    <x v="2"/>
  </r>
  <r>
    <x v="1"/>
    <x v="1"/>
    <s v="GBP"/>
    <n v="1431072843"/>
    <n v="1427184843"/>
    <b v="0"/>
    <n v="3"/>
    <b v="0"/>
    <s v="technology/web"/>
    <n v="3"/>
    <n v="69.266666670000006"/>
    <x v="2"/>
  </r>
  <r>
    <x v="1"/>
    <x v="0"/>
    <s v="USD"/>
    <n v="1449689203"/>
    <n v="1447097203"/>
    <b v="0"/>
    <n v="0"/>
    <b v="0"/>
    <s v="technology/web"/>
    <n v="0"/>
    <n v="69.266666670000006"/>
    <x v="2"/>
  </r>
  <r>
    <x v="1"/>
    <x v="0"/>
    <s v="USD"/>
    <n v="1416933390"/>
    <n v="1411745790"/>
    <b v="0"/>
    <n v="1"/>
    <b v="0"/>
    <s v="technology/web"/>
    <n v="3.9999999999999996E-5"/>
    <n v="69.266666670000006"/>
    <x v="2"/>
  </r>
  <r>
    <x v="1"/>
    <x v="5"/>
    <s v="CAD"/>
    <n v="1408986738"/>
    <n v="1405098738"/>
    <b v="0"/>
    <n v="1"/>
    <b v="0"/>
    <s v="technology/web"/>
    <n v="1"/>
    <n v="69.266666670000006"/>
    <x v="2"/>
  </r>
  <r>
    <x v="1"/>
    <x v="0"/>
    <s v="USD"/>
    <n v="1467934937"/>
    <n v="1465342937"/>
    <b v="0"/>
    <n v="3"/>
    <b v="0"/>
    <s v="technology/web"/>
    <n v="1.044"/>
    <n v="69.266666670000006"/>
    <x v="2"/>
  </r>
  <r>
    <x v="1"/>
    <x v="0"/>
    <s v="USD"/>
    <n v="1467398138"/>
    <n v="1465670138"/>
    <b v="0"/>
    <n v="9"/>
    <b v="0"/>
    <s v="technology/web"/>
    <n v="5.6833333333333336"/>
    <n v="69.266666670000006"/>
    <x v="2"/>
  </r>
  <r>
    <x v="1"/>
    <x v="2"/>
    <s v="AUD"/>
    <n v="1432771997"/>
    <n v="1430179997"/>
    <b v="0"/>
    <n v="0"/>
    <b v="0"/>
    <s v="technology/web"/>
    <n v="0"/>
    <n v="69.266666670000006"/>
    <x v="2"/>
  </r>
  <r>
    <x v="1"/>
    <x v="0"/>
    <s v="USD"/>
    <n v="1431647041"/>
    <n v="1429055041"/>
    <b v="0"/>
    <n v="0"/>
    <b v="0"/>
    <s v="technology/web"/>
    <n v="0"/>
    <n v="69.266666670000006"/>
    <x v="2"/>
  </r>
  <r>
    <x v="1"/>
    <x v="5"/>
    <s v="CAD"/>
    <n v="1490560177"/>
    <n v="1487971777"/>
    <b v="0"/>
    <n v="0"/>
    <b v="0"/>
    <s v="technology/web"/>
    <n v="0"/>
    <n v="69.266666670000006"/>
    <x v="2"/>
  </r>
  <r>
    <x v="1"/>
    <x v="0"/>
    <s v="USD"/>
    <n v="1439644920"/>
    <n v="1436793939"/>
    <b v="0"/>
    <n v="39"/>
    <b v="0"/>
    <s v="technology/web"/>
    <n v="17.380000000000003"/>
    <n v="69.266666670000006"/>
    <x v="2"/>
  </r>
  <r>
    <x v="1"/>
    <x v="11"/>
    <s v="SEK"/>
    <n v="1457996400"/>
    <n v="1452842511"/>
    <b v="0"/>
    <n v="1"/>
    <b v="0"/>
    <s v="technology/web"/>
    <n v="0.02"/>
    <n v="69.266666670000006"/>
    <x v="2"/>
  </r>
  <r>
    <x v="1"/>
    <x v="0"/>
    <s v="USD"/>
    <n v="1405269457"/>
    <n v="1402677457"/>
    <b v="0"/>
    <n v="0"/>
    <b v="0"/>
    <s v="technology/web"/>
    <n v="0"/>
    <n v="69.266666670000006"/>
    <x v="2"/>
  </r>
  <r>
    <x v="1"/>
    <x v="2"/>
    <s v="AUD"/>
    <n v="1463239108"/>
    <n v="1460647108"/>
    <b v="0"/>
    <n v="3"/>
    <b v="0"/>
    <s v="technology/web"/>
    <n v="0.17500000000000002"/>
    <n v="69.266666670000006"/>
    <x v="2"/>
  </r>
  <r>
    <x v="1"/>
    <x v="0"/>
    <s v="USD"/>
    <n v="1441516200"/>
    <n v="1438959121"/>
    <b v="0"/>
    <n v="1"/>
    <b v="0"/>
    <s v="technology/web"/>
    <n v="8.3340278356529712E-2"/>
    <n v="69.266666670000006"/>
    <x v="2"/>
  </r>
  <r>
    <x v="1"/>
    <x v="5"/>
    <s v="CAD"/>
    <n v="1464460329"/>
    <n v="1461954729"/>
    <b v="0"/>
    <n v="9"/>
    <b v="0"/>
    <s v="technology/web"/>
    <n v="1.38"/>
    <n v="69.266666670000006"/>
    <x v="2"/>
  </r>
  <r>
    <x v="1"/>
    <x v="9"/>
    <s v="EUR"/>
    <n v="1448470165"/>
    <n v="1445874565"/>
    <b v="0"/>
    <n v="0"/>
    <b v="0"/>
    <s v="technology/web"/>
    <n v="0"/>
    <n v="69.266666670000006"/>
    <x v="2"/>
  </r>
  <r>
    <x v="1"/>
    <x v="0"/>
    <s v="USD"/>
    <n v="1466204400"/>
    <n v="1463469062"/>
    <b v="0"/>
    <n v="25"/>
    <b v="0"/>
    <s v="technology/web"/>
    <n v="12.45"/>
    <n v="69.266666670000006"/>
    <x v="2"/>
  </r>
  <r>
    <x v="1"/>
    <x v="0"/>
    <s v="USD"/>
    <n v="1424989029"/>
    <n v="1422397029"/>
    <b v="0"/>
    <n v="1"/>
    <b v="0"/>
    <s v="technology/web"/>
    <n v="0.02"/>
    <n v="69.266666670000006"/>
    <x v="2"/>
  </r>
  <r>
    <x v="1"/>
    <x v="0"/>
    <s v="USD"/>
    <n v="1428804762"/>
    <n v="1426212762"/>
    <b v="0"/>
    <n v="1"/>
    <b v="0"/>
    <s v="technology/web"/>
    <n v="8.0000000000000002E-3"/>
    <n v="69.266666670000006"/>
    <x v="2"/>
  </r>
  <r>
    <x v="1"/>
    <x v="1"/>
    <s v="GBP"/>
    <n v="1433587620"/>
    <n v="1430996150"/>
    <b v="0"/>
    <n v="1"/>
    <b v="0"/>
    <s v="technology/web"/>
    <n v="0.2"/>
    <n v="69.266666670000006"/>
    <x v="2"/>
  </r>
  <r>
    <x v="1"/>
    <x v="1"/>
    <s v="GBP"/>
    <n v="1488063840"/>
    <n v="1485558318"/>
    <b v="0"/>
    <n v="0"/>
    <b v="0"/>
    <s v="technology/web"/>
    <n v="0"/>
    <n v="69.266666670000006"/>
    <x v="2"/>
  </r>
  <r>
    <x v="1"/>
    <x v="12"/>
    <s v="EUR"/>
    <n v="1490447662"/>
    <n v="1485267262"/>
    <b v="0"/>
    <n v="6"/>
    <b v="0"/>
    <s v="technology/web"/>
    <n v="9.0000000000000011E-3"/>
    <n v="69.266666670000006"/>
    <x v="2"/>
  </r>
  <r>
    <x v="1"/>
    <x v="0"/>
    <s v="USD"/>
    <n v="1413208795"/>
    <n v="1408024795"/>
    <b v="0"/>
    <n v="1"/>
    <b v="0"/>
    <s v="technology/web"/>
    <n v="9.9999999999999991E-5"/>
    <n v="69.266666670000006"/>
    <x v="2"/>
  </r>
  <r>
    <x v="0"/>
    <x v="6"/>
    <s v="EUR"/>
    <n v="1480028400"/>
    <n v="1478685915"/>
    <b v="0"/>
    <n v="2"/>
    <b v="1"/>
    <s v="technology/wearables"/>
    <n v="144.28571428571428"/>
    <n v="69.266666670000006"/>
    <x v="2"/>
  </r>
  <r>
    <x v="0"/>
    <x v="0"/>
    <s v="USD"/>
    <n v="1439473248"/>
    <n v="1436881248"/>
    <b v="0"/>
    <n v="315"/>
    <b v="1"/>
    <s v="technology/wearables"/>
    <n v="119.16249999999999"/>
    <n v="69.266666670000006"/>
    <x v="2"/>
  </r>
  <r>
    <x v="0"/>
    <x v="12"/>
    <s v="EUR"/>
    <n v="1439998674"/>
    <n v="1436888274"/>
    <b v="0"/>
    <n v="2174"/>
    <b v="1"/>
    <s v="technology/wearables"/>
    <n v="1460.4850000000001"/>
    <n v="69.266666670000006"/>
    <x v="2"/>
  </r>
  <r>
    <x v="0"/>
    <x v="0"/>
    <s v="USD"/>
    <n v="1433085875"/>
    <n v="1428333875"/>
    <b v="0"/>
    <n v="152"/>
    <b v="1"/>
    <s v="technology/wearables"/>
    <n v="105.80799999999999"/>
    <n v="69.266666670000006"/>
    <x v="2"/>
  </r>
  <r>
    <x v="0"/>
    <x v="0"/>
    <s v="USD"/>
    <n v="1414544400"/>
    <n v="1410883139"/>
    <b v="0"/>
    <n v="1021"/>
    <b v="1"/>
    <s v="technology/wearables"/>
    <n v="300.11791999999997"/>
    <n v="69.266666670000006"/>
    <x v="2"/>
  </r>
  <r>
    <x v="0"/>
    <x v="0"/>
    <s v="USD"/>
    <n v="1470962274"/>
    <n v="1468370274"/>
    <b v="0"/>
    <n v="237"/>
    <b v="1"/>
    <s v="technology/wearables"/>
    <n v="278.7"/>
    <n v="69.266666670000006"/>
    <x v="2"/>
  </r>
  <r>
    <x v="0"/>
    <x v="0"/>
    <s v="USD"/>
    <n v="1407788867"/>
    <n v="1405196867"/>
    <b v="0"/>
    <n v="27"/>
    <b v="1"/>
    <s v="technology/wearables"/>
    <n v="131.87625"/>
    <n v="69.266666670000006"/>
    <x v="2"/>
  </r>
  <r>
    <x v="0"/>
    <x v="5"/>
    <s v="CAD"/>
    <n v="1458235549"/>
    <n v="1455647149"/>
    <b v="0"/>
    <n v="17"/>
    <b v="1"/>
    <s v="technology/wearables"/>
    <n v="107.05"/>
    <n v="69.266666670000006"/>
    <x v="2"/>
  </r>
  <r>
    <x v="0"/>
    <x v="0"/>
    <s v="USD"/>
    <n v="1413304708"/>
    <n v="1410280708"/>
    <b v="0"/>
    <n v="27"/>
    <b v="1"/>
    <s v="technology/wearables"/>
    <n v="126.82285714285715"/>
    <n v="69.266666670000006"/>
    <x v="2"/>
  </r>
  <r>
    <x v="0"/>
    <x v="0"/>
    <s v="USD"/>
    <n v="1410904413"/>
    <n v="1409090013"/>
    <b v="0"/>
    <n v="82"/>
    <b v="1"/>
    <s v="technology/wearables"/>
    <n v="139.96"/>
    <n v="69.266666670000006"/>
    <x v="2"/>
  </r>
  <r>
    <x v="0"/>
    <x v="0"/>
    <s v="USD"/>
    <n v="1418953984"/>
    <n v="1413766384"/>
    <b v="0"/>
    <n v="48"/>
    <b v="1"/>
    <s v="technology/wearables"/>
    <n v="112.4"/>
    <n v="69.266666670000006"/>
    <x v="2"/>
  </r>
  <r>
    <x v="0"/>
    <x v="0"/>
    <s v="USD"/>
    <n v="1418430311"/>
    <n v="1415838311"/>
    <b v="0"/>
    <n v="105"/>
    <b v="1"/>
    <s v="technology/wearables"/>
    <n v="100.52799999999999"/>
    <n v="69.266666670000006"/>
    <x v="2"/>
  </r>
  <r>
    <x v="0"/>
    <x v="0"/>
    <s v="USD"/>
    <n v="1480613650"/>
    <n v="1478018050"/>
    <b v="0"/>
    <n v="28"/>
    <b v="1"/>
    <s v="technology/wearables"/>
    <n v="100.46666666666665"/>
    <n v="69.266666670000006"/>
    <x v="2"/>
  </r>
  <r>
    <x v="0"/>
    <x v="0"/>
    <s v="USD"/>
    <n v="1440082240"/>
    <n v="1436885440"/>
    <b v="0"/>
    <n v="1107"/>
    <b v="1"/>
    <s v="technology/wearables"/>
    <n v="141.446"/>
    <n v="69.266666670000006"/>
    <x v="2"/>
  </r>
  <r>
    <x v="0"/>
    <x v="0"/>
    <s v="USD"/>
    <n v="1436396313"/>
    <n v="1433804313"/>
    <b v="0"/>
    <n v="1013"/>
    <b v="1"/>
    <s v="technology/wearables"/>
    <n v="267.29166666666669"/>
    <n v="69.266666670000006"/>
    <x v="2"/>
  </r>
  <r>
    <x v="0"/>
    <x v="0"/>
    <s v="USD"/>
    <n v="1426197512"/>
    <n v="1423609112"/>
    <b v="0"/>
    <n v="274"/>
    <b v="1"/>
    <s v="technology/wearables"/>
    <n v="146.88749999999999"/>
    <n v="69.266666670000006"/>
    <x v="2"/>
  </r>
  <r>
    <x v="0"/>
    <x v="0"/>
    <s v="USD"/>
    <n v="1460917119"/>
    <n v="1455736719"/>
    <b v="0"/>
    <n v="87"/>
    <b v="1"/>
    <s v="technology/wearables"/>
    <n v="213.56"/>
    <n v="69.266666670000006"/>
    <x v="2"/>
  </r>
  <r>
    <x v="0"/>
    <x v="0"/>
    <s v="USD"/>
    <n v="1450901872"/>
    <n v="1448309872"/>
    <b v="0"/>
    <n v="99"/>
    <b v="1"/>
    <s v="technology/wearables"/>
    <n v="125.69999999999999"/>
    <n v="69.266666670000006"/>
    <x v="2"/>
  </r>
  <r>
    <x v="0"/>
    <x v="0"/>
    <s v="USD"/>
    <n v="1437933600"/>
    <n v="1435117889"/>
    <b v="0"/>
    <n v="276"/>
    <b v="1"/>
    <s v="technology/wearables"/>
    <n v="104.46206037108834"/>
    <n v="69.266666670000006"/>
    <x v="2"/>
  </r>
  <r>
    <x v="0"/>
    <x v="0"/>
    <s v="USD"/>
    <n v="1440339295"/>
    <n v="1437747295"/>
    <b v="0"/>
    <n v="21"/>
    <b v="1"/>
    <s v="technology/wearables"/>
    <n v="100.56666666666668"/>
    <n v="69.266666670000006"/>
    <x v="2"/>
  </r>
  <r>
    <x v="2"/>
    <x v="0"/>
    <s v="USD"/>
    <n v="1415558879"/>
    <n v="1412963279"/>
    <b v="0"/>
    <n v="18"/>
    <b v="0"/>
    <s v="technology/wearables"/>
    <n v="3.0579999999999998"/>
    <n v="69.266666670000006"/>
    <x v="2"/>
  </r>
  <r>
    <x v="2"/>
    <x v="0"/>
    <s v="USD"/>
    <n v="1477236559"/>
    <n v="1474644559"/>
    <b v="0"/>
    <n v="9"/>
    <b v="0"/>
    <s v="technology/wearables"/>
    <n v="0.95"/>
    <n v="69.266666670000006"/>
    <x v="2"/>
  </r>
  <r>
    <x v="2"/>
    <x v="0"/>
    <s v="USD"/>
    <n v="1421404247"/>
    <n v="1418812247"/>
    <b v="0"/>
    <n v="4"/>
    <b v="0"/>
    <s v="technology/wearables"/>
    <n v="0.4"/>
    <n v="69.266666670000006"/>
    <x v="2"/>
  </r>
  <r>
    <x v="2"/>
    <x v="8"/>
    <s v="DKK"/>
    <n v="1437250456"/>
    <n v="1434658456"/>
    <b v="0"/>
    <n v="7"/>
    <b v="0"/>
    <s v="technology/wearables"/>
    <n v="0.35000000000000003"/>
    <n v="69.266666670000006"/>
    <x v="2"/>
  </r>
  <r>
    <x v="2"/>
    <x v="0"/>
    <s v="USD"/>
    <n v="1428940775"/>
    <n v="1426348775"/>
    <b v="0"/>
    <n v="29"/>
    <b v="0"/>
    <s v="technology/wearables"/>
    <n v="7.5333333333333332"/>
    <n v="69.266666670000006"/>
    <x v="2"/>
  </r>
  <r>
    <x v="2"/>
    <x v="0"/>
    <s v="USD"/>
    <n v="1484327061"/>
    <n v="1479143061"/>
    <b v="0"/>
    <n v="12"/>
    <b v="0"/>
    <s v="technology/wearables"/>
    <n v="18.64"/>
    <n v="69.266666670000006"/>
    <x v="2"/>
  </r>
  <r>
    <x v="2"/>
    <x v="0"/>
    <s v="USD"/>
    <n v="1408305498"/>
    <n v="1405713498"/>
    <b v="0"/>
    <n v="4"/>
    <b v="0"/>
    <s v="technology/wearables"/>
    <n v="4.0000000000000001E-3"/>
    <n v="69.266666670000006"/>
    <x v="2"/>
  </r>
  <r>
    <x v="2"/>
    <x v="13"/>
    <s v="EUR"/>
    <n v="1477731463"/>
    <n v="1474275463"/>
    <b v="0"/>
    <n v="28"/>
    <b v="0"/>
    <s v="technology/wearables"/>
    <n v="10.02"/>
    <n v="69.266666670000006"/>
    <x v="2"/>
  </r>
  <r>
    <x v="2"/>
    <x v="0"/>
    <s v="USD"/>
    <n v="1431374222"/>
    <n v="1427486222"/>
    <b v="0"/>
    <n v="25"/>
    <b v="0"/>
    <s v="technology/wearables"/>
    <n v="4.5600000000000005"/>
    <n v="69.266666670000006"/>
    <x v="2"/>
  </r>
  <r>
    <x v="2"/>
    <x v="11"/>
    <s v="SEK"/>
    <n v="1467817258"/>
    <n v="1465225258"/>
    <b v="0"/>
    <n v="28"/>
    <b v="0"/>
    <s v="technology/wearables"/>
    <n v="21.5075"/>
    <n v="69.266666670000006"/>
    <x v="2"/>
  </r>
  <r>
    <x v="2"/>
    <x v="13"/>
    <s v="EUR"/>
    <n v="1466323800"/>
    <n v="1463418120"/>
    <b v="0"/>
    <n v="310"/>
    <b v="0"/>
    <s v="technology/wearables"/>
    <n v="29.276666666666667"/>
    <n v="69.266666670000006"/>
    <x v="2"/>
  </r>
  <r>
    <x v="2"/>
    <x v="0"/>
    <s v="USD"/>
    <n v="1421208000"/>
    <n v="1418315852"/>
    <b v="0"/>
    <n v="15"/>
    <b v="0"/>
    <s v="technology/wearables"/>
    <n v="39.426666666666662"/>
    <n v="69.266666670000006"/>
    <x v="2"/>
  </r>
  <r>
    <x v="2"/>
    <x v="0"/>
    <s v="USD"/>
    <n v="1420088340"/>
    <n v="1417410964"/>
    <b v="0"/>
    <n v="215"/>
    <b v="0"/>
    <s v="technology/wearables"/>
    <n v="21.628"/>
    <n v="69.266666670000006"/>
    <x v="2"/>
  </r>
  <r>
    <x v="2"/>
    <x v="0"/>
    <s v="USD"/>
    <n v="1409602217"/>
    <n v="1405714217"/>
    <b v="0"/>
    <n v="3"/>
    <b v="0"/>
    <s v="technology/wearables"/>
    <n v="0.20500000000000002"/>
    <n v="69.266666670000006"/>
    <x v="2"/>
  </r>
  <r>
    <x v="2"/>
    <x v="0"/>
    <s v="USD"/>
    <n v="1407811627"/>
    <n v="1402627627"/>
    <b v="0"/>
    <n v="2"/>
    <b v="0"/>
    <s v="technology/wearables"/>
    <n v="0.03"/>
    <n v="69.266666670000006"/>
    <x v="2"/>
  </r>
  <r>
    <x v="2"/>
    <x v="0"/>
    <s v="USD"/>
    <n v="1420095540"/>
    <n v="1417558804"/>
    <b v="0"/>
    <n v="26"/>
    <b v="0"/>
    <s v="technology/wearables"/>
    <n v="14.85"/>
    <n v="69.266666670000006"/>
    <x v="2"/>
  </r>
  <r>
    <x v="2"/>
    <x v="5"/>
    <s v="CAD"/>
    <n v="1423333581"/>
    <n v="1420741581"/>
    <b v="0"/>
    <n v="24"/>
    <b v="0"/>
    <s v="technology/wearables"/>
    <n v="1.4710000000000001"/>
    <n v="69.266666670000006"/>
    <x v="2"/>
  </r>
  <r>
    <x v="2"/>
    <x v="13"/>
    <s v="EUR"/>
    <n v="1467106895"/>
    <n v="1463218895"/>
    <b v="0"/>
    <n v="96"/>
    <b v="0"/>
    <s v="technology/wearables"/>
    <n v="25.584"/>
    <n v="69.266666670000006"/>
    <x v="2"/>
  </r>
  <r>
    <x v="2"/>
    <x v="0"/>
    <s v="USD"/>
    <n v="1463821338"/>
    <n v="1461229338"/>
    <b v="0"/>
    <n v="17"/>
    <b v="0"/>
    <s v="technology/wearables"/>
    <n v="3.8206896551724134"/>
    <n v="69.266666670000006"/>
    <x v="2"/>
  </r>
  <r>
    <x v="2"/>
    <x v="0"/>
    <s v="USD"/>
    <n v="1472920909"/>
    <n v="1467736909"/>
    <b v="0"/>
    <n v="94"/>
    <b v="0"/>
    <s v="technology/wearables"/>
    <n v="15.485964912280703"/>
    <n v="69.266666670000006"/>
    <x v="2"/>
  </r>
  <r>
    <x v="2"/>
    <x v="0"/>
    <s v="USD"/>
    <n v="1410955331"/>
    <n v="1407931331"/>
    <b v="0"/>
    <n v="129"/>
    <b v="0"/>
    <s v="technology/wearables"/>
    <n v="25.912000000000003"/>
    <n v="69.266666670000006"/>
    <x v="2"/>
  </r>
  <r>
    <x v="2"/>
    <x v="0"/>
    <s v="USD"/>
    <n v="1477509604"/>
    <n v="1474917604"/>
    <b v="0"/>
    <n v="1"/>
    <b v="0"/>
    <s v="technology/wearables"/>
    <n v="0.04"/>
    <n v="69.266666670000006"/>
    <x v="2"/>
  </r>
  <r>
    <x v="2"/>
    <x v="0"/>
    <s v="USD"/>
    <n v="1489512122"/>
    <n v="1486923722"/>
    <b v="0"/>
    <n v="4"/>
    <b v="0"/>
    <s v="technology/wearables"/>
    <n v="0.106"/>
    <n v="69.266666670000006"/>
    <x v="2"/>
  </r>
  <r>
    <x v="2"/>
    <x v="0"/>
    <s v="USD"/>
    <n v="1477949764"/>
    <n v="1474493764"/>
    <b v="0"/>
    <n v="3"/>
    <b v="0"/>
    <s v="technology/wearables"/>
    <n v="0.85142857142857142"/>
    <n v="69.266666670000006"/>
    <x v="2"/>
  </r>
  <r>
    <x v="2"/>
    <x v="0"/>
    <s v="USD"/>
    <n v="1406257200"/>
    <n v="1403176891"/>
    <b v="0"/>
    <n v="135"/>
    <b v="0"/>
    <s v="technology/wearables"/>
    <n v="7.4837500000000006"/>
    <n v="69.266666670000006"/>
    <x v="2"/>
  </r>
  <r>
    <x v="2"/>
    <x v="0"/>
    <s v="USD"/>
    <n v="1421095672"/>
    <n v="1417207672"/>
    <b v="0"/>
    <n v="10"/>
    <b v="0"/>
    <s v="technology/wearables"/>
    <n v="27.650000000000002"/>
    <n v="69.266666670000006"/>
    <x v="2"/>
  </r>
  <r>
    <x v="2"/>
    <x v="13"/>
    <s v="EUR"/>
    <n v="1438618170"/>
    <n v="1436026170"/>
    <b v="0"/>
    <n v="0"/>
    <b v="0"/>
    <s v="technology/wearables"/>
    <n v="0"/>
    <n v="69.266666670000006"/>
    <x v="2"/>
  </r>
  <r>
    <x v="2"/>
    <x v="14"/>
    <s v="MXN"/>
    <n v="1486317653"/>
    <n v="1481133653"/>
    <b v="0"/>
    <n v="6"/>
    <b v="0"/>
    <s v="technology/wearables"/>
    <n v="3.55"/>
    <n v="69.266666670000006"/>
    <x v="2"/>
  </r>
  <r>
    <x v="2"/>
    <x v="0"/>
    <s v="USD"/>
    <n v="1444876253"/>
    <n v="1442284253"/>
    <b v="0"/>
    <n v="36"/>
    <b v="0"/>
    <s v="technology/wearables"/>
    <n v="72.989999999999995"/>
    <n v="69.266666670000006"/>
    <x v="2"/>
  </r>
  <r>
    <x v="2"/>
    <x v="0"/>
    <s v="USD"/>
    <n v="1481173140"/>
    <n v="1478016097"/>
    <b v="0"/>
    <n v="336"/>
    <b v="0"/>
    <s v="technology/wearables"/>
    <n v="57.648750000000007"/>
    <n v="69.266666670000006"/>
    <x v="2"/>
  </r>
  <r>
    <x v="2"/>
    <x v="0"/>
    <s v="USD"/>
    <n v="1473400800"/>
    <n v="1469718841"/>
    <b v="0"/>
    <n v="34"/>
    <b v="0"/>
    <s v="technology/wearables"/>
    <n v="12.34"/>
    <n v="69.266666670000006"/>
    <x v="2"/>
  </r>
  <r>
    <x v="2"/>
    <x v="0"/>
    <s v="USD"/>
    <n v="1435711246"/>
    <n v="1433292046"/>
    <b v="0"/>
    <n v="10"/>
    <b v="0"/>
    <s v="technology/wearables"/>
    <n v="0.52"/>
    <n v="69.266666670000006"/>
    <x v="2"/>
  </r>
  <r>
    <x v="2"/>
    <x v="1"/>
    <s v="GBP"/>
    <n v="1482397263"/>
    <n v="1479805263"/>
    <b v="0"/>
    <n v="201"/>
    <b v="0"/>
    <s v="technology/wearables"/>
    <n v="6.5299999999999994"/>
    <n v="69.266666670000006"/>
    <x v="2"/>
  </r>
  <r>
    <x v="2"/>
    <x v="0"/>
    <s v="USD"/>
    <n v="1430421827"/>
    <n v="1427829827"/>
    <b v="0"/>
    <n v="296"/>
    <b v="0"/>
    <s v="technology/wearables"/>
    <n v="35.338000000000001"/>
    <n v="69.266666670000006"/>
    <x v="2"/>
  </r>
  <r>
    <x v="2"/>
    <x v="0"/>
    <s v="USD"/>
    <n v="1485964559"/>
    <n v="1483372559"/>
    <b v="0"/>
    <n v="7"/>
    <b v="0"/>
    <s v="technology/wearables"/>
    <n v="0.39333333333333331"/>
    <n v="69.266666670000006"/>
    <x v="2"/>
  </r>
  <r>
    <x v="2"/>
    <x v="0"/>
    <s v="USD"/>
    <n v="1414758620"/>
    <n v="1412166620"/>
    <b v="0"/>
    <n v="7"/>
    <b v="0"/>
    <s v="technology/wearables"/>
    <n v="1.06"/>
    <n v="69.266666670000006"/>
    <x v="2"/>
  </r>
  <r>
    <x v="2"/>
    <x v="9"/>
    <s v="EUR"/>
    <n v="1406326502"/>
    <n v="1403734502"/>
    <b v="0"/>
    <n v="1"/>
    <b v="0"/>
    <s v="technology/wearables"/>
    <n v="5.7142857142857147E-4"/>
    <n v="69.266666670000006"/>
    <x v="2"/>
  </r>
  <r>
    <x v="2"/>
    <x v="12"/>
    <s v="EUR"/>
    <n v="1454502789"/>
    <n v="1453206789"/>
    <b v="0"/>
    <n v="114"/>
    <b v="0"/>
    <s v="technology/wearables"/>
    <n v="46.379999999999995"/>
    <n v="69.266666670000006"/>
    <x v="2"/>
  </r>
  <r>
    <x v="2"/>
    <x v="0"/>
    <s v="USD"/>
    <n v="1411005600"/>
    <n v="1408141245"/>
    <b v="0"/>
    <n v="29"/>
    <b v="0"/>
    <s v="technology/wearables"/>
    <n v="15.39"/>
    <n v="69.266666670000006"/>
    <x v="2"/>
  </r>
  <r>
    <x v="2"/>
    <x v="0"/>
    <s v="USD"/>
    <n v="1385136000"/>
    <n v="1381923548"/>
    <b v="0"/>
    <n v="890"/>
    <b v="0"/>
    <s v="technology/wearables"/>
    <n v="82.422107692307705"/>
    <n v="69.266666670000006"/>
    <x v="2"/>
  </r>
  <r>
    <x v="2"/>
    <x v="3"/>
    <s v="EUR"/>
    <n v="1484065881"/>
    <n v="1481473881"/>
    <b v="0"/>
    <n v="31"/>
    <b v="0"/>
    <s v="technology/wearables"/>
    <n v="2.6866666666666665"/>
    <n v="69.266666670000006"/>
    <x v="2"/>
  </r>
  <r>
    <x v="2"/>
    <x v="1"/>
    <s v="GBP"/>
    <n v="1406130880"/>
    <n v="1403538880"/>
    <b v="0"/>
    <n v="21"/>
    <b v="0"/>
    <s v="technology/wearables"/>
    <n v="26.6"/>
    <n v="69.266666670000006"/>
    <x v="2"/>
  </r>
  <r>
    <x v="2"/>
    <x v="0"/>
    <s v="USD"/>
    <n v="1480011987"/>
    <n v="1477416387"/>
    <b v="0"/>
    <n v="37"/>
    <b v="0"/>
    <s v="technology/wearables"/>
    <n v="30.813400000000001"/>
    <n v="69.266666670000006"/>
    <x v="2"/>
  </r>
  <r>
    <x v="2"/>
    <x v="0"/>
    <s v="USD"/>
    <n v="1485905520"/>
    <n v="1481150949"/>
    <b v="0"/>
    <n v="7"/>
    <b v="0"/>
    <s v="technology/wearables"/>
    <n v="5.58"/>
    <n v="69.266666670000006"/>
    <x v="2"/>
  </r>
  <r>
    <x v="2"/>
    <x v="5"/>
    <s v="CAD"/>
    <n v="1487565468"/>
    <n v="1482381468"/>
    <b v="0"/>
    <n v="4"/>
    <b v="0"/>
    <s v="technology/wearables"/>
    <n v="0.87454545454545463"/>
    <n v="69.266666670000006"/>
    <x v="2"/>
  </r>
  <r>
    <x v="2"/>
    <x v="9"/>
    <s v="EUR"/>
    <n v="1484999278"/>
    <n v="1482407278"/>
    <b v="0"/>
    <n v="5"/>
    <b v="0"/>
    <s v="technology/wearables"/>
    <n v="0.97699999999999987"/>
    <n v="69.266666670000006"/>
    <x v="2"/>
  </r>
  <r>
    <x v="2"/>
    <x v="3"/>
    <s v="EUR"/>
    <n v="1481740740"/>
    <n v="1478130783"/>
    <b v="0"/>
    <n v="0"/>
    <b v="0"/>
    <s v="technology/wearables"/>
    <n v="0"/>
    <n v="69.266666670000006"/>
    <x v="2"/>
  </r>
  <r>
    <x v="2"/>
    <x v="1"/>
    <s v="GBP"/>
    <n v="1483286127"/>
    <n v="1479830127"/>
    <b v="0"/>
    <n v="456"/>
    <b v="0"/>
    <s v="technology/wearables"/>
    <n v="78.927352941176466"/>
    <n v="69.266666670000006"/>
    <x v="2"/>
  </r>
  <r>
    <x v="2"/>
    <x v="1"/>
    <s v="GBP"/>
    <n v="1410616600"/>
    <n v="1405432600"/>
    <b v="0"/>
    <n v="369"/>
    <b v="0"/>
    <s v="technology/wearables"/>
    <n v="22.092500000000001"/>
    <n v="69.266666670000006"/>
    <x v="2"/>
  </r>
  <r>
    <x v="2"/>
    <x v="0"/>
    <s v="USD"/>
    <n v="1417741159"/>
    <n v="1415149159"/>
    <b v="0"/>
    <n v="2"/>
    <b v="0"/>
    <s v="technology/wearables"/>
    <n v="0.40666666666666662"/>
    <n v="69.266666670000006"/>
    <x v="2"/>
  </r>
  <r>
    <x v="2"/>
    <x v="5"/>
    <s v="CAD"/>
    <n v="1408495440"/>
    <n v="1405640302"/>
    <b v="0"/>
    <n v="0"/>
    <b v="0"/>
    <s v="technology/wearables"/>
    <n v="0"/>
    <n v="69.266666670000006"/>
    <x v="2"/>
  </r>
  <r>
    <x v="2"/>
    <x v="9"/>
    <s v="EUR"/>
    <n v="1481716868"/>
    <n v="1478257268"/>
    <b v="0"/>
    <n v="338"/>
    <b v="0"/>
    <s v="technology/wearables"/>
    <n v="33.790999999999997"/>
    <n v="69.266666670000006"/>
    <x v="2"/>
  </r>
  <r>
    <x v="2"/>
    <x v="0"/>
    <s v="USD"/>
    <n v="1455466832"/>
    <n v="1452874832"/>
    <b v="0"/>
    <n v="4"/>
    <b v="0"/>
    <s v="technology/wearables"/>
    <n v="0.21649484536082475"/>
    <n v="69.266666670000006"/>
    <x v="2"/>
  </r>
  <r>
    <x v="2"/>
    <x v="13"/>
    <s v="EUR"/>
    <n v="1465130532"/>
    <n v="1462538532"/>
    <b v="0"/>
    <n v="1"/>
    <b v="0"/>
    <s v="technology/wearables"/>
    <n v="0.79600000000000004"/>
    <n v="69.266666670000006"/>
    <x v="2"/>
  </r>
  <r>
    <x v="2"/>
    <x v="0"/>
    <s v="USD"/>
    <n v="1488308082"/>
    <n v="1483124082"/>
    <b v="0"/>
    <n v="28"/>
    <b v="0"/>
    <s v="technology/wearables"/>
    <n v="14.993333333333334"/>
    <n v="69.266666670000006"/>
    <x v="2"/>
  </r>
  <r>
    <x v="2"/>
    <x v="0"/>
    <s v="USD"/>
    <n v="1446693040"/>
    <n v="1443233440"/>
    <b v="0"/>
    <n v="12"/>
    <b v="0"/>
    <s v="technology/wearables"/>
    <n v="5.0509090909090908"/>
    <n v="69.266666670000006"/>
    <x v="2"/>
  </r>
  <r>
    <x v="2"/>
    <x v="0"/>
    <s v="USD"/>
    <n v="1417392000"/>
    <n v="1414511307"/>
    <b v="0"/>
    <n v="16"/>
    <b v="0"/>
    <s v="technology/wearables"/>
    <n v="10.214285714285715"/>
    <n v="69.266666670000006"/>
    <x v="2"/>
  </r>
  <r>
    <x v="2"/>
    <x v="0"/>
    <s v="USD"/>
    <n v="1409949002"/>
    <n v="1407357002"/>
    <b v="0"/>
    <n v="4"/>
    <b v="0"/>
    <s v="technology/wearables"/>
    <n v="0.30499999999999999"/>
    <n v="69.266666670000006"/>
    <x v="2"/>
  </r>
  <r>
    <x v="2"/>
    <x v="0"/>
    <s v="USD"/>
    <n v="1487397540"/>
    <n v="1484684247"/>
    <b v="0"/>
    <n v="4"/>
    <b v="0"/>
    <s v="technology/wearables"/>
    <n v="0.75"/>
    <n v="69.266666670000006"/>
    <x v="2"/>
  </r>
  <r>
    <x v="2"/>
    <x v="0"/>
    <s v="USD"/>
    <n v="1456189076"/>
    <n v="1454979476"/>
    <b v="0"/>
    <n v="10"/>
    <b v="0"/>
    <s v="technology/wearables"/>
    <n v="1.2933333333333332"/>
    <n v="69.266666670000006"/>
    <x v="2"/>
  </r>
  <r>
    <x v="0"/>
    <x v="0"/>
    <s v="USD"/>
    <n v="1327851291"/>
    <n v="1325432091"/>
    <b v="0"/>
    <n v="41"/>
    <b v="1"/>
    <s v="publishing/nonfiction"/>
    <n v="143.94736842105263"/>
    <n v="69.266666670000006"/>
    <x v="3"/>
  </r>
  <r>
    <x v="0"/>
    <x v="0"/>
    <s v="USD"/>
    <n v="1406900607"/>
    <n v="1403012607"/>
    <b v="0"/>
    <n v="119"/>
    <b v="1"/>
    <s v="publishing/nonfiction"/>
    <n v="122.10975609756099"/>
    <n v="69.266666670000006"/>
    <x v="3"/>
  </r>
  <r>
    <x v="0"/>
    <x v="0"/>
    <s v="USD"/>
    <n v="1333909178"/>
    <n v="1331320778"/>
    <b v="0"/>
    <n v="153"/>
    <b v="1"/>
    <s v="publishing/nonfiction"/>
    <n v="132.024"/>
    <n v="69.266666670000006"/>
    <x v="3"/>
  </r>
  <r>
    <x v="0"/>
    <x v="0"/>
    <s v="USD"/>
    <n v="1438228740"/>
    <n v="1435606549"/>
    <b v="0"/>
    <n v="100"/>
    <b v="1"/>
    <s v="publishing/nonfiction"/>
    <n v="109.38000000000001"/>
    <n v="69.266666670000006"/>
    <x v="3"/>
  </r>
  <r>
    <x v="0"/>
    <x v="0"/>
    <s v="USD"/>
    <n v="1309447163"/>
    <n v="1306855163"/>
    <b v="0"/>
    <n v="143"/>
    <b v="1"/>
    <s v="publishing/nonfiction"/>
    <n v="105.47157142857144"/>
    <n v="69.266666670000006"/>
    <x v="3"/>
  </r>
  <r>
    <x v="0"/>
    <x v="0"/>
    <s v="USD"/>
    <n v="1450018912"/>
    <n v="1447426912"/>
    <b v="0"/>
    <n v="140"/>
    <b v="1"/>
    <s v="publishing/nonfiction"/>
    <n v="100.35000000000001"/>
    <n v="69.266666670000006"/>
    <x v="3"/>
  </r>
  <r>
    <x v="0"/>
    <x v="0"/>
    <s v="USD"/>
    <n v="1365728487"/>
    <n v="1363136487"/>
    <b v="0"/>
    <n v="35"/>
    <b v="1"/>
    <s v="publishing/nonfiction"/>
    <n v="101.4"/>
    <n v="69.266666670000006"/>
    <x v="3"/>
  </r>
  <r>
    <x v="0"/>
    <x v="0"/>
    <s v="USD"/>
    <n v="1358198400"/>
    <n v="1354580949"/>
    <b v="0"/>
    <n v="149"/>
    <b v="1"/>
    <s v="publishing/nonfiction"/>
    <n v="155.51428571428571"/>
    <n v="69.266666670000006"/>
    <x v="3"/>
  </r>
  <r>
    <x v="0"/>
    <x v="0"/>
    <s v="USD"/>
    <n v="1313957157"/>
    <n v="1310069157"/>
    <b v="0"/>
    <n v="130"/>
    <b v="1"/>
    <s v="publishing/nonfiction"/>
    <n v="105.566"/>
    <n v="69.266666670000006"/>
    <x v="3"/>
  </r>
  <r>
    <x v="0"/>
    <x v="0"/>
    <s v="USD"/>
    <n v="1348028861"/>
    <n v="1342844861"/>
    <b v="0"/>
    <n v="120"/>
    <b v="1"/>
    <s v="publishing/nonfiction"/>
    <n v="130.65"/>
    <n v="69.266666670000006"/>
    <x v="3"/>
  </r>
  <r>
    <x v="0"/>
    <x v="0"/>
    <s v="USD"/>
    <n v="1323280391"/>
    <n v="1320688391"/>
    <b v="0"/>
    <n v="265"/>
    <b v="1"/>
    <s v="publishing/nonfiction"/>
    <n v="132.19"/>
    <n v="69.266666670000006"/>
    <x v="3"/>
  </r>
  <r>
    <x v="0"/>
    <x v="0"/>
    <s v="USD"/>
    <n v="1327212000"/>
    <n v="1322852747"/>
    <b v="0"/>
    <n v="71"/>
    <b v="1"/>
    <s v="publishing/nonfiction"/>
    <n v="126"/>
    <n v="69.266666670000006"/>
    <x v="3"/>
  </r>
  <r>
    <x v="0"/>
    <x v="1"/>
    <s v="GBP"/>
    <n v="1380449461"/>
    <n v="1375265461"/>
    <b v="0"/>
    <n v="13"/>
    <b v="1"/>
    <s v="publishing/nonfiction"/>
    <n v="160"/>
    <n v="69.266666670000006"/>
    <x v="3"/>
  </r>
  <r>
    <x v="0"/>
    <x v="1"/>
    <s v="GBP"/>
    <n v="1387533892"/>
    <n v="1384941892"/>
    <b v="0"/>
    <n v="169"/>
    <b v="1"/>
    <s v="publishing/nonfiction"/>
    <n v="120.48"/>
    <n v="69.266666670000006"/>
    <x v="3"/>
  </r>
  <r>
    <x v="0"/>
    <x v="5"/>
    <s v="CAD"/>
    <n v="1431147600"/>
    <n v="1428465420"/>
    <b v="0"/>
    <n v="57"/>
    <b v="1"/>
    <s v="publishing/nonfiction"/>
    <n v="125.52941176470588"/>
    <n v="69.266666670000006"/>
    <x v="3"/>
  </r>
  <r>
    <x v="0"/>
    <x v="0"/>
    <s v="USD"/>
    <n v="1417653540"/>
    <n v="1414975346"/>
    <b v="0"/>
    <n v="229"/>
    <b v="1"/>
    <s v="publishing/nonfiction"/>
    <n v="114.40638297872341"/>
    <n v="69.266666670000006"/>
    <x v="3"/>
  </r>
  <r>
    <x v="0"/>
    <x v="0"/>
    <s v="USD"/>
    <n v="1385009940"/>
    <n v="1383327440"/>
    <b v="0"/>
    <n v="108"/>
    <b v="1"/>
    <s v="publishing/nonfiction"/>
    <n v="315.13888888888891"/>
    <n v="69.266666670000006"/>
    <x v="3"/>
  </r>
  <r>
    <x v="0"/>
    <x v="0"/>
    <s v="USD"/>
    <n v="1392408000"/>
    <n v="1390890987"/>
    <b v="0"/>
    <n v="108"/>
    <b v="1"/>
    <s v="publishing/nonfiction"/>
    <n v="122.39999999999999"/>
    <n v="69.266666670000006"/>
    <x v="3"/>
  </r>
  <r>
    <x v="0"/>
    <x v="0"/>
    <s v="USD"/>
    <n v="1417409940"/>
    <n v="1414765794"/>
    <b v="0"/>
    <n v="41"/>
    <b v="1"/>
    <s v="publishing/nonfiction"/>
    <n v="106.73333333333332"/>
    <n v="69.266666670000006"/>
    <x v="3"/>
  </r>
  <r>
    <x v="0"/>
    <x v="0"/>
    <s v="USD"/>
    <n v="1407758629"/>
    <n v="1404907429"/>
    <b v="0"/>
    <n v="139"/>
    <b v="1"/>
    <s v="publishing/nonfiction"/>
    <n v="158.33333333333331"/>
    <n v="69.266666670000006"/>
    <x v="3"/>
  </r>
  <r>
    <x v="0"/>
    <x v="0"/>
    <s v="USD"/>
    <n v="1434857482"/>
    <n v="1433647882"/>
    <b v="0"/>
    <n v="19"/>
    <b v="1"/>
    <s v="publishing/nonfiction"/>
    <n v="107.4"/>
    <n v="69.266666670000006"/>
    <x v="3"/>
  </r>
  <r>
    <x v="0"/>
    <x v="0"/>
    <s v="USD"/>
    <n v="1370964806"/>
    <n v="1367940806"/>
    <b v="0"/>
    <n v="94"/>
    <b v="1"/>
    <s v="publishing/nonfiction"/>
    <n v="102.25999999999999"/>
    <n v="69.266666670000006"/>
    <x v="3"/>
  </r>
  <r>
    <x v="0"/>
    <x v="0"/>
    <s v="USD"/>
    <n v="1395435712"/>
    <n v="1392847312"/>
    <b v="0"/>
    <n v="23"/>
    <b v="1"/>
    <s v="publishing/nonfiction"/>
    <n v="110.71428571428572"/>
    <n v="69.266666670000006"/>
    <x v="3"/>
  </r>
  <r>
    <x v="0"/>
    <x v="0"/>
    <s v="USD"/>
    <n v="1334610000"/>
    <n v="1332435685"/>
    <b v="0"/>
    <n v="15"/>
    <b v="1"/>
    <s v="publishing/nonfiction"/>
    <n v="148"/>
    <n v="69.266666670000006"/>
    <x v="3"/>
  </r>
  <r>
    <x v="0"/>
    <x v="0"/>
    <s v="USD"/>
    <n v="1355439503"/>
    <n v="1352847503"/>
    <b v="0"/>
    <n v="62"/>
    <b v="1"/>
    <s v="publishing/nonfiction"/>
    <n v="102.32000000000001"/>
    <n v="69.266666670000006"/>
    <x v="3"/>
  </r>
  <r>
    <x v="0"/>
    <x v="0"/>
    <s v="USD"/>
    <n v="1367588645"/>
    <n v="1364996645"/>
    <b v="0"/>
    <n v="74"/>
    <b v="1"/>
    <s v="publishing/nonfiction"/>
    <n v="179.09909909909908"/>
    <n v="69.266666670000006"/>
    <x v="3"/>
  </r>
  <r>
    <x v="0"/>
    <x v="0"/>
    <s v="USD"/>
    <n v="1348372740"/>
    <n v="1346806909"/>
    <b v="0"/>
    <n v="97"/>
    <b v="1"/>
    <s v="publishing/nonfiction"/>
    <n v="111.08135252761969"/>
    <n v="69.266666670000006"/>
    <x v="3"/>
  </r>
  <r>
    <x v="0"/>
    <x v="9"/>
    <s v="EUR"/>
    <n v="1421319240"/>
    <n v="1418649019"/>
    <b v="0"/>
    <n v="55"/>
    <b v="1"/>
    <s v="publishing/nonfiction"/>
    <n v="100.04285714285714"/>
    <n v="69.266666670000006"/>
    <x v="3"/>
  </r>
  <r>
    <x v="0"/>
    <x v="0"/>
    <s v="USD"/>
    <n v="1407701966"/>
    <n v="1405109966"/>
    <b v="0"/>
    <n v="44"/>
    <b v="1"/>
    <s v="publishing/nonfiction"/>
    <n v="100.25"/>
    <n v="69.266666670000006"/>
    <x v="3"/>
  </r>
  <r>
    <x v="0"/>
    <x v="0"/>
    <s v="USD"/>
    <n v="1485642930"/>
    <n v="1483050930"/>
    <b v="0"/>
    <n v="110"/>
    <b v="1"/>
    <s v="publishing/nonfiction"/>
    <n v="105.56"/>
    <n v="69.266666670000006"/>
    <x v="3"/>
  </r>
  <r>
    <x v="0"/>
    <x v="0"/>
    <s v="USD"/>
    <n v="1361739872"/>
    <n v="1359147872"/>
    <b v="0"/>
    <n v="59"/>
    <b v="1"/>
    <s v="publishing/nonfiction"/>
    <n v="102.58775877587757"/>
    <n v="69.266666670000006"/>
    <x v="3"/>
  </r>
  <r>
    <x v="0"/>
    <x v="0"/>
    <s v="USD"/>
    <n v="1312470475"/>
    <n v="1308496075"/>
    <b v="0"/>
    <n v="62"/>
    <b v="1"/>
    <s v="publishing/nonfiction"/>
    <n v="118.5"/>
    <n v="69.266666670000006"/>
    <x v="3"/>
  </r>
  <r>
    <x v="0"/>
    <x v="2"/>
    <s v="AUD"/>
    <n v="1476615600"/>
    <n v="1474884417"/>
    <b v="0"/>
    <n v="105"/>
    <b v="1"/>
    <s v="publishing/nonfiction"/>
    <n v="111.7"/>
    <n v="69.266666670000006"/>
    <x v="3"/>
  </r>
  <r>
    <x v="0"/>
    <x v="0"/>
    <s v="USD"/>
    <n v="1423922991"/>
    <n v="1421330991"/>
    <b v="0"/>
    <n v="26"/>
    <b v="1"/>
    <s v="publishing/nonfiction"/>
    <n v="128"/>
    <n v="69.266666670000006"/>
    <x v="3"/>
  </r>
  <r>
    <x v="0"/>
    <x v="0"/>
    <s v="USD"/>
    <n v="1357408721"/>
    <n v="1354816721"/>
    <b v="0"/>
    <n v="49"/>
    <b v="1"/>
    <s v="publishing/nonfiction"/>
    <n v="103.75000000000001"/>
    <n v="69.266666670000006"/>
    <x v="3"/>
  </r>
  <r>
    <x v="0"/>
    <x v="0"/>
    <s v="USD"/>
    <n v="1369010460"/>
    <n v="1366381877"/>
    <b v="0"/>
    <n v="68"/>
    <b v="1"/>
    <s v="publishing/nonfiction"/>
    <n v="101.9076"/>
    <n v="69.266666670000006"/>
    <x v="3"/>
  </r>
  <r>
    <x v="0"/>
    <x v="0"/>
    <s v="USD"/>
    <n v="1303147459"/>
    <n v="1297880659"/>
    <b v="0"/>
    <n v="22"/>
    <b v="1"/>
    <s v="publishing/nonfiction"/>
    <n v="117.71428571428571"/>
    <n v="69.266666670000006"/>
    <x v="3"/>
  </r>
  <r>
    <x v="0"/>
    <x v="0"/>
    <s v="USD"/>
    <n v="1354756714"/>
    <n v="1353547114"/>
    <b v="0"/>
    <n v="18"/>
    <b v="1"/>
    <s v="publishing/nonfiction"/>
    <n v="238"/>
    <n v="69.266666670000006"/>
    <x v="3"/>
  </r>
  <r>
    <x v="0"/>
    <x v="0"/>
    <s v="USD"/>
    <n v="1286568268"/>
    <n v="1283976268"/>
    <b v="0"/>
    <n v="19"/>
    <b v="1"/>
    <s v="publishing/nonfiction"/>
    <n v="102"/>
    <n v="69.266666670000006"/>
    <x v="3"/>
  </r>
  <r>
    <x v="0"/>
    <x v="1"/>
    <s v="GBP"/>
    <n v="1404892539"/>
    <n v="1401436539"/>
    <b v="0"/>
    <n v="99"/>
    <b v="1"/>
    <s v="publishing/nonfiction"/>
    <n v="101.92000000000002"/>
    <n v="69.266666670000006"/>
    <x v="3"/>
  </r>
  <r>
    <x v="2"/>
    <x v="0"/>
    <s v="USD"/>
    <n v="1480188013"/>
    <n v="1477592413"/>
    <b v="0"/>
    <n v="0"/>
    <b v="0"/>
    <s v="publishing/fiction"/>
    <n v="0"/>
    <n v="69.266666670000006"/>
    <x v="3"/>
  </r>
  <r>
    <x v="2"/>
    <x v="0"/>
    <s v="USD"/>
    <n v="1391364126"/>
    <n v="1388772126"/>
    <b v="0"/>
    <n v="6"/>
    <b v="0"/>
    <s v="publishing/fiction"/>
    <n v="4.7"/>
    <n v="69.266666670000006"/>
    <x v="3"/>
  </r>
  <r>
    <x v="2"/>
    <x v="14"/>
    <s v="MXN"/>
    <n v="1480831200"/>
    <n v="1479328570"/>
    <b v="0"/>
    <n v="0"/>
    <b v="0"/>
    <s v="publishing/fiction"/>
    <n v="0"/>
    <n v="69.266666670000006"/>
    <x v="3"/>
  </r>
  <r>
    <x v="2"/>
    <x v="1"/>
    <s v="GBP"/>
    <n v="1376563408"/>
    <n v="1373971408"/>
    <b v="0"/>
    <n v="1"/>
    <b v="0"/>
    <s v="publishing/fiction"/>
    <n v="0.11655011655011654"/>
    <n v="69.266666670000006"/>
    <x v="3"/>
  </r>
  <r>
    <x v="2"/>
    <x v="0"/>
    <s v="USD"/>
    <n v="1441858161"/>
    <n v="1439266161"/>
    <b v="0"/>
    <n v="0"/>
    <b v="0"/>
    <s v="publishing/fiction"/>
    <n v="0"/>
    <n v="69.266666670000006"/>
    <x v="3"/>
  </r>
  <r>
    <x v="2"/>
    <x v="0"/>
    <s v="USD"/>
    <n v="1413723684"/>
    <n v="1411131684"/>
    <b v="0"/>
    <n v="44"/>
    <b v="0"/>
    <s v="publishing/fiction"/>
    <n v="36.014285714285712"/>
    <n v="69.266666670000006"/>
    <x v="3"/>
  </r>
  <r>
    <x v="2"/>
    <x v="5"/>
    <s v="CAD"/>
    <n v="1424112483"/>
    <n v="1421520483"/>
    <b v="0"/>
    <n v="0"/>
    <b v="0"/>
    <s v="publishing/fiction"/>
    <n v="0"/>
    <n v="69.266666670000006"/>
    <x v="3"/>
  </r>
  <r>
    <x v="2"/>
    <x v="0"/>
    <s v="USD"/>
    <n v="1432178810"/>
    <n v="1429586810"/>
    <b v="0"/>
    <n v="3"/>
    <b v="0"/>
    <s v="publishing/fiction"/>
    <n v="3.54"/>
    <n v="69.266666670000006"/>
    <x v="3"/>
  </r>
  <r>
    <x v="2"/>
    <x v="0"/>
    <s v="USD"/>
    <n v="1387169890"/>
    <n v="1384577890"/>
    <b v="0"/>
    <n v="0"/>
    <b v="0"/>
    <s v="publishing/fiction"/>
    <n v="0"/>
    <n v="69.266666670000006"/>
    <x v="3"/>
  </r>
  <r>
    <x v="2"/>
    <x v="0"/>
    <s v="USD"/>
    <n v="1388102094"/>
    <n v="1385510094"/>
    <b v="0"/>
    <n v="52"/>
    <b v="0"/>
    <s v="publishing/fiction"/>
    <n v="41.4"/>
    <n v="69.266666670000006"/>
    <x v="3"/>
  </r>
  <r>
    <x v="2"/>
    <x v="0"/>
    <s v="USD"/>
    <n v="1361750369"/>
    <n v="1358294369"/>
    <b v="0"/>
    <n v="0"/>
    <b v="0"/>
    <s v="publishing/fiction"/>
    <n v="0"/>
    <n v="69.266666670000006"/>
    <x v="3"/>
  </r>
  <r>
    <x v="2"/>
    <x v="0"/>
    <s v="USD"/>
    <n v="1454183202"/>
    <n v="1449863202"/>
    <b v="0"/>
    <n v="1"/>
    <b v="0"/>
    <s v="publishing/fiction"/>
    <n v="2.6315789473684209E-2"/>
    <n v="69.266666670000006"/>
    <x v="3"/>
  </r>
  <r>
    <x v="2"/>
    <x v="0"/>
    <s v="USD"/>
    <n v="1257047940"/>
    <n v="1252718519"/>
    <b v="0"/>
    <n v="1"/>
    <b v="0"/>
    <s v="publishing/fiction"/>
    <n v="3.3333333333333335"/>
    <n v="69.266666670000006"/>
    <x v="3"/>
  </r>
  <r>
    <x v="2"/>
    <x v="1"/>
    <s v="GBP"/>
    <n v="1431298860"/>
    <n v="1428341985"/>
    <b v="0"/>
    <n v="2"/>
    <b v="0"/>
    <s v="publishing/fiction"/>
    <n v="0.85129023676509719"/>
    <n v="69.266666670000006"/>
    <x v="3"/>
  </r>
  <r>
    <x v="2"/>
    <x v="0"/>
    <s v="USD"/>
    <n v="1393181018"/>
    <n v="1390589018"/>
    <b v="0"/>
    <n v="9"/>
    <b v="0"/>
    <s v="publishing/fiction"/>
    <n v="70.199999999999989"/>
    <n v="69.266666670000006"/>
    <x v="3"/>
  </r>
  <r>
    <x v="2"/>
    <x v="0"/>
    <s v="USD"/>
    <n v="1323998795"/>
    <n v="1321406795"/>
    <b v="0"/>
    <n v="5"/>
    <b v="0"/>
    <s v="publishing/fiction"/>
    <n v="1.7000000000000002"/>
    <n v="69.266666670000006"/>
    <x v="3"/>
  </r>
  <r>
    <x v="2"/>
    <x v="0"/>
    <s v="USD"/>
    <n v="1444539600"/>
    <n v="1441297645"/>
    <b v="0"/>
    <n v="57"/>
    <b v="0"/>
    <s v="publishing/fiction"/>
    <n v="51.4"/>
    <n v="69.266666670000006"/>
    <x v="3"/>
  </r>
  <r>
    <x v="2"/>
    <x v="0"/>
    <s v="USD"/>
    <n v="1375313577"/>
    <n v="1372721577"/>
    <b v="0"/>
    <n v="3"/>
    <b v="0"/>
    <s v="publishing/fiction"/>
    <n v="0.70000000000000007"/>
    <n v="69.266666670000006"/>
    <x v="3"/>
  </r>
  <r>
    <x v="2"/>
    <x v="0"/>
    <s v="USD"/>
    <n v="1398876680"/>
    <n v="1396284680"/>
    <b v="0"/>
    <n v="1"/>
    <b v="0"/>
    <s v="publishing/fiction"/>
    <n v="0.4"/>
    <n v="69.266666670000006"/>
    <x v="3"/>
  </r>
  <r>
    <x v="2"/>
    <x v="0"/>
    <s v="USD"/>
    <n v="1287115200"/>
    <n v="1284567905"/>
    <b v="0"/>
    <n v="6"/>
    <b v="0"/>
    <s v="publishing/fiction"/>
    <n v="2.666666666666667"/>
    <n v="69.266666670000006"/>
    <x v="3"/>
  </r>
  <r>
    <x v="0"/>
    <x v="0"/>
    <s v="USD"/>
    <n v="1304439025"/>
    <n v="1301847025"/>
    <b v="0"/>
    <n v="27"/>
    <b v="1"/>
    <s v="music/rock"/>
    <n v="104"/>
    <n v="69.266666670000006"/>
    <x v="4"/>
  </r>
  <r>
    <x v="0"/>
    <x v="0"/>
    <s v="USD"/>
    <n v="1370649674"/>
    <n v="1368057674"/>
    <b v="0"/>
    <n v="25"/>
    <b v="1"/>
    <s v="music/rock"/>
    <n v="133.15375"/>
    <n v="69.266666670000006"/>
    <x v="4"/>
  </r>
  <r>
    <x v="0"/>
    <x v="0"/>
    <s v="USD"/>
    <n v="1345918302"/>
    <n v="1343326302"/>
    <b v="0"/>
    <n v="14"/>
    <b v="1"/>
    <s v="music/rock"/>
    <n v="100"/>
    <n v="69.266666670000006"/>
    <x v="4"/>
  </r>
  <r>
    <x v="0"/>
    <x v="0"/>
    <s v="USD"/>
    <n v="1335564000"/>
    <n v="1332182049"/>
    <b v="0"/>
    <n v="35"/>
    <b v="1"/>
    <s v="music/rock"/>
    <n v="148.13333333333333"/>
    <n v="69.266666670000006"/>
    <x v="4"/>
  </r>
  <r>
    <x v="0"/>
    <x v="0"/>
    <s v="USD"/>
    <n v="1395023719"/>
    <n v="1391571319"/>
    <b v="0"/>
    <n v="10"/>
    <b v="1"/>
    <s v="music/rock"/>
    <n v="102.49999999999999"/>
    <n v="69.266666670000006"/>
    <x v="4"/>
  </r>
  <r>
    <x v="0"/>
    <x v="0"/>
    <s v="USD"/>
    <n v="1362060915"/>
    <n v="1359468915"/>
    <b v="0"/>
    <n v="29"/>
    <b v="1"/>
    <s v="music/rock"/>
    <n v="180.62799999999999"/>
    <n v="69.266666670000006"/>
    <x v="4"/>
  </r>
  <r>
    <x v="0"/>
    <x v="0"/>
    <s v="USD"/>
    <n v="1336751220"/>
    <n v="1331774434"/>
    <b v="0"/>
    <n v="44"/>
    <b v="1"/>
    <s v="music/rock"/>
    <n v="142.79999999999998"/>
    <n v="69.266666670000006"/>
    <x v="4"/>
  </r>
  <r>
    <x v="0"/>
    <x v="0"/>
    <s v="USD"/>
    <n v="1383318226"/>
    <n v="1380726226"/>
    <b v="0"/>
    <n v="17"/>
    <b v="1"/>
    <s v="music/rock"/>
    <n v="114.16666666666666"/>
    <n v="69.266666670000006"/>
    <x v="4"/>
  </r>
  <r>
    <x v="0"/>
    <x v="0"/>
    <s v="USD"/>
    <n v="1341633540"/>
    <n v="1338336588"/>
    <b v="0"/>
    <n v="34"/>
    <b v="1"/>
    <s v="music/rock"/>
    <n v="203.505"/>
    <n v="69.266666670000006"/>
    <x v="4"/>
  </r>
  <r>
    <x v="0"/>
    <x v="0"/>
    <s v="USD"/>
    <n v="1358755140"/>
    <n v="1357187280"/>
    <b v="0"/>
    <n v="14"/>
    <b v="1"/>
    <s v="music/rock"/>
    <n v="109.41176470588236"/>
    <n v="69.266666670000006"/>
    <x v="4"/>
  </r>
  <r>
    <x v="0"/>
    <x v="0"/>
    <s v="USD"/>
    <n v="1359680939"/>
    <n v="1357088939"/>
    <b v="0"/>
    <n v="156"/>
    <b v="1"/>
    <s v="music/rock"/>
    <n v="144.37459999999999"/>
    <n v="69.266666670000006"/>
    <x v="4"/>
  </r>
  <r>
    <x v="0"/>
    <x v="0"/>
    <s v="USD"/>
    <n v="1384322340"/>
    <n v="1381430646"/>
    <b v="0"/>
    <n v="128"/>
    <b v="1"/>
    <s v="music/rock"/>
    <n v="103.86666666666666"/>
    <n v="69.266666670000006"/>
    <x v="4"/>
  </r>
  <r>
    <x v="0"/>
    <x v="0"/>
    <s v="USD"/>
    <n v="1383861483"/>
    <n v="1381265883"/>
    <b v="0"/>
    <n v="60"/>
    <b v="1"/>
    <s v="music/rock"/>
    <n v="100.44440000000002"/>
    <n v="69.266666670000006"/>
    <x v="4"/>
  </r>
  <r>
    <x v="0"/>
    <x v="0"/>
    <s v="USD"/>
    <n v="1372827540"/>
    <n v="1371491244"/>
    <b v="0"/>
    <n v="32"/>
    <b v="1"/>
    <s v="music/rock"/>
    <n v="102.77927272727271"/>
    <n v="69.266666670000006"/>
    <x v="4"/>
  </r>
  <r>
    <x v="0"/>
    <x v="0"/>
    <s v="USD"/>
    <n v="1315242360"/>
    <n v="1310438737"/>
    <b v="0"/>
    <n v="53"/>
    <b v="1"/>
    <s v="music/rock"/>
    <n v="105.31250000000001"/>
    <n v="69.266666670000006"/>
    <x v="4"/>
  </r>
  <r>
    <x v="0"/>
    <x v="0"/>
    <s v="USD"/>
    <n v="1333774740"/>
    <n v="1330094566"/>
    <b v="0"/>
    <n v="184"/>
    <b v="1"/>
    <s v="music/rock"/>
    <n v="111.78571428571429"/>
    <n v="69.266666670000006"/>
    <x v="4"/>
  </r>
  <r>
    <x v="0"/>
    <x v="0"/>
    <s v="USD"/>
    <n v="1379279400"/>
    <n v="1376687485"/>
    <b v="0"/>
    <n v="90"/>
    <b v="1"/>
    <s v="music/rock"/>
    <n v="101.35000000000001"/>
    <n v="69.266666670000006"/>
    <x v="4"/>
  </r>
  <r>
    <x v="0"/>
    <x v="0"/>
    <s v="USD"/>
    <n v="1335672000"/>
    <n v="1332978688"/>
    <b v="0"/>
    <n v="71"/>
    <b v="1"/>
    <s v="music/rock"/>
    <n v="107.53333333333333"/>
    <n v="69.266666670000006"/>
    <x v="4"/>
  </r>
  <r>
    <x v="0"/>
    <x v="0"/>
    <s v="USD"/>
    <n v="1412086187"/>
    <n v="1409494187"/>
    <b v="0"/>
    <n v="87"/>
    <b v="1"/>
    <s v="music/rock"/>
    <n v="114.88571428571429"/>
    <n v="69.266666670000006"/>
    <x v="4"/>
  </r>
  <r>
    <x v="0"/>
    <x v="0"/>
    <s v="USD"/>
    <n v="1335542446"/>
    <n v="1332950446"/>
    <b v="0"/>
    <n v="28"/>
    <b v="1"/>
    <s v="music/rock"/>
    <n v="100.02"/>
    <n v="69.266666670000006"/>
    <x v="4"/>
  </r>
  <r>
    <x v="0"/>
    <x v="1"/>
    <s v="GBP"/>
    <n v="1410431054"/>
    <n v="1407839054"/>
    <b v="0"/>
    <n v="56"/>
    <b v="1"/>
    <s v="music/rock"/>
    <n v="152.13333333333335"/>
    <n v="69.266666670000006"/>
    <x v="4"/>
  </r>
  <r>
    <x v="0"/>
    <x v="0"/>
    <s v="USD"/>
    <n v="1309547120"/>
    <n v="1306955120"/>
    <b v="0"/>
    <n v="51"/>
    <b v="1"/>
    <s v="music/rock"/>
    <n v="111.52149999999999"/>
    <n v="69.266666670000006"/>
    <x v="4"/>
  </r>
  <r>
    <x v="0"/>
    <x v="0"/>
    <s v="USD"/>
    <n v="1347854700"/>
    <n v="1343867524"/>
    <b v="0"/>
    <n v="75"/>
    <b v="1"/>
    <s v="music/rock"/>
    <n v="101.33333333333334"/>
    <n v="69.266666670000006"/>
    <x v="4"/>
  </r>
  <r>
    <x v="0"/>
    <x v="0"/>
    <s v="USD"/>
    <n v="1306630800"/>
    <n v="1304376478"/>
    <b v="0"/>
    <n v="38"/>
    <b v="1"/>
    <s v="music/rock"/>
    <n v="123.2608695652174"/>
    <n v="69.266666670000006"/>
    <x v="4"/>
  </r>
  <r>
    <x v="0"/>
    <x v="0"/>
    <s v="USD"/>
    <n v="1311393540"/>
    <n v="1309919526"/>
    <b v="0"/>
    <n v="18"/>
    <b v="1"/>
    <s v="music/rock"/>
    <n v="100"/>
    <n v="69.266666670000006"/>
    <x v="4"/>
  </r>
  <r>
    <x v="0"/>
    <x v="0"/>
    <s v="USD"/>
    <n v="1310857200"/>
    <n v="1306525512"/>
    <b v="0"/>
    <n v="54"/>
    <b v="1"/>
    <s v="music/rock"/>
    <n v="105"/>
    <n v="69.266666670000006"/>
    <x v="4"/>
  </r>
  <r>
    <x v="0"/>
    <x v="0"/>
    <s v="USD"/>
    <n v="1315413339"/>
    <n v="1312821339"/>
    <b v="0"/>
    <n v="71"/>
    <b v="1"/>
    <s v="music/rock"/>
    <n v="104.4375"/>
    <n v="69.266666670000006"/>
    <x v="4"/>
  </r>
  <r>
    <x v="0"/>
    <x v="0"/>
    <s v="USD"/>
    <n v="1488333600"/>
    <n v="1485270311"/>
    <b v="0"/>
    <n v="57"/>
    <b v="1"/>
    <s v="music/rock"/>
    <n v="105.125"/>
    <n v="69.266666670000006"/>
    <x v="4"/>
  </r>
  <r>
    <x v="0"/>
    <x v="5"/>
    <s v="CAD"/>
    <n v="1419224340"/>
    <n v="1416363886"/>
    <b v="0"/>
    <n v="43"/>
    <b v="1"/>
    <s v="music/rock"/>
    <n v="100"/>
    <n v="69.266666670000006"/>
    <x v="4"/>
  </r>
  <r>
    <x v="0"/>
    <x v="0"/>
    <s v="USD"/>
    <n v="1390161630"/>
    <n v="1387569630"/>
    <b v="0"/>
    <n v="52"/>
    <b v="1"/>
    <s v="music/rock"/>
    <n v="103.77499999999999"/>
    <n v="69.266666670000006"/>
    <x v="4"/>
  </r>
  <r>
    <x v="0"/>
    <x v="0"/>
    <s v="USD"/>
    <n v="1346462462"/>
    <n v="1343870462"/>
    <b v="0"/>
    <n v="27"/>
    <b v="1"/>
    <s v="music/rock"/>
    <n v="105"/>
    <n v="69.266666670000006"/>
    <x v="4"/>
  </r>
  <r>
    <x v="0"/>
    <x v="0"/>
    <s v="USD"/>
    <n v="1373475120"/>
    <n v="1371569202"/>
    <b v="0"/>
    <n v="12"/>
    <b v="1"/>
    <s v="music/rock"/>
    <n v="104"/>
    <n v="69.266666670000006"/>
    <x v="4"/>
  </r>
  <r>
    <x v="0"/>
    <x v="0"/>
    <s v="USD"/>
    <n v="1362146280"/>
    <n v="1357604752"/>
    <b v="0"/>
    <n v="33"/>
    <b v="1"/>
    <s v="music/rock"/>
    <n v="151.83333333333334"/>
    <n v="69.266666670000006"/>
    <x v="4"/>
  </r>
  <r>
    <x v="0"/>
    <x v="0"/>
    <s v="USD"/>
    <n v="1342825365"/>
    <n v="1340233365"/>
    <b v="0"/>
    <n v="96"/>
    <b v="1"/>
    <s v="music/rock"/>
    <n v="159.99600000000001"/>
    <n v="69.266666670000006"/>
    <x v="4"/>
  </r>
  <r>
    <x v="0"/>
    <x v="0"/>
    <s v="USD"/>
    <n v="1306865040"/>
    <n v="1305568201"/>
    <b v="0"/>
    <n v="28"/>
    <b v="1"/>
    <s v="music/rock"/>
    <n v="127.3"/>
    <n v="69.266666670000006"/>
    <x v="4"/>
  </r>
  <r>
    <x v="0"/>
    <x v="0"/>
    <s v="USD"/>
    <n v="1414879303"/>
    <n v="1412287303"/>
    <b v="0"/>
    <n v="43"/>
    <b v="1"/>
    <s v="music/rock"/>
    <n v="107"/>
    <n v="69.266666670000006"/>
    <x v="4"/>
  </r>
  <r>
    <x v="0"/>
    <x v="0"/>
    <s v="USD"/>
    <n v="1365489000"/>
    <n v="1362776043"/>
    <b v="0"/>
    <n v="205"/>
    <b v="1"/>
    <s v="music/rock"/>
    <n v="115.12214285714286"/>
    <n v="69.266666670000006"/>
    <x v="4"/>
  </r>
  <r>
    <x v="0"/>
    <x v="0"/>
    <s v="USD"/>
    <n v="1331441940"/>
    <n v="1326810211"/>
    <b v="0"/>
    <n v="23"/>
    <b v="1"/>
    <s v="music/rock"/>
    <n v="137.11066666666665"/>
    <n v="69.266666670000006"/>
    <x v="4"/>
  </r>
  <r>
    <x v="0"/>
    <x v="0"/>
    <s v="USD"/>
    <n v="1344358860"/>
    <n v="1343682681"/>
    <b v="0"/>
    <n v="19"/>
    <b v="1"/>
    <s v="music/rock"/>
    <n v="155.71428571428572"/>
    <n v="69.266666670000006"/>
    <x v="4"/>
  </r>
  <r>
    <x v="0"/>
    <x v="0"/>
    <s v="USD"/>
    <n v="1387601040"/>
    <n v="1386806254"/>
    <b v="0"/>
    <n v="14"/>
    <b v="1"/>
    <s v="music/rock"/>
    <n v="108.74999999999999"/>
    <n v="69.266666670000006"/>
    <x v="4"/>
  </r>
  <r>
    <x v="0"/>
    <x v="0"/>
    <s v="USD"/>
    <n v="1402290000"/>
    <n v="1399666342"/>
    <b v="0"/>
    <n v="38"/>
    <b v="1"/>
    <s v="music/rock"/>
    <n v="134.05000000000001"/>
    <n v="69.266666670000006"/>
    <x v="4"/>
  </r>
  <r>
    <x v="0"/>
    <x v="0"/>
    <s v="USD"/>
    <n v="1430712060"/>
    <n v="1427753265"/>
    <b v="0"/>
    <n v="78"/>
    <b v="1"/>
    <s v="music/rock"/>
    <n v="100"/>
    <n v="69.266666670000006"/>
    <x v="4"/>
  </r>
  <r>
    <x v="0"/>
    <x v="0"/>
    <s v="USD"/>
    <n v="1349477050"/>
    <n v="1346885050"/>
    <b v="0"/>
    <n v="69"/>
    <b v="1"/>
    <s v="music/rock"/>
    <n v="119.16666666666667"/>
    <n v="69.266666670000006"/>
    <x v="4"/>
  </r>
  <r>
    <x v="0"/>
    <x v="0"/>
    <s v="USD"/>
    <n v="1427062852"/>
    <n v="1424474452"/>
    <b v="0"/>
    <n v="33"/>
    <b v="1"/>
    <s v="music/rock"/>
    <n v="179.5"/>
    <n v="69.266666670000006"/>
    <x v="4"/>
  </r>
  <r>
    <x v="0"/>
    <x v="0"/>
    <s v="USD"/>
    <n v="1271573940"/>
    <n v="1268459318"/>
    <b v="0"/>
    <n v="54"/>
    <b v="1"/>
    <s v="music/rock"/>
    <n v="134.38124999999999"/>
    <n v="69.266666670000006"/>
    <x v="4"/>
  </r>
  <r>
    <x v="0"/>
    <x v="0"/>
    <s v="USD"/>
    <n v="1351495284"/>
    <n v="1349335284"/>
    <b v="0"/>
    <n v="99"/>
    <b v="1"/>
    <s v="music/rock"/>
    <n v="100.43200000000002"/>
    <n v="69.266666670000006"/>
    <x v="4"/>
  </r>
  <r>
    <x v="0"/>
    <x v="0"/>
    <s v="USD"/>
    <n v="1332719730"/>
    <n v="1330908930"/>
    <b v="0"/>
    <n v="49"/>
    <b v="1"/>
    <s v="music/rock"/>
    <n v="101.45454545454547"/>
    <n v="69.266666670000006"/>
    <x v="4"/>
  </r>
  <r>
    <x v="0"/>
    <x v="0"/>
    <s v="USD"/>
    <n v="1329248940"/>
    <n v="1326972107"/>
    <b v="0"/>
    <n v="11"/>
    <b v="1"/>
    <s v="music/rock"/>
    <n v="103.33333333333334"/>
    <n v="69.266666670000006"/>
    <x v="4"/>
  </r>
  <r>
    <x v="0"/>
    <x v="0"/>
    <s v="USD"/>
    <n v="1340641440"/>
    <n v="1339549982"/>
    <b v="0"/>
    <n v="38"/>
    <b v="1"/>
    <s v="music/rock"/>
    <n v="107"/>
    <n v="69.266666670000006"/>
    <x v="4"/>
  </r>
  <r>
    <x v="0"/>
    <x v="1"/>
    <s v="GBP"/>
    <n v="1468437240"/>
    <n v="1463253240"/>
    <b v="0"/>
    <n v="16"/>
    <b v="1"/>
    <s v="music/rock"/>
    <n v="104"/>
    <n v="69.266666670000006"/>
    <x v="4"/>
  </r>
  <r>
    <x v="0"/>
    <x v="0"/>
    <s v="USD"/>
    <n v="1363952225"/>
    <n v="1361363825"/>
    <b v="0"/>
    <n v="32"/>
    <b v="1"/>
    <s v="music/rock"/>
    <n v="107.83333333333334"/>
    <n v="69.266666670000006"/>
    <x v="4"/>
  </r>
  <r>
    <x v="0"/>
    <x v="0"/>
    <s v="USD"/>
    <n v="1335540694"/>
    <n v="1332948694"/>
    <b v="0"/>
    <n v="20"/>
    <b v="1"/>
    <s v="music/rock"/>
    <n v="233.33333333333334"/>
    <n v="69.266666670000006"/>
    <x v="4"/>
  </r>
  <r>
    <x v="0"/>
    <x v="0"/>
    <s v="USD"/>
    <n v="1327133580"/>
    <n v="1321978335"/>
    <b v="0"/>
    <n v="154"/>
    <b v="1"/>
    <s v="music/rock"/>
    <n v="100.60706666666665"/>
    <n v="69.266666670000006"/>
    <x v="4"/>
  </r>
  <r>
    <x v="0"/>
    <x v="0"/>
    <s v="USD"/>
    <n v="1397941475"/>
    <n v="1395349475"/>
    <b v="0"/>
    <n v="41"/>
    <b v="1"/>
    <s v="music/rock"/>
    <n v="101.66666666666666"/>
    <n v="69.266666670000006"/>
    <x v="4"/>
  </r>
  <r>
    <x v="0"/>
    <x v="0"/>
    <s v="USD"/>
    <n v="1372651140"/>
    <n v="1369770292"/>
    <b v="0"/>
    <n v="75"/>
    <b v="1"/>
    <s v="music/rock"/>
    <n v="131.0181818181818"/>
    <n v="69.266666670000006"/>
    <x v="4"/>
  </r>
  <r>
    <x v="0"/>
    <x v="0"/>
    <s v="USD"/>
    <n v="1337396400"/>
    <n v="1333709958"/>
    <b v="0"/>
    <n v="40"/>
    <b v="1"/>
    <s v="music/rock"/>
    <n v="117.25000000000001"/>
    <n v="69.266666670000006"/>
    <x v="4"/>
  </r>
  <r>
    <x v="0"/>
    <x v="0"/>
    <s v="USD"/>
    <n v="1381108918"/>
    <n v="1378516918"/>
    <b v="0"/>
    <n v="46"/>
    <b v="1"/>
    <s v="music/rock"/>
    <n v="100.93039999999999"/>
    <n v="69.266666670000006"/>
    <x v="4"/>
  </r>
  <r>
    <x v="0"/>
    <x v="0"/>
    <s v="USD"/>
    <n v="1398988662"/>
    <n v="1396396662"/>
    <b v="0"/>
    <n v="62"/>
    <b v="1"/>
    <s v="music/rock"/>
    <n v="121.8"/>
    <n v="69.266666670000006"/>
    <x v="4"/>
  </r>
  <r>
    <x v="0"/>
    <x v="0"/>
    <s v="USD"/>
    <n v="1326835985"/>
    <n v="1324243985"/>
    <b v="0"/>
    <n v="61"/>
    <b v="1"/>
    <s v="music/rock"/>
    <n v="145.4"/>
    <n v="69.266666670000006"/>
    <x v="4"/>
  </r>
  <r>
    <x v="0"/>
    <x v="0"/>
    <s v="USD"/>
    <n v="1348337956"/>
    <n v="1345745956"/>
    <b v="0"/>
    <n v="96"/>
    <b v="1"/>
    <s v="music/rock"/>
    <n v="116.61660000000001"/>
    <n v="69.266666670000006"/>
    <x v="4"/>
  </r>
  <r>
    <x v="0"/>
    <x v="0"/>
    <s v="USD"/>
    <n v="1474694787"/>
    <n v="1472102787"/>
    <b v="0"/>
    <n v="190"/>
    <b v="1"/>
    <s v="music/metal"/>
    <n v="120.4166"/>
    <n v="69.266666670000006"/>
    <x v="4"/>
  </r>
  <r>
    <x v="0"/>
    <x v="0"/>
    <s v="USD"/>
    <n v="1415653663"/>
    <n v="1413058063"/>
    <b v="1"/>
    <n v="94"/>
    <b v="1"/>
    <s v="music/metal"/>
    <n v="101.32000000000001"/>
    <n v="69.266666670000006"/>
    <x v="4"/>
  </r>
  <r>
    <x v="0"/>
    <x v="5"/>
    <s v="CAD"/>
    <n v="1381723140"/>
    <n v="1378735983"/>
    <b v="1"/>
    <n v="39"/>
    <b v="1"/>
    <s v="music/metal"/>
    <n v="104.32"/>
    <n v="69.266666670000006"/>
    <x v="4"/>
  </r>
  <r>
    <x v="0"/>
    <x v="0"/>
    <s v="USD"/>
    <n v="1481184000"/>
    <n v="1479708680"/>
    <b v="0"/>
    <n v="127"/>
    <b v="1"/>
    <s v="music/metal"/>
    <n v="267.13333333333333"/>
    <n v="69.266666670000006"/>
    <x v="4"/>
  </r>
  <r>
    <x v="0"/>
    <x v="0"/>
    <s v="USD"/>
    <n v="1414817940"/>
    <n v="1411489552"/>
    <b v="1"/>
    <n v="159"/>
    <b v="1"/>
    <s v="music/metal"/>
    <n v="194.13333333333333"/>
    <n v="69.266666670000006"/>
    <x v="4"/>
  </r>
  <r>
    <x v="0"/>
    <x v="0"/>
    <s v="USD"/>
    <n v="1473047940"/>
    <n v="1469595396"/>
    <b v="0"/>
    <n v="177"/>
    <b v="1"/>
    <s v="music/metal"/>
    <n v="120.3802"/>
    <n v="69.266666670000006"/>
    <x v="4"/>
  </r>
  <r>
    <x v="0"/>
    <x v="1"/>
    <s v="GBP"/>
    <n v="1394460000"/>
    <n v="1393233855"/>
    <b v="0"/>
    <n v="47"/>
    <b v="1"/>
    <s v="music/metal"/>
    <n v="122.00090909090908"/>
    <n v="69.266666670000006"/>
    <x v="4"/>
  </r>
  <r>
    <x v="0"/>
    <x v="0"/>
    <s v="USD"/>
    <n v="1436555376"/>
    <n v="1433963376"/>
    <b v="0"/>
    <n v="1"/>
    <b v="1"/>
    <s v="music/metal"/>
    <n v="100"/>
    <n v="69.266666670000006"/>
    <x v="4"/>
  </r>
  <r>
    <x v="0"/>
    <x v="0"/>
    <s v="USD"/>
    <n v="1429038033"/>
    <n v="1426446033"/>
    <b v="0"/>
    <n v="16"/>
    <b v="1"/>
    <s v="music/metal"/>
    <n v="100"/>
    <n v="69.266666670000006"/>
    <x v="4"/>
  </r>
  <r>
    <x v="0"/>
    <x v="0"/>
    <s v="USD"/>
    <n v="1426473264"/>
    <n v="1424057664"/>
    <b v="0"/>
    <n v="115"/>
    <b v="1"/>
    <s v="music/metal"/>
    <n v="119.9"/>
    <n v="69.266666670000006"/>
    <x v="4"/>
  </r>
  <r>
    <x v="0"/>
    <x v="0"/>
    <s v="USD"/>
    <n v="1461560340"/>
    <n v="1458762717"/>
    <b v="0"/>
    <n v="133"/>
    <b v="1"/>
    <s v="music/metal"/>
    <n v="155.17499999999998"/>
    <n v="69.266666670000006"/>
    <x v="4"/>
  </r>
  <r>
    <x v="0"/>
    <x v="6"/>
    <s v="EUR"/>
    <n v="1469994300"/>
    <n v="1464815253"/>
    <b v="0"/>
    <n v="70"/>
    <b v="1"/>
    <s v="music/metal"/>
    <n v="130.44999999999999"/>
    <n v="69.266666670000006"/>
    <x v="4"/>
  </r>
  <r>
    <x v="0"/>
    <x v="0"/>
    <s v="USD"/>
    <n v="1477342800"/>
    <n v="1476386395"/>
    <b v="0"/>
    <n v="62"/>
    <b v="1"/>
    <s v="music/metal"/>
    <n v="104.97142857142859"/>
    <n v="69.266666670000006"/>
    <x v="4"/>
  </r>
  <r>
    <x v="0"/>
    <x v="0"/>
    <s v="USD"/>
    <n v="1424116709"/>
    <n v="1421524709"/>
    <b v="0"/>
    <n v="10"/>
    <b v="1"/>
    <s v="music/metal"/>
    <n v="100"/>
    <n v="69.266666670000006"/>
    <x v="4"/>
  </r>
  <r>
    <x v="0"/>
    <x v="0"/>
    <s v="USD"/>
    <n v="1482901546"/>
    <n v="1480309546"/>
    <b v="0"/>
    <n v="499"/>
    <b v="1"/>
    <s v="music/metal"/>
    <n v="118.2205035971223"/>
    <n v="69.266666670000006"/>
    <x v="4"/>
  </r>
  <r>
    <x v="0"/>
    <x v="0"/>
    <s v="USD"/>
    <n v="1469329217"/>
    <n v="1466737217"/>
    <b v="0"/>
    <n v="47"/>
    <b v="1"/>
    <s v="music/metal"/>
    <n v="103.44827586206897"/>
    <n v="69.266666670000006"/>
    <x v="4"/>
  </r>
  <r>
    <x v="0"/>
    <x v="12"/>
    <s v="EUR"/>
    <n v="1477422000"/>
    <n v="1472282956"/>
    <b v="0"/>
    <n v="28"/>
    <b v="1"/>
    <s v="music/metal"/>
    <n v="218.00000000000003"/>
    <n v="69.266666670000006"/>
    <x v="4"/>
  </r>
  <r>
    <x v="0"/>
    <x v="3"/>
    <s v="EUR"/>
    <n v="1448463431"/>
    <n v="1444831031"/>
    <b v="0"/>
    <n v="24"/>
    <b v="1"/>
    <s v="music/metal"/>
    <n v="100"/>
    <n v="69.266666670000006"/>
    <x v="4"/>
  </r>
  <r>
    <x v="0"/>
    <x v="1"/>
    <s v="GBP"/>
    <n v="1429138740"/>
    <n v="1426528418"/>
    <b v="0"/>
    <n v="76"/>
    <b v="1"/>
    <s v="music/metal"/>
    <n v="144.00583333333333"/>
    <n v="69.266666670000006"/>
    <x v="4"/>
  </r>
  <r>
    <x v="0"/>
    <x v="0"/>
    <s v="USD"/>
    <n v="1433376000"/>
    <n v="1430768468"/>
    <b v="0"/>
    <n v="98"/>
    <b v="1"/>
    <s v="music/metal"/>
    <n v="104.67500000000001"/>
    <n v="69.266666670000006"/>
    <x v="4"/>
  </r>
  <r>
    <x v="2"/>
    <x v="0"/>
    <s v="USD"/>
    <n v="1385123713"/>
    <n v="1382528113"/>
    <b v="0"/>
    <n v="48"/>
    <b v="0"/>
    <s v="music/jazz"/>
    <n v="18.142857142857142"/>
    <n v="69.266666670000006"/>
    <x v="4"/>
  </r>
  <r>
    <x v="2"/>
    <x v="0"/>
    <s v="USD"/>
    <n v="1474067404"/>
    <n v="1471475404"/>
    <b v="0"/>
    <n v="2"/>
    <b v="0"/>
    <s v="music/jazz"/>
    <n v="2.2444444444444445"/>
    <n v="69.266666670000006"/>
    <x v="4"/>
  </r>
  <r>
    <x v="2"/>
    <x v="1"/>
    <s v="GBP"/>
    <n v="1384179548"/>
    <n v="1381583948"/>
    <b v="0"/>
    <n v="4"/>
    <b v="0"/>
    <s v="music/jazz"/>
    <n v="0.33999999999999997"/>
    <n v="69.266666670000006"/>
    <x v="4"/>
  </r>
  <r>
    <x v="2"/>
    <x v="0"/>
    <s v="USD"/>
    <n v="1329014966"/>
    <n v="1326422966"/>
    <b v="0"/>
    <n v="5"/>
    <b v="0"/>
    <s v="music/jazz"/>
    <n v="4.5"/>
    <n v="69.266666670000006"/>
    <x v="4"/>
  </r>
  <r>
    <x v="2"/>
    <x v="0"/>
    <s v="USD"/>
    <n v="1381917540"/>
    <n v="1379990038"/>
    <b v="0"/>
    <n v="79"/>
    <b v="0"/>
    <s v="music/jazz"/>
    <n v="41.53846153846154"/>
    <n v="69.266666670000006"/>
    <x v="4"/>
  </r>
  <r>
    <x v="2"/>
    <x v="0"/>
    <s v="USD"/>
    <n v="1358361197"/>
    <n v="1353177197"/>
    <b v="0"/>
    <n v="2"/>
    <b v="0"/>
    <s v="music/jazz"/>
    <n v="2.0454545454545454"/>
    <n v="69.266666670000006"/>
    <x v="4"/>
  </r>
  <r>
    <x v="2"/>
    <x v="0"/>
    <s v="USD"/>
    <n v="1425136200"/>
    <n v="1421853518"/>
    <b v="0"/>
    <n v="11"/>
    <b v="0"/>
    <s v="music/jazz"/>
    <n v="18.285714285714285"/>
    <n v="69.266666670000006"/>
    <x v="4"/>
  </r>
  <r>
    <x v="2"/>
    <x v="0"/>
    <s v="USD"/>
    <n v="1259643540"/>
    <n v="1254450706"/>
    <b v="0"/>
    <n v="11"/>
    <b v="0"/>
    <s v="music/jazz"/>
    <n v="24.02"/>
    <n v="69.266666670000006"/>
    <x v="4"/>
  </r>
  <r>
    <x v="2"/>
    <x v="0"/>
    <s v="USD"/>
    <n v="1389055198"/>
    <n v="1386463198"/>
    <b v="0"/>
    <n v="1"/>
    <b v="0"/>
    <s v="music/jazz"/>
    <n v="0.1111111111111111"/>
    <n v="69.266666670000006"/>
    <x v="4"/>
  </r>
  <r>
    <x v="2"/>
    <x v="0"/>
    <s v="USD"/>
    <n v="1365448657"/>
    <n v="1362860257"/>
    <b v="0"/>
    <n v="3"/>
    <b v="0"/>
    <s v="music/jazz"/>
    <n v="11.818181818181818"/>
    <n v="69.266666670000006"/>
    <x v="4"/>
  </r>
  <r>
    <x v="2"/>
    <x v="1"/>
    <s v="GBP"/>
    <n v="1377995523"/>
    <n v="1375403523"/>
    <b v="0"/>
    <n v="5"/>
    <b v="0"/>
    <s v="music/jazz"/>
    <n v="0.31"/>
    <n v="69.266666670000006"/>
    <x v="4"/>
  </r>
  <r>
    <x v="2"/>
    <x v="0"/>
    <s v="USD"/>
    <n v="1385735295"/>
    <n v="1383139695"/>
    <b v="0"/>
    <n v="12"/>
    <b v="0"/>
    <s v="music/jazz"/>
    <n v="5.416666666666667"/>
    <n v="69.266666670000006"/>
    <x v="4"/>
  </r>
  <r>
    <x v="2"/>
    <x v="0"/>
    <s v="USD"/>
    <n v="1299786527"/>
    <n v="1295898527"/>
    <b v="0"/>
    <n v="2"/>
    <b v="0"/>
    <s v="music/jazz"/>
    <n v="0.8125"/>
    <n v="69.266666670000006"/>
    <x v="4"/>
  </r>
  <r>
    <x v="2"/>
    <x v="0"/>
    <s v="USD"/>
    <n v="1352610040"/>
    <n v="1349150440"/>
    <b v="0"/>
    <n v="5"/>
    <b v="0"/>
    <s v="music/jazz"/>
    <n v="1.2857142857142856"/>
    <n v="69.266666670000006"/>
    <x v="4"/>
  </r>
  <r>
    <x v="2"/>
    <x v="0"/>
    <s v="USD"/>
    <n v="1367676034"/>
    <n v="1365084034"/>
    <b v="0"/>
    <n v="21"/>
    <b v="0"/>
    <s v="music/jazz"/>
    <n v="24.333333333333336"/>
    <n v="69.266666670000006"/>
    <x v="4"/>
  </r>
  <r>
    <x v="2"/>
    <x v="0"/>
    <s v="USD"/>
    <n v="1442856131"/>
    <n v="1441128131"/>
    <b v="0"/>
    <n v="0"/>
    <b v="0"/>
    <s v="music/jazz"/>
    <n v="0"/>
    <n v="69.266666670000006"/>
    <x v="4"/>
  </r>
  <r>
    <x v="2"/>
    <x v="1"/>
    <s v="GBP"/>
    <n v="1359978927"/>
    <n v="1357127727"/>
    <b v="0"/>
    <n v="45"/>
    <b v="0"/>
    <s v="music/jazz"/>
    <n v="40.799492385786799"/>
    <n v="69.266666670000006"/>
    <x v="4"/>
  </r>
  <r>
    <x v="2"/>
    <x v="0"/>
    <s v="USD"/>
    <n v="1387479360"/>
    <n v="1384887360"/>
    <b v="0"/>
    <n v="29"/>
    <b v="0"/>
    <s v="music/jazz"/>
    <n v="67.55"/>
    <n v="69.266666670000006"/>
    <x v="4"/>
  </r>
  <r>
    <x v="2"/>
    <x v="0"/>
    <s v="USD"/>
    <n v="1293082524"/>
    <n v="1290490524"/>
    <b v="0"/>
    <n v="2"/>
    <b v="0"/>
    <s v="music/jazz"/>
    <n v="1.3"/>
    <n v="69.266666670000006"/>
    <x v="4"/>
  </r>
  <r>
    <x v="2"/>
    <x v="0"/>
    <s v="USD"/>
    <n v="1338321305"/>
    <n v="1336506905"/>
    <b v="0"/>
    <n v="30"/>
    <b v="0"/>
    <s v="music/jazz"/>
    <n v="30.666666666666664"/>
    <n v="69.266666670000006"/>
    <x v="4"/>
  </r>
  <r>
    <x v="2"/>
    <x v="0"/>
    <s v="USD"/>
    <n v="1351582938"/>
    <n v="1348731738"/>
    <b v="0"/>
    <n v="8"/>
    <b v="0"/>
    <s v="music/indie rock"/>
    <n v="2.9894179894179893"/>
    <n v="69.266666670000006"/>
    <x v="4"/>
  </r>
  <r>
    <x v="2"/>
    <x v="0"/>
    <s v="USD"/>
    <n v="1326520886"/>
    <n v="1322632886"/>
    <b v="0"/>
    <n v="1"/>
    <b v="0"/>
    <s v="music/indie rock"/>
    <n v="0.8"/>
    <n v="69.266666670000006"/>
    <x v="4"/>
  </r>
  <r>
    <x v="2"/>
    <x v="0"/>
    <s v="USD"/>
    <n v="1315341550"/>
    <n v="1312490350"/>
    <b v="0"/>
    <n v="14"/>
    <b v="0"/>
    <s v="music/indie rock"/>
    <n v="20.133333333333333"/>
    <n v="69.266666670000006"/>
    <x v="4"/>
  </r>
  <r>
    <x v="2"/>
    <x v="0"/>
    <s v="USD"/>
    <n v="1456957635"/>
    <n v="1451773635"/>
    <b v="0"/>
    <n v="24"/>
    <b v="0"/>
    <s v="music/indie rock"/>
    <n v="40.020000000000003"/>
    <n v="69.266666670000006"/>
    <x v="4"/>
  </r>
  <r>
    <x v="2"/>
    <x v="0"/>
    <s v="USD"/>
    <n v="1336789860"/>
    <n v="1331666146"/>
    <b v="0"/>
    <n v="2"/>
    <b v="0"/>
    <s v="music/indie rock"/>
    <n v="1"/>
    <n v="69.266666670000006"/>
    <x v="4"/>
  </r>
  <r>
    <x v="2"/>
    <x v="0"/>
    <s v="USD"/>
    <n v="1483137311"/>
    <n v="1481322911"/>
    <b v="0"/>
    <n v="21"/>
    <b v="0"/>
    <s v="music/indie rock"/>
    <n v="75"/>
    <n v="69.266666670000006"/>
    <x v="4"/>
  </r>
  <r>
    <x v="2"/>
    <x v="0"/>
    <s v="USD"/>
    <n v="1473972813"/>
    <n v="1471812813"/>
    <b v="0"/>
    <n v="7"/>
    <b v="0"/>
    <s v="music/indie rock"/>
    <n v="41"/>
    <n v="69.266666670000006"/>
    <x v="4"/>
  </r>
  <r>
    <x v="2"/>
    <x v="0"/>
    <s v="USD"/>
    <n v="1338159655"/>
    <n v="1335567655"/>
    <b v="0"/>
    <n v="0"/>
    <b v="0"/>
    <s v="music/indie rock"/>
    <n v="0"/>
    <n v="69.266666670000006"/>
    <x v="4"/>
  </r>
  <r>
    <x v="2"/>
    <x v="0"/>
    <s v="USD"/>
    <n v="1314856800"/>
    <n v="1311789885"/>
    <b v="0"/>
    <n v="4"/>
    <b v="0"/>
    <s v="music/indie rock"/>
    <n v="7.1999999999999993"/>
    <n v="69.266666670000006"/>
    <x v="4"/>
  </r>
  <r>
    <x v="2"/>
    <x v="0"/>
    <s v="USD"/>
    <n v="1412534943"/>
    <n v="1409942943"/>
    <b v="0"/>
    <n v="32"/>
    <b v="0"/>
    <s v="music/indie rock"/>
    <n v="9.4412800000000008"/>
    <n v="69.266666670000006"/>
    <x v="4"/>
  </r>
  <r>
    <x v="2"/>
    <x v="0"/>
    <s v="USD"/>
    <n v="1385055979"/>
    <n v="1382460379"/>
    <b v="0"/>
    <n v="4"/>
    <b v="0"/>
    <s v="music/indie rock"/>
    <n v="4.1666666666666661"/>
    <n v="69.266666670000006"/>
    <x v="4"/>
  </r>
  <r>
    <x v="2"/>
    <x v="0"/>
    <s v="USD"/>
    <n v="1408581930"/>
    <n v="1405989930"/>
    <b v="0"/>
    <n v="9"/>
    <b v="0"/>
    <s v="music/indie rock"/>
    <n v="3.25"/>
    <n v="69.266666670000006"/>
    <x v="4"/>
  </r>
  <r>
    <x v="2"/>
    <x v="0"/>
    <s v="USD"/>
    <n v="1280635200"/>
    <n v="1273121283"/>
    <b v="0"/>
    <n v="17"/>
    <b v="0"/>
    <s v="music/indie rock"/>
    <n v="40.75"/>
    <n v="69.266666670000006"/>
    <x v="4"/>
  </r>
  <r>
    <x v="2"/>
    <x v="0"/>
    <s v="USD"/>
    <n v="1427920363"/>
    <n v="1425331963"/>
    <b v="0"/>
    <n v="5"/>
    <b v="0"/>
    <s v="music/indie rock"/>
    <n v="10"/>
    <n v="69.266666670000006"/>
    <x v="4"/>
  </r>
  <r>
    <x v="2"/>
    <x v="0"/>
    <s v="USD"/>
    <n v="1465169610"/>
    <n v="1462577610"/>
    <b v="0"/>
    <n v="53"/>
    <b v="0"/>
    <s v="music/indie rock"/>
    <n v="39.17"/>
    <n v="69.266666670000006"/>
    <x v="4"/>
  </r>
  <r>
    <x v="2"/>
    <x v="0"/>
    <s v="USD"/>
    <n v="1287975829"/>
    <n v="1284087829"/>
    <b v="0"/>
    <n v="7"/>
    <b v="0"/>
    <s v="music/indie rock"/>
    <n v="2.4375"/>
    <n v="69.266666670000006"/>
    <x v="4"/>
  </r>
  <r>
    <x v="2"/>
    <x v="0"/>
    <s v="USD"/>
    <n v="1440734400"/>
    <n v="1438549026"/>
    <b v="0"/>
    <n v="72"/>
    <b v="0"/>
    <s v="music/indie rock"/>
    <n v="40"/>
    <n v="69.266666670000006"/>
    <x v="4"/>
  </r>
  <r>
    <x v="2"/>
    <x v="0"/>
    <s v="USD"/>
    <n v="1354123908"/>
    <n v="1351528308"/>
    <b v="0"/>
    <n v="0"/>
    <b v="0"/>
    <s v="music/indie rock"/>
    <n v="0"/>
    <n v="69.266666670000006"/>
    <x v="4"/>
  </r>
  <r>
    <x v="2"/>
    <x v="0"/>
    <s v="USD"/>
    <n v="1326651110"/>
    <n v="1322763110"/>
    <b v="0"/>
    <n v="2"/>
    <b v="0"/>
    <s v="music/indie rock"/>
    <n v="2.8000000000000003"/>
    <n v="69.266666670000006"/>
    <x v="4"/>
  </r>
  <r>
    <x v="2"/>
    <x v="0"/>
    <s v="USD"/>
    <n v="1306549362"/>
    <n v="1302661362"/>
    <b v="0"/>
    <n v="8"/>
    <b v="0"/>
    <s v="music/indie rock"/>
    <n v="37.333333333333336"/>
    <n v="69.266666670000006"/>
    <x v="4"/>
  </r>
  <r>
    <x v="2"/>
    <x v="0"/>
    <s v="USD"/>
    <n v="1459365802"/>
    <n v="1456777402"/>
    <b v="0"/>
    <n v="2"/>
    <b v="0"/>
    <s v="music/jazz"/>
    <n v="0.42"/>
    <n v="69.266666670000006"/>
    <x v="4"/>
  </r>
  <r>
    <x v="2"/>
    <x v="0"/>
    <s v="USD"/>
    <n v="1276024260"/>
    <n v="1272050914"/>
    <b v="0"/>
    <n v="0"/>
    <b v="0"/>
    <s v="music/jazz"/>
    <n v="0"/>
    <n v="69.266666670000006"/>
    <x v="4"/>
  </r>
  <r>
    <x v="2"/>
    <x v="0"/>
    <s v="USD"/>
    <n v="1409412600"/>
    <n v="1404947422"/>
    <b v="0"/>
    <n v="3"/>
    <b v="0"/>
    <s v="music/jazz"/>
    <n v="0.3"/>
    <n v="69.266666670000006"/>
    <x v="4"/>
  </r>
  <r>
    <x v="2"/>
    <x v="0"/>
    <s v="USD"/>
    <n v="1348367100"/>
    <n v="1346180780"/>
    <b v="0"/>
    <n v="4"/>
    <b v="0"/>
    <s v="music/jazz"/>
    <n v="3.2"/>
    <n v="69.266666670000006"/>
    <x v="4"/>
  </r>
  <r>
    <x v="2"/>
    <x v="0"/>
    <s v="USD"/>
    <n v="1451786137"/>
    <n v="1449194137"/>
    <b v="0"/>
    <n v="3"/>
    <b v="0"/>
    <s v="music/jazz"/>
    <n v="0.30199999999999999"/>
    <n v="69.266666670000006"/>
    <x v="4"/>
  </r>
  <r>
    <x v="2"/>
    <x v="0"/>
    <s v="USD"/>
    <n v="1295847926"/>
    <n v="1290663926"/>
    <b v="0"/>
    <n v="6"/>
    <b v="0"/>
    <s v="music/jazz"/>
    <n v="3.0153846153846153"/>
    <n v="69.266666670000006"/>
    <x v="4"/>
  </r>
  <r>
    <x v="2"/>
    <x v="0"/>
    <s v="USD"/>
    <n v="1394681590"/>
    <n v="1392093190"/>
    <b v="0"/>
    <n v="0"/>
    <b v="0"/>
    <s v="music/jazz"/>
    <n v="0"/>
    <n v="69.266666670000006"/>
    <x v="4"/>
  </r>
  <r>
    <x v="2"/>
    <x v="0"/>
    <s v="USD"/>
    <n v="1315715823"/>
    <n v="1313123823"/>
    <b v="0"/>
    <n v="0"/>
    <b v="0"/>
    <s v="music/jazz"/>
    <n v="0"/>
    <n v="69.266666670000006"/>
    <x v="4"/>
  </r>
  <r>
    <x v="2"/>
    <x v="0"/>
    <s v="USD"/>
    <n v="1280206740"/>
    <n v="1276283655"/>
    <b v="0"/>
    <n v="0"/>
    <b v="0"/>
    <s v="music/jazz"/>
    <n v="0"/>
    <n v="69.266666670000006"/>
    <x v="4"/>
  </r>
  <r>
    <x v="2"/>
    <x v="0"/>
    <s v="USD"/>
    <n v="1343016000"/>
    <n v="1340296440"/>
    <b v="0"/>
    <n v="8"/>
    <b v="0"/>
    <s v="music/jazz"/>
    <n v="3.25"/>
    <n v="69.266666670000006"/>
    <x v="4"/>
  </r>
  <r>
    <x v="2"/>
    <x v="1"/>
    <s v="GBP"/>
    <n v="1488546319"/>
    <n v="1483362319"/>
    <b v="0"/>
    <n v="5"/>
    <b v="0"/>
    <s v="music/jazz"/>
    <n v="22.363636363636363"/>
    <n v="69.266666670000006"/>
    <x v="4"/>
  </r>
  <r>
    <x v="2"/>
    <x v="0"/>
    <s v="USD"/>
    <n v="1390522045"/>
    <n v="1388707645"/>
    <b v="0"/>
    <n v="0"/>
    <b v="0"/>
    <s v="music/jazz"/>
    <n v="0"/>
    <n v="69.266666670000006"/>
    <x v="4"/>
  </r>
  <r>
    <x v="2"/>
    <x v="0"/>
    <s v="USD"/>
    <n v="1355197047"/>
    <n v="1350009447"/>
    <b v="0"/>
    <n v="2"/>
    <b v="0"/>
    <s v="music/jazz"/>
    <n v="0.85714285714285721"/>
    <n v="69.266666670000006"/>
    <x v="4"/>
  </r>
  <r>
    <x v="2"/>
    <x v="0"/>
    <s v="USD"/>
    <n v="1336188019"/>
    <n v="1333596019"/>
    <b v="0"/>
    <n v="24"/>
    <b v="0"/>
    <s v="music/jazz"/>
    <n v="6.6066666666666665"/>
    <n v="69.266666670000006"/>
    <x v="4"/>
  </r>
  <r>
    <x v="2"/>
    <x v="0"/>
    <s v="USD"/>
    <n v="1345918747"/>
    <n v="1343326747"/>
    <b v="0"/>
    <n v="0"/>
    <b v="0"/>
    <s v="music/jazz"/>
    <n v="0"/>
    <n v="69.266666670000006"/>
    <x v="4"/>
  </r>
  <r>
    <x v="2"/>
    <x v="0"/>
    <s v="USD"/>
    <n v="1330577940"/>
    <n v="1327853914"/>
    <b v="0"/>
    <n v="9"/>
    <b v="0"/>
    <s v="music/jazz"/>
    <n v="5.7692307692307692"/>
    <n v="69.266666670000006"/>
    <x v="4"/>
  </r>
  <r>
    <x v="2"/>
    <x v="0"/>
    <s v="USD"/>
    <n v="1287723600"/>
    <n v="1284409734"/>
    <b v="0"/>
    <n v="0"/>
    <b v="0"/>
    <s v="music/jazz"/>
    <n v="0"/>
    <n v="69.266666670000006"/>
    <x v="4"/>
  </r>
  <r>
    <x v="2"/>
    <x v="0"/>
    <s v="USD"/>
    <n v="1405305000"/>
    <n v="1402612730"/>
    <b v="0"/>
    <n v="1"/>
    <b v="0"/>
    <s v="music/jazz"/>
    <n v="0.6"/>
    <n v="69.266666670000006"/>
    <x v="4"/>
  </r>
  <r>
    <x v="2"/>
    <x v="1"/>
    <s v="GBP"/>
    <n v="1417474761"/>
    <n v="1414879161"/>
    <b v="0"/>
    <n v="10"/>
    <b v="0"/>
    <s v="music/jazz"/>
    <n v="5.0256410256410255"/>
    <n v="69.266666670000006"/>
    <x v="4"/>
  </r>
  <r>
    <x v="2"/>
    <x v="0"/>
    <s v="USD"/>
    <n v="1355930645"/>
    <n v="1352906645"/>
    <b v="0"/>
    <n v="1"/>
    <b v="0"/>
    <s v="music/jazz"/>
    <n v="0.5"/>
    <n v="69.266666670000006"/>
    <x v="4"/>
  </r>
  <r>
    <x v="2"/>
    <x v="0"/>
    <s v="USD"/>
    <n v="1384448822"/>
    <n v="1381853222"/>
    <b v="0"/>
    <n v="0"/>
    <b v="0"/>
    <s v="music/jazz"/>
    <n v="0"/>
    <n v="69.266666670000006"/>
    <x v="4"/>
  </r>
  <r>
    <x v="2"/>
    <x v="0"/>
    <s v="USD"/>
    <n v="1323666376"/>
    <n v="1320033976"/>
    <b v="0"/>
    <n v="20"/>
    <b v="0"/>
    <s v="music/jazz"/>
    <n v="30.9"/>
    <n v="69.266666670000006"/>
    <x v="4"/>
  </r>
  <r>
    <x v="2"/>
    <x v="0"/>
    <s v="USD"/>
    <n v="1412167393"/>
    <n v="1409143393"/>
    <b v="0"/>
    <n v="30"/>
    <b v="0"/>
    <s v="music/jazz"/>
    <n v="21.037037037037038"/>
    <n v="69.266666670000006"/>
    <x v="4"/>
  </r>
  <r>
    <x v="2"/>
    <x v="0"/>
    <s v="USD"/>
    <n v="1416614523"/>
    <n v="1414018923"/>
    <b v="0"/>
    <n v="6"/>
    <b v="0"/>
    <s v="music/jazz"/>
    <n v="2.1999999999999997"/>
    <n v="69.266666670000006"/>
    <x v="4"/>
  </r>
  <r>
    <x v="2"/>
    <x v="0"/>
    <s v="USD"/>
    <n v="1360795069"/>
    <n v="1358203069"/>
    <b v="0"/>
    <n v="15"/>
    <b v="0"/>
    <s v="music/jazz"/>
    <n v="10.9"/>
    <n v="69.266666670000006"/>
    <x v="4"/>
  </r>
  <r>
    <x v="2"/>
    <x v="0"/>
    <s v="USD"/>
    <n v="1385590111"/>
    <n v="1382994511"/>
    <b v="0"/>
    <n v="5"/>
    <b v="0"/>
    <s v="music/jazz"/>
    <n v="2.666666666666667"/>
    <n v="69.266666670000006"/>
    <x v="4"/>
  </r>
  <r>
    <x v="2"/>
    <x v="0"/>
    <s v="USD"/>
    <n v="1278628800"/>
    <n v="1276043330"/>
    <b v="0"/>
    <n v="0"/>
    <b v="0"/>
    <s v="music/jazz"/>
    <n v="0"/>
    <n v="69.266666670000006"/>
    <x v="4"/>
  </r>
  <r>
    <x v="2"/>
    <x v="0"/>
    <s v="USD"/>
    <n v="1337024695"/>
    <n v="1334432695"/>
    <b v="0"/>
    <n v="0"/>
    <b v="0"/>
    <s v="music/jazz"/>
    <n v="0"/>
    <n v="69.266666670000006"/>
    <x v="4"/>
  </r>
  <r>
    <x v="2"/>
    <x v="0"/>
    <s v="USD"/>
    <n v="1353196800"/>
    <n v="1348864913"/>
    <b v="0"/>
    <n v="28"/>
    <b v="0"/>
    <s v="music/jazz"/>
    <n v="10.86206896551724"/>
    <n v="69.266666670000006"/>
    <x v="4"/>
  </r>
  <r>
    <x v="2"/>
    <x v="0"/>
    <s v="USD"/>
    <n v="1333946569"/>
    <n v="1331358169"/>
    <b v="0"/>
    <n v="0"/>
    <b v="0"/>
    <s v="music/jazz"/>
    <n v="0"/>
    <n v="69.266666670000006"/>
    <x v="4"/>
  </r>
  <r>
    <x v="2"/>
    <x v="0"/>
    <s v="USD"/>
    <n v="1277501520"/>
    <n v="1273874306"/>
    <b v="0"/>
    <n v="5"/>
    <b v="0"/>
    <s v="music/jazz"/>
    <n v="38.333333333333336"/>
    <n v="69.266666670000006"/>
    <x v="4"/>
  </r>
  <r>
    <x v="2"/>
    <x v="1"/>
    <s v="GBP"/>
    <n v="1395007200"/>
    <n v="1392021502"/>
    <b v="0"/>
    <n v="7"/>
    <b v="0"/>
    <s v="music/jazz"/>
    <n v="6.5500000000000007"/>
    <n v="69.266666670000006"/>
    <x v="4"/>
  </r>
  <r>
    <x v="2"/>
    <x v="0"/>
    <s v="USD"/>
    <n v="1363990545"/>
    <n v="1360106145"/>
    <b v="0"/>
    <n v="30"/>
    <b v="0"/>
    <s v="music/jazz"/>
    <n v="14.536842105263158"/>
    <n v="69.266666670000006"/>
    <x v="4"/>
  </r>
  <r>
    <x v="2"/>
    <x v="0"/>
    <s v="USD"/>
    <n v="1399867409"/>
    <n v="1394683409"/>
    <b v="0"/>
    <n v="2"/>
    <b v="0"/>
    <s v="music/jazz"/>
    <n v="6"/>
    <n v="69.266666670000006"/>
    <x v="4"/>
  </r>
  <r>
    <x v="2"/>
    <x v="5"/>
    <s v="CAD"/>
    <n v="1399183200"/>
    <n v="1396633284"/>
    <b v="0"/>
    <n v="30"/>
    <b v="0"/>
    <s v="music/jazz"/>
    <n v="30.4"/>
    <n v="69.266666670000006"/>
    <x v="4"/>
  </r>
  <r>
    <x v="2"/>
    <x v="0"/>
    <s v="USD"/>
    <n v="1454054429"/>
    <n v="1451462429"/>
    <b v="0"/>
    <n v="2"/>
    <b v="0"/>
    <s v="music/jazz"/>
    <n v="1.4285714285714286"/>
    <n v="69.266666670000006"/>
    <x v="4"/>
  </r>
  <r>
    <x v="2"/>
    <x v="0"/>
    <s v="USD"/>
    <n v="1326916800"/>
    <n v="1323131689"/>
    <b v="0"/>
    <n v="0"/>
    <b v="0"/>
    <s v="music/jazz"/>
    <n v="0"/>
    <n v="69.266666670000006"/>
    <x v="4"/>
  </r>
  <r>
    <x v="2"/>
    <x v="0"/>
    <s v="USD"/>
    <n v="1383509357"/>
    <n v="1380913757"/>
    <b v="0"/>
    <n v="2"/>
    <b v="0"/>
    <s v="music/jazz"/>
    <n v="1.1428571428571428"/>
    <n v="69.266666670000006"/>
    <x v="4"/>
  </r>
  <r>
    <x v="2"/>
    <x v="0"/>
    <s v="USD"/>
    <n v="1346585448"/>
    <n v="1343993448"/>
    <b v="0"/>
    <n v="1"/>
    <b v="0"/>
    <s v="music/jazz"/>
    <n v="0.35714285714285715"/>
    <n v="69.266666670000006"/>
    <x v="4"/>
  </r>
  <r>
    <x v="2"/>
    <x v="0"/>
    <s v="USD"/>
    <n v="1372622280"/>
    <n v="1369246738"/>
    <b v="0"/>
    <n v="2"/>
    <b v="0"/>
    <s v="music/jazz"/>
    <n v="1.4545454545454546"/>
    <n v="69.266666670000006"/>
    <x v="4"/>
  </r>
  <r>
    <x v="2"/>
    <x v="0"/>
    <s v="USD"/>
    <n v="1439251926"/>
    <n v="1435363926"/>
    <b v="0"/>
    <n v="14"/>
    <b v="0"/>
    <s v="technology/wearables"/>
    <n v="17.155555555555555"/>
    <n v="69.266666670000006"/>
    <x v="2"/>
  </r>
  <r>
    <x v="2"/>
    <x v="0"/>
    <s v="USD"/>
    <n v="1486693145"/>
    <n v="1484101145"/>
    <b v="0"/>
    <n v="31"/>
    <b v="0"/>
    <s v="technology/wearables"/>
    <n v="2.3220000000000001"/>
    <n v="69.266666670000006"/>
    <x v="2"/>
  </r>
  <r>
    <x v="2"/>
    <x v="0"/>
    <s v="USD"/>
    <n v="1455826460"/>
    <n v="1452716060"/>
    <b v="0"/>
    <n v="16"/>
    <b v="0"/>
    <s v="technology/wearables"/>
    <n v="8.9066666666666663"/>
    <n v="69.266666670000006"/>
    <x v="2"/>
  </r>
  <r>
    <x v="2"/>
    <x v="0"/>
    <s v="USD"/>
    <n v="1480438905"/>
    <n v="1477843305"/>
    <b v="0"/>
    <n v="12"/>
    <b v="0"/>
    <s v="technology/wearables"/>
    <n v="9.6333333333333346"/>
    <n v="69.266666670000006"/>
    <x v="2"/>
  </r>
  <r>
    <x v="2"/>
    <x v="0"/>
    <s v="USD"/>
    <n v="1460988000"/>
    <n v="1458050450"/>
    <b v="0"/>
    <n v="96"/>
    <b v="0"/>
    <s v="technology/wearables"/>
    <n v="13.325999999999999"/>
    <n v="69.266666670000006"/>
    <x v="2"/>
  </r>
  <r>
    <x v="2"/>
    <x v="6"/>
    <s v="EUR"/>
    <n v="1487462340"/>
    <n v="1482958626"/>
    <b v="0"/>
    <n v="16"/>
    <b v="0"/>
    <s v="technology/wearables"/>
    <n v="2.484"/>
    <n v="69.266666670000006"/>
    <x v="2"/>
  </r>
  <r>
    <x v="2"/>
    <x v="0"/>
    <s v="USD"/>
    <n v="1473444048"/>
    <n v="1470852048"/>
    <b v="0"/>
    <n v="5"/>
    <b v="0"/>
    <s v="technology/wearables"/>
    <n v="1.9066666666666665"/>
    <n v="69.266666670000006"/>
    <x v="2"/>
  </r>
  <r>
    <x v="2"/>
    <x v="0"/>
    <s v="USD"/>
    <n v="1467312306"/>
    <n v="1462128306"/>
    <b v="0"/>
    <n v="0"/>
    <b v="0"/>
    <s v="technology/wearables"/>
    <n v="0"/>
    <n v="69.266666670000006"/>
    <x v="2"/>
  </r>
  <r>
    <x v="2"/>
    <x v="9"/>
    <s v="EUR"/>
    <n v="1457812364"/>
    <n v="1455220364"/>
    <b v="0"/>
    <n v="8"/>
    <b v="0"/>
    <s v="technology/wearables"/>
    <n v="12"/>
    <n v="69.266666670000006"/>
    <x v="2"/>
  </r>
  <r>
    <x v="2"/>
    <x v="12"/>
    <s v="EUR"/>
    <n v="1456016576"/>
    <n v="1450832576"/>
    <b v="0"/>
    <n v="7"/>
    <b v="0"/>
    <s v="technology/wearables"/>
    <n v="1.365"/>
    <n v="69.266666670000006"/>
    <x v="2"/>
  </r>
  <r>
    <x v="2"/>
    <x v="5"/>
    <s v="CAD"/>
    <n v="1453053661"/>
    <n v="1450461661"/>
    <b v="0"/>
    <n v="24"/>
    <b v="0"/>
    <s v="technology/wearables"/>
    <n v="28.04"/>
    <n v="69.266666670000006"/>
    <x v="2"/>
  </r>
  <r>
    <x v="2"/>
    <x v="0"/>
    <s v="USD"/>
    <n v="1465054872"/>
    <n v="1461166872"/>
    <b v="0"/>
    <n v="121"/>
    <b v="0"/>
    <s v="technology/wearables"/>
    <n v="38.39"/>
    <n v="69.266666670000006"/>
    <x v="2"/>
  </r>
  <r>
    <x v="2"/>
    <x v="0"/>
    <s v="USD"/>
    <n v="1479483812"/>
    <n v="1476888212"/>
    <b v="0"/>
    <n v="196"/>
    <b v="0"/>
    <s v="technology/wearables"/>
    <n v="39.942857142857143"/>
    <n v="69.266666670000006"/>
    <x v="2"/>
  </r>
  <r>
    <x v="2"/>
    <x v="0"/>
    <s v="USD"/>
    <n v="1422158199"/>
    <n v="1419566199"/>
    <b v="0"/>
    <n v="5"/>
    <b v="0"/>
    <s v="technology/wearables"/>
    <n v="0.84"/>
    <n v="69.266666670000006"/>
    <x v="2"/>
  </r>
  <r>
    <x v="2"/>
    <x v="0"/>
    <s v="USD"/>
    <n v="1440100839"/>
    <n v="1436472039"/>
    <b v="0"/>
    <n v="73"/>
    <b v="0"/>
    <s v="technology/wearables"/>
    <n v="43.406666666666666"/>
    <n v="69.266666670000006"/>
    <x v="2"/>
  </r>
  <r>
    <x v="2"/>
    <x v="0"/>
    <s v="USD"/>
    <n v="1473750300"/>
    <n v="1470294300"/>
    <b v="0"/>
    <n v="93"/>
    <b v="0"/>
    <s v="technology/wearables"/>
    <n v="5.6613333333333333"/>
    <n v="69.266666670000006"/>
    <x v="2"/>
  </r>
  <r>
    <x v="2"/>
    <x v="0"/>
    <s v="USD"/>
    <n v="1430081759"/>
    <n v="1424901359"/>
    <b v="0"/>
    <n v="17"/>
    <b v="0"/>
    <s v="technology/wearables"/>
    <n v="1.722"/>
    <n v="69.266666670000006"/>
    <x v="2"/>
  </r>
  <r>
    <x v="2"/>
    <x v="0"/>
    <s v="USD"/>
    <n v="1479392133"/>
    <n v="1476710133"/>
    <b v="0"/>
    <n v="7"/>
    <b v="0"/>
    <s v="technology/wearables"/>
    <n v="1.9416666666666664"/>
    <n v="69.266666670000006"/>
    <x v="2"/>
  </r>
  <r>
    <x v="2"/>
    <x v="0"/>
    <s v="USD"/>
    <n v="1428641940"/>
    <n v="1426792563"/>
    <b v="0"/>
    <n v="17"/>
    <b v="0"/>
    <s v="technology/wearables"/>
    <n v="11.328275684711327"/>
    <n v="69.266666670000006"/>
    <x v="2"/>
  </r>
  <r>
    <x v="2"/>
    <x v="0"/>
    <s v="USD"/>
    <n v="1421640665"/>
    <n v="1419048665"/>
    <b v="0"/>
    <n v="171"/>
    <b v="0"/>
    <s v="technology/wearables"/>
    <n v="38.86"/>
    <n v="69.266666670000006"/>
    <x v="2"/>
  </r>
  <r>
    <x v="2"/>
    <x v="0"/>
    <s v="USD"/>
    <n v="1489500155"/>
    <n v="1485874955"/>
    <b v="0"/>
    <n v="188"/>
    <b v="0"/>
    <s v="technology/wearables"/>
    <n v="46.100628930817614"/>
    <n v="69.266666670000006"/>
    <x v="2"/>
  </r>
  <r>
    <x v="2"/>
    <x v="0"/>
    <s v="USD"/>
    <n v="1487617200"/>
    <n v="1483634335"/>
    <b v="0"/>
    <n v="110"/>
    <b v="0"/>
    <s v="technology/wearables"/>
    <n v="42.188421052631583"/>
    <n v="69.266666670000006"/>
    <x v="2"/>
  </r>
  <r>
    <x v="2"/>
    <x v="0"/>
    <s v="USD"/>
    <n v="1455210353"/>
    <n v="1451927153"/>
    <b v="0"/>
    <n v="37"/>
    <b v="0"/>
    <s v="technology/wearables"/>
    <n v="28.48"/>
    <n v="69.266666670000006"/>
    <x v="2"/>
  </r>
  <r>
    <x v="2"/>
    <x v="0"/>
    <s v="USD"/>
    <n v="1476717319"/>
    <n v="1473693319"/>
    <b v="0"/>
    <n v="9"/>
    <b v="0"/>
    <s v="technology/wearables"/>
    <n v="1.077142857142857"/>
    <n v="69.266666670000006"/>
    <x v="2"/>
  </r>
  <r>
    <x v="2"/>
    <x v="5"/>
    <s v="CAD"/>
    <n v="1441119919"/>
    <n v="1437663919"/>
    <b v="0"/>
    <n v="29"/>
    <b v="0"/>
    <s v="technology/wearables"/>
    <n v="0.79909090909090907"/>
    <n v="69.266666670000006"/>
    <x v="2"/>
  </r>
  <r>
    <x v="2"/>
    <x v="0"/>
    <s v="USD"/>
    <n v="1477454340"/>
    <n v="1474676646"/>
    <b v="0"/>
    <n v="6"/>
    <b v="0"/>
    <s v="technology/wearables"/>
    <n v="1.1919999999999999"/>
    <n v="69.266666670000006"/>
    <x v="2"/>
  </r>
  <r>
    <x v="2"/>
    <x v="0"/>
    <s v="USD"/>
    <n v="1475766932"/>
    <n v="1473174932"/>
    <b v="0"/>
    <n v="30"/>
    <b v="0"/>
    <s v="technology/wearables"/>
    <n v="14.799999999999999"/>
    <n v="69.266666670000006"/>
    <x v="2"/>
  </r>
  <r>
    <x v="2"/>
    <x v="0"/>
    <s v="USD"/>
    <n v="1461301574"/>
    <n v="1456121174"/>
    <b v="0"/>
    <n v="81"/>
    <b v="0"/>
    <s v="technology/wearables"/>
    <n v="17.810000000000002"/>
    <n v="69.266666670000006"/>
    <x v="2"/>
  </r>
  <r>
    <x v="2"/>
    <x v="0"/>
    <s v="USD"/>
    <n v="1408134034"/>
    <n v="1405542034"/>
    <b v="0"/>
    <n v="4"/>
    <b v="0"/>
    <s v="technology/wearables"/>
    <n v="1.325"/>
    <n v="69.266666670000006"/>
    <x v="2"/>
  </r>
  <r>
    <x v="2"/>
    <x v="14"/>
    <s v="MXN"/>
    <n v="1486624607"/>
    <n v="1483773407"/>
    <b v="0"/>
    <n v="11"/>
    <b v="0"/>
    <s v="technology/wearables"/>
    <n v="46.666666666666664"/>
    <n v="69.266666670000006"/>
    <x v="2"/>
  </r>
  <r>
    <x v="2"/>
    <x v="5"/>
    <s v="CAD"/>
    <n v="1485147540"/>
    <n v="1481951853"/>
    <b v="0"/>
    <n v="14"/>
    <b v="0"/>
    <s v="technology/wearables"/>
    <n v="45.92"/>
    <n v="69.266666670000006"/>
    <x v="2"/>
  </r>
  <r>
    <x v="2"/>
    <x v="0"/>
    <s v="USD"/>
    <n v="1433178060"/>
    <n v="1429290060"/>
    <b v="0"/>
    <n v="5"/>
    <b v="0"/>
    <s v="technology/wearables"/>
    <n v="0.22599999999999998"/>
    <n v="69.266666670000006"/>
    <x v="2"/>
  </r>
  <r>
    <x v="2"/>
    <x v="0"/>
    <s v="USD"/>
    <n v="1409813940"/>
    <n v="1407271598"/>
    <b v="0"/>
    <n v="45"/>
    <b v="0"/>
    <s v="technology/wearables"/>
    <n v="34.625"/>
    <n v="69.266666670000006"/>
    <x v="2"/>
  </r>
  <r>
    <x v="2"/>
    <x v="0"/>
    <s v="USD"/>
    <n v="1447032093"/>
    <n v="1441844493"/>
    <b v="0"/>
    <n v="8"/>
    <b v="0"/>
    <s v="technology/wearables"/>
    <n v="2.0549999999999997"/>
    <n v="69.266666670000006"/>
    <x v="2"/>
  </r>
  <r>
    <x v="2"/>
    <x v="0"/>
    <s v="USD"/>
    <n v="1458925156"/>
    <n v="1456336756"/>
    <b v="0"/>
    <n v="3"/>
    <b v="0"/>
    <s v="technology/wearables"/>
    <n v="0.55999999999999994"/>
    <n v="69.266666670000006"/>
    <x v="2"/>
  </r>
  <r>
    <x v="2"/>
    <x v="0"/>
    <s v="USD"/>
    <n v="1467132185"/>
    <n v="1461948185"/>
    <b v="0"/>
    <n v="24"/>
    <b v="0"/>
    <s v="technology/wearables"/>
    <n v="2.6069999999999998"/>
    <n v="69.266666670000006"/>
    <x v="2"/>
  </r>
  <r>
    <x v="2"/>
    <x v="2"/>
    <s v="AUD"/>
    <n v="1439515497"/>
    <n v="1435627497"/>
    <b v="0"/>
    <n v="18"/>
    <b v="0"/>
    <s v="technology/wearables"/>
    <n v="1.9259999999999999"/>
    <n v="69.266666670000006"/>
    <x v="2"/>
  </r>
  <r>
    <x v="2"/>
    <x v="15"/>
    <s v="EUR"/>
    <n v="1456094197"/>
    <n v="1453502197"/>
    <b v="0"/>
    <n v="12"/>
    <b v="0"/>
    <s v="technology/wearables"/>
    <n v="33.666666666666664"/>
    <n v="69.266666670000006"/>
    <x v="2"/>
  </r>
  <r>
    <x v="2"/>
    <x v="11"/>
    <s v="SEK"/>
    <n v="1456385101"/>
    <n v="1453793101"/>
    <b v="0"/>
    <n v="123"/>
    <b v="0"/>
    <s v="technology/wearables"/>
    <n v="56.263267182990241"/>
    <n v="69.266666670000006"/>
    <x v="2"/>
  </r>
  <r>
    <x v="2"/>
    <x v="0"/>
    <s v="USD"/>
    <n v="1466449140"/>
    <n v="1463392828"/>
    <b v="0"/>
    <n v="96"/>
    <b v="0"/>
    <s v="technology/wearables"/>
    <n v="82.817599999999999"/>
    <n v="69.266666670000006"/>
    <x v="2"/>
  </r>
  <r>
    <x v="2"/>
    <x v="0"/>
    <s v="USD"/>
    <n v="1417387322"/>
    <n v="1413495722"/>
    <b v="0"/>
    <n v="31"/>
    <b v="0"/>
    <s v="technology/wearables"/>
    <n v="14.860000000000001"/>
    <n v="69.266666670000006"/>
    <x v="2"/>
  </r>
  <r>
    <x v="2"/>
    <x v="0"/>
    <s v="USD"/>
    <n v="1407624222"/>
    <n v="1405032222"/>
    <b v="0"/>
    <n v="4"/>
    <b v="0"/>
    <s v="technology/wearables"/>
    <n v="1.2375123751237513E-2"/>
    <n v="69.266666670000006"/>
    <x v="2"/>
  </r>
  <r>
    <x v="2"/>
    <x v="0"/>
    <s v="USD"/>
    <n v="1475431486"/>
    <n v="1472839486"/>
    <b v="0"/>
    <n v="3"/>
    <b v="0"/>
    <s v="technology/wearables"/>
    <n v="1.7142857142857144E-2"/>
    <n v="69.266666670000006"/>
    <x v="2"/>
  </r>
  <r>
    <x v="2"/>
    <x v="3"/>
    <s v="EUR"/>
    <n v="1471985640"/>
    <n v="1469289685"/>
    <b v="0"/>
    <n v="179"/>
    <b v="0"/>
    <s v="technology/wearables"/>
    <n v="29.506136117214709"/>
    <n v="69.266666670000006"/>
    <x v="2"/>
  </r>
  <r>
    <x v="2"/>
    <x v="0"/>
    <s v="USD"/>
    <n v="1427507208"/>
    <n v="1424918808"/>
    <b v="0"/>
    <n v="3"/>
    <b v="0"/>
    <s v="technology/wearables"/>
    <n v="1.06"/>
    <n v="69.266666670000006"/>
    <x v="2"/>
  </r>
  <r>
    <x v="2"/>
    <x v="12"/>
    <s v="EUR"/>
    <n v="1451602800"/>
    <n v="1449011610"/>
    <b v="0"/>
    <n v="23"/>
    <b v="0"/>
    <s v="technology/wearables"/>
    <n v="6.293333333333333"/>
    <n v="69.266666670000006"/>
    <x v="2"/>
  </r>
  <r>
    <x v="2"/>
    <x v="1"/>
    <s v="GBP"/>
    <n v="1452384000"/>
    <n v="1447698300"/>
    <b v="0"/>
    <n v="23"/>
    <b v="0"/>
    <s v="technology/wearables"/>
    <n v="12.75"/>
    <n v="69.266666670000006"/>
    <x v="2"/>
  </r>
  <r>
    <x v="2"/>
    <x v="9"/>
    <s v="EUR"/>
    <n v="1403507050"/>
    <n v="1400051050"/>
    <b v="0"/>
    <n v="41"/>
    <b v="0"/>
    <s v="technology/wearables"/>
    <n v="13.22"/>
    <n v="69.266666670000006"/>
    <x v="2"/>
  </r>
  <r>
    <x v="2"/>
    <x v="13"/>
    <s v="EUR"/>
    <n v="1475310825"/>
    <n v="1472718825"/>
    <b v="0"/>
    <n v="0"/>
    <b v="0"/>
    <s v="technology/wearables"/>
    <n v="0"/>
    <n v="69.266666670000006"/>
    <x v="2"/>
  </r>
  <r>
    <x v="2"/>
    <x v="0"/>
    <s v="USD"/>
    <n v="1475101495"/>
    <n v="1472509495"/>
    <b v="0"/>
    <n v="32"/>
    <b v="0"/>
    <s v="technology/wearables"/>
    <n v="16.77"/>
    <n v="69.266666670000006"/>
    <x v="2"/>
  </r>
  <r>
    <x v="2"/>
    <x v="0"/>
    <s v="USD"/>
    <n v="1409770164"/>
    <n v="1407178164"/>
    <b v="0"/>
    <n v="2"/>
    <b v="0"/>
    <s v="technology/wearables"/>
    <n v="0.104"/>
    <n v="69.266666670000006"/>
    <x v="2"/>
  </r>
  <r>
    <x v="2"/>
    <x v="1"/>
    <s v="GBP"/>
    <n v="1468349460"/>
    <n v="1466186988"/>
    <b v="0"/>
    <n v="7"/>
    <b v="0"/>
    <s v="technology/wearables"/>
    <n v="4.24"/>
    <n v="69.266666670000006"/>
    <x v="2"/>
  </r>
  <r>
    <x v="2"/>
    <x v="0"/>
    <s v="USD"/>
    <n v="1462655519"/>
    <n v="1457475119"/>
    <b v="0"/>
    <n v="4"/>
    <b v="0"/>
    <s v="technology/wearables"/>
    <n v="0.46699999999999997"/>
    <n v="69.266666670000006"/>
    <x v="2"/>
  </r>
  <r>
    <x v="2"/>
    <x v="0"/>
    <s v="USD"/>
    <n v="1478926800"/>
    <n v="1476054568"/>
    <b v="0"/>
    <n v="196"/>
    <b v="0"/>
    <s v="technology/wearables"/>
    <n v="25.087142857142858"/>
    <n v="69.266666670000006"/>
    <x v="2"/>
  </r>
  <r>
    <x v="2"/>
    <x v="0"/>
    <s v="USD"/>
    <n v="1417388340"/>
    <n v="1412835530"/>
    <b v="0"/>
    <n v="11"/>
    <b v="0"/>
    <s v="technology/wearables"/>
    <n v="2.3345000000000002"/>
    <n v="69.266666670000006"/>
    <x v="2"/>
  </r>
  <r>
    <x v="2"/>
    <x v="0"/>
    <s v="USD"/>
    <n v="1417276800"/>
    <n v="1415140480"/>
    <b v="0"/>
    <n v="9"/>
    <b v="0"/>
    <s v="technology/wearables"/>
    <n v="7.26"/>
    <n v="69.266666670000006"/>
    <x v="2"/>
  </r>
  <r>
    <x v="2"/>
    <x v="0"/>
    <s v="USD"/>
    <n v="1406474820"/>
    <n v="1403902060"/>
    <b v="0"/>
    <n v="5"/>
    <b v="0"/>
    <s v="technology/wearables"/>
    <n v="1.625"/>
    <n v="69.266666670000006"/>
    <x v="2"/>
  </r>
  <r>
    <x v="2"/>
    <x v="0"/>
    <s v="USD"/>
    <n v="1417145297"/>
    <n v="1414549697"/>
    <b v="0"/>
    <n v="8"/>
    <b v="0"/>
    <s v="technology/wearables"/>
    <n v="1.3"/>
    <n v="69.266666670000006"/>
    <x v="2"/>
  </r>
  <r>
    <x v="2"/>
    <x v="5"/>
    <s v="CAD"/>
    <n v="1447909401"/>
    <n v="1444017801"/>
    <b v="0"/>
    <n v="229"/>
    <b v="0"/>
    <s v="technology/wearables"/>
    <n v="58.558333333333337"/>
    <n v="69.266666670000006"/>
    <x v="2"/>
  </r>
  <r>
    <x v="2"/>
    <x v="5"/>
    <s v="CAD"/>
    <n v="1415865720"/>
    <n v="1413270690"/>
    <b v="0"/>
    <n v="40"/>
    <b v="0"/>
    <s v="technology/wearables"/>
    <n v="7.7886666666666677"/>
    <n v="69.266666670000006"/>
    <x v="2"/>
  </r>
  <r>
    <x v="1"/>
    <x v="0"/>
    <s v="USD"/>
    <n v="1489537560"/>
    <n v="1484357160"/>
    <b v="0"/>
    <n v="6"/>
    <b v="0"/>
    <s v="technology/wearables"/>
    <n v="2.2157147647256061"/>
    <n v="69.266666670000006"/>
    <x v="2"/>
  </r>
  <r>
    <x v="1"/>
    <x v="1"/>
    <s v="GBP"/>
    <n v="1485796613"/>
    <n v="1481908613"/>
    <b v="0"/>
    <n v="4"/>
    <b v="0"/>
    <s v="technology/wearables"/>
    <n v="104"/>
    <n v="69.266666670000006"/>
    <x v="2"/>
  </r>
  <r>
    <x v="1"/>
    <x v="0"/>
    <s v="USD"/>
    <n v="1450331940"/>
    <n v="1447777514"/>
    <b v="0"/>
    <n v="22"/>
    <b v="0"/>
    <s v="technology/wearables"/>
    <n v="29.6029602960296"/>
    <n v="69.266666670000006"/>
    <x v="2"/>
  </r>
  <r>
    <x v="1"/>
    <x v="6"/>
    <s v="EUR"/>
    <n v="1489680061"/>
    <n v="1487091661"/>
    <b v="0"/>
    <n v="15"/>
    <b v="0"/>
    <s v="technology/wearables"/>
    <n v="16.055"/>
    <n v="69.266666670000006"/>
    <x v="2"/>
  </r>
  <r>
    <x v="1"/>
    <x v="0"/>
    <s v="USD"/>
    <n v="1455814827"/>
    <n v="1453222827"/>
    <b v="0"/>
    <n v="95"/>
    <b v="0"/>
    <s v="technology/wearables"/>
    <n v="82.207999999999998"/>
    <n v="69.266666670000006"/>
    <x v="2"/>
  </r>
  <r>
    <x v="1"/>
    <x v="0"/>
    <s v="USD"/>
    <n v="1446217183"/>
    <n v="1443538783"/>
    <b v="0"/>
    <n v="161"/>
    <b v="0"/>
    <s v="technology/wearables"/>
    <n v="75.051000000000002"/>
    <n v="69.266666670000006"/>
    <x v="2"/>
  </r>
  <r>
    <x v="1"/>
    <x v="0"/>
    <s v="USD"/>
    <n v="1418368260"/>
    <n v="1417654672"/>
    <b v="0"/>
    <n v="8"/>
    <b v="0"/>
    <s v="technology/wearables"/>
    <n v="5.8500000000000005"/>
    <n v="69.266666670000006"/>
    <x v="2"/>
  </r>
  <r>
    <x v="1"/>
    <x v="0"/>
    <s v="USD"/>
    <n v="1481727623"/>
    <n v="1478095223"/>
    <b v="0"/>
    <n v="76"/>
    <b v="0"/>
    <s v="technology/wearables"/>
    <n v="44.32"/>
    <n v="69.266666670000006"/>
    <x v="2"/>
  </r>
  <r>
    <x v="1"/>
    <x v="14"/>
    <s v="MXN"/>
    <n v="1482953115"/>
    <n v="1480361115"/>
    <b v="0"/>
    <n v="1"/>
    <b v="0"/>
    <s v="technology/wearables"/>
    <n v="0.26737967914438499"/>
    <n v="69.266666670000006"/>
    <x v="2"/>
  </r>
  <r>
    <x v="1"/>
    <x v="0"/>
    <s v="USD"/>
    <n v="1466346646"/>
    <n v="1463754646"/>
    <b v="0"/>
    <n v="101"/>
    <b v="0"/>
    <s v="technology/wearables"/>
    <n v="13.13"/>
    <n v="69.266666670000006"/>
    <x v="2"/>
  </r>
  <r>
    <x v="1"/>
    <x v="0"/>
    <s v="USD"/>
    <n v="1473044340"/>
    <n v="1468180462"/>
    <b v="0"/>
    <n v="4"/>
    <b v="0"/>
    <s v="technology/wearables"/>
    <n v="0.19088937093275488"/>
    <n v="69.266666670000006"/>
    <x v="2"/>
  </r>
  <r>
    <x v="1"/>
    <x v="0"/>
    <s v="USD"/>
    <n v="1418938395"/>
    <n v="1415050395"/>
    <b v="0"/>
    <n v="1"/>
    <b v="0"/>
    <s v="technology/wearables"/>
    <n v="0.375"/>
    <n v="69.266666670000006"/>
    <x v="2"/>
  </r>
  <r>
    <x v="1"/>
    <x v="0"/>
    <s v="USD"/>
    <n v="1485254052"/>
    <n v="1481366052"/>
    <b v="0"/>
    <n v="775"/>
    <b v="0"/>
    <s v="technology/wearables"/>
    <n v="21535.021000000001"/>
    <n v="69.266666670000006"/>
    <x v="2"/>
  </r>
  <r>
    <x v="1"/>
    <x v="0"/>
    <s v="USD"/>
    <n v="1451419200"/>
    <n v="1449000056"/>
    <b v="0"/>
    <n v="90"/>
    <b v="0"/>
    <s v="technology/wearables"/>
    <n v="34.527999999999999"/>
    <n v="69.266666670000006"/>
    <x v="2"/>
  </r>
  <r>
    <x v="1"/>
    <x v="0"/>
    <s v="USD"/>
    <n v="1420070615"/>
    <n v="1415750615"/>
    <b v="0"/>
    <n v="16"/>
    <b v="0"/>
    <s v="technology/wearables"/>
    <n v="30.599999999999998"/>
    <n v="69.266666670000006"/>
    <x v="2"/>
  </r>
  <r>
    <x v="1"/>
    <x v="16"/>
    <s v="CHF"/>
    <n v="1448489095"/>
    <n v="1445893495"/>
    <b v="0"/>
    <n v="6"/>
    <b v="0"/>
    <s v="technology/wearables"/>
    <n v="2.666666666666667"/>
    <n v="69.266666670000006"/>
    <x v="2"/>
  </r>
  <r>
    <x v="1"/>
    <x v="0"/>
    <s v="USD"/>
    <n v="1459992856"/>
    <n v="1456108456"/>
    <b v="0"/>
    <n v="38"/>
    <b v="0"/>
    <s v="technology/wearables"/>
    <n v="2.8420000000000001"/>
    <n v="69.266666670000006"/>
    <x v="2"/>
  </r>
  <r>
    <x v="1"/>
    <x v="0"/>
    <s v="USD"/>
    <n v="1448125935"/>
    <n v="1444666335"/>
    <b v="0"/>
    <n v="355"/>
    <b v="0"/>
    <s v="technology/wearables"/>
    <n v="22.878799999999998"/>
    <n v="69.266666670000006"/>
    <x v="2"/>
  </r>
  <r>
    <x v="1"/>
    <x v="0"/>
    <s v="USD"/>
    <n v="1468496933"/>
    <n v="1465904933"/>
    <b v="0"/>
    <n v="7"/>
    <b v="0"/>
    <s v="technology/wearables"/>
    <n v="3.105"/>
    <n v="69.266666670000006"/>
    <x v="2"/>
  </r>
  <r>
    <x v="1"/>
    <x v="0"/>
    <s v="USD"/>
    <n v="1423092149"/>
    <n v="1420500149"/>
    <b v="0"/>
    <n v="400"/>
    <b v="0"/>
    <s v="technology/wearables"/>
    <n v="47.333333333333336"/>
    <n v="69.266666670000006"/>
    <x v="2"/>
  </r>
  <r>
    <x v="0"/>
    <x v="5"/>
    <s v="CAD"/>
    <n v="1433206020"/>
    <n v="1430617209"/>
    <b v="0"/>
    <n v="30"/>
    <b v="1"/>
    <s v="music/electronic music"/>
    <n v="205.54838709677421"/>
    <n v="69.266666670000006"/>
    <x v="4"/>
  </r>
  <r>
    <x v="0"/>
    <x v="0"/>
    <s v="USD"/>
    <n v="1445054400"/>
    <n v="1443074571"/>
    <b v="1"/>
    <n v="478"/>
    <b v="1"/>
    <s v="music/electronic music"/>
    <n v="351.80366666666669"/>
    <n v="69.266666670000006"/>
    <x v="4"/>
  </r>
  <r>
    <x v="0"/>
    <x v="0"/>
    <s v="USD"/>
    <n v="1431876677"/>
    <n v="1429284677"/>
    <b v="1"/>
    <n v="74"/>
    <b v="1"/>
    <s v="music/electronic music"/>
    <n v="114.9"/>
    <n v="69.266666670000006"/>
    <x v="4"/>
  </r>
  <r>
    <x v="0"/>
    <x v="1"/>
    <s v="GBP"/>
    <n v="1434837861"/>
    <n v="1432245861"/>
    <b v="0"/>
    <n v="131"/>
    <b v="1"/>
    <s v="music/electronic music"/>
    <n v="237.15"/>
    <n v="69.266666670000006"/>
    <x v="4"/>
  </r>
  <r>
    <x v="0"/>
    <x v="11"/>
    <s v="SEK"/>
    <n v="1454248563"/>
    <n v="1451656563"/>
    <b v="1"/>
    <n v="61"/>
    <b v="1"/>
    <s v="music/electronic music"/>
    <n v="118.63774999999998"/>
    <n v="69.266666670000006"/>
    <x v="4"/>
  </r>
  <r>
    <x v="0"/>
    <x v="0"/>
    <s v="USD"/>
    <n v="1426532437"/>
    <n v="1423944037"/>
    <b v="1"/>
    <n v="1071"/>
    <b v="1"/>
    <s v="music/electronic music"/>
    <n v="109.92831428571431"/>
    <n v="69.266666670000006"/>
    <x v="4"/>
  </r>
  <r>
    <x v="0"/>
    <x v="1"/>
    <s v="GBP"/>
    <n v="1459414016"/>
    <n v="1456480016"/>
    <b v="1"/>
    <n v="122"/>
    <b v="1"/>
    <s v="music/electronic music"/>
    <n v="100.00828571428571"/>
    <n v="69.266666670000006"/>
    <x v="4"/>
  </r>
  <r>
    <x v="0"/>
    <x v="0"/>
    <s v="USD"/>
    <n v="1414025347"/>
    <n v="1411433347"/>
    <b v="1"/>
    <n v="111"/>
    <b v="1"/>
    <s v="music/electronic music"/>
    <n v="103.09292094387415"/>
    <n v="69.266666670000006"/>
    <x v="4"/>
  </r>
  <r>
    <x v="0"/>
    <x v="1"/>
    <s v="GBP"/>
    <n v="1488830400"/>
    <n v="1484924605"/>
    <b v="1"/>
    <n v="255"/>
    <b v="1"/>
    <s v="music/electronic music"/>
    <n v="117.27000000000001"/>
    <n v="69.266666670000006"/>
    <x v="4"/>
  </r>
  <r>
    <x v="0"/>
    <x v="11"/>
    <s v="SEK"/>
    <n v="1428184740"/>
    <n v="1423501507"/>
    <b v="0"/>
    <n v="141"/>
    <b v="1"/>
    <s v="music/electronic music"/>
    <n v="111.75999999999999"/>
    <n v="69.266666670000006"/>
    <x v="4"/>
  </r>
  <r>
    <x v="0"/>
    <x v="0"/>
    <s v="USD"/>
    <n v="1473680149"/>
    <n v="1472470549"/>
    <b v="0"/>
    <n v="159"/>
    <b v="1"/>
    <s v="music/electronic music"/>
    <n v="342.09999999999997"/>
    <n v="69.266666670000006"/>
    <x v="4"/>
  </r>
  <r>
    <x v="0"/>
    <x v="0"/>
    <s v="USD"/>
    <n v="1450290010"/>
    <n v="1447698010"/>
    <b v="0"/>
    <n v="99"/>
    <b v="1"/>
    <s v="music/electronic music"/>
    <n v="107.4"/>
    <n v="69.266666670000006"/>
    <x v="4"/>
  </r>
  <r>
    <x v="0"/>
    <x v="0"/>
    <s v="USD"/>
    <n v="1466697625"/>
    <n v="1464105625"/>
    <b v="0"/>
    <n v="96"/>
    <b v="1"/>
    <s v="music/electronic music"/>
    <n v="108.49703703703703"/>
    <n v="69.266666670000006"/>
    <x v="4"/>
  </r>
  <r>
    <x v="0"/>
    <x v="1"/>
    <s v="GBP"/>
    <n v="1481564080"/>
    <n v="1479144880"/>
    <b v="0"/>
    <n v="27"/>
    <b v="1"/>
    <s v="music/electronic music"/>
    <n v="102.86144578313252"/>
    <n v="69.266666670000006"/>
    <x v="4"/>
  </r>
  <r>
    <x v="0"/>
    <x v="0"/>
    <s v="USD"/>
    <n v="1470369540"/>
    <n v="1467604804"/>
    <b v="0"/>
    <n v="166"/>
    <b v="1"/>
    <s v="music/electronic music"/>
    <n v="130.0018"/>
    <n v="69.266666670000006"/>
    <x v="4"/>
  </r>
  <r>
    <x v="0"/>
    <x v="0"/>
    <s v="USD"/>
    <n v="1423668220"/>
    <n v="1421076220"/>
    <b v="0"/>
    <n v="76"/>
    <b v="1"/>
    <s v="music/electronic music"/>
    <n v="107.65217391304347"/>
    <n v="69.266666670000006"/>
    <x v="4"/>
  </r>
  <r>
    <x v="0"/>
    <x v="0"/>
    <s v="USD"/>
    <n v="1357545600"/>
    <n v="1354790790"/>
    <b v="0"/>
    <n v="211"/>
    <b v="1"/>
    <s v="music/electronic music"/>
    <n v="112.36044444444444"/>
    <n v="69.266666670000006"/>
    <x v="4"/>
  </r>
  <r>
    <x v="0"/>
    <x v="0"/>
    <s v="USD"/>
    <n v="1431925200"/>
    <n v="1429991062"/>
    <b v="0"/>
    <n v="21"/>
    <b v="1"/>
    <s v="music/electronic music"/>
    <n v="102.1"/>
    <n v="69.266666670000006"/>
    <x v="4"/>
  </r>
  <r>
    <x v="0"/>
    <x v="0"/>
    <s v="USD"/>
    <n v="1458362023"/>
    <n v="1455773623"/>
    <b v="0"/>
    <n v="61"/>
    <b v="1"/>
    <s v="music/electronic music"/>
    <n v="145.33333333333334"/>
    <n v="69.266666670000006"/>
    <x v="4"/>
  </r>
  <r>
    <x v="0"/>
    <x v="0"/>
    <s v="USD"/>
    <n v="1481615940"/>
    <n v="1479436646"/>
    <b v="0"/>
    <n v="30"/>
    <b v="1"/>
    <s v="music/electronic music"/>
    <n v="128.19999999999999"/>
    <n v="69.266666670000006"/>
    <x v="4"/>
  </r>
  <r>
    <x v="1"/>
    <x v="0"/>
    <s v="USD"/>
    <n v="1472317209"/>
    <n v="1469725209"/>
    <b v="0"/>
    <n v="1"/>
    <b v="0"/>
    <s v="journalism/audio"/>
    <n v="0.29411764705882354"/>
    <n v="69.266666670000006"/>
    <x v="5"/>
  </r>
  <r>
    <x v="1"/>
    <x v="0"/>
    <s v="USD"/>
    <n v="1406769992"/>
    <n v="1405041992"/>
    <b v="0"/>
    <n v="0"/>
    <b v="0"/>
    <s v="journalism/audio"/>
    <n v="0"/>
    <n v="69.266666670000006"/>
    <x v="5"/>
  </r>
  <r>
    <x v="1"/>
    <x v="0"/>
    <s v="USD"/>
    <n v="1410516000"/>
    <n v="1406824948"/>
    <b v="0"/>
    <n v="1"/>
    <b v="0"/>
    <s v="journalism/audio"/>
    <n v="1.5384615384615385"/>
    <n v="69.266666670000006"/>
    <x v="5"/>
  </r>
  <r>
    <x v="1"/>
    <x v="0"/>
    <s v="USD"/>
    <n v="1432101855"/>
    <n v="1429509855"/>
    <b v="0"/>
    <n v="292"/>
    <b v="0"/>
    <s v="journalism/audio"/>
    <n v="8.5370000000000008"/>
    <n v="69.266666670000006"/>
    <x v="5"/>
  </r>
  <r>
    <x v="1"/>
    <x v="0"/>
    <s v="USD"/>
    <n v="1425587220"/>
    <n v="1420668801"/>
    <b v="0"/>
    <n v="2"/>
    <b v="0"/>
    <s v="journalism/audio"/>
    <n v="8.5714285714285715E-2"/>
    <n v="69.266666670000006"/>
    <x v="5"/>
  </r>
  <r>
    <x v="1"/>
    <x v="0"/>
    <s v="USD"/>
    <n v="1408827550"/>
    <n v="1406235550"/>
    <b v="0"/>
    <n v="8"/>
    <b v="0"/>
    <s v="journalism/audio"/>
    <n v="2.6599999999999997"/>
    <n v="69.266666670000006"/>
    <x v="5"/>
  </r>
  <r>
    <x v="1"/>
    <x v="12"/>
    <s v="EUR"/>
    <n v="1451161560"/>
    <n v="1447273560"/>
    <b v="0"/>
    <n v="0"/>
    <b v="0"/>
    <s v="journalism/audio"/>
    <n v="0"/>
    <n v="69.266666670000006"/>
    <x v="5"/>
  </r>
  <r>
    <x v="1"/>
    <x v="0"/>
    <s v="USD"/>
    <n v="1415219915"/>
    <n v="1412624315"/>
    <b v="0"/>
    <n v="1"/>
    <b v="0"/>
    <s v="journalism/audio"/>
    <n v="0.05"/>
    <n v="69.266666670000006"/>
    <x v="5"/>
  </r>
  <r>
    <x v="1"/>
    <x v="0"/>
    <s v="USD"/>
    <n v="1474766189"/>
    <n v="1471310189"/>
    <b v="0"/>
    <n v="4"/>
    <b v="0"/>
    <s v="journalism/audio"/>
    <n v="1.4133333333333333"/>
    <n v="69.266666670000006"/>
    <x v="5"/>
  </r>
  <r>
    <x v="1"/>
    <x v="0"/>
    <s v="USD"/>
    <n v="1455272445"/>
    <n v="1452680445"/>
    <b v="0"/>
    <n v="0"/>
    <b v="0"/>
    <s v="journalism/audio"/>
    <n v="0"/>
    <n v="69.266666670000006"/>
    <x v="5"/>
  </r>
  <r>
    <x v="1"/>
    <x v="0"/>
    <s v="USD"/>
    <n v="1442257677"/>
    <n v="1439665677"/>
    <b v="0"/>
    <n v="0"/>
    <b v="0"/>
    <s v="journalism/audio"/>
    <n v="0"/>
    <n v="69.266666670000006"/>
    <x v="5"/>
  </r>
  <r>
    <x v="1"/>
    <x v="0"/>
    <s v="USD"/>
    <n v="1409098825"/>
    <n v="1406679625"/>
    <b v="0"/>
    <n v="0"/>
    <b v="0"/>
    <s v="journalism/audio"/>
    <n v="0"/>
    <n v="69.266666670000006"/>
    <x v="5"/>
  </r>
  <r>
    <x v="1"/>
    <x v="0"/>
    <s v="USD"/>
    <n v="1465243740"/>
    <n v="1461438495"/>
    <b v="0"/>
    <n v="0"/>
    <b v="0"/>
    <s v="journalism/audio"/>
    <n v="0"/>
    <n v="69.266666670000006"/>
    <x v="5"/>
  </r>
  <r>
    <x v="1"/>
    <x v="0"/>
    <s v="USD"/>
    <n v="1488773332"/>
    <n v="1486613332"/>
    <b v="0"/>
    <n v="1"/>
    <b v="0"/>
    <s v="journalism/audio"/>
    <n v="1"/>
    <n v="69.266666670000006"/>
    <x v="5"/>
  </r>
  <r>
    <x v="1"/>
    <x v="0"/>
    <s v="USD"/>
    <n v="1407708000"/>
    <n v="1405110399"/>
    <b v="0"/>
    <n v="0"/>
    <b v="0"/>
    <s v="journalism/audio"/>
    <n v="0"/>
    <n v="69.266666670000006"/>
    <x v="5"/>
  </r>
  <r>
    <x v="1"/>
    <x v="0"/>
    <s v="USD"/>
    <n v="1457394545"/>
    <n v="1454802545"/>
    <b v="0"/>
    <n v="0"/>
    <b v="0"/>
    <s v="journalism/audio"/>
    <n v="0"/>
    <n v="69.266666670000006"/>
    <x v="5"/>
  </r>
  <r>
    <x v="1"/>
    <x v="0"/>
    <s v="USD"/>
    <n v="1429892177"/>
    <n v="1424711777"/>
    <b v="0"/>
    <n v="0"/>
    <b v="0"/>
    <s v="journalism/audio"/>
    <n v="0"/>
    <n v="69.266666670000006"/>
    <x v="5"/>
  </r>
  <r>
    <x v="1"/>
    <x v="0"/>
    <s v="USD"/>
    <n v="1480888483"/>
    <n v="1478292883"/>
    <b v="0"/>
    <n v="0"/>
    <b v="0"/>
    <s v="journalism/audio"/>
    <n v="0"/>
    <n v="69.266666670000006"/>
    <x v="5"/>
  </r>
  <r>
    <x v="1"/>
    <x v="0"/>
    <s v="USD"/>
    <n v="1427328000"/>
    <n v="1423777043"/>
    <b v="0"/>
    <n v="0"/>
    <b v="0"/>
    <s v="journalism/audio"/>
    <n v="0"/>
    <n v="69.266666670000006"/>
    <x v="5"/>
  </r>
  <r>
    <x v="1"/>
    <x v="0"/>
    <s v="USD"/>
    <n v="1426269456"/>
    <n v="1423681056"/>
    <b v="0"/>
    <n v="0"/>
    <b v="0"/>
    <s v="journalism/audio"/>
    <n v="0"/>
    <n v="69.266666670000006"/>
    <x v="5"/>
  </r>
  <r>
    <x v="1"/>
    <x v="0"/>
    <s v="USD"/>
    <n v="1429134893"/>
    <n v="1426542893"/>
    <b v="0"/>
    <n v="1"/>
    <b v="0"/>
    <s v="journalism/audio"/>
    <n v="1"/>
    <n v="69.266666670000006"/>
    <x v="5"/>
  </r>
  <r>
    <x v="1"/>
    <x v="0"/>
    <s v="USD"/>
    <n v="1462150800"/>
    <n v="1456987108"/>
    <b v="0"/>
    <n v="0"/>
    <b v="0"/>
    <s v="journalism/audio"/>
    <n v="0"/>
    <n v="69.266666670000006"/>
    <x v="5"/>
  </r>
  <r>
    <x v="1"/>
    <x v="0"/>
    <s v="USD"/>
    <n v="1468351341"/>
    <n v="1467746541"/>
    <b v="0"/>
    <n v="4"/>
    <b v="0"/>
    <s v="journalism/audio"/>
    <n v="95.477386934673376"/>
    <n v="69.266666670000006"/>
    <x v="5"/>
  </r>
  <r>
    <x v="1"/>
    <x v="0"/>
    <s v="USD"/>
    <n v="1472604262"/>
    <n v="1470012262"/>
    <b v="0"/>
    <n v="0"/>
    <b v="0"/>
    <s v="journalism/audio"/>
    <n v="0"/>
    <n v="69.266666670000006"/>
    <x v="5"/>
  </r>
  <r>
    <x v="2"/>
    <x v="0"/>
    <s v="USD"/>
    <n v="1373174903"/>
    <n v="1369286903"/>
    <b v="0"/>
    <n v="123"/>
    <b v="0"/>
    <s v="games/video games"/>
    <n v="8.974444444444444"/>
    <n v="69.266666670000006"/>
    <x v="6"/>
  </r>
  <r>
    <x v="2"/>
    <x v="2"/>
    <s v="AUD"/>
    <n v="1392800922"/>
    <n v="1390381722"/>
    <b v="0"/>
    <n v="5"/>
    <b v="0"/>
    <s v="games/video games"/>
    <n v="2.7"/>
    <n v="69.266666670000006"/>
    <x v="6"/>
  </r>
  <r>
    <x v="2"/>
    <x v="0"/>
    <s v="USD"/>
    <n v="1375657582"/>
    <n v="1371769582"/>
    <b v="0"/>
    <n v="148"/>
    <b v="0"/>
    <s v="games/video games"/>
    <n v="3.3673333333333333"/>
    <n v="69.266666670000006"/>
    <x v="6"/>
  </r>
  <r>
    <x v="2"/>
    <x v="0"/>
    <s v="USD"/>
    <n v="1387657931"/>
    <n v="1385065931"/>
    <b v="0"/>
    <n v="10"/>
    <b v="0"/>
    <s v="games/video games"/>
    <n v="26"/>
    <n v="69.266666670000006"/>
    <x v="6"/>
  </r>
  <r>
    <x v="2"/>
    <x v="0"/>
    <s v="USD"/>
    <n v="1460274864"/>
    <n v="1457686464"/>
    <b v="0"/>
    <n v="4"/>
    <b v="0"/>
    <s v="games/video games"/>
    <n v="0.15"/>
    <n v="69.266666670000006"/>
    <x v="6"/>
  </r>
  <r>
    <x v="2"/>
    <x v="0"/>
    <s v="USD"/>
    <n v="1385447459"/>
    <n v="1382679059"/>
    <b v="0"/>
    <n v="21"/>
    <b v="0"/>
    <s v="games/video games"/>
    <n v="38.636363636363633"/>
    <n v="69.266666670000006"/>
    <x v="6"/>
  </r>
  <r>
    <x v="2"/>
    <x v="0"/>
    <s v="USD"/>
    <n v="1349050622"/>
    <n v="1347322622"/>
    <b v="0"/>
    <n v="2"/>
    <b v="0"/>
    <s v="games/video games"/>
    <n v="0.70000000000000007"/>
    <n v="69.266666670000006"/>
    <x v="6"/>
  </r>
  <r>
    <x v="2"/>
    <x v="10"/>
    <s v="NOK"/>
    <n v="1447787093"/>
    <n v="1445191493"/>
    <b v="0"/>
    <n v="0"/>
    <b v="0"/>
    <s v="games/video games"/>
    <n v="0"/>
    <n v="69.266666670000006"/>
    <x v="6"/>
  </r>
  <r>
    <x v="2"/>
    <x v="0"/>
    <s v="USD"/>
    <n v="1391630297"/>
    <n v="1389038297"/>
    <b v="0"/>
    <n v="4"/>
    <b v="0"/>
    <s v="games/video games"/>
    <n v="6.8000000000000005E-2"/>
    <n v="69.266666670000006"/>
    <x v="6"/>
  </r>
  <r>
    <x v="2"/>
    <x v="0"/>
    <s v="USD"/>
    <n v="1318806541"/>
    <n v="1316214541"/>
    <b v="0"/>
    <n v="1"/>
    <b v="0"/>
    <s v="games/video games"/>
    <n v="1.3333333333333335"/>
    <n v="69.266666670000006"/>
    <x v="6"/>
  </r>
  <r>
    <x v="2"/>
    <x v="0"/>
    <s v="USD"/>
    <n v="1388808545"/>
    <n v="1386216545"/>
    <b v="0"/>
    <n v="30"/>
    <b v="0"/>
    <s v="games/video games"/>
    <n v="6.3092592592592585"/>
    <n v="69.266666670000006"/>
    <x v="6"/>
  </r>
  <r>
    <x v="2"/>
    <x v="0"/>
    <s v="USD"/>
    <n v="1336340516"/>
    <n v="1333748516"/>
    <b v="0"/>
    <n v="3"/>
    <b v="0"/>
    <s v="games/video games"/>
    <n v="4.5"/>
    <n v="69.266666670000006"/>
    <x v="6"/>
  </r>
  <r>
    <x v="2"/>
    <x v="0"/>
    <s v="USD"/>
    <n v="1410426250"/>
    <n v="1405674250"/>
    <b v="0"/>
    <n v="975"/>
    <b v="0"/>
    <s v="games/video games"/>
    <n v="62.765333333333331"/>
    <n v="69.266666670000006"/>
    <x v="6"/>
  </r>
  <r>
    <x v="2"/>
    <x v="0"/>
    <s v="USD"/>
    <n v="1452744011"/>
    <n v="1450152011"/>
    <b v="0"/>
    <n v="167"/>
    <b v="0"/>
    <s v="games/video games"/>
    <n v="29.376000000000001"/>
    <n v="69.266666670000006"/>
    <x v="6"/>
  </r>
  <r>
    <x v="2"/>
    <x v="0"/>
    <s v="USD"/>
    <n v="1311309721"/>
    <n v="1307421721"/>
    <b v="0"/>
    <n v="5"/>
    <b v="0"/>
    <s v="games/video games"/>
    <n v="7.5"/>
    <n v="69.266666670000006"/>
    <x v="6"/>
  </r>
  <r>
    <x v="2"/>
    <x v="12"/>
    <s v="EUR"/>
    <n v="1463232936"/>
    <n v="1461072936"/>
    <b v="0"/>
    <n v="18"/>
    <b v="0"/>
    <s v="games/video games"/>
    <n v="2.6076923076923078"/>
    <n v="69.266666670000006"/>
    <x v="6"/>
  </r>
  <r>
    <x v="2"/>
    <x v="0"/>
    <s v="USD"/>
    <n v="1399778333"/>
    <n v="1397186333"/>
    <b v="0"/>
    <n v="98"/>
    <b v="0"/>
    <s v="games/video games"/>
    <n v="9.1050000000000004"/>
    <n v="69.266666670000006"/>
    <x v="6"/>
  </r>
  <r>
    <x v="2"/>
    <x v="0"/>
    <s v="USD"/>
    <n v="1422483292"/>
    <n v="1419891292"/>
    <b v="0"/>
    <n v="4"/>
    <b v="0"/>
    <s v="games/video games"/>
    <n v="1.7647058823529412E-2"/>
    <n v="69.266666670000006"/>
    <x v="6"/>
  </r>
  <r>
    <x v="2"/>
    <x v="0"/>
    <s v="USD"/>
    <n v="1344635088"/>
    <n v="1342043088"/>
    <b v="0"/>
    <n v="3"/>
    <b v="0"/>
    <s v="games/video games"/>
    <n v="0.55999999999999994"/>
    <n v="69.266666670000006"/>
    <x v="6"/>
  </r>
  <r>
    <x v="2"/>
    <x v="5"/>
    <s v="CAD"/>
    <n v="1406994583"/>
    <n v="1401810583"/>
    <b v="0"/>
    <n v="1"/>
    <b v="0"/>
    <s v="games/video games"/>
    <n v="0.82000000000000006"/>
    <n v="69.266666670000006"/>
    <x v="6"/>
  </r>
  <r>
    <x v="2"/>
    <x v="0"/>
    <s v="USD"/>
    <n v="1407534804"/>
    <n v="1404942804"/>
    <b v="0"/>
    <n v="0"/>
    <b v="0"/>
    <s v="games/video games"/>
    <n v="0"/>
    <n v="69.266666670000006"/>
    <x v="6"/>
  </r>
  <r>
    <x v="2"/>
    <x v="5"/>
    <s v="CAD"/>
    <n v="1457967975"/>
    <n v="1455379575"/>
    <b v="0"/>
    <n v="9"/>
    <b v="0"/>
    <s v="games/video games"/>
    <n v="3.42"/>
    <n v="69.266666670000006"/>
    <x v="6"/>
  </r>
  <r>
    <x v="2"/>
    <x v="0"/>
    <s v="USD"/>
    <n v="1408913291"/>
    <n v="1406321291"/>
    <b v="0"/>
    <n v="2"/>
    <b v="0"/>
    <s v="games/video games"/>
    <n v="8.3333333333333343E-2"/>
    <n v="69.266666670000006"/>
    <x v="6"/>
  </r>
  <r>
    <x v="2"/>
    <x v="0"/>
    <s v="USD"/>
    <n v="1402852087"/>
    <n v="1400260087"/>
    <b v="0"/>
    <n v="0"/>
    <b v="0"/>
    <s v="games/video games"/>
    <n v="0"/>
    <n v="69.266666670000006"/>
    <x v="6"/>
  </r>
  <r>
    <x v="2"/>
    <x v="0"/>
    <s v="USD"/>
    <n v="1398366667"/>
    <n v="1395774667"/>
    <b v="0"/>
    <n v="147"/>
    <b v="0"/>
    <s v="games/video games"/>
    <n v="14.182977777777777"/>
    <n v="69.266666670000006"/>
    <x v="6"/>
  </r>
  <r>
    <x v="2"/>
    <x v="6"/>
    <s v="EUR"/>
    <n v="1435293175"/>
    <n v="1432701175"/>
    <b v="0"/>
    <n v="49"/>
    <b v="0"/>
    <s v="games/video games"/>
    <n v="7.8266666666666662"/>
    <n v="69.266666670000006"/>
    <x v="6"/>
  </r>
  <r>
    <x v="2"/>
    <x v="2"/>
    <s v="AUD"/>
    <n v="1432873653"/>
    <n v="1430281653"/>
    <b v="0"/>
    <n v="1"/>
    <b v="0"/>
    <s v="games/video games"/>
    <n v="3.8464497269020695E-2"/>
    <n v="69.266666670000006"/>
    <x v="6"/>
  </r>
  <r>
    <x v="2"/>
    <x v="1"/>
    <s v="GBP"/>
    <n v="1460313672"/>
    <n v="1457725272"/>
    <b v="0"/>
    <n v="2"/>
    <b v="0"/>
    <s v="games/video games"/>
    <n v="12.5"/>
    <n v="69.266666670000006"/>
    <x v="6"/>
  </r>
  <r>
    <x v="2"/>
    <x v="0"/>
    <s v="USD"/>
    <n v="1357432638"/>
    <n v="1354840638"/>
    <b v="0"/>
    <n v="7"/>
    <b v="0"/>
    <s v="games/video games"/>
    <n v="1.05"/>
    <n v="69.266666670000006"/>
    <x v="6"/>
  </r>
  <r>
    <x v="2"/>
    <x v="5"/>
    <s v="CAD"/>
    <n v="1455232937"/>
    <n v="1453936937"/>
    <b v="0"/>
    <n v="4"/>
    <b v="0"/>
    <s v="games/video games"/>
    <n v="14.083333333333334"/>
    <n v="69.266666670000006"/>
    <x v="6"/>
  </r>
  <r>
    <x v="2"/>
    <x v="0"/>
    <s v="USD"/>
    <n v="1318180033"/>
    <n v="1315588033"/>
    <b v="0"/>
    <n v="27"/>
    <b v="0"/>
    <s v="games/video games"/>
    <n v="18.300055555555556"/>
    <n v="69.266666670000006"/>
    <x v="6"/>
  </r>
  <r>
    <x v="2"/>
    <x v="0"/>
    <s v="USD"/>
    <n v="1377867220"/>
    <n v="1375275220"/>
    <b v="0"/>
    <n v="94"/>
    <b v="0"/>
    <s v="games/video games"/>
    <n v="5.0347999999999997"/>
    <n v="69.266666670000006"/>
    <x v="6"/>
  </r>
  <r>
    <x v="2"/>
    <x v="0"/>
    <s v="USD"/>
    <n v="1412393400"/>
    <n v="1409747154"/>
    <b v="0"/>
    <n v="29"/>
    <b v="0"/>
    <s v="games/video games"/>
    <n v="17.933333333333334"/>
    <n v="69.266666670000006"/>
    <x v="6"/>
  </r>
  <r>
    <x v="2"/>
    <x v="0"/>
    <s v="USD"/>
    <n v="1393786877"/>
    <n v="1390330877"/>
    <b v="0"/>
    <n v="7"/>
    <b v="0"/>
    <s v="games/video games"/>
    <n v="4.7E-2"/>
    <n v="69.266666670000006"/>
    <x v="6"/>
  </r>
  <r>
    <x v="2"/>
    <x v="0"/>
    <s v="USD"/>
    <n v="1397413095"/>
    <n v="1394821095"/>
    <b v="0"/>
    <n v="22"/>
    <b v="0"/>
    <s v="games/video games"/>
    <n v="7.2120000000000006"/>
    <n v="69.266666670000006"/>
    <x v="6"/>
  </r>
  <r>
    <x v="2"/>
    <x v="1"/>
    <s v="GBP"/>
    <n v="1431547468"/>
    <n v="1428955468"/>
    <b v="0"/>
    <n v="1"/>
    <b v="0"/>
    <s v="games/video games"/>
    <n v="0.5"/>
    <n v="69.266666670000006"/>
    <x v="6"/>
  </r>
  <r>
    <x v="2"/>
    <x v="12"/>
    <s v="EUR"/>
    <n v="1455417571"/>
    <n v="1452825571"/>
    <b v="0"/>
    <n v="10"/>
    <b v="0"/>
    <s v="games/video games"/>
    <n v="2.5"/>
    <n v="69.266666670000006"/>
    <x v="6"/>
  </r>
  <r>
    <x v="2"/>
    <x v="0"/>
    <s v="USD"/>
    <n v="1468519920"/>
    <n v="1466188338"/>
    <b v="0"/>
    <n v="6"/>
    <b v="0"/>
    <s v="games/video games"/>
    <n v="4.1000000000000002E-2"/>
    <n v="69.266666670000006"/>
    <x v="6"/>
  </r>
  <r>
    <x v="2"/>
    <x v="0"/>
    <s v="USD"/>
    <n v="1386568740"/>
    <n v="1383095125"/>
    <b v="0"/>
    <n v="24"/>
    <b v="0"/>
    <s v="games/video games"/>
    <n v="5.3125"/>
    <n v="69.266666670000006"/>
    <x v="6"/>
  </r>
  <r>
    <x v="2"/>
    <x v="0"/>
    <s v="USD"/>
    <n v="1466227190"/>
    <n v="1461043190"/>
    <b v="0"/>
    <n v="15"/>
    <b v="0"/>
    <s v="games/video games"/>
    <n v="1.6199999999999999"/>
    <n v="69.266666670000006"/>
    <x v="6"/>
  </r>
  <r>
    <x v="2"/>
    <x v="1"/>
    <s v="GBP"/>
    <n v="1402480221"/>
    <n v="1399888221"/>
    <b v="0"/>
    <n v="37"/>
    <b v="0"/>
    <s v="games/video games"/>
    <n v="4.9516666666666671"/>
    <n v="69.266666670000006"/>
    <x v="6"/>
  </r>
  <r>
    <x v="2"/>
    <x v="0"/>
    <s v="USD"/>
    <n v="1395627327"/>
    <n v="1393038927"/>
    <b v="0"/>
    <n v="20"/>
    <b v="0"/>
    <s v="games/video games"/>
    <n v="0.159"/>
    <n v="69.266666670000006"/>
    <x v="6"/>
  </r>
  <r>
    <x v="2"/>
    <x v="0"/>
    <s v="USD"/>
    <n v="1333557975"/>
    <n v="1330969575"/>
    <b v="0"/>
    <n v="7"/>
    <b v="0"/>
    <s v="games/video games"/>
    <n v="41.25"/>
    <n v="69.266666670000006"/>
    <x v="6"/>
  </r>
  <r>
    <x v="2"/>
    <x v="0"/>
    <s v="USD"/>
    <n v="1406148024"/>
    <n v="1403556024"/>
    <b v="0"/>
    <n v="0"/>
    <b v="0"/>
    <s v="games/video games"/>
    <n v="0"/>
    <n v="69.266666670000006"/>
    <x v="6"/>
  </r>
  <r>
    <x v="2"/>
    <x v="0"/>
    <s v="USD"/>
    <n v="1334326635"/>
    <n v="1329146235"/>
    <b v="0"/>
    <n v="21"/>
    <b v="0"/>
    <s v="games/video games"/>
    <n v="2.93"/>
    <n v="69.266666670000006"/>
    <x v="6"/>
  </r>
  <r>
    <x v="2"/>
    <x v="0"/>
    <s v="USD"/>
    <n v="1479495790"/>
    <n v="1476900190"/>
    <b v="0"/>
    <n v="3"/>
    <b v="0"/>
    <s v="games/video games"/>
    <n v="0.44999999999999996"/>
    <n v="69.266666670000006"/>
    <x v="6"/>
  </r>
  <r>
    <x v="2"/>
    <x v="0"/>
    <s v="USD"/>
    <n v="1354919022"/>
    <n v="1352327022"/>
    <b v="0"/>
    <n v="11"/>
    <b v="0"/>
    <s v="games/video games"/>
    <n v="0.51"/>
    <n v="69.266666670000006"/>
    <x v="6"/>
  </r>
  <r>
    <x v="2"/>
    <x v="0"/>
    <s v="USD"/>
    <n v="1452228790"/>
    <n v="1449636790"/>
    <b v="0"/>
    <n v="1"/>
    <b v="0"/>
    <s v="games/video games"/>
    <n v="0.04"/>
    <n v="69.266666670000006"/>
    <x v="6"/>
  </r>
  <r>
    <x v="2"/>
    <x v="0"/>
    <s v="USD"/>
    <n v="1421656200"/>
    <n v="1416507211"/>
    <b v="0"/>
    <n v="312"/>
    <b v="0"/>
    <s v="games/video games"/>
    <n v="35.537409090909087"/>
    <n v="69.266666670000006"/>
    <x v="6"/>
  </r>
  <r>
    <x v="2"/>
    <x v="1"/>
    <s v="GBP"/>
    <n v="1408058820"/>
    <n v="1405466820"/>
    <b v="0"/>
    <n v="1"/>
    <b v="0"/>
    <s v="games/video games"/>
    <n v="0.5"/>
    <n v="69.266666670000006"/>
    <x v="6"/>
  </r>
  <r>
    <x v="2"/>
    <x v="1"/>
    <s v="GBP"/>
    <n v="1381306687"/>
    <n v="1378714687"/>
    <b v="0"/>
    <n v="3"/>
    <b v="0"/>
    <s v="games/video games"/>
    <n v="0.16666666666666669"/>
    <n v="69.266666670000006"/>
    <x v="6"/>
  </r>
  <r>
    <x v="2"/>
    <x v="0"/>
    <s v="USD"/>
    <n v="1459352495"/>
    <n v="1456764095"/>
    <b v="0"/>
    <n v="4"/>
    <b v="0"/>
    <s v="games/video games"/>
    <n v="0.13250000000000001"/>
    <n v="69.266666670000006"/>
    <x v="6"/>
  </r>
  <r>
    <x v="2"/>
    <x v="0"/>
    <s v="USD"/>
    <n v="1339273208"/>
    <n v="1334089208"/>
    <b v="0"/>
    <n v="10"/>
    <b v="0"/>
    <s v="games/video games"/>
    <n v="3.5704000000000007E-2"/>
    <n v="69.266666670000006"/>
    <x v="6"/>
  </r>
  <r>
    <x v="2"/>
    <x v="12"/>
    <s v="EUR"/>
    <n v="1451053313"/>
    <n v="1448461313"/>
    <b v="0"/>
    <n v="8"/>
    <b v="0"/>
    <s v="games/video games"/>
    <n v="8.3000000000000007"/>
    <n v="69.266666670000006"/>
    <x v="6"/>
  </r>
  <r>
    <x v="2"/>
    <x v="2"/>
    <s v="AUD"/>
    <n v="1396666779"/>
    <n v="1394078379"/>
    <b v="0"/>
    <n v="3"/>
    <b v="0"/>
    <s v="games/video games"/>
    <n v="2.4222222222222221"/>
    <n v="69.266666670000006"/>
    <x v="6"/>
  </r>
  <r>
    <x v="2"/>
    <x v="0"/>
    <s v="USD"/>
    <n v="1396810864"/>
    <n v="1395687664"/>
    <b v="0"/>
    <n v="1"/>
    <b v="0"/>
    <s v="games/video games"/>
    <n v="0.23809523809523811"/>
    <n v="69.266666670000006"/>
    <x v="6"/>
  </r>
  <r>
    <x v="2"/>
    <x v="0"/>
    <s v="USD"/>
    <n v="1319835400"/>
    <n v="1315947400"/>
    <b v="0"/>
    <n v="0"/>
    <b v="0"/>
    <s v="games/video games"/>
    <n v="0"/>
    <n v="69.266666670000006"/>
    <x v="6"/>
  </r>
  <r>
    <x v="2"/>
    <x v="0"/>
    <s v="USD"/>
    <n v="1457904316"/>
    <n v="1455315916"/>
    <b v="0"/>
    <n v="5"/>
    <b v="0"/>
    <s v="games/video games"/>
    <n v="1.1599999999999999E-2"/>
    <n v="69.266666670000006"/>
    <x v="6"/>
  </r>
  <r>
    <x v="2"/>
    <x v="1"/>
    <s v="GBP"/>
    <n v="1369932825"/>
    <n v="1368723225"/>
    <b v="0"/>
    <n v="0"/>
    <b v="0"/>
    <s v="games/video games"/>
    <n v="0"/>
    <n v="69.266666670000006"/>
    <x v="6"/>
  </r>
  <r>
    <x v="2"/>
    <x v="0"/>
    <s v="USD"/>
    <n v="1397910848"/>
    <n v="1395318848"/>
    <b v="0"/>
    <n v="3"/>
    <b v="0"/>
    <s v="games/video games"/>
    <n v="0.22"/>
    <n v="69.266666670000006"/>
    <x v="6"/>
  </r>
  <r>
    <x v="2"/>
    <x v="0"/>
    <s v="USD"/>
    <n v="1430409651"/>
    <n v="1427817651"/>
    <b v="0"/>
    <n v="7"/>
    <b v="0"/>
    <s v="games/mobile games"/>
    <n v="0.47222222222222221"/>
    <n v="69.266666670000006"/>
    <x v="6"/>
  </r>
  <r>
    <x v="2"/>
    <x v="1"/>
    <s v="GBP"/>
    <n v="1443193130"/>
    <n v="1438009130"/>
    <b v="0"/>
    <n v="0"/>
    <b v="0"/>
    <s v="games/mobile games"/>
    <n v="0"/>
    <n v="69.266666670000006"/>
    <x v="6"/>
  </r>
  <r>
    <x v="2"/>
    <x v="0"/>
    <s v="USD"/>
    <n v="1468482694"/>
    <n v="1465890694"/>
    <b v="0"/>
    <n v="2"/>
    <b v="0"/>
    <s v="games/mobile games"/>
    <n v="0.5"/>
    <n v="69.266666670000006"/>
    <x v="6"/>
  </r>
  <r>
    <x v="2"/>
    <x v="0"/>
    <s v="USD"/>
    <n v="1416000600"/>
    <n v="1413318600"/>
    <b v="0"/>
    <n v="23"/>
    <b v="0"/>
    <s v="games/mobile games"/>
    <n v="1.6714285714285713"/>
    <n v="69.266666670000006"/>
    <x v="6"/>
  </r>
  <r>
    <x v="2"/>
    <x v="1"/>
    <s v="GBP"/>
    <n v="1407425717"/>
    <n v="1404833717"/>
    <b v="0"/>
    <n v="1"/>
    <b v="0"/>
    <s v="games/mobile games"/>
    <n v="0.1"/>
    <n v="69.266666670000006"/>
    <x v="6"/>
  </r>
  <r>
    <x v="2"/>
    <x v="0"/>
    <s v="USD"/>
    <n v="1465107693"/>
    <n v="1462515693"/>
    <b v="0"/>
    <n v="2"/>
    <b v="0"/>
    <s v="games/mobile games"/>
    <n v="0.105"/>
    <n v="69.266666670000006"/>
    <x v="6"/>
  </r>
  <r>
    <x v="2"/>
    <x v="0"/>
    <s v="USD"/>
    <n v="1416963300"/>
    <n v="1411775700"/>
    <b v="0"/>
    <n v="3"/>
    <b v="0"/>
    <s v="games/mobile games"/>
    <n v="0.22"/>
    <n v="69.266666670000006"/>
    <x v="6"/>
  </r>
  <r>
    <x v="2"/>
    <x v="2"/>
    <s v="AUD"/>
    <n v="1450993668"/>
    <n v="1448401668"/>
    <b v="0"/>
    <n v="0"/>
    <b v="0"/>
    <s v="games/mobile games"/>
    <n v="0"/>
    <n v="69.266666670000006"/>
    <x v="6"/>
  </r>
  <r>
    <x v="2"/>
    <x v="5"/>
    <s v="CAD"/>
    <n v="1483238771"/>
    <n v="1480646771"/>
    <b v="0"/>
    <n v="13"/>
    <b v="0"/>
    <s v="games/mobile games"/>
    <n v="14.38"/>
    <n v="69.266666670000006"/>
    <x v="6"/>
  </r>
  <r>
    <x v="2"/>
    <x v="1"/>
    <s v="GBP"/>
    <n v="1406799981"/>
    <n v="1404207981"/>
    <b v="0"/>
    <n v="1"/>
    <b v="0"/>
    <s v="games/mobile games"/>
    <n v="0.66666666666666674"/>
    <n v="69.266666670000006"/>
    <x v="6"/>
  </r>
  <r>
    <x v="2"/>
    <x v="2"/>
    <s v="AUD"/>
    <n v="1417235580"/>
    <n v="1416034228"/>
    <b v="0"/>
    <n v="1"/>
    <b v="0"/>
    <s v="games/mobile games"/>
    <n v="4.0000000000000001E-3"/>
    <n v="69.266666670000006"/>
    <x v="6"/>
  </r>
  <r>
    <x v="2"/>
    <x v="12"/>
    <s v="EUR"/>
    <n v="1470527094"/>
    <n v="1467935094"/>
    <b v="0"/>
    <n v="1"/>
    <b v="0"/>
    <s v="games/mobile games"/>
    <n v="5"/>
    <n v="69.266666670000006"/>
    <x v="6"/>
  </r>
  <r>
    <x v="2"/>
    <x v="6"/>
    <s v="EUR"/>
    <n v="1450541229"/>
    <n v="1447949229"/>
    <b v="0"/>
    <n v="6"/>
    <b v="0"/>
    <s v="games/mobile games"/>
    <n v="6.4439140811455857"/>
    <n v="69.266666670000006"/>
    <x v="6"/>
  </r>
  <r>
    <x v="2"/>
    <x v="0"/>
    <s v="USD"/>
    <n v="1461440421"/>
    <n v="1458848421"/>
    <b v="0"/>
    <n v="39"/>
    <b v="0"/>
    <s v="games/mobile games"/>
    <n v="39.5"/>
    <n v="69.266666670000006"/>
    <x v="6"/>
  </r>
  <r>
    <x v="2"/>
    <x v="0"/>
    <s v="USD"/>
    <n v="1485035131"/>
    <n v="1483307131"/>
    <b v="0"/>
    <n v="4"/>
    <b v="0"/>
    <s v="games/mobile games"/>
    <n v="0.35714285714285715"/>
    <n v="69.266666670000006"/>
    <x v="6"/>
  </r>
  <r>
    <x v="2"/>
    <x v="0"/>
    <s v="USD"/>
    <n v="1420100426"/>
    <n v="1417508426"/>
    <b v="0"/>
    <n v="1"/>
    <b v="0"/>
    <s v="games/mobile games"/>
    <n v="6.25E-2"/>
    <n v="69.266666670000006"/>
    <x v="6"/>
  </r>
  <r>
    <x v="2"/>
    <x v="1"/>
    <s v="GBP"/>
    <n v="1438859121"/>
    <n v="1436267121"/>
    <b v="0"/>
    <n v="0"/>
    <b v="0"/>
    <s v="games/mobile games"/>
    <n v="0"/>
    <n v="69.266666670000006"/>
    <x v="6"/>
  </r>
  <r>
    <x v="2"/>
    <x v="12"/>
    <s v="EUR"/>
    <n v="1436460450"/>
    <n v="1433868450"/>
    <b v="0"/>
    <n v="0"/>
    <b v="0"/>
    <s v="games/mobile games"/>
    <n v="0"/>
    <n v="69.266666670000006"/>
    <x v="6"/>
  </r>
  <r>
    <x v="2"/>
    <x v="0"/>
    <s v="USD"/>
    <n v="1424131727"/>
    <n v="1421539727"/>
    <b v="0"/>
    <n v="0"/>
    <b v="0"/>
    <s v="games/mobile games"/>
    <n v="0"/>
    <n v="69.266666670000006"/>
    <x v="6"/>
  </r>
  <r>
    <x v="2"/>
    <x v="0"/>
    <s v="USD"/>
    <n v="1450327126"/>
    <n v="1447735126"/>
    <b v="0"/>
    <n v="8"/>
    <b v="0"/>
    <s v="games/mobile games"/>
    <n v="0.41333333333333333"/>
    <n v="69.266666670000006"/>
    <x v="6"/>
  </r>
  <r>
    <x v="2"/>
    <x v="0"/>
    <s v="USD"/>
    <n v="1430281320"/>
    <n v="1427689320"/>
    <b v="0"/>
    <n v="0"/>
    <b v="0"/>
    <s v="food/food trucks"/>
    <n v="0"/>
    <n v="69.266666670000006"/>
    <x v="7"/>
  </r>
  <r>
    <x v="2"/>
    <x v="0"/>
    <s v="USD"/>
    <n v="1412272592"/>
    <n v="1407088592"/>
    <b v="0"/>
    <n v="1"/>
    <b v="0"/>
    <s v="food/food trucks"/>
    <n v="0.125"/>
    <n v="69.266666670000006"/>
    <x v="7"/>
  </r>
  <r>
    <x v="2"/>
    <x v="0"/>
    <s v="USD"/>
    <n v="1399071173"/>
    <n v="1395787973"/>
    <b v="0"/>
    <n v="12"/>
    <b v="0"/>
    <s v="food/food trucks"/>
    <n v="8.8333333333333339"/>
    <n v="69.266666670000006"/>
    <x v="7"/>
  </r>
  <r>
    <x v="2"/>
    <x v="5"/>
    <s v="CAD"/>
    <n v="1413760783"/>
    <n v="1408576783"/>
    <b v="0"/>
    <n v="0"/>
    <b v="0"/>
    <s v="food/food trucks"/>
    <n v="0"/>
    <n v="69.266666670000006"/>
    <x v="7"/>
  </r>
  <r>
    <x v="2"/>
    <x v="0"/>
    <s v="USD"/>
    <n v="1480568781"/>
    <n v="1477973181"/>
    <b v="0"/>
    <n v="3"/>
    <b v="0"/>
    <s v="food/food trucks"/>
    <n v="0.48666666666666669"/>
    <n v="69.266666670000006"/>
    <x v="7"/>
  </r>
  <r>
    <x v="2"/>
    <x v="0"/>
    <s v="USD"/>
    <n v="1466096566"/>
    <n v="1463504566"/>
    <b v="0"/>
    <n v="2"/>
    <b v="0"/>
    <s v="food/food trucks"/>
    <n v="0.15"/>
    <n v="69.266666670000006"/>
    <x v="7"/>
  </r>
  <r>
    <x v="2"/>
    <x v="0"/>
    <s v="USD"/>
    <n v="1452293675"/>
    <n v="1447109675"/>
    <b v="0"/>
    <n v="6"/>
    <b v="0"/>
    <s v="food/food trucks"/>
    <n v="10.08"/>
    <n v="69.266666670000006"/>
    <x v="7"/>
  </r>
  <r>
    <x v="2"/>
    <x v="0"/>
    <s v="USD"/>
    <n v="1441592863"/>
    <n v="1439000863"/>
    <b v="0"/>
    <n v="0"/>
    <b v="0"/>
    <s v="food/food trucks"/>
    <n v="0"/>
    <n v="69.266666670000006"/>
    <x v="7"/>
  </r>
  <r>
    <x v="2"/>
    <x v="0"/>
    <s v="USD"/>
    <n v="1431709312"/>
    <n v="1429117312"/>
    <b v="0"/>
    <n v="15"/>
    <b v="0"/>
    <s v="food/food trucks"/>
    <n v="5.6937500000000005"/>
    <n v="69.266666670000006"/>
    <x v="7"/>
  </r>
  <r>
    <x v="2"/>
    <x v="0"/>
    <s v="USD"/>
    <n v="1434647305"/>
    <n v="1432055305"/>
    <b v="0"/>
    <n v="1"/>
    <b v="0"/>
    <s v="food/food trucks"/>
    <n v="0.625"/>
    <n v="69.266666670000006"/>
    <x v="7"/>
  </r>
  <r>
    <x v="2"/>
    <x v="0"/>
    <s v="USD"/>
    <n v="1441507006"/>
    <n v="1438915006"/>
    <b v="0"/>
    <n v="3"/>
    <b v="0"/>
    <s v="food/food trucks"/>
    <n v="6.5"/>
    <n v="69.266666670000006"/>
    <x v="7"/>
  </r>
  <r>
    <x v="2"/>
    <x v="0"/>
    <s v="USD"/>
    <n v="1408040408"/>
    <n v="1405448408"/>
    <b v="0"/>
    <n v="8"/>
    <b v="0"/>
    <s v="food/food trucks"/>
    <n v="0.752"/>
    <n v="69.266666670000006"/>
    <x v="7"/>
  </r>
  <r>
    <x v="2"/>
    <x v="0"/>
    <s v="USD"/>
    <n v="1424742162"/>
    <n v="1422150162"/>
    <b v="0"/>
    <n v="0"/>
    <b v="0"/>
    <s v="food/food trucks"/>
    <n v="0"/>
    <n v="69.266666670000006"/>
    <x v="7"/>
  </r>
  <r>
    <x v="2"/>
    <x v="0"/>
    <s v="USD"/>
    <n v="1417795480"/>
    <n v="1412607880"/>
    <b v="0"/>
    <n v="3"/>
    <b v="0"/>
    <s v="food/food trucks"/>
    <n v="1.51"/>
    <n v="69.266666670000006"/>
    <x v="7"/>
  </r>
  <r>
    <x v="2"/>
    <x v="0"/>
    <s v="USD"/>
    <n v="1418091128"/>
    <n v="1415499128"/>
    <b v="0"/>
    <n v="3"/>
    <b v="0"/>
    <s v="food/food trucks"/>
    <n v="0.46666666666666673"/>
    <n v="69.266666670000006"/>
    <x v="7"/>
  </r>
  <r>
    <x v="2"/>
    <x v="0"/>
    <s v="USD"/>
    <n v="1435679100"/>
    <n v="1433006765"/>
    <b v="0"/>
    <n v="0"/>
    <b v="0"/>
    <s v="food/food trucks"/>
    <n v="0"/>
    <n v="69.266666670000006"/>
    <x v="7"/>
  </r>
  <r>
    <x v="2"/>
    <x v="0"/>
    <s v="USD"/>
    <n v="1427510586"/>
    <n v="1424922186"/>
    <b v="0"/>
    <n v="19"/>
    <b v="0"/>
    <s v="food/food trucks"/>
    <n v="3.85"/>
    <n v="69.266666670000006"/>
    <x v="7"/>
  </r>
  <r>
    <x v="2"/>
    <x v="0"/>
    <s v="USD"/>
    <n v="1432047989"/>
    <n v="1430233589"/>
    <b v="0"/>
    <n v="0"/>
    <b v="0"/>
    <s v="food/food trucks"/>
    <n v="0"/>
    <n v="69.266666670000006"/>
    <x v="7"/>
  </r>
  <r>
    <x v="2"/>
    <x v="0"/>
    <s v="USD"/>
    <n v="1411662264"/>
    <n v="1408983864"/>
    <b v="0"/>
    <n v="2"/>
    <b v="0"/>
    <s v="food/food trucks"/>
    <n v="5.8333333333333341E-2"/>
    <n v="69.266666670000006"/>
    <x v="7"/>
  </r>
  <r>
    <x v="2"/>
    <x v="0"/>
    <s v="USD"/>
    <n v="1407604920"/>
    <n v="1405012920"/>
    <b v="0"/>
    <n v="0"/>
    <b v="0"/>
    <s v="food/food trucks"/>
    <n v="0"/>
    <n v="69.266666670000006"/>
    <x v="7"/>
  </r>
  <r>
    <x v="2"/>
    <x v="0"/>
    <s v="USD"/>
    <n v="1466270582"/>
    <n v="1463678582"/>
    <b v="0"/>
    <n v="0"/>
    <b v="0"/>
    <s v="food/food trucks"/>
    <n v="0"/>
    <n v="69.266666670000006"/>
    <x v="7"/>
  </r>
  <r>
    <x v="2"/>
    <x v="0"/>
    <s v="USD"/>
    <n v="1404623330"/>
    <n v="1401685730"/>
    <b v="0"/>
    <n v="25"/>
    <b v="0"/>
    <s v="food/food trucks"/>
    <n v="20.705000000000002"/>
    <n v="69.266666670000006"/>
    <x v="7"/>
  </r>
  <r>
    <x v="2"/>
    <x v="0"/>
    <s v="USD"/>
    <n v="1435291200"/>
    <n v="1432640342"/>
    <b v="0"/>
    <n v="8"/>
    <b v="0"/>
    <s v="food/food trucks"/>
    <n v="19.139999999999997"/>
    <n v="69.266666670000006"/>
    <x v="7"/>
  </r>
  <r>
    <x v="2"/>
    <x v="0"/>
    <s v="USD"/>
    <n v="1410543495"/>
    <n v="1407865095"/>
    <b v="0"/>
    <n v="16"/>
    <b v="0"/>
    <s v="food/food trucks"/>
    <n v="1.6316666666666666"/>
    <n v="69.266666670000006"/>
    <x v="7"/>
  </r>
  <r>
    <x v="2"/>
    <x v="0"/>
    <s v="USD"/>
    <n v="1474507065"/>
    <n v="1471915065"/>
    <b v="0"/>
    <n v="3"/>
    <b v="0"/>
    <s v="food/food trucks"/>
    <n v="5.6666666666666661"/>
    <n v="69.266666670000006"/>
    <x v="7"/>
  </r>
  <r>
    <x v="2"/>
    <x v="0"/>
    <s v="USD"/>
    <n v="1424593763"/>
    <n v="1422001763"/>
    <b v="0"/>
    <n v="3"/>
    <b v="0"/>
    <s v="food/food trucks"/>
    <n v="0.16999999999999998"/>
    <n v="69.266666670000006"/>
    <x v="7"/>
  </r>
  <r>
    <x v="2"/>
    <x v="1"/>
    <s v="GBP"/>
    <n v="1433021171"/>
    <n v="1430429171"/>
    <b v="0"/>
    <n v="2"/>
    <b v="0"/>
    <s v="food/food trucks"/>
    <n v="0.4"/>
    <n v="69.266666670000006"/>
    <x v="7"/>
  </r>
  <r>
    <x v="2"/>
    <x v="0"/>
    <s v="USD"/>
    <n v="1415909927"/>
    <n v="1414351127"/>
    <b v="0"/>
    <n v="1"/>
    <b v="0"/>
    <s v="food/food trucks"/>
    <n v="0.1"/>
    <n v="69.266666670000006"/>
    <x v="7"/>
  </r>
  <r>
    <x v="2"/>
    <x v="0"/>
    <s v="USD"/>
    <n v="1408551752"/>
    <n v="1405959752"/>
    <b v="0"/>
    <n v="0"/>
    <b v="0"/>
    <s v="food/food trucks"/>
    <n v="0"/>
    <n v="69.266666670000006"/>
    <x v="7"/>
  </r>
  <r>
    <x v="2"/>
    <x v="0"/>
    <s v="USD"/>
    <n v="1438576057"/>
    <n v="1435552057"/>
    <b v="0"/>
    <n v="1"/>
    <b v="0"/>
    <s v="food/food trucks"/>
    <n v="2.4E-2"/>
    <n v="69.266666670000006"/>
    <x v="7"/>
  </r>
  <r>
    <x v="2"/>
    <x v="0"/>
    <s v="USD"/>
    <n v="1462738327"/>
    <n v="1460146327"/>
    <b v="0"/>
    <n v="19"/>
    <b v="0"/>
    <s v="food/food trucks"/>
    <n v="5.9066666666666672"/>
    <n v="69.266666670000006"/>
    <x v="7"/>
  </r>
  <r>
    <x v="2"/>
    <x v="0"/>
    <s v="USD"/>
    <n v="1436981339"/>
    <n v="1434389339"/>
    <b v="0"/>
    <n v="9"/>
    <b v="0"/>
    <s v="food/food trucks"/>
    <n v="2.9250000000000003"/>
    <n v="69.266666670000006"/>
    <x v="7"/>
  </r>
  <r>
    <x v="2"/>
    <x v="2"/>
    <s v="AUD"/>
    <n v="1488805200"/>
    <n v="1484094498"/>
    <b v="0"/>
    <n v="1"/>
    <b v="0"/>
    <s v="food/food trucks"/>
    <n v="5.7142857142857143E-3"/>
    <n v="69.266666670000006"/>
    <x v="7"/>
  </r>
  <r>
    <x v="2"/>
    <x v="1"/>
    <s v="GBP"/>
    <n v="1413388296"/>
    <n v="1410796296"/>
    <b v="0"/>
    <n v="0"/>
    <b v="0"/>
    <s v="food/food trucks"/>
    <n v="0"/>
    <n v="69.266666670000006"/>
    <x v="7"/>
  </r>
  <r>
    <x v="2"/>
    <x v="0"/>
    <s v="USD"/>
    <n v="1408225452"/>
    <n v="1405633452"/>
    <b v="0"/>
    <n v="1"/>
    <b v="0"/>
    <s v="food/food trucks"/>
    <n v="6.6666666666666671E-3"/>
    <n v="69.266666670000006"/>
    <x v="7"/>
  </r>
  <r>
    <x v="2"/>
    <x v="5"/>
    <s v="CAD"/>
    <n v="1446052627"/>
    <n v="1443460627"/>
    <b v="0"/>
    <n v="5"/>
    <b v="0"/>
    <s v="food/food trucks"/>
    <n v="5.3333333333333339"/>
    <n v="69.266666670000006"/>
    <x v="7"/>
  </r>
  <r>
    <x v="2"/>
    <x v="0"/>
    <s v="USD"/>
    <n v="1403983314"/>
    <n v="1400786514"/>
    <b v="0"/>
    <n v="85"/>
    <b v="0"/>
    <s v="food/food trucks"/>
    <n v="11.75"/>
    <n v="69.266666670000006"/>
    <x v="7"/>
  </r>
  <r>
    <x v="2"/>
    <x v="0"/>
    <s v="USD"/>
    <n v="1425197321"/>
    <n v="1422605321"/>
    <b v="0"/>
    <n v="3"/>
    <b v="0"/>
    <s v="food/food trucks"/>
    <n v="8.0000000000000002E-3"/>
    <n v="69.266666670000006"/>
    <x v="7"/>
  </r>
  <r>
    <x v="2"/>
    <x v="0"/>
    <s v="USD"/>
    <n v="1484239320"/>
    <n v="1482609088"/>
    <b v="0"/>
    <n v="4"/>
    <b v="0"/>
    <s v="food/food trucks"/>
    <n v="4.2"/>
    <n v="69.266666670000006"/>
    <x v="7"/>
  </r>
  <r>
    <x v="2"/>
    <x v="0"/>
    <s v="USD"/>
    <n v="1478059140"/>
    <n v="1476391223"/>
    <b v="0"/>
    <n v="3"/>
    <b v="0"/>
    <s v="food/food trucks"/>
    <n v="4"/>
    <n v="69.266666670000006"/>
    <x v="7"/>
  </r>
  <r>
    <x v="0"/>
    <x v="1"/>
    <s v="GBP"/>
    <n v="1486391011"/>
    <n v="1483712611"/>
    <b v="0"/>
    <n v="375"/>
    <b v="1"/>
    <s v="photography/photobooks"/>
    <n v="104.93636363636362"/>
    <n v="69.266666670000006"/>
    <x v="8"/>
  </r>
  <r>
    <x v="0"/>
    <x v="0"/>
    <s v="USD"/>
    <n v="1433736000"/>
    <n v="1430945149"/>
    <b v="0"/>
    <n v="111"/>
    <b v="1"/>
    <s v="photography/photobooks"/>
    <n v="105.44"/>
    <n v="69.266666670000006"/>
    <x v="8"/>
  </r>
  <r>
    <x v="0"/>
    <x v="1"/>
    <s v="GBP"/>
    <n v="1433198520"/>
    <n v="1430340195"/>
    <b v="0"/>
    <n v="123"/>
    <b v="1"/>
    <s v="photography/photobooks"/>
    <n v="106.73333333333332"/>
    <n v="69.266666670000006"/>
    <x v="8"/>
  </r>
  <r>
    <x v="0"/>
    <x v="0"/>
    <s v="USD"/>
    <n v="1431885600"/>
    <n v="1429133323"/>
    <b v="0"/>
    <n v="70"/>
    <b v="1"/>
    <s v="photography/photobooks"/>
    <n v="104.12571428571428"/>
    <n v="69.266666670000006"/>
    <x v="8"/>
  </r>
  <r>
    <x v="0"/>
    <x v="5"/>
    <s v="CAD"/>
    <n v="1482943740"/>
    <n v="1481129340"/>
    <b v="0"/>
    <n v="85"/>
    <b v="1"/>
    <s v="photography/photobooks"/>
    <n v="160.54999999999998"/>
    <n v="69.266666670000006"/>
    <x v="8"/>
  </r>
  <r>
    <x v="0"/>
    <x v="0"/>
    <s v="USD"/>
    <n v="1467242995"/>
    <n v="1465428595"/>
    <b v="0"/>
    <n v="86"/>
    <b v="1"/>
    <s v="photography/photobooks"/>
    <n v="107.77777777777777"/>
    <n v="69.266666670000006"/>
    <x v="8"/>
  </r>
  <r>
    <x v="0"/>
    <x v="0"/>
    <s v="USD"/>
    <n v="1409500725"/>
    <n v="1406908725"/>
    <b v="0"/>
    <n v="13"/>
    <b v="1"/>
    <s v="photography/photobooks"/>
    <n v="135"/>
    <n v="69.266666670000006"/>
    <x v="8"/>
  </r>
  <r>
    <x v="0"/>
    <x v="0"/>
    <s v="USD"/>
    <n v="1458480560"/>
    <n v="1455892160"/>
    <b v="0"/>
    <n v="33"/>
    <b v="1"/>
    <s v="photography/photobooks"/>
    <n v="109.07407407407408"/>
    <n v="69.266666670000006"/>
    <x v="8"/>
  </r>
  <r>
    <x v="0"/>
    <x v="1"/>
    <s v="GBP"/>
    <n v="1486814978"/>
    <n v="1484222978"/>
    <b v="0"/>
    <n v="15"/>
    <b v="1"/>
    <s v="photography/photobooks"/>
    <n v="290"/>
    <n v="69.266666670000006"/>
    <x v="8"/>
  </r>
  <r>
    <x v="0"/>
    <x v="0"/>
    <s v="USD"/>
    <n v="1460223453"/>
    <n v="1455043053"/>
    <b v="0"/>
    <n v="273"/>
    <b v="1"/>
    <s v="photography/photobooks"/>
    <n v="103.95714285714286"/>
    <n v="69.266666670000006"/>
    <x v="8"/>
  </r>
  <r>
    <x v="0"/>
    <x v="17"/>
    <s v="EUR"/>
    <n v="1428493379"/>
    <n v="1425901379"/>
    <b v="0"/>
    <n v="714"/>
    <b v="1"/>
    <s v="photography/photobooks"/>
    <n v="322.24"/>
    <n v="69.266666670000006"/>
    <x v="8"/>
  </r>
  <r>
    <x v="0"/>
    <x v="13"/>
    <s v="EUR"/>
    <n v="1450602000"/>
    <n v="1445415653"/>
    <b v="0"/>
    <n v="170"/>
    <b v="1"/>
    <s v="photography/photobooks"/>
    <n v="135"/>
    <n v="69.266666670000006"/>
    <x v="8"/>
  </r>
  <r>
    <x v="0"/>
    <x v="1"/>
    <s v="GBP"/>
    <n v="1450467539"/>
    <n v="1447875539"/>
    <b v="0"/>
    <n v="512"/>
    <b v="1"/>
    <s v="photography/photobooks"/>
    <n v="269.91034482758624"/>
    <n v="69.266666670000006"/>
    <x v="8"/>
  </r>
  <r>
    <x v="0"/>
    <x v="0"/>
    <s v="USD"/>
    <n v="1465797540"/>
    <n v="1463155034"/>
    <b v="0"/>
    <n v="314"/>
    <b v="1"/>
    <s v="photography/photobooks"/>
    <n v="253.29333333333332"/>
    <n v="69.266666670000006"/>
    <x v="8"/>
  </r>
  <r>
    <x v="0"/>
    <x v="0"/>
    <s v="USD"/>
    <n v="1451530800"/>
    <n v="1448463086"/>
    <b v="0"/>
    <n v="167"/>
    <b v="1"/>
    <s v="photography/photobooks"/>
    <n v="260.59999999999997"/>
    <n v="69.266666670000006"/>
    <x v="8"/>
  </r>
  <r>
    <x v="0"/>
    <x v="1"/>
    <s v="GBP"/>
    <n v="1436380200"/>
    <n v="1433615400"/>
    <b v="0"/>
    <n v="9"/>
    <b v="1"/>
    <s v="photography/photobooks"/>
    <n v="101.31677953348381"/>
    <n v="69.266666670000006"/>
    <x v="8"/>
  </r>
  <r>
    <x v="0"/>
    <x v="0"/>
    <s v="USD"/>
    <n v="1429183656"/>
    <n v="1427369256"/>
    <b v="0"/>
    <n v="103"/>
    <b v="1"/>
    <s v="photography/photobooks"/>
    <n v="125.60416666666667"/>
    <n v="69.266666670000006"/>
    <x v="8"/>
  </r>
  <r>
    <x v="0"/>
    <x v="1"/>
    <s v="GBP"/>
    <n v="1468593246"/>
    <n v="1466001246"/>
    <b v="0"/>
    <n v="111"/>
    <b v="1"/>
    <s v="photography/photobooks"/>
    <n v="102.43783333333334"/>
    <n v="69.266666670000006"/>
    <x v="8"/>
  </r>
  <r>
    <x v="0"/>
    <x v="2"/>
    <s v="AUD"/>
    <n v="1435388154"/>
    <n v="1432796154"/>
    <b v="0"/>
    <n v="271"/>
    <b v="1"/>
    <s v="photography/photobooks"/>
    <n v="199.244"/>
    <n v="69.266666670000006"/>
    <x v="8"/>
  </r>
  <r>
    <x v="0"/>
    <x v="0"/>
    <s v="USD"/>
    <n v="1433083527"/>
    <n v="1430491527"/>
    <b v="0"/>
    <n v="101"/>
    <b v="1"/>
    <s v="photography/photobooks"/>
    <n v="102.45398773006136"/>
    <n v="69.266666670000006"/>
    <x v="8"/>
  </r>
  <r>
    <x v="0"/>
    <x v="0"/>
    <s v="USD"/>
    <n v="1449205200"/>
    <n v="1445363833"/>
    <b v="0"/>
    <n v="57"/>
    <b v="1"/>
    <s v="photography/photobooks"/>
    <n v="102.94615384615385"/>
    <n v="69.266666670000006"/>
    <x v="8"/>
  </r>
  <r>
    <x v="0"/>
    <x v="12"/>
    <s v="EUR"/>
    <n v="1434197351"/>
    <n v="1431605351"/>
    <b v="0"/>
    <n v="62"/>
    <b v="1"/>
    <s v="photography/photobooks"/>
    <n v="100.86153846153847"/>
    <n v="69.266666670000006"/>
    <x v="8"/>
  </r>
  <r>
    <x v="0"/>
    <x v="15"/>
    <s v="EUR"/>
    <n v="1489238940"/>
    <n v="1486406253"/>
    <b v="0"/>
    <n v="32"/>
    <b v="1"/>
    <s v="photography/photobooks"/>
    <n v="114.99999999999999"/>
    <n v="69.266666670000006"/>
    <x v="8"/>
  </r>
  <r>
    <x v="0"/>
    <x v="13"/>
    <s v="EUR"/>
    <n v="1459418400"/>
    <n v="1456827573"/>
    <b v="0"/>
    <n v="141"/>
    <b v="1"/>
    <s v="photography/photobooks"/>
    <n v="104.16766467065868"/>
    <n v="69.266666670000006"/>
    <x v="8"/>
  </r>
  <r>
    <x v="0"/>
    <x v="0"/>
    <s v="USD"/>
    <n v="1458835264"/>
    <n v="1456246864"/>
    <b v="0"/>
    <n v="75"/>
    <b v="1"/>
    <s v="photography/photobooks"/>
    <n v="155.29999999999998"/>
    <n v="69.266666670000006"/>
    <x v="8"/>
  </r>
  <r>
    <x v="0"/>
    <x v="0"/>
    <s v="USD"/>
    <n v="1488053905"/>
    <n v="1485461905"/>
    <b v="0"/>
    <n v="46"/>
    <b v="1"/>
    <s v="photography/photobooks"/>
    <n v="106"/>
    <n v="69.266666670000006"/>
    <x v="8"/>
  </r>
  <r>
    <x v="0"/>
    <x v="11"/>
    <s v="SEK"/>
    <n v="1433106000"/>
    <n v="1431124572"/>
    <b v="0"/>
    <n v="103"/>
    <b v="1"/>
    <s v="photography/photobooks"/>
    <n v="254.31499999999997"/>
    <n v="69.266666670000006"/>
    <x v="8"/>
  </r>
  <r>
    <x v="0"/>
    <x v="5"/>
    <s v="CAD"/>
    <n v="1465505261"/>
    <n v="1464209261"/>
    <b v="0"/>
    <n v="6"/>
    <b v="1"/>
    <s v="photography/photobooks"/>
    <n v="101.1"/>
    <n v="69.266666670000006"/>
    <x v="8"/>
  </r>
  <r>
    <x v="0"/>
    <x v="0"/>
    <s v="USD"/>
    <n v="1448586000"/>
    <n v="1447195695"/>
    <b v="0"/>
    <n v="83"/>
    <b v="1"/>
    <s v="photography/photobooks"/>
    <n v="129.04"/>
    <n v="69.266666670000006"/>
    <x v="8"/>
  </r>
  <r>
    <x v="0"/>
    <x v="1"/>
    <s v="GBP"/>
    <n v="1485886100"/>
    <n v="1482862100"/>
    <b v="0"/>
    <n v="108"/>
    <b v="1"/>
    <s v="photography/photobooks"/>
    <n v="102.23076923076924"/>
    <n v="69.266666670000006"/>
    <x v="8"/>
  </r>
  <r>
    <x v="0"/>
    <x v="0"/>
    <s v="USD"/>
    <n v="1433880605"/>
    <n v="1428696605"/>
    <b v="0"/>
    <n v="25"/>
    <b v="1"/>
    <s v="photography/photobooks"/>
    <n v="131.80000000000001"/>
    <n v="69.266666670000006"/>
    <x v="8"/>
  </r>
  <r>
    <x v="0"/>
    <x v="0"/>
    <s v="USD"/>
    <n v="1401487756"/>
    <n v="1398895756"/>
    <b v="0"/>
    <n v="549"/>
    <b v="1"/>
    <s v="photography/photobooks"/>
    <n v="786.0802000000001"/>
    <n v="69.266666670000006"/>
    <x v="8"/>
  </r>
  <r>
    <x v="0"/>
    <x v="0"/>
    <s v="USD"/>
    <n v="1443826980"/>
    <n v="1441032457"/>
    <b v="0"/>
    <n v="222"/>
    <b v="1"/>
    <s v="photography/photobooks"/>
    <n v="145.70000000000002"/>
    <n v="69.266666670000006"/>
    <x v="8"/>
  </r>
  <r>
    <x v="0"/>
    <x v="0"/>
    <s v="USD"/>
    <n v="1468524340"/>
    <n v="1465932340"/>
    <b v="0"/>
    <n v="183"/>
    <b v="1"/>
    <s v="photography/photobooks"/>
    <n v="102.60000000000001"/>
    <n v="69.266666670000006"/>
    <x v="8"/>
  </r>
  <r>
    <x v="0"/>
    <x v="0"/>
    <s v="USD"/>
    <n v="1446346800"/>
    <n v="1443714800"/>
    <b v="0"/>
    <n v="89"/>
    <b v="1"/>
    <s v="photography/photobooks"/>
    <n v="172.27777777777777"/>
    <n v="69.266666670000006"/>
    <x v="8"/>
  </r>
  <r>
    <x v="0"/>
    <x v="0"/>
    <s v="USD"/>
    <n v="1476961513"/>
    <n v="1474369513"/>
    <b v="0"/>
    <n v="253"/>
    <b v="1"/>
    <s v="photography/photobooks"/>
    <n v="159.16819571865443"/>
    <n v="69.266666670000006"/>
    <x v="8"/>
  </r>
  <r>
    <x v="0"/>
    <x v="12"/>
    <s v="EUR"/>
    <n v="1440515112"/>
    <n v="1437923112"/>
    <b v="0"/>
    <n v="140"/>
    <b v="1"/>
    <s v="photography/photobooks"/>
    <n v="103.76666666666668"/>
    <n v="69.266666670000006"/>
    <x v="8"/>
  </r>
  <r>
    <x v="0"/>
    <x v="1"/>
    <s v="GBP"/>
    <n v="1480809600"/>
    <n v="1478431488"/>
    <b v="0"/>
    <n v="103"/>
    <b v="1"/>
    <s v="photography/photobooks"/>
    <n v="111.40954545454547"/>
    <n v="69.266666670000006"/>
    <x v="8"/>
  </r>
  <r>
    <x v="0"/>
    <x v="5"/>
    <s v="CAD"/>
    <n v="1459483200"/>
    <n v="1456852647"/>
    <b v="0"/>
    <n v="138"/>
    <b v="1"/>
    <s v="photography/photobooks"/>
    <n v="280.375"/>
    <n v="69.266666670000006"/>
    <x v="8"/>
  </r>
  <r>
    <x v="0"/>
    <x v="0"/>
    <s v="USD"/>
    <n v="1478754909"/>
    <n v="1476159309"/>
    <b v="0"/>
    <n v="191"/>
    <b v="1"/>
    <s v="photography/photobooks"/>
    <n v="112.10606060606061"/>
    <n v="69.266666670000006"/>
    <x v="8"/>
  </r>
  <r>
    <x v="1"/>
    <x v="0"/>
    <s v="USD"/>
    <n v="1402060302"/>
    <n v="1396876302"/>
    <b v="0"/>
    <n v="18"/>
    <b v="0"/>
    <s v="music/world music"/>
    <n v="7.0666666666666673"/>
    <n v="69.266666670000006"/>
    <x v="4"/>
  </r>
  <r>
    <x v="1"/>
    <x v="0"/>
    <s v="USD"/>
    <n v="1382478278"/>
    <n v="1377294278"/>
    <b v="0"/>
    <n v="3"/>
    <b v="0"/>
    <s v="music/world music"/>
    <n v="4.3999999999999995"/>
    <n v="69.266666670000006"/>
    <x v="4"/>
  </r>
  <r>
    <x v="1"/>
    <x v="0"/>
    <s v="USD"/>
    <n v="1398042000"/>
    <n v="1395089981"/>
    <b v="0"/>
    <n v="40"/>
    <b v="0"/>
    <s v="music/world music"/>
    <n v="3.8739999999999997"/>
    <n v="69.266666670000006"/>
    <x v="4"/>
  </r>
  <r>
    <x v="1"/>
    <x v="0"/>
    <s v="USD"/>
    <n v="1407394800"/>
    <n v="1404770616"/>
    <b v="0"/>
    <n v="0"/>
    <b v="0"/>
    <s v="music/world music"/>
    <n v="0"/>
    <n v="69.266666670000006"/>
    <x v="4"/>
  </r>
  <r>
    <x v="1"/>
    <x v="0"/>
    <s v="USD"/>
    <n v="1317231008"/>
    <n v="1312047008"/>
    <b v="0"/>
    <n v="24"/>
    <b v="0"/>
    <s v="music/world music"/>
    <n v="29.299999999999997"/>
    <n v="69.266666670000006"/>
    <x v="4"/>
  </r>
  <r>
    <x v="1"/>
    <x v="0"/>
    <s v="USD"/>
    <n v="1334592000"/>
    <n v="1331982127"/>
    <b v="0"/>
    <n v="1"/>
    <b v="0"/>
    <s v="music/world music"/>
    <n v="0.90909090909090906"/>
    <n v="69.266666670000006"/>
    <x v="4"/>
  </r>
  <r>
    <x v="1"/>
    <x v="0"/>
    <s v="USD"/>
    <n v="1298589630"/>
    <n v="1295997630"/>
    <b v="0"/>
    <n v="0"/>
    <b v="0"/>
    <s v="music/world music"/>
    <n v="0"/>
    <n v="69.266666670000006"/>
    <x v="4"/>
  </r>
  <r>
    <x v="1"/>
    <x v="0"/>
    <s v="USD"/>
    <n v="1440723600"/>
    <n v="1436394968"/>
    <b v="0"/>
    <n v="0"/>
    <b v="0"/>
    <s v="music/world music"/>
    <n v="0"/>
    <n v="69.266666670000006"/>
    <x v="4"/>
  </r>
  <r>
    <x v="1"/>
    <x v="0"/>
    <s v="USD"/>
    <n v="1381090870"/>
    <n v="1377030070"/>
    <b v="0"/>
    <n v="1"/>
    <b v="0"/>
    <s v="music/world music"/>
    <n v="0.8"/>
    <n v="69.266666670000006"/>
    <x v="4"/>
  </r>
  <r>
    <x v="1"/>
    <x v="0"/>
    <s v="USD"/>
    <n v="1329864374"/>
    <n v="1328049974"/>
    <b v="0"/>
    <n v="6"/>
    <b v="0"/>
    <s v="music/world music"/>
    <n v="11.600000000000001"/>
    <n v="69.266666670000006"/>
    <x v="4"/>
  </r>
  <r>
    <x v="1"/>
    <x v="1"/>
    <s v="GBP"/>
    <n v="1422903342"/>
    <n v="1420311342"/>
    <b v="0"/>
    <n v="0"/>
    <b v="0"/>
    <s v="music/world music"/>
    <n v="0"/>
    <n v="69.266666670000006"/>
    <x v="4"/>
  </r>
  <r>
    <x v="1"/>
    <x v="0"/>
    <s v="USD"/>
    <n v="1387077299"/>
    <n v="1383621299"/>
    <b v="0"/>
    <n v="6"/>
    <b v="0"/>
    <s v="music/world music"/>
    <n v="2.7873639500929119"/>
    <n v="69.266666670000006"/>
    <x v="4"/>
  </r>
  <r>
    <x v="1"/>
    <x v="0"/>
    <s v="USD"/>
    <n v="1343491200"/>
    <n v="1342801164"/>
    <b v="0"/>
    <n v="0"/>
    <b v="0"/>
    <s v="music/world music"/>
    <n v="0"/>
    <n v="69.266666670000006"/>
    <x v="4"/>
  </r>
  <r>
    <x v="1"/>
    <x v="0"/>
    <s v="USD"/>
    <n v="1345790865"/>
    <n v="1344062865"/>
    <b v="0"/>
    <n v="0"/>
    <b v="0"/>
    <s v="music/world music"/>
    <n v="0"/>
    <n v="69.266666670000006"/>
    <x v="4"/>
  </r>
  <r>
    <x v="1"/>
    <x v="0"/>
    <s v="USD"/>
    <n v="1312641536"/>
    <n v="1310049536"/>
    <b v="0"/>
    <n v="3"/>
    <b v="0"/>
    <s v="music/world music"/>
    <n v="17.8"/>
    <n v="69.266666670000006"/>
    <x v="4"/>
  </r>
  <r>
    <x v="1"/>
    <x v="0"/>
    <s v="USD"/>
    <n v="1325804767"/>
    <n v="1323212767"/>
    <b v="0"/>
    <n v="0"/>
    <b v="0"/>
    <s v="music/world music"/>
    <n v="0"/>
    <n v="69.266666670000006"/>
    <x v="4"/>
  </r>
  <r>
    <x v="1"/>
    <x v="0"/>
    <s v="USD"/>
    <n v="1373665860"/>
    <n v="1368579457"/>
    <b v="0"/>
    <n v="8"/>
    <b v="0"/>
    <s v="music/world music"/>
    <n v="3.0124999999999997"/>
    <n v="69.266666670000006"/>
    <x v="4"/>
  </r>
  <r>
    <x v="1"/>
    <x v="0"/>
    <s v="USD"/>
    <n v="1414994340"/>
    <n v="1413057980"/>
    <b v="0"/>
    <n v="34"/>
    <b v="0"/>
    <s v="music/world music"/>
    <n v="50.739999999999995"/>
    <n v="69.266666670000006"/>
    <x v="4"/>
  </r>
  <r>
    <x v="1"/>
    <x v="0"/>
    <s v="USD"/>
    <n v="1315747080"/>
    <n v="1314417502"/>
    <b v="0"/>
    <n v="1"/>
    <b v="0"/>
    <s v="music/world music"/>
    <n v="0.54884742041712409"/>
    <n v="69.266666670000006"/>
    <x v="4"/>
  </r>
  <r>
    <x v="1"/>
    <x v="0"/>
    <s v="USD"/>
    <n v="1310158800"/>
    <n v="1304888771"/>
    <b v="0"/>
    <n v="38"/>
    <b v="0"/>
    <s v="music/world music"/>
    <n v="14.091666666666667"/>
    <n v="69.266666670000006"/>
    <x v="4"/>
  </r>
  <r>
    <x v="0"/>
    <x v="0"/>
    <s v="USD"/>
    <n v="1366664400"/>
    <n v="1363981723"/>
    <b v="1"/>
    <n v="45"/>
    <b v="1"/>
    <s v="music/rock"/>
    <n v="103.8"/>
    <n v="69.266666670000006"/>
    <x v="4"/>
  </r>
  <r>
    <x v="0"/>
    <x v="0"/>
    <s v="USD"/>
    <n v="1402755834"/>
    <n v="1400163834"/>
    <b v="1"/>
    <n v="17"/>
    <b v="1"/>
    <s v="music/rock"/>
    <n v="120.24999999999999"/>
    <n v="69.266666670000006"/>
    <x v="4"/>
  </r>
  <r>
    <x v="0"/>
    <x v="0"/>
    <s v="USD"/>
    <n v="1323136949"/>
    <n v="1319245349"/>
    <b v="1"/>
    <n v="31"/>
    <b v="1"/>
    <s v="music/rock"/>
    <n v="117"/>
    <n v="69.266666670000006"/>
    <x v="4"/>
  </r>
  <r>
    <x v="0"/>
    <x v="0"/>
    <s v="USD"/>
    <n v="1367823655"/>
    <n v="1365231655"/>
    <b v="1"/>
    <n v="50"/>
    <b v="1"/>
    <s v="music/rock"/>
    <n v="122.14285714285715"/>
    <n v="69.266666670000006"/>
    <x v="4"/>
  </r>
  <r>
    <x v="0"/>
    <x v="0"/>
    <s v="USD"/>
    <n v="1402642740"/>
    <n v="1399563953"/>
    <b v="1"/>
    <n v="59"/>
    <b v="1"/>
    <s v="music/rock"/>
    <n v="151.63999999999999"/>
    <n v="69.266666670000006"/>
    <x v="4"/>
  </r>
  <r>
    <x v="0"/>
    <x v="0"/>
    <s v="USD"/>
    <n v="1341683211"/>
    <n v="1339091211"/>
    <b v="1"/>
    <n v="81"/>
    <b v="1"/>
    <s v="music/rock"/>
    <n v="104.44"/>
    <n v="69.266666670000006"/>
    <x v="4"/>
  </r>
  <r>
    <x v="0"/>
    <x v="0"/>
    <s v="USD"/>
    <n v="1410017131"/>
    <n v="1406129131"/>
    <b v="1"/>
    <n v="508"/>
    <b v="1"/>
    <s v="music/rock"/>
    <n v="200.15333333333331"/>
    <n v="69.266666670000006"/>
    <x v="4"/>
  </r>
  <r>
    <x v="0"/>
    <x v="0"/>
    <s v="USD"/>
    <n v="1316979167"/>
    <n v="1311795167"/>
    <b v="1"/>
    <n v="74"/>
    <b v="1"/>
    <s v="music/rock"/>
    <n v="101.8"/>
    <n v="69.266666670000006"/>
    <x v="4"/>
  </r>
  <r>
    <x v="0"/>
    <x v="0"/>
    <s v="USD"/>
    <n v="1382658169"/>
    <n v="1380238969"/>
    <b v="1"/>
    <n v="141"/>
    <b v="1"/>
    <s v="music/rock"/>
    <n v="137.65714285714284"/>
    <n v="69.266666670000006"/>
    <x v="4"/>
  </r>
  <r>
    <x v="0"/>
    <x v="0"/>
    <s v="USD"/>
    <n v="1409770107"/>
    <n v="1407178107"/>
    <b v="1"/>
    <n v="711"/>
    <b v="1"/>
    <s v="music/rock"/>
    <n v="303833.2"/>
    <n v="69.266666670000006"/>
    <x v="4"/>
  </r>
  <r>
    <x v="0"/>
    <x v="0"/>
    <s v="USD"/>
    <n v="1293857940"/>
    <n v="1288968886"/>
    <b v="1"/>
    <n v="141"/>
    <b v="1"/>
    <s v="music/rock"/>
    <n v="198.85074626865671"/>
    <n v="69.266666670000006"/>
    <x v="4"/>
  </r>
  <r>
    <x v="0"/>
    <x v="0"/>
    <s v="USD"/>
    <n v="1385932652"/>
    <n v="1383337052"/>
    <b v="1"/>
    <n v="109"/>
    <b v="1"/>
    <s v="music/rock"/>
    <n v="202.36666666666667"/>
    <n v="69.266666670000006"/>
    <x v="4"/>
  </r>
  <r>
    <x v="0"/>
    <x v="0"/>
    <s v="USD"/>
    <n v="1329084231"/>
    <n v="1326492231"/>
    <b v="1"/>
    <n v="361"/>
    <b v="1"/>
    <s v="music/rock"/>
    <n v="117.96376666666666"/>
    <n v="69.266666670000006"/>
    <x v="4"/>
  </r>
  <r>
    <x v="0"/>
    <x v="0"/>
    <s v="USD"/>
    <n v="1301792590"/>
    <n v="1297562590"/>
    <b v="1"/>
    <n v="176"/>
    <b v="1"/>
    <s v="music/rock"/>
    <n v="294.72727272727275"/>
    <n v="69.266666670000006"/>
    <x v="4"/>
  </r>
  <r>
    <x v="0"/>
    <x v="0"/>
    <s v="USD"/>
    <n v="1377960012"/>
    <n v="1375368012"/>
    <b v="1"/>
    <n v="670"/>
    <b v="1"/>
    <s v="music/rock"/>
    <n v="213.14633333333336"/>
    <n v="69.266666670000006"/>
    <x v="4"/>
  </r>
  <r>
    <x v="0"/>
    <x v="0"/>
    <s v="USD"/>
    <n v="1402286340"/>
    <n v="1399504664"/>
    <b v="1"/>
    <n v="96"/>
    <b v="1"/>
    <s v="music/rock"/>
    <n v="104.24"/>
    <n v="69.266666670000006"/>
    <x v="4"/>
  </r>
  <r>
    <x v="0"/>
    <x v="0"/>
    <s v="USD"/>
    <n v="1393445620"/>
    <n v="1390853620"/>
    <b v="1"/>
    <n v="74"/>
    <b v="1"/>
    <s v="music/rock"/>
    <n v="113.66666666666667"/>
    <n v="69.266666670000006"/>
    <x v="4"/>
  </r>
  <r>
    <x v="0"/>
    <x v="0"/>
    <s v="USD"/>
    <n v="1390983227"/>
    <n v="1388391227"/>
    <b v="1"/>
    <n v="52"/>
    <b v="1"/>
    <s v="music/rock"/>
    <n v="101.25"/>
    <n v="69.266666670000006"/>
    <x v="4"/>
  </r>
  <r>
    <x v="0"/>
    <x v="5"/>
    <s v="CAD"/>
    <n v="1392574692"/>
    <n v="1389982692"/>
    <b v="1"/>
    <n v="105"/>
    <b v="1"/>
    <s v="music/rock"/>
    <n v="125.41538461538462"/>
    <n v="69.266666670000006"/>
    <x v="4"/>
  </r>
  <r>
    <x v="0"/>
    <x v="0"/>
    <s v="USD"/>
    <n v="1396054800"/>
    <n v="1393034470"/>
    <b v="1"/>
    <n v="41"/>
    <b v="1"/>
    <s v="music/rock"/>
    <n v="119"/>
    <n v="69.266666670000006"/>
    <x v="4"/>
  </r>
  <r>
    <x v="0"/>
    <x v="0"/>
    <s v="USD"/>
    <n v="1383062083"/>
    <n v="1380556483"/>
    <b v="1"/>
    <n v="34"/>
    <b v="1"/>
    <s v="music/rock"/>
    <n v="166.46153846153845"/>
    <n v="69.266666670000006"/>
    <x v="4"/>
  </r>
  <r>
    <x v="0"/>
    <x v="0"/>
    <s v="USD"/>
    <n v="1291131815"/>
    <n v="1287071015"/>
    <b v="1"/>
    <n v="66"/>
    <b v="1"/>
    <s v="music/rock"/>
    <n v="119.14771428571429"/>
    <n v="69.266666670000006"/>
    <x v="4"/>
  </r>
  <r>
    <x v="0"/>
    <x v="0"/>
    <s v="USD"/>
    <n v="1389474145"/>
    <n v="1386882145"/>
    <b v="1"/>
    <n v="50"/>
    <b v="1"/>
    <s v="music/rock"/>
    <n v="100.47368421052632"/>
    <n v="69.266666670000006"/>
    <x v="4"/>
  </r>
  <r>
    <x v="0"/>
    <x v="0"/>
    <s v="USD"/>
    <n v="1374674558"/>
    <n v="1372082558"/>
    <b v="1"/>
    <n v="159"/>
    <b v="1"/>
    <s v="music/rock"/>
    <n v="101.8"/>
    <n v="69.266666670000006"/>
    <x v="4"/>
  </r>
  <r>
    <x v="0"/>
    <x v="0"/>
    <s v="USD"/>
    <n v="1379708247"/>
    <n v="1377116247"/>
    <b v="1"/>
    <n v="182"/>
    <b v="1"/>
    <s v="music/rock"/>
    <n v="116.66666666666667"/>
    <n v="69.266666670000006"/>
    <x v="4"/>
  </r>
  <r>
    <x v="0"/>
    <x v="0"/>
    <s v="USD"/>
    <n v="1460764800"/>
    <n v="1458157512"/>
    <b v="1"/>
    <n v="206"/>
    <b v="1"/>
    <s v="music/rock"/>
    <n v="108.64893617021276"/>
    <n v="69.266666670000006"/>
    <x v="4"/>
  </r>
  <r>
    <x v="0"/>
    <x v="0"/>
    <s v="USD"/>
    <n v="1332704042"/>
    <n v="1327523642"/>
    <b v="1"/>
    <n v="169"/>
    <b v="1"/>
    <s v="music/rock"/>
    <n v="114.72"/>
    <n v="69.266666670000006"/>
    <x v="4"/>
  </r>
  <r>
    <x v="0"/>
    <x v="0"/>
    <s v="USD"/>
    <n v="1384363459"/>
    <n v="1381767859"/>
    <b v="1"/>
    <n v="31"/>
    <b v="1"/>
    <s v="music/rock"/>
    <n v="101.8"/>
    <n v="69.266666670000006"/>
    <x v="4"/>
  </r>
  <r>
    <x v="0"/>
    <x v="0"/>
    <s v="USD"/>
    <n v="1276574400"/>
    <n v="1270576379"/>
    <b v="1"/>
    <n v="28"/>
    <b v="1"/>
    <s v="music/rock"/>
    <n v="106"/>
    <n v="69.266666670000006"/>
    <x v="4"/>
  </r>
  <r>
    <x v="0"/>
    <x v="5"/>
    <s v="CAD"/>
    <n v="1409506291"/>
    <n v="1406914291"/>
    <b v="1"/>
    <n v="54"/>
    <b v="1"/>
    <s v="music/rock"/>
    <n v="103.49999999999999"/>
    <n v="69.266666670000006"/>
    <x v="4"/>
  </r>
  <r>
    <x v="0"/>
    <x v="0"/>
    <s v="USD"/>
    <n v="1346344425"/>
    <n v="1343320425"/>
    <b v="1"/>
    <n v="467"/>
    <b v="1"/>
    <s v="music/rock"/>
    <n v="154.97535999999999"/>
    <n v="69.266666670000006"/>
    <x v="4"/>
  </r>
  <r>
    <x v="0"/>
    <x v="0"/>
    <s v="USD"/>
    <n v="1375908587"/>
    <n v="1372884587"/>
    <b v="1"/>
    <n v="389"/>
    <b v="1"/>
    <s v="music/rock"/>
    <n v="162.14066666666668"/>
    <n v="69.266666670000006"/>
    <x v="4"/>
  </r>
  <r>
    <x v="0"/>
    <x v="0"/>
    <s v="USD"/>
    <n v="1251777600"/>
    <n v="1247504047"/>
    <b v="1"/>
    <n v="68"/>
    <b v="1"/>
    <s v="music/rock"/>
    <n v="104.42100000000001"/>
    <n v="69.266666670000006"/>
    <x v="4"/>
  </r>
  <r>
    <x v="0"/>
    <x v="0"/>
    <s v="USD"/>
    <n v="1346765347"/>
    <n v="1343741347"/>
    <b v="1"/>
    <n v="413"/>
    <b v="1"/>
    <s v="music/rock"/>
    <n v="106.12433333333333"/>
    <n v="69.266666670000006"/>
    <x v="4"/>
  </r>
  <r>
    <x v="0"/>
    <x v="0"/>
    <s v="USD"/>
    <n v="1403661600"/>
    <n v="1401196766"/>
    <b v="1"/>
    <n v="190"/>
    <b v="1"/>
    <s v="music/rock"/>
    <n v="154.93846153846152"/>
    <n v="69.266666670000006"/>
    <x v="4"/>
  </r>
  <r>
    <x v="0"/>
    <x v="0"/>
    <s v="USD"/>
    <n v="1395624170"/>
    <n v="1392171770"/>
    <b v="1"/>
    <n v="189"/>
    <b v="1"/>
    <s v="music/rock"/>
    <n v="110.77157238734421"/>
    <n v="69.266666670000006"/>
    <x v="4"/>
  </r>
  <r>
    <x v="0"/>
    <x v="0"/>
    <s v="USD"/>
    <n v="1299003054"/>
    <n v="1291227054"/>
    <b v="1"/>
    <n v="130"/>
    <b v="1"/>
    <s v="music/rock"/>
    <n v="110.91186666666665"/>
    <n v="69.266666670000006"/>
    <x v="4"/>
  </r>
  <r>
    <x v="0"/>
    <x v="0"/>
    <s v="USD"/>
    <n v="1375033836"/>
    <n v="1373305836"/>
    <b v="1"/>
    <n v="74"/>
    <b v="1"/>
    <s v="music/rock"/>
    <n v="110.71428571428572"/>
    <n v="69.266666670000006"/>
    <x v="4"/>
  </r>
  <r>
    <x v="0"/>
    <x v="0"/>
    <s v="USD"/>
    <n v="1386565140"/>
    <n v="1383909855"/>
    <b v="1"/>
    <n v="274"/>
    <b v="1"/>
    <s v="music/rock"/>
    <n v="123.61333333333333"/>
    <n v="69.266666670000006"/>
    <x v="4"/>
  </r>
  <r>
    <x v="0"/>
    <x v="0"/>
    <s v="USD"/>
    <n v="1362974400"/>
    <n v="1360948389"/>
    <b v="1"/>
    <n v="22"/>
    <b v="1"/>
    <s v="music/rock"/>
    <n v="211.05"/>
    <n v="69.266666670000006"/>
    <x v="4"/>
  </r>
  <r>
    <x v="0"/>
    <x v="0"/>
    <s v="USD"/>
    <n v="1483203540"/>
    <n v="1481175482"/>
    <b v="0"/>
    <n v="31"/>
    <b v="1"/>
    <s v="theater/plays"/>
    <n v="101"/>
    <n v="69.266666670000006"/>
    <x v="1"/>
  </r>
  <r>
    <x v="0"/>
    <x v="1"/>
    <s v="GBP"/>
    <n v="1434808775"/>
    <n v="1433512775"/>
    <b v="0"/>
    <n v="63"/>
    <b v="1"/>
    <s v="theater/plays"/>
    <n v="101.64999999999999"/>
    <n v="69.266666670000006"/>
    <x v="1"/>
  </r>
  <r>
    <x v="0"/>
    <x v="1"/>
    <s v="GBP"/>
    <n v="1424181600"/>
    <n v="1423041227"/>
    <b v="0"/>
    <n v="20"/>
    <b v="1"/>
    <s v="theater/plays"/>
    <n v="108.33333333333333"/>
    <n v="69.266666670000006"/>
    <x v="1"/>
  </r>
  <r>
    <x v="0"/>
    <x v="1"/>
    <s v="GBP"/>
    <n v="1434120856"/>
    <n v="1428936856"/>
    <b v="0"/>
    <n v="25"/>
    <b v="1"/>
    <s v="theater/plays"/>
    <n v="242"/>
    <n v="69.266666670000006"/>
    <x v="1"/>
  </r>
  <r>
    <x v="0"/>
    <x v="0"/>
    <s v="USD"/>
    <n v="1470801600"/>
    <n v="1468122163"/>
    <b v="0"/>
    <n v="61"/>
    <b v="1"/>
    <s v="theater/plays"/>
    <n v="100.44999999999999"/>
    <n v="69.266666670000006"/>
    <x v="1"/>
  </r>
  <r>
    <x v="0"/>
    <x v="0"/>
    <s v="USD"/>
    <n v="1483499645"/>
    <n v="1480907645"/>
    <b v="0"/>
    <n v="52"/>
    <b v="1"/>
    <s v="theater/plays"/>
    <n v="125.06666666666666"/>
    <n v="69.266666670000006"/>
    <x v="1"/>
  </r>
  <r>
    <x v="0"/>
    <x v="0"/>
    <s v="USD"/>
    <n v="1429772340"/>
    <n v="1427121931"/>
    <b v="0"/>
    <n v="86"/>
    <b v="1"/>
    <s v="theater/plays"/>
    <n v="108.57142857142857"/>
    <n v="69.266666670000006"/>
    <x v="1"/>
  </r>
  <r>
    <x v="0"/>
    <x v="0"/>
    <s v="USD"/>
    <n v="1428390000"/>
    <n v="1425224391"/>
    <b v="0"/>
    <n v="42"/>
    <b v="1"/>
    <s v="theater/plays"/>
    <n v="145.70000000000002"/>
    <n v="69.266666670000006"/>
    <x v="1"/>
  </r>
  <r>
    <x v="0"/>
    <x v="1"/>
    <s v="GBP"/>
    <n v="1444172340"/>
    <n v="1441822828"/>
    <b v="0"/>
    <n v="52"/>
    <b v="1"/>
    <s v="theater/plays"/>
    <n v="110.00000000000001"/>
    <n v="69.266666670000006"/>
    <x v="1"/>
  </r>
  <r>
    <x v="0"/>
    <x v="0"/>
    <s v="USD"/>
    <n v="1447523371"/>
    <n v="1444927771"/>
    <b v="0"/>
    <n v="120"/>
    <b v="1"/>
    <s v="theater/plays"/>
    <n v="102.23333333333333"/>
    <n v="69.266666670000006"/>
    <x v="1"/>
  </r>
  <r>
    <x v="0"/>
    <x v="1"/>
    <s v="GBP"/>
    <n v="1445252400"/>
    <n v="1443696797"/>
    <b v="0"/>
    <n v="22"/>
    <b v="1"/>
    <s v="theater/plays"/>
    <n v="122"/>
    <n v="69.266666670000006"/>
    <x v="1"/>
  </r>
  <r>
    <x v="0"/>
    <x v="1"/>
    <s v="GBP"/>
    <n v="1438189200"/>
    <n v="1435585497"/>
    <b v="0"/>
    <n v="64"/>
    <b v="1"/>
    <s v="theater/plays"/>
    <n v="101.96000000000001"/>
    <n v="69.266666670000006"/>
    <x v="1"/>
  </r>
  <r>
    <x v="0"/>
    <x v="1"/>
    <s v="GBP"/>
    <n v="1457914373"/>
    <n v="1456189973"/>
    <b v="0"/>
    <n v="23"/>
    <b v="1"/>
    <s v="theater/plays"/>
    <n v="141.1764705882353"/>
    <n v="69.266666670000006"/>
    <x v="1"/>
  </r>
  <r>
    <x v="0"/>
    <x v="0"/>
    <s v="USD"/>
    <n v="1462125358"/>
    <n v="1459533358"/>
    <b v="0"/>
    <n v="238"/>
    <b v="1"/>
    <s v="theater/plays"/>
    <n v="109.52500000000001"/>
    <n v="69.266666670000006"/>
    <x v="1"/>
  </r>
  <r>
    <x v="0"/>
    <x v="1"/>
    <s v="GBP"/>
    <n v="1461860432"/>
    <n v="1459268432"/>
    <b v="0"/>
    <n v="33"/>
    <b v="1"/>
    <s v="theater/plays"/>
    <n v="104.65"/>
    <n v="69.266666670000006"/>
    <x v="1"/>
  </r>
  <r>
    <x v="0"/>
    <x v="0"/>
    <s v="USD"/>
    <n v="1436902359"/>
    <n v="1434310359"/>
    <b v="0"/>
    <n v="32"/>
    <b v="1"/>
    <s v="theater/plays"/>
    <n v="124"/>
    <n v="69.266666670000006"/>
    <x v="1"/>
  </r>
  <r>
    <x v="0"/>
    <x v="0"/>
    <s v="USD"/>
    <n v="1464807420"/>
    <n v="1461427938"/>
    <b v="0"/>
    <n v="24"/>
    <b v="1"/>
    <s v="theater/plays"/>
    <n v="135"/>
    <n v="69.266666670000006"/>
    <x v="1"/>
  </r>
  <r>
    <x v="0"/>
    <x v="0"/>
    <s v="USD"/>
    <n v="1437447600"/>
    <n v="1436551178"/>
    <b v="0"/>
    <n v="29"/>
    <b v="1"/>
    <s v="theater/plays"/>
    <n v="102.75000000000001"/>
    <n v="69.266666670000006"/>
    <x v="1"/>
  </r>
  <r>
    <x v="0"/>
    <x v="0"/>
    <s v="USD"/>
    <n v="1480559011"/>
    <n v="1477963411"/>
    <b v="0"/>
    <n v="50"/>
    <b v="1"/>
    <s v="theater/plays"/>
    <n v="100"/>
    <n v="69.266666670000006"/>
    <x v="1"/>
  </r>
  <r>
    <x v="0"/>
    <x v="1"/>
    <s v="GBP"/>
    <n v="1469962800"/>
    <n v="1468578920"/>
    <b v="0"/>
    <n v="108"/>
    <b v="1"/>
    <s v="theater/plays"/>
    <n v="130.26085714285716"/>
    <n v="69.266666670000006"/>
    <x v="1"/>
  </r>
  <r>
    <x v="1"/>
    <x v="1"/>
    <s v="GBP"/>
    <n v="1489376405"/>
    <n v="1484196005"/>
    <b v="0"/>
    <n v="104"/>
    <b v="0"/>
    <s v="technology/wearables"/>
    <n v="39.627499999999998"/>
    <n v="69.266666670000006"/>
    <x v="2"/>
  </r>
  <r>
    <x v="1"/>
    <x v="0"/>
    <s v="USD"/>
    <n v="1469122200"/>
    <n v="1466611108"/>
    <b v="0"/>
    <n v="86"/>
    <b v="0"/>
    <s v="technology/wearables"/>
    <n v="25.976666666666663"/>
    <n v="69.266666670000006"/>
    <x v="2"/>
  </r>
  <r>
    <x v="1"/>
    <x v="0"/>
    <s v="USD"/>
    <n v="1417690734"/>
    <n v="1415098734"/>
    <b v="0"/>
    <n v="356"/>
    <b v="0"/>
    <s v="technology/wearables"/>
    <n v="65.24636363636364"/>
    <n v="69.266666670000006"/>
    <x v="2"/>
  </r>
  <r>
    <x v="1"/>
    <x v="0"/>
    <s v="USD"/>
    <n v="1455710679"/>
    <n v="1453118679"/>
    <b v="0"/>
    <n v="45"/>
    <b v="0"/>
    <s v="technology/wearables"/>
    <n v="11.514000000000001"/>
    <n v="69.266666670000006"/>
    <x v="2"/>
  </r>
  <r>
    <x v="1"/>
    <x v="0"/>
    <s v="USD"/>
    <n v="1475937812"/>
    <n v="1472481812"/>
    <b v="0"/>
    <n v="38"/>
    <b v="0"/>
    <s v="technology/wearables"/>
    <n v="11.360000000000001"/>
    <n v="69.266666670000006"/>
    <x v="2"/>
  </r>
  <r>
    <x v="1"/>
    <x v="0"/>
    <s v="USD"/>
    <n v="1444943468"/>
    <n v="1441919468"/>
    <b v="0"/>
    <n v="35"/>
    <b v="0"/>
    <s v="technology/wearables"/>
    <n v="111.99130434782609"/>
    <n v="69.266666670000006"/>
    <x v="2"/>
  </r>
  <r>
    <x v="1"/>
    <x v="0"/>
    <s v="USD"/>
    <n v="1471622450"/>
    <n v="1467734450"/>
    <b v="0"/>
    <n v="24"/>
    <b v="0"/>
    <s v="technology/wearables"/>
    <n v="15.5"/>
    <n v="69.266666670000006"/>
    <x v="2"/>
  </r>
  <r>
    <x v="1"/>
    <x v="0"/>
    <s v="USD"/>
    <n v="1480536919"/>
    <n v="1477509319"/>
    <b v="0"/>
    <n v="100"/>
    <b v="0"/>
    <s v="technology/wearables"/>
    <n v="32.027999999999999"/>
    <n v="69.266666670000006"/>
    <x v="2"/>
  </r>
  <r>
    <x v="1"/>
    <x v="0"/>
    <s v="USD"/>
    <n v="1429375922"/>
    <n v="1426783922"/>
    <b v="0"/>
    <n v="1"/>
    <b v="0"/>
    <s v="technology/wearables"/>
    <n v="0.60869565217391308"/>
    <n v="69.266666670000006"/>
    <x v="2"/>
  </r>
  <r>
    <x v="1"/>
    <x v="0"/>
    <s v="USD"/>
    <n v="1457024514"/>
    <n v="1454432514"/>
    <b v="0"/>
    <n v="122"/>
    <b v="0"/>
    <s v="technology/wearables"/>
    <n v="31.114999999999998"/>
    <n v="69.266666670000006"/>
    <x v="2"/>
  </r>
  <r>
    <x v="1"/>
    <x v="0"/>
    <s v="USD"/>
    <n v="1477065860"/>
    <n v="1471881860"/>
    <b v="0"/>
    <n v="11"/>
    <b v="0"/>
    <s v="technology/wearables"/>
    <n v="1.1266666666666667"/>
    <n v="69.266666670000006"/>
    <x v="2"/>
  </r>
  <r>
    <x v="1"/>
    <x v="0"/>
    <s v="USD"/>
    <n v="1446771600"/>
    <n v="1443700648"/>
    <b v="0"/>
    <n v="248"/>
    <b v="0"/>
    <s v="technology/wearables"/>
    <n v="40.404000000000003"/>
    <n v="69.266666670000006"/>
    <x v="2"/>
  </r>
  <r>
    <x v="1"/>
    <x v="0"/>
    <s v="USD"/>
    <n v="1456700709"/>
    <n v="1453676709"/>
    <b v="0"/>
    <n v="1"/>
    <b v="0"/>
    <s v="technology/wearables"/>
    <n v="1.3333333333333333E-3"/>
    <n v="69.266666670000006"/>
    <x v="2"/>
  </r>
  <r>
    <x v="1"/>
    <x v="8"/>
    <s v="DKK"/>
    <n v="1469109600"/>
    <n v="1464586746"/>
    <b v="0"/>
    <n v="19"/>
    <b v="0"/>
    <s v="technology/wearables"/>
    <n v="5.7334999999999994"/>
    <n v="69.266666670000006"/>
    <x v="2"/>
  </r>
  <r>
    <x v="1"/>
    <x v="0"/>
    <s v="USD"/>
    <n v="1420938172"/>
    <n v="1418346172"/>
    <b v="0"/>
    <n v="135"/>
    <b v="0"/>
    <s v="technology/wearables"/>
    <n v="15.324999999999999"/>
    <n v="69.266666670000006"/>
    <x v="2"/>
  </r>
  <r>
    <x v="1"/>
    <x v="1"/>
    <s v="GBP"/>
    <n v="1405094400"/>
    <n v="1403810965"/>
    <b v="0"/>
    <n v="9"/>
    <b v="0"/>
    <s v="technology/wearables"/>
    <n v="15.103448275862069"/>
    <n v="69.266666670000006"/>
    <x v="2"/>
  </r>
  <r>
    <x v="1"/>
    <x v="9"/>
    <s v="EUR"/>
    <n v="1483138800"/>
    <n v="1480610046"/>
    <b v="0"/>
    <n v="3"/>
    <b v="0"/>
    <s v="technology/wearables"/>
    <n v="0.503"/>
    <n v="69.266666670000006"/>
    <x v="2"/>
  </r>
  <r>
    <x v="1"/>
    <x v="11"/>
    <s v="SEK"/>
    <n v="1482515937"/>
    <n v="1479923937"/>
    <b v="0"/>
    <n v="7"/>
    <b v="0"/>
    <s v="technology/wearables"/>
    <n v="1.3028138528138529"/>
    <n v="69.266666670000006"/>
    <x v="2"/>
  </r>
  <r>
    <x v="1"/>
    <x v="1"/>
    <s v="GBP"/>
    <n v="1432223125"/>
    <n v="1429631125"/>
    <b v="0"/>
    <n v="4"/>
    <b v="0"/>
    <s v="technology/wearables"/>
    <n v="0.30285714285714288"/>
    <n v="69.266666670000006"/>
    <x v="2"/>
  </r>
  <r>
    <x v="1"/>
    <x v="0"/>
    <s v="USD"/>
    <n v="1461653700"/>
    <n v="1458665146"/>
    <b v="0"/>
    <n v="44"/>
    <b v="0"/>
    <s v="technology/wearables"/>
    <n v="8.8800000000000008"/>
    <n v="69.266666670000006"/>
    <x v="2"/>
  </r>
  <r>
    <x v="1"/>
    <x v="0"/>
    <s v="USD"/>
    <n v="1476371552"/>
    <n v="1473779552"/>
    <b v="0"/>
    <n v="90"/>
    <b v="0"/>
    <s v="technology/wearables"/>
    <n v="9.84"/>
    <n v="69.266666670000006"/>
    <x v="2"/>
  </r>
  <r>
    <x v="1"/>
    <x v="0"/>
    <s v="USD"/>
    <n v="1483063435"/>
    <n v="1480471435"/>
    <b v="0"/>
    <n v="8"/>
    <b v="0"/>
    <s v="technology/wearables"/>
    <n v="2.4299999999999997"/>
    <n v="69.266666670000006"/>
    <x v="2"/>
  </r>
  <r>
    <x v="1"/>
    <x v="0"/>
    <s v="USD"/>
    <n v="1421348428"/>
    <n v="1417460428"/>
    <b v="0"/>
    <n v="11"/>
    <b v="0"/>
    <s v="technology/wearables"/>
    <n v="1.1299999999999999"/>
    <n v="69.266666670000006"/>
    <x v="2"/>
  </r>
  <r>
    <x v="1"/>
    <x v="0"/>
    <s v="USD"/>
    <n v="1432916235"/>
    <n v="1430324235"/>
    <b v="0"/>
    <n v="41"/>
    <b v="0"/>
    <s v="technology/wearables"/>
    <n v="3.5520833333333335"/>
    <n v="69.266666670000006"/>
    <x v="2"/>
  </r>
  <r>
    <x v="1"/>
    <x v="0"/>
    <s v="USD"/>
    <n v="1476458734"/>
    <n v="1472570734"/>
    <b v="0"/>
    <n v="15"/>
    <b v="0"/>
    <s v="technology/wearables"/>
    <n v="2.3306666666666667"/>
    <n v="69.266666670000006"/>
    <x v="2"/>
  </r>
  <r>
    <x v="1"/>
    <x v="0"/>
    <s v="USD"/>
    <n v="1417501145"/>
    <n v="1414041545"/>
    <b v="0"/>
    <n v="9"/>
    <b v="0"/>
    <s v="technology/wearables"/>
    <n v="0.81600000000000006"/>
    <n v="69.266666670000006"/>
    <x v="2"/>
  </r>
  <r>
    <x v="1"/>
    <x v="0"/>
    <s v="USD"/>
    <n v="1467432000"/>
    <n v="1464763109"/>
    <b v="0"/>
    <n v="50"/>
    <b v="0"/>
    <s v="technology/wearables"/>
    <n v="22.494285714285713"/>
    <n v="69.266666670000006"/>
    <x v="2"/>
  </r>
  <r>
    <x v="1"/>
    <x v="0"/>
    <s v="USD"/>
    <n v="1471435554"/>
    <n v="1468843554"/>
    <b v="0"/>
    <n v="34"/>
    <b v="0"/>
    <s v="technology/wearables"/>
    <n v="1.3668"/>
    <n v="69.266666670000006"/>
    <x v="2"/>
  </r>
  <r>
    <x v="1"/>
    <x v="16"/>
    <s v="CHF"/>
    <n v="1485480408"/>
    <n v="1482888408"/>
    <b v="0"/>
    <n v="0"/>
    <b v="0"/>
    <s v="technology/wearables"/>
    <n v="0"/>
    <n v="69.266666670000006"/>
    <x v="2"/>
  </r>
  <r>
    <x v="1"/>
    <x v="2"/>
    <s v="AUD"/>
    <n v="1405478025"/>
    <n v="1402886025"/>
    <b v="0"/>
    <n v="0"/>
    <b v="0"/>
    <s v="technology/wearables"/>
    <n v="0"/>
    <n v="69.266666670000006"/>
    <x v="2"/>
  </r>
  <r>
    <x v="1"/>
    <x v="0"/>
    <s v="USD"/>
    <n v="1457721287"/>
    <n v="1455129287"/>
    <b v="0"/>
    <n v="276"/>
    <b v="0"/>
    <s v="technology/wearables"/>
    <n v="10.754135338345865"/>
    <n v="69.266666670000006"/>
    <x v="2"/>
  </r>
  <r>
    <x v="1"/>
    <x v="0"/>
    <s v="USD"/>
    <n v="1449354502"/>
    <n v="1446762502"/>
    <b v="0"/>
    <n v="16"/>
    <b v="0"/>
    <s v="technology/wearables"/>
    <n v="19.759999999999998"/>
    <n v="69.266666670000006"/>
    <x v="2"/>
  </r>
  <r>
    <x v="1"/>
    <x v="0"/>
    <s v="USD"/>
    <n v="1418849028"/>
    <n v="1415825028"/>
    <b v="0"/>
    <n v="224"/>
    <b v="0"/>
    <s v="technology/wearables"/>
    <n v="84.946999999999989"/>
    <n v="69.266666670000006"/>
    <x v="2"/>
  </r>
  <r>
    <x v="1"/>
    <x v="0"/>
    <s v="USD"/>
    <n v="1488549079"/>
    <n v="1485957079"/>
    <b v="0"/>
    <n v="140"/>
    <b v="0"/>
    <s v="technology/wearables"/>
    <n v="49.381999999999998"/>
    <n v="69.266666670000006"/>
    <x v="2"/>
  </r>
  <r>
    <x v="1"/>
    <x v="0"/>
    <s v="USD"/>
    <n v="1438543033"/>
    <n v="1435951033"/>
    <b v="0"/>
    <n v="15"/>
    <b v="0"/>
    <s v="technology/wearables"/>
    <n v="3.3033333333333332"/>
    <n v="69.266666670000006"/>
    <x v="2"/>
  </r>
  <r>
    <x v="1"/>
    <x v="0"/>
    <s v="USD"/>
    <n v="1418056315"/>
    <n v="1414164715"/>
    <b v="0"/>
    <n v="37"/>
    <b v="0"/>
    <s v="technology/wearables"/>
    <n v="6.6339999999999995"/>
    <n v="69.266666670000006"/>
    <x v="2"/>
  </r>
  <r>
    <x v="1"/>
    <x v="0"/>
    <s v="USD"/>
    <n v="1408112253"/>
    <n v="1405520253"/>
    <b v="0"/>
    <n v="0"/>
    <b v="0"/>
    <s v="technology/wearables"/>
    <n v="0"/>
    <n v="69.266666670000006"/>
    <x v="2"/>
  </r>
  <r>
    <x v="1"/>
    <x v="1"/>
    <s v="GBP"/>
    <n v="1475333917"/>
    <n v="1472569117"/>
    <b v="0"/>
    <n v="46"/>
    <b v="0"/>
    <s v="technology/wearables"/>
    <n v="70.36"/>
    <n v="69.266666670000006"/>
    <x v="2"/>
  </r>
  <r>
    <x v="1"/>
    <x v="0"/>
    <s v="USD"/>
    <n v="1437161739"/>
    <n v="1434569739"/>
    <b v="0"/>
    <n v="1"/>
    <b v="0"/>
    <s v="technology/wearables"/>
    <n v="0.2"/>
    <n v="69.266666670000006"/>
    <x v="2"/>
  </r>
  <r>
    <x v="1"/>
    <x v="0"/>
    <s v="USD"/>
    <n v="1471579140"/>
    <n v="1466512683"/>
    <b v="0"/>
    <n v="323"/>
    <b v="0"/>
    <s v="technology/wearables"/>
    <n v="102.298"/>
    <n v="69.266666670000006"/>
    <x v="2"/>
  </r>
  <r>
    <x v="0"/>
    <x v="5"/>
    <s v="CAD"/>
    <n v="1467313039"/>
    <n v="1464807439"/>
    <b v="0"/>
    <n v="139"/>
    <b v="1"/>
    <s v="publishing/nonfiction"/>
    <n v="377.73333333333335"/>
    <n v="69.266666670000006"/>
    <x v="3"/>
  </r>
  <r>
    <x v="0"/>
    <x v="0"/>
    <s v="USD"/>
    <n v="1405366359"/>
    <n v="1402342359"/>
    <b v="0"/>
    <n v="7"/>
    <b v="1"/>
    <s v="publishing/nonfiction"/>
    <n v="125"/>
    <n v="69.266666670000006"/>
    <x v="3"/>
  </r>
  <r>
    <x v="0"/>
    <x v="0"/>
    <s v="USD"/>
    <n v="1372297751"/>
    <n v="1369705751"/>
    <b v="0"/>
    <n v="149"/>
    <b v="1"/>
    <s v="publishing/nonfiction"/>
    <n v="147.32653061224491"/>
    <n v="69.266666670000006"/>
    <x v="3"/>
  </r>
  <r>
    <x v="0"/>
    <x v="0"/>
    <s v="USD"/>
    <n v="1425741525"/>
    <n v="1423149525"/>
    <b v="0"/>
    <n v="31"/>
    <b v="1"/>
    <s v="publishing/nonfiction"/>
    <n v="102.2"/>
    <n v="69.266666670000006"/>
    <x v="3"/>
  </r>
  <r>
    <x v="0"/>
    <x v="0"/>
    <s v="USD"/>
    <n v="1418904533"/>
    <n v="1416485333"/>
    <b v="0"/>
    <n v="26"/>
    <b v="1"/>
    <s v="publishing/nonfiction"/>
    <n v="101.8723404255319"/>
    <n v="69.266666670000006"/>
    <x v="3"/>
  </r>
  <r>
    <x v="0"/>
    <x v="5"/>
    <s v="CAD"/>
    <n v="1450249140"/>
    <n v="1447055935"/>
    <b v="0"/>
    <n v="172"/>
    <b v="1"/>
    <s v="publishing/nonfiction"/>
    <n v="204.2"/>
    <n v="69.266666670000006"/>
    <x v="3"/>
  </r>
  <r>
    <x v="0"/>
    <x v="0"/>
    <s v="USD"/>
    <n v="1451089134"/>
    <n v="1448497134"/>
    <b v="0"/>
    <n v="78"/>
    <b v="1"/>
    <s v="publishing/nonfiction"/>
    <n v="104.05"/>
    <n v="69.266666670000006"/>
    <x v="3"/>
  </r>
  <r>
    <x v="0"/>
    <x v="0"/>
    <s v="USD"/>
    <n v="1455299144"/>
    <n v="1452707144"/>
    <b v="0"/>
    <n v="120"/>
    <b v="1"/>
    <s v="publishing/nonfiction"/>
    <n v="101.265"/>
    <n v="69.266666670000006"/>
    <x v="3"/>
  </r>
  <r>
    <x v="0"/>
    <x v="0"/>
    <s v="USD"/>
    <n v="1441425540"/>
    <n v="1436968366"/>
    <b v="0"/>
    <n v="227"/>
    <b v="1"/>
    <s v="publishing/nonfiction"/>
    <n v="136.13999999999999"/>
    <n v="69.266666670000006"/>
    <x v="3"/>
  </r>
  <r>
    <x v="0"/>
    <x v="0"/>
    <s v="USD"/>
    <n v="1362960000"/>
    <n v="1359946188"/>
    <b v="0"/>
    <n v="42"/>
    <b v="1"/>
    <s v="publishing/nonfiction"/>
    <n v="133.6"/>
    <n v="69.266666670000006"/>
    <x v="3"/>
  </r>
  <r>
    <x v="0"/>
    <x v="1"/>
    <s v="GBP"/>
    <n v="1465672979"/>
    <n v="1463080979"/>
    <b v="0"/>
    <n v="64"/>
    <b v="1"/>
    <s v="publishing/nonfiction"/>
    <n v="130.25"/>
    <n v="69.266666670000006"/>
    <x v="3"/>
  </r>
  <r>
    <x v="0"/>
    <x v="1"/>
    <s v="GBP"/>
    <n v="1354269600"/>
    <n v="1351663605"/>
    <b v="0"/>
    <n v="121"/>
    <b v="1"/>
    <s v="publishing/nonfiction"/>
    <n v="122.67999999999999"/>
    <n v="69.266666670000006"/>
    <x v="3"/>
  </r>
  <r>
    <x v="0"/>
    <x v="0"/>
    <s v="USD"/>
    <n v="1372985760"/>
    <n v="1370393760"/>
    <b v="0"/>
    <n v="87"/>
    <b v="1"/>
    <s v="publishing/nonfiction"/>
    <n v="182.81058823529412"/>
    <n v="69.266666670000006"/>
    <x v="3"/>
  </r>
  <r>
    <x v="0"/>
    <x v="0"/>
    <s v="USD"/>
    <n v="1362117540"/>
    <n v="1359587137"/>
    <b v="0"/>
    <n v="65"/>
    <b v="1"/>
    <s v="publishing/nonfiction"/>
    <n v="125.29999999999998"/>
    <n v="69.266666670000006"/>
    <x v="3"/>
  </r>
  <r>
    <x v="0"/>
    <x v="0"/>
    <s v="USD"/>
    <n v="1309009323"/>
    <n v="1306417323"/>
    <b v="0"/>
    <n v="49"/>
    <b v="1"/>
    <s v="publishing/nonfiction"/>
    <n v="111.66666666666667"/>
    <n v="69.266666670000006"/>
    <x v="3"/>
  </r>
  <r>
    <x v="0"/>
    <x v="0"/>
    <s v="USD"/>
    <n v="1309980790"/>
    <n v="1304623990"/>
    <b v="0"/>
    <n v="19"/>
    <b v="1"/>
    <s v="publishing/nonfiction"/>
    <n v="115.75757575757575"/>
    <n v="69.266666670000006"/>
    <x v="3"/>
  </r>
  <r>
    <x v="0"/>
    <x v="0"/>
    <s v="USD"/>
    <n v="1343943420"/>
    <n v="1341524220"/>
    <b v="0"/>
    <n v="81"/>
    <b v="1"/>
    <s v="publishing/nonfiction"/>
    <n v="173.2"/>
    <n v="69.266666670000006"/>
    <x v="3"/>
  </r>
  <r>
    <x v="0"/>
    <x v="1"/>
    <s v="GBP"/>
    <n v="1403370772"/>
    <n v="1400778772"/>
    <b v="0"/>
    <n v="264"/>
    <b v="1"/>
    <s v="publishing/nonfiction"/>
    <n v="125.98333333333333"/>
    <n v="69.266666670000006"/>
    <x v="3"/>
  </r>
  <r>
    <x v="0"/>
    <x v="0"/>
    <s v="USD"/>
    <n v="1378592731"/>
    <n v="1373408731"/>
    <b v="0"/>
    <n v="25"/>
    <b v="1"/>
    <s v="publishing/nonfiction"/>
    <n v="109.1"/>
    <n v="69.266666670000006"/>
    <x v="3"/>
  </r>
  <r>
    <x v="0"/>
    <x v="0"/>
    <s v="USD"/>
    <n v="1455523140"/>
    <n v="1453925727"/>
    <b v="0"/>
    <n v="5"/>
    <b v="1"/>
    <s v="publishing/nonfiction"/>
    <n v="100"/>
    <n v="69.266666670000006"/>
    <x v="3"/>
  </r>
  <r>
    <x v="0"/>
    <x v="8"/>
    <s v="DKK"/>
    <n v="1420648906"/>
    <n v="1415464906"/>
    <b v="0"/>
    <n v="144"/>
    <b v="1"/>
    <s v="music/rock"/>
    <n v="118.64285714285714"/>
    <n v="69.266666670000006"/>
    <x v="4"/>
  </r>
  <r>
    <x v="0"/>
    <x v="0"/>
    <s v="USD"/>
    <n v="1426523752"/>
    <n v="1423935352"/>
    <b v="0"/>
    <n v="92"/>
    <b v="1"/>
    <s v="music/rock"/>
    <n v="100.26666666666667"/>
    <n v="69.266666670000006"/>
    <x v="4"/>
  </r>
  <r>
    <x v="0"/>
    <x v="0"/>
    <s v="USD"/>
    <n v="1417049663"/>
    <n v="1413158063"/>
    <b v="0"/>
    <n v="147"/>
    <b v="1"/>
    <s v="music/rock"/>
    <n v="126.48920000000001"/>
    <n v="69.266666670000006"/>
    <x v="4"/>
  </r>
  <r>
    <x v="0"/>
    <x v="0"/>
    <s v="USD"/>
    <n v="1447463050"/>
    <n v="1444867450"/>
    <b v="0"/>
    <n v="90"/>
    <b v="1"/>
    <s v="music/rock"/>
    <n v="114.26"/>
    <n v="69.266666670000006"/>
    <x v="4"/>
  </r>
  <r>
    <x v="0"/>
    <x v="0"/>
    <s v="USD"/>
    <n v="1434342894"/>
    <n v="1432269294"/>
    <b v="0"/>
    <n v="87"/>
    <b v="1"/>
    <s v="music/rock"/>
    <n v="110.7"/>
    <n v="69.266666670000006"/>
    <x v="4"/>
  </r>
  <r>
    <x v="0"/>
    <x v="0"/>
    <s v="USD"/>
    <n v="1397225746"/>
    <n v="1394633746"/>
    <b v="0"/>
    <n v="406"/>
    <b v="1"/>
    <s v="music/rock"/>
    <n v="105.34805315203954"/>
    <n v="69.266666670000006"/>
    <x v="4"/>
  </r>
  <r>
    <x v="0"/>
    <x v="0"/>
    <s v="USD"/>
    <n v="1381881890"/>
    <n v="1380585890"/>
    <b v="0"/>
    <n v="20"/>
    <b v="1"/>
    <s v="music/rock"/>
    <n v="103.66666666666666"/>
    <n v="69.266666670000006"/>
    <x v="4"/>
  </r>
  <r>
    <x v="0"/>
    <x v="0"/>
    <s v="USD"/>
    <n v="1431022342"/>
    <n v="1428430342"/>
    <b v="0"/>
    <n v="70"/>
    <b v="1"/>
    <s v="music/rock"/>
    <n v="107.08672667523933"/>
    <n v="69.266666670000006"/>
    <x v="4"/>
  </r>
  <r>
    <x v="0"/>
    <x v="0"/>
    <s v="USD"/>
    <n v="1342115132"/>
    <n v="1339523132"/>
    <b v="0"/>
    <n v="16"/>
    <b v="1"/>
    <s v="music/rock"/>
    <n v="124"/>
    <n v="69.266666670000006"/>
    <x v="4"/>
  </r>
  <r>
    <x v="0"/>
    <x v="0"/>
    <s v="USD"/>
    <n v="1483138233"/>
    <n v="1480546233"/>
    <b v="0"/>
    <n v="52"/>
    <b v="1"/>
    <s v="music/rock"/>
    <n v="105.01"/>
    <n v="69.266666670000006"/>
    <x v="4"/>
  </r>
  <r>
    <x v="0"/>
    <x v="0"/>
    <s v="USD"/>
    <n v="1458874388"/>
    <n v="1456285988"/>
    <b v="0"/>
    <n v="66"/>
    <b v="1"/>
    <s v="music/rock"/>
    <n v="189.46666666666667"/>
    <n v="69.266666670000006"/>
    <x v="4"/>
  </r>
  <r>
    <x v="0"/>
    <x v="6"/>
    <s v="EUR"/>
    <n v="1484444119"/>
    <n v="1481852119"/>
    <b v="0"/>
    <n v="109"/>
    <b v="1"/>
    <s v="music/rock"/>
    <n v="171.32499999999999"/>
    <n v="69.266666670000006"/>
    <x v="4"/>
  </r>
  <r>
    <x v="0"/>
    <x v="1"/>
    <s v="GBP"/>
    <n v="1480784606"/>
    <n v="1478189006"/>
    <b v="0"/>
    <n v="168"/>
    <b v="1"/>
    <s v="music/rock"/>
    <n v="252.48648648648651"/>
    <n v="69.266666670000006"/>
    <x v="4"/>
  </r>
  <r>
    <x v="0"/>
    <x v="0"/>
    <s v="USD"/>
    <n v="1486095060"/>
    <n v="1484198170"/>
    <b v="0"/>
    <n v="31"/>
    <b v="1"/>
    <s v="music/rock"/>
    <n v="116.15384615384616"/>
    <n v="69.266666670000006"/>
    <x v="4"/>
  </r>
  <r>
    <x v="0"/>
    <x v="1"/>
    <s v="GBP"/>
    <n v="1470075210"/>
    <n v="1468779210"/>
    <b v="0"/>
    <n v="133"/>
    <b v="1"/>
    <s v="music/rock"/>
    <n v="203.35000000000002"/>
    <n v="69.266666670000006"/>
    <x v="4"/>
  </r>
  <r>
    <x v="0"/>
    <x v="0"/>
    <s v="USD"/>
    <n v="1433504876"/>
    <n v="1430912876"/>
    <b v="0"/>
    <n v="151"/>
    <b v="1"/>
    <s v="music/rock"/>
    <n v="111.60000000000001"/>
    <n v="69.266666670000006"/>
    <x v="4"/>
  </r>
  <r>
    <x v="0"/>
    <x v="0"/>
    <s v="USD"/>
    <n v="1433815200"/>
    <n v="1431886706"/>
    <b v="0"/>
    <n v="5"/>
    <b v="1"/>
    <s v="music/rock"/>
    <n v="424"/>
    <n v="69.266666670000006"/>
    <x v="4"/>
  </r>
  <r>
    <x v="0"/>
    <x v="0"/>
    <s v="USD"/>
    <n v="1482988125"/>
    <n v="1480396125"/>
    <b v="0"/>
    <n v="73"/>
    <b v="1"/>
    <s v="music/rock"/>
    <n v="107.1"/>
    <n v="69.266666670000006"/>
    <x v="4"/>
  </r>
  <r>
    <x v="0"/>
    <x v="0"/>
    <s v="USD"/>
    <n v="1367867536"/>
    <n v="1365275536"/>
    <b v="0"/>
    <n v="148"/>
    <b v="1"/>
    <s v="music/rock"/>
    <n v="104.3625"/>
    <n v="69.266666670000006"/>
    <x v="4"/>
  </r>
  <r>
    <x v="0"/>
    <x v="5"/>
    <s v="CAD"/>
    <n v="1482457678"/>
    <n v="1480729678"/>
    <b v="0"/>
    <n v="93"/>
    <b v="1"/>
    <s v="music/rock"/>
    <n v="212.40909090909091"/>
    <n v="69.266666670000006"/>
    <x v="4"/>
  </r>
  <r>
    <x v="0"/>
    <x v="0"/>
    <s v="USD"/>
    <n v="1436117922"/>
    <n v="1433525922"/>
    <b v="0"/>
    <n v="63"/>
    <b v="1"/>
    <s v="music/rock"/>
    <n v="124.08571428571429"/>
    <n v="69.266666670000006"/>
    <x v="4"/>
  </r>
  <r>
    <x v="0"/>
    <x v="12"/>
    <s v="EUR"/>
    <n v="1461931860"/>
    <n v="1457109121"/>
    <b v="0"/>
    <n v="134"/>
    <b v="1"/>
    <s v="music/rock"/>
    <n v="110.406125"/>
    <n v="69.266666670000006"/>
    <x v="4"/>
  </r>
  <r>
    <x v="0"/>
    <x v="0"/>
    <s v="USD"/>
    <n v="1438183889"/>
    <n v="1435591889"/>
    <b v="0"/>
    <n v="14"/>
    <b v="1"/>
    <s v="music/rock"/>
    <n v="218.75"/>
    <n v="69.266666670000006"/>
    <x v="4"/>
  </r>
  <r>
    <x v="0"/>
    <x v="0"/>
    <s v="USD"/>
    <n v="1433305800"/>
    <n v="1430604395"/>
    <b v="0"/>
    <n v="78"/>
    <b v="1"/>
    <s v="music/rock"/>
    <n v="136.625"/>
    <n v="69.266666670000006"/>
    <x v="4"/>
  </r>
  <r>
    <x v="0"/>
    <x v="0"/>
    <s v="USD"/>
    <n v="1476720840"/>
    <n v="1474469117"/>
    <b v="0"/>
    <n v="112"/>
    <b v="1"/>
    <s v="music/rock"/>
    <n v="134.8074"/>
    <n v="69.266666670000006"/>
    <x v="4"/>
  </r>
  <r>
    <x v="0"/>
    <x v="1"/>
    <s v="GBP"/>
    <n v="1471087957"/>
    <n v="1468495957"/>
    <b v="0"/>
    <n v="34"/>
    <b v="1"/>
    <s v="music/rock"/>
    <n v="145.4"/>
    <n v="69.266666670000006"/>
    <x v="4"/>
  </r>
  <r>
    <x v="0"/>
    <x v="0"/>
    <s v="USD"/>
    <n v="1430154720"/>
    <n v="1427224606"/>
    <b v="0"/>
    <n v="19"/>
    <b v="1"/>
    <s v="music/rock"/>
    <n v="109.10714285714285"/>
    <n v="69.266666670000006"/>
    <x v="4"/>
  </r>
  <r>
    <x v="0"/>
    <x v="0"/>
    <s v="USD"/>
    <n v="1440219540"/>
    <n v="1436369818"/>
    <b v="0"/>
    <n v="13"/>
    <b v="1"/>
    <s v="music/rock"/>
    <n v="110.2"/>
    <n v="69.266666670000006"/>
    <x v="4"/>
  </r>
  <r>
    <x v="0"/>
    <x v="0"/>
    <s v="USD"/>
    <n v="1456976586"/>
    <n v="1454298186"/>
    <b v="0"/>
    <n v="104"/>
    <b v="1"/>
    <s v="music/rock"/>
    <n v="113.64000000000001"/>
    <n v="69.266666670000006"/>
    <x v="4"/>
  </r>
  <r>
    <x v="0"/>
    <x v="0"/>
    <s v="USD"/>
    <n v="1470068523"/>
    <n v="1467476523"/>
    <b v="0"/>
    <n v="52"/>
    <b v="1"/>
    <s v="music/rock"/>
    <n v="102.35000000000001"/>
    <n v="69.266666670000006"/>
    <x v="4"/>
  </r>
  <r>
    <x v="0"/>
    <x v="0"/>
    <s v="USD"/>
    <n v="1488337200"/>
    <n v="1484623726"/>
    <b v="0"/>
    <n v="17"/>
    <b v="1"/>
    <s v="music/rock"/>
    <n v="122.13333333333334"/>
    <n v="69.266666670000006"/>
    <x v="4"/>
  </r>
  <r>
    <x v="0"/>
    <x v="0"/>
    <s v="USD"/>
    <n v="1484430481"/>
    <n v="1481838481"/>
    <b v="0"/>
    <n v="82"/>
    <b v="1"/>
    <s v="music/rock"/>
    <n v="111.88571428571427"/>
    <n v="69.266666670000006"/>
    <x v="4"/>
  </r>
  <r>
    <x v="0"/>
    <x v="0"/>
    <s v="USD"/>
    <n v="1423871882"/>
    <n v="1421279882"/>
    <b v="0"/>
    <n v="73"/>
    <b v="1"/>
    <s v="music/rock"/>
    <n v="107.3"/>
    <n v="69.266666670000006"/>
    <x v="4"/>
  </r>
  <r>
    <x v="0"/>
    <x v="0"/>
    <s v="USD"/>
    <n v="1477603140"/>
    <n v="1475013710"/>
    <b v="0"/>
    <n v="158"/>
    <b v="1"/>
    <s v="music/rock"/>
    <n v="113.85000000000001"/>
    <n v="69.266666670000006"/>
    <x v="4"/>
  </r>
  <r>
    <x v="0"/>
    <x v="0"/>
    <s v="USD"/>
    <n v="1467752334"/>
    <n v="1465160334"/>
    <b v="0"/>
    <n v="65"/>
    <b v="1"/>
    <s v="music/rock"/>
    <n v="109.68181818181819"/>
    <n v="69.266666670000006"/>
    <x v="4"/>
  </r>
  <r>
    <x v="0"/>
    <x v="0"/>
    <s v="USD"/>
    <n v="1412640373"/>
    <n v="1410048373"/>
    <b v="0"/>
    <n v="184"/>
    <b v="1"/>
    <s v="music/rock"/>
    <n v="126.14444444444443"/>
    <n v="69.266666670000006"/>
    <x v="4"/>
  </r>
  <r>
    <x v="0"/>
    <x v="1"/>
    <s v="GBP"/>
    <n v="1465709400"/>
    <n v="1462695073"/>
    <b v="0"/>
    <n v="34"/>
    <b v="1"/>
    <s v="music/rock"/>
    <n v="167.42857142857144"/>
    <n v="69.266666670000006"/>
    <x v="4"/>
  </r>
  <r>
    <x v="0"/>
    <x v="0"/>
    <s v="USD"/>
    <n v="1369612474"/>
    <n v="1367798074"/>
    <b v="0"/>
    <n v="240"/>
    <b v="1"/>
    <s v="music/rock"/>
    <n v="496.52000000000004"/>
    <n v="69.266666670000006"/>
    <x v="4"/>
  </r>
  <r>
    <x v="0"/>
    <x v="1"/>
    <s v="GBP"/>
    <n v="1430439411"/>
    <n v="1425259011"/>
    <b v="0"/>
    <n v="113"/>
    <b v="1"/>
    <s v="music/rock"/>
    <n v="109.16"/>
    <n v="69.266666670000006"/>
    <x v="4"/>
  </r>
  <r>
    <x v="0"/>
    <x v="0"/>
    <s v="USD"/>
    <n v="1374802235"/>
    <n v="1372210235"/>
    <b v="0"/>
    <n v="66"/>
    <b v="1"/>
    <s v="music/rock"/>
    <n v="102.57499999999999"/>
    <n v="69.266666670000006"/>
    <x v="4"/>
  </r>
  <r>
    <x v="2"/>
    <x v="1"/>
    <s v="GBP"/>
    <n v="1424607285"/>
    <n v="1422447285"/>
    <b v="1"/>
    <n v="5"/>
    <b v="0"/>
    <s v="publishing/translations"/>
    <n v="1.6620689655172414"/>
    <n v="69.266666670000006"/>
    <x v="3"/>
  </r>
  <r>
    <x v="2"/>
    <x v="0"/>
    <s v="USD"/>
    <n v="1417195201"/>
    <n v="1414599601"/>
    <b v="1"/>
    <n v="17"/>
    <b v="0"/>
    <s v="publishing/translations"/>
    <n v="0.42"/>
    <n v="69.266666670000006"/>
    <x v="3"/>
  </r>
  <r>
    <x v="2"/>
    <x v="13"/>
    <s v="EUR"/>
    <n v="1449914400"/>
    <n v="1445336607"/>
    <b v="0"/>
    <n v="3"/>
    <b v="0"/>
    <s v="publishing/translations"/>
    <n v="0.125"/>
    <n v="69.266666670000006"/>
    <x v="3"/>
  </r>
  <r>
    <x v="2"/>
    <x v="0"/>
    <s v="USD"/>
    <n v="1407847978"/>
    <n v="1405687978"/>
    <b v="0"/>
    <n v="2"/>
    <b v="0"/>
    <s v="publishing/translations"/>
    <n v="0.5"/>
    <n v="69.266666670000006"/>
    <x v="3"/>
  </r>
  <r>
    <x v="2"/>
    <x v="1"/>
    <s v="GBP"/>
    <n v="1447451756"/>
    <n v="1444856156"/>
    <b v="0"/>
    <n v="6"/>
    <b v="0"/>
    <s v="publishing/translations"/>
    <n v="7.1999999999999993"/>
    <n v="69.266666670000006"/>
    <x v="3"/>
  </r>
  <r>
    <x v="2"/>
    <x v="0"/>
    <s v="USD"/>
    <n v="1420085535"/>
    <n v="1414897935"/>
    <b v="0"/>
    <n v="0"/>
    <b v="0"/>
    <s v="publishing/translations"/>
    <n v="0"/>
    <n v="69.266666670000006"/>
    <x v="3"/>
  </r>
  <r>
    <x v="2"/>
    <x v="13"/>
    <s v="EUR"/>
    <n v="1464939520"/>
    <n v="1461051520"/>
    <b v="0"/>
    <n v="1"/>
    <b v="0"/>
    <s v="publishing/translations"/>
    <n v="1.6666666666666666E-2"/>
    <n v="69.266666670000006"/>
    <x v="3"/>
  </r>
  <r>
    <x v="2"/>
    <x v="1"/>
    <s v="GBP"/>
    <n v="1423185900"/>
    <n v="1420766700"/>
    <b v="0"/>
    <n v="3"/>
    <b v="0"/>
    <s v="publishing/translations"/>
    <n v="0.23333333333333336"/>
    <n v="69.266666670000006"/>
    <x v="3"/>
  </r>
  <r>
    <x v="2"/>
    <x v="0"/>
    <s v="USD"/>
    <n v="1417656699"/>
    <n v="1415064699"/>
    <b v="0"/>
    <n v="13"/>
    <b v="0"/>
    <s v="publishing/translations"/>
    <n v="4.5714285714285712"/>
    <n v="69.266666670000006"/>
    <x v="3"/>
  </r>
  <r>
    <x v="2"/>
    <x v="13"/>
    <s v="EUR"/>
    <n v="1455964170"/>
    <n v="1450780170"/>
    <b v="0"/>
    <n v="1"/>
    <b v="0"/>
    <s v="publishing/translations"/>
    <n v="5"/>
    <n v="69.266666670000006"/>
    <x v="3"/>
  </r>
  <r>
    <x v="2"/>
    <x v="0"/>
    <s v="USD"/>
    <n v="1483423467"/>
    <n v="1480831467"/>
    <b v="0"/>
    <n v="1"/>
    <b v="0"/>
    <s v="publishing/translations"/>
    <n v="0.2"/>
    <n v="69.266666670000006"/>
    <x v="3"/>
  </r>
  <r>
    <x v="2"/>
    <x v="0"/>
    <s v="USD"/>
    <n v="1439741591"/>
    <n v="1436285591"/>
    <b v="0"/>
    <n v="9"/>
    <b v="0"/>
    <s v="publishing/translations"/>
    <n v="18.181818181818183"/>
    <n v="69.266666670000006"/>
    <x v="3"/>
  </r>
  <r>
    <x v="2"/>
    <x v="0"/>
    <s v="USD"/>
    <n v="1448147619"/>
    <n v="1445552019"/>
    <b v="0"/>
    <n v="0"/>
    <b v="0"/>
    <s v="publishing/translations"/>
    <n v="0"/>
    <n v="69.266666670000006"/>
    <x v="3"/>
  </r>
  <r>
    <x v="2"/>
    <x v="0"/>
    <s v="USD"/>
    <n v="1442315460"/>
    <n v="1439696174"/>
    <b v="0"/>
    <n v="2"/>
    <b v="0"/>
    <s v="publishing/translations"/>
    <n v="1.2222222222222223"/>
    <n v="69.266666670000006"/>
    <x v="3"/>
  </r>
  <r>
    <x v="2"/>
    <x v="3"/>
    <s v="EUR"/>
    <n v="1456397834"/>
    <n v="1453805834"/>
    <b v="0"/>
    <n v="1"/>
    <b v="0"/>
    <s v="publishing/translations"/>
    <n v="0.2"/>
    <n v="69.266666670000006"/>
    <x v="3"/>
  </r>
  <r>
    <x v="2"/>
    <x v="0"/>
    <s v="USD"/>
    <n v="1476010619"/>
    <n v="1473418619"/>
    <b v="0"/>
    <n v="10"/>
    <b v="0"/>
    <s v="publishing/translations"/>
    <n v="7.0634920634920633"/>
    <n v="69.266666670000006"/>
    <x v="3"/>
  </r>
  <r>
    <x v="2"/>
    <x v="0"/>
    <s v="USD"/>
    <n v="1467129686"/>
    <n v="1464969686"/>
    <b v="0"/>
    <n v="3"/>
    <b v="0"/>
    <s v="publishing/translations"/>
    <n v="2.7272727272727271"/>
    <n v="69.266666670000006"/>
    <x v="3"/>
  </r>
  <r>
    <x v="2"/>
    <x v="11"/>
    <s v="SEK"/>
    <n v="1423432709"/>
    <n v="1420840709"/>
    <b v="0"/>
    <n v="2"/>
    <b v="0"/>
    <s v="publishing/translations"/>
    <n v="0.1"/>
    <n v="69.266666670000006"/>
    <x v="3"/>
  </r>
  <r>
    <x v="2"/>
    <x v="4"/>
    <s v="NZD"/>
    <n v="1474436704"/>
    <n v="1471844704"/>
    <b v="0"/>
    <n v="2"/>
    <b v="0"/>
    <s v="publishing/translations"/>
    <n v="0.104"/>
    <n v="69.266666670000006"/>
    <x v="3"/>
  </r>
  <r>
    <x v="2"/>
    <x v="2"/>
    <s v="AUD"/>
    <n v="1451637531"/>
    <n v="1449045531"/>
    <b v="0"/>
    <n v="1"/>
    <b v="0"/>
    <s v="publishing/translations"/>
    <n v="0.33333333333333337"/>
    <n v="69.266666670000006"/>
    <x v="3"/>
  </r>
  <r>
    <x v="2"/>
    <x v="0"/>
    <s v="USD"/>
    <n v="1479233602"/>
    <n v="1478106802"/>
    <b v="0"/>
    <n v="14"/>
    <b v="0"/>
    <s v="publishing/translations"/>
    <n v="20.36"/>
    <n v="69.266666670000006"/>
    <x v="3"/>
  </r>
  <r>
    <x v="2"/>
    <x v="0"/>
    <s v="USD"/>
    <n v="1430276959"/>
    <n v="1427684959"/>
    <b v="0"/>
    <n v="0"/>
    <b v="0"/>
    <s v="publishing/translations"/>
    <n v="0"/>
    <n v="69.266666670000006"/>
    <x v="3"/>
  </r>
  <r>
    <x v="2"/>
    <x v="12"/>
    <s v="EUR"/>
    <n v="1440408120"/>
    <n v="1435224120"/>
    <b v="0"/>
    <n v="0"/>
    <b v="0"/>
    <s v="publishing/translations"/>
    <n v="0"/>
    <n v="69.266666670000006"/>
    <x v="3"/>
  </r>
  <r>
    <x v="2"/>
    <x v="12"/>
    <s v="EUR"/>
    <n v="1474230385"/>
    <n v="1471638385"/>
    <b v="0"/>
    <n v="4"/>
    <b v="0"/>
    <s v="publishing/translations"/>
    <n v="8.3800000000000008"/>
    <n v="69.266666670000006"/>
    <x v="3"/>
  </r>
  <r>
    <x v="2"/>
    <x v="3"/>
    <s v="EUR"/>
    <n v="1459584417"/>
    <n v="1456996017"/>
    <b v="0"/>
    <n v="3"/>
    <b v="0"/>
    <s v="publishing/translations"/>
    <n v="4.5"/>
    <n v="69.266666670000006"/>
    <x v="3"/>
  </r>
  <r>
    <x v="2"/>
    <x v="0"/>
    <s v="USD"/>
    <n v="1428629242"/>
    <n v="1426037242"/>
    <b v="0"/>
    <n v="0"/>
    <b v="0"/>
    <s v="publishing/translations"/>
    <n v="0"/>
    <n v="69.266666670000006"/>
    <x v="3"/>
  </r>
  <r>
    <x v="2"/>
    <x v="0"/>
    <s v="USD"/>
    <n v="1419017488"/>
    <n v="1416339088"/>
    <b v="0"/>
    <n v="5"/>
    <b v="0"/>
    <s v="publishing/translations"/>
    <n v="8.06"/>
    <n v="69.266666670000006"/>
    <x v="3"/>
  </r>
  <r>
    <x v="2"/>
    <x v="0"/>
    <s v="USD"/>
    <n v="1448517816"/>
    <n v="1445922216"/>
    <b v="0"/>
    <n v="47"/>
    <b v="0"/>
    <s v="publishing/translations"/>
    <n v="31.94705882352941"/>
    <n v="69.266666670000006"/>
    <x v="3"/>
  </r>
  <r>
    <x v="2"/>
    <x v="0"/>
    <s v="USD"/>
    <n v="1437417828"/>
    <n v="1434825828"/>
    <b v="0"/>
    <n v="0"/>
    <b v="0"/>
    <s v="publishing/translations"/>
    <n v="0"/>
    <n v="69.266666670000006"/>
    <x v="3"/>
  </r>
  <r>
    <x v="2"/>
    <x v="13"/>
    <s v="EUR"/>
    <n v="1481367600"/>
    <n v="1477839675"/>
    <b v="0"/>
    <n v="10"/>
    <b v="0"/>
    <s v="publishing/translations"/>
    <n v="6.708333333333333"/>
    <n v="69.266666670000006"/>
    <x v="3"/>
  </r>
  <r>
    <x v="2"/>
    <x v="8"/>
    <s v="DKK"/>
    <n v="1433775600"/>
    <n v="1431973478"/>
    <b v="0"/>
    <n v="11"/>
    <b v="0"/>
    <s v="publishing/translations"/>
    <n v="9.9878048780487809"/>
    <n v="69.266666670000006"/>
    <x v="3"/>
  </r>
  <r>
    <x v="2"/>
    <x v="13"/>
    <s v="EUR"/>
    <n v="1444589020"/>
    <n v="1441997020"/>
    <b v="0"/>
    <n v="2"/>
    <b v="0"/>
    <s v="publishing/translations"/>
    <n v="0.1"/>
    <n v="69.266666670000006"/>
    <x v="3"/>
  </r>
  <r>
    <x v="2"/>
    <x v="12"/>
    <s v="EUR"/>
    <n v="1456043057"/>
    <n v="1453451057"/>
    <b v="0"/>
    <n v="2"/>
    <b v="0"/>
    <s v="publishing/translations"/>
    <n v="0.77"/>
    <n v="69.266666670000006"/>
    <x v="3"/>
  </r>
  <r>
    <x v="2"/>
    <x v="0"/>
    <s v="USD"/>
    <n v="1405227540"/>
    <n v="1402058739"/>
    <b v="0"/>
    <n v="22"/>
    <b v="0"/>
    <s v="publishing/translations"/>
    <n v="26.900000000000002"/>
    <n v="69.266666670000006"/>
    <x v="3"/>
  </r>
  <r>
    <x v="2"/>
    <x v="8"/>
    <s v="DKK"/>
    <n v="1461765300"/>
    <n v="1459198499"/>
    <b v="0"/>
    <n v="8"/>
    <b v="0"/>
    <s v="publishing/translations"/>
    <n v="3"/>
    <n v="69.266666670000006"/>
    <x v="3"/>
  </r>
  <r>
    <x v="2"/>
    <x v="5"/>
    <s v="CAD"/>
    <n v="1425758101"/>
    <n v="1423166101"/>
    <b v="0"/>
    <n v="6"/>
    <b v="0"/>
    <s v="publishing/translations"/>
    <n v="6.6055045871559637"/>
    <n v="69.266666670000006"/>
    <x v="3"/>
  </r>
  <r>
    <x v="2"/>
    <x v="13"/>
    <s v="EUR"/>
    <n v="1464285463"/>
    <n v="1461693463"/>
    <b v="0"/>
    <n v="1"/>
    <b v="0"/>
    <s v="publishing/translations"/>
    <n v="7.6923076923076927E-3"/>
    <n v="69.266666670000006"/>
    <x v="3"/>
  </r>
  <r>
    <x v="2"/>
    <x v="1"/>
    <s v="GBP"/>
    <n v="1441995769"/>
    <n v="1436811769"/>
    <b v="0"/>
    <n v="3"/>
    <b v="0"/>
    <s v="publishing/translations"/>
    <n v="1.1222222222222222"/>
    <n v="69.266666670000006"/>
    <x v="3"/>
  </r>
  <r>
    <x v="2"/>
    <x v="0"/>
    <s v="USD"/>
    <n v="1464190158"/>
    <n v="1461598158"/>
    <b v="0"/>
    <n v="0"/>
    <b v="0"/>
    <s v="publishing/translations"/>
    <n v="0"/>
    <n v="69.266666670000006"/>
    <x v="3"/>
  </r>
  <r>
    <x v="2"/>
    <x v="6"/>
    <s v="EUR"/>
    <n v="1483395209"/>
    <n v="1480803209"/>
    <b v="0"/>
    <n v="0"/>
    <b v="0"/>
    <s v="publishing/translations"/>
    <n v="0"/>
    <n v="69.266666670000006"/>
    <x v="3"/>
  </r>
  <r>
    <x v="2"/>
    <x v="12"/>
    <s v="EUR"/>
    <n v="1442091462"/>
    <n v="1436907462"/>
    <b v="0"/>
    <n v="0"/>
    <b v="0"/>
    <s v="publishing/translations"/>
    <n v="0"/>
    <n v="69.266666670000006"/>
    <x v="3"/>
  </r>
  <r>
    <x v="2"/>
    <x v="12"/>
    <s v="EUR"/>
    <n v="1434286855"/>
    <n v="1431694855"/>
    <b v="0"/>
    <n v="0"/>
    <b v="0"/>
    <s v="publishing/translations"/>
    <n v="0"/>
    <n v="69.266666670000006"/>
    <x v="3"/>
  </r>
  <r>
    <x v="2"/>
    <x v="13"/>
    <s v="EUR"/>
    <n v="1461235478"/>
    <n v="1459507478"/>
    <b v="0"/>
    <n v="0"/>
    <b v="0"/>
    <s v="publishing/translations"/>
    <n v="0"/>
    <n v="69.266666670000006"/>
    <x v="3"/>
  </r>
  <r>
    <x v="2"/>
    <x v="0"/>
    <s v="USD"/>
    <n v="1467999134"/>
    <n v="1465407134"/>
    <b v="0"/>
    <n v="3"/>
    <b v="0"/>
    <s v="publishing/translations"/>
    <n v="1.4999999999999999E-2"/>
    <n v="69.266666670000006"/>
    <x v="3"/>
  </r>
  <r>
    <x v="2"/>
    <x v="2"/>
    <s v="AUD"/>
    <n v="1432272300"/>
    <n v="1429655318"/>
    <b v="0"/>
    <n v="0"/>
    <b v="0"/>
    <s v="publishing/translations"/>
    <n v="0"/>
    <n v="69.266666670000006"/>
    <x v="3"/>
  </r>
  <r>
    <x v="2"/>
    <x v="0"/>
    <s v="USD"/>
    <n v="1431286105"/>
    <n v="1427138905"/>
    <b v="0"/>
    <n v="0"/>
    <b v="0"/>
    <s v="publishing/translations"/>
    <n v="0"/>
    <n v="69.266666670000006"/>
    <x v="3"/>
  </r>
  <r>
    <x v="2"/>
    <x v="0"/>
    <s v="USD"/>
    <n v="1455941197"/>
    <n v="1453349197"/>
    <b v="0"/>
    <n v="1"/>
    <b v="0"/>
    <s v="publishing/translations"/>
    <n v="1E-3"/>
    <n v="69.266666670000006"/>
    <x v="3"/>
  </r>
  <r>
    <x v="1"/>
    <x v="0"/>
    <s v="USD"/>
    <n v="1416355259"/>
    <n v="1413759659"/>
    <b v="0"/>
    <n v="2"/>
    <b v="0"/>
    <s v="publishing/translations"/>
    <n v="1.0554089709762533E-2"/>
    <n v="69.266666670000006"/>
    <x v="3"/>
  </r>
  <r>
    <x v="1"/>
    <x v="0"/>
    <s v="USD"/>
    <n v="1406566363"/>
    <n v="1403974363"/>
    <b v="0"/>
    <n v="0"/>
    <b v="0"/>
    <s v="publishing/translations"/>
    <n v="0"/>
    <n v="69.266666670000006"/>
    <x v="3"/>
  </r>
  <r>
    <x v="1"/>
    <x v="6"/>
    <s v="EUR"/>
    <n v="1492270947"/>
    <n v="1488386547"/>
    <b v="0"/>
    <n v="0"/>
    <b v="0"/>
    <s v="publishing/translations"/>
    <n v="0"/>
    <n v="69.266666670000006"/>
    <x v="3"/>
  </r>
  <r>
    <x v="1"/>
    <x v="3"/>
    <s v="EUR"/>
    <n v="1461535140"/>
    <n v="1459716480"/>
    <b v="0"/>
    <n v="1"/>
    <b v="0"/>
    <s v="publishing/translations"/>
    <n v="0.85714285714285721"/>
    <n v="69.266666670000006"/>
    <x v="3"/>
  </r>
  <r>
    <x v="1"/>
    <x v="0"/>
    <s v="USD"/>
    <n v="1409924340"/>
    <n v="1405181320"/>
    <b v="0"/>
    <n v="7"/>
    <b v="0"/>
    <s v="publishing/translations"/>
    <n v="10.5"/>
    <n v="69.266666670000006"/>
    <x v="3"/>
  </r>
  <r>
    <x v="1"/>
    <x v="13"/>
    <s v="EUR"/>
    <n v="1483459365"/>
    <n v="1480867365"/>
    <b v="0"/>
    <n v="3"/>
    <b v="0"/>
    <s v="publishing/translations"/>
    <n v="2.9000000000000004"/>
    <n v="69.266666670000006"/>
    <x v="3"/>
  </r>
  <r>
    <x v="1"/>
    <x v="0"/>
    <s v="USD"/>
    <n v="1447281044"/>
    <n v="1444685444"/>
    <b v="0"/>
    <n v="0"/>
    <b v="0"/>
    <s v="publishing/translations"/>
    <n v="0"/>
    <n v="69.266666670000006"/>
    <x v="3"/>
  </r>
  <r>
    <x v="1"/>
    <x v="0"/>
    <s v="USD"/>
    <n v="1407729600"/>
    <n v="1405097760"/>
    <b v="0"/>
    <n v="0"/>
    <b v="0"/>
    <s v="publishing/translations"/>
    <n v="0"/>
    <n v="69.266666670000006"/>
    <x v="3"/>
  </r>
  <r>
    <x v="1"/>
    <x v="8"/>
    <s v="DKK"/>
    <n v="1449077100"/>
    <n v="1446612896"/>
    <b v="0"/>
    <n v="0"/>
    <b v="0"/>
    <s v="publishing/translations"/>
    <n v="0"/>
    <n v="69.266666670000006"/>
    <x v="3"/>
  </r>
  <r>
    <x v="1"/>
    <x v="0"/>
    <s v="USD"/>
    <n v="1417391100"/>
    <n v="1412371898"/>
    <b v="0"/>
    <n v="0"/>
    <b v="0"/>
    <s v="publishing/translations"/>
    <n v="0"/>
    <n v="69.266666670000006"/>
    <x v="3"/>
  </r>
  <r>
    <x v="0"/>
    <x v="0"/>
    <s v="USD"/>
    <n v="1413849600"/>
    <n v="1410967754"/>
    <b v="1"/>
    <n v="340"/>
    <b v="1"/>
    <s v="publishing/radio &amp; podcasts"/>
    <n v="101.24459999999999"/>
    <n v="69.266666670000006"/>
    <x v="3"/>
  </r>
  <r>
    <x v="0"/>
    <x v="0"/>
    <s v="USD"/>
    <n v="1365609271"/>
    <n v="1363017271"/>
    <b v="1"/>
    <n v="150"/>
    <b v="1"/>
    <s v="publishing/radio &amp; podcasts"/>
    <n v="108.5175"/>
    <n v="69.266666670000006"/>
    <x v="3"/>
  </r>
  <r>
    <x v="0"/>
    <x v="0"/>
    <s v="USD"/>
    <n v="1365367938"/>
    <n v="1361483538"/>
    <b v="1"/>
    <n v="25"/>
    <b v="1"/>
    <s v="publishing/radio &amp; podcasts"/>
    <n v="147.66666666666666"/>
    <n v="69.266666670000006"/>
    <x v="3"/>
  </r>
  <r>
    <x v="0"/>
    <x v="0"/>
    <s v="USD"/>
    <n v="1361029958"/>
    <n v="1358437958"/>
    <b v="1"/>
    <n v="234"/>
    <b v="1"/>
    <s v="publishing/radio &amp; podcasts"/>
    <n v="163.19999999999999"/>
    <n v="69.266666670000006"/>
    <x v="3"/>
  </r>
  <r>
    <x v="0"/>
    <x v="0"/>
    <s v="USD"/>
    <n v="1332385200"/>
    <n v="1329759452"/>
    <b v="1"/>
    <n v="2602"/>
    <b v="1"/>
    <s v="publishing/radio &amp; podcasts"/>
    <n v="456.41449999999998"/>
    <n v="69.266666670000006"/>
    <x v="3"/>
  </r>
  <r>
    <x v="0"/>
    <x v="0"/>
    <s v="USD"/>
    <n v="1452574800"/>
    <n v="1449029266"/>
    <b v="1"/>
    <n v="248"/>
    <b v="1"/>
    <s v="publishing/radio &amp; podcasts"/>
    <n v="107.87731249999999"/>
    <n v="69.266666670000006"/>
    <x v="3"/>
  </r>
  <r>
    <x v="0"/>
    <x v="0"/>
    <s v="USD"/>
    <n v="1332699285"/>
    <n v="1327518885"/>
    <b v="1"/>
    <n v="600"/>
    <b v="1"/>
    <s v="publishing/radio &amp; podcasts"/>
    <n v="115.08"/>
    <n v="69.266666670000006"/>
    <x v="3"/>
  </r>
  <r>
    <x v="0"/>
    <x v="0"/>
    <s v="USD"/>
    <n v="1307838049"/>
    <n v="1302654049"/>
    <b v="1"/>
    <n v="293"/>
    <b v="1"/>
    <s v="publishing/radio &amp; podcasts"/>
    <n v="102.36842105263158"/>
    <n v="69.266666670000006"/>
    <x v="3"/>
  </r>
  <r>
    <x v="0"/>
    <x v="0"/>
    <s v="USD"/>
    <n v="1360938109"/>
    <n v="1358346109"/>
    <b v="1"/>
    <n v="321"/>
    <b v="1"/>
    <s v="publishing/radio &amp; podcasts"/>
    <n v="108.42485875706214"/>
    <n v="69.266666670000006"/>
    <x v="3"/>
  </r>
  <r>
    <x v="0"/>
    <x v="0"/>
    <s v="USD"/>
    <n v="1356724263"/>
    <n v="1354909863"/>
    <b v="1"/>
    <n v="81"/>
    <b v="1"/>
    <s v="publishing/radio &amp; podcasts"/>
    <n v="125.13333333333334"/>
    <n v="69.266666670000006"/>
    <x v="3"/>
  </r>
  <r>
    <x v="0"/>
    <x v="0"/>
    <s v="USD"/>
    <n v="1428620334"/>
    <n v="1426028334"/>
    <b v="1"/>
    <n v="343"/>
    <b v="1"/>
    <s v="publishing/radio &amp; podcasts"/>
    <n v="103.840625"/>
    <n v="69.266666670000006"/>
    <x v="3"/>
  </r>
  <r>
    <x v="0"/>
    <x v="0"/>
    <s v="USD"/>
    <n v="1381928503"/>
    <n v="1379336503"/>
    <b v="1"/>
    <n v="336"/>
    <b v="1"/>
    <s v="publishing/radio &amp; podcasts"/>
    <n v="138.70400000000001"/>
    <n v="69.266666670000006"/>
    <x v="3"/>
  </r>
  <r>
    <x v="0"/>
    <x v="0"/>
    <s v="USD"/>
    <n v="1330644639"/>
    <n v="1328052639"/>
    <b v="1"/>
    <n v="47"/>
    <b v="1"/>
    <s v="publishing/radio &amp; podcasts"/>
    <n v="120.51600000000001"/>
    <n v="69.266666670000006"/>
    <x v="3"/>
  </r>
  <r>
    <x v="0"/>
    <x v="0"/>
    <s v="USD"/>
    <n v="1379093292"/>
    <n v="1376501292"/>
    <b v="1"/>
    <n v="76"/>
    <b v="1"/>
    <s v="publishing/radio &amp; podcasts"/>
    <n v="112.26666666666667"/>
    <n v="69.266666670000006"/>
    <x v="3"/>
  </r>
  <r>
    <x v="0"/>
    <x v="0"/>
    <s v="USD"/>
    <n v="1419051540"/>
    <n v="1416244863"/>
    <b v="1"/>
    <n v="441"/>
    <b v="1"/>
    <s v="publishing/radio &amp; podcasts"/>
    <n v="188.66966666666667"/>
    <n v="69.266666670000006"/>
    <x v="3"/>
  </r>
  <r>
    <x v="0"/>
    <x v="0"/>
    <s v="USD"/>
    <n v="1315616422"/>
    <n v="1313024422"/>
    <b v="1"/>
    <n v="916"/>
    <b v="1"/>
    <s v="publishing/radio &amp; podcasts"/>
    <n v="661.55466666666666"/>
    <n v="69.266666670000006"/>
    <x v="3"/>
  </r>
  <r>
    <x v="0"/>
    <x v="0"/>
    <s v="USD"/>
    <n v="1324609200"/>
    <n v="1319467604"/>
    <b v="1"/>
    <n v="369"/>
    <b v="1"/>
    <s v="publishing/radio &amp; podcasts"/>
    <n v="111.31"/>
    <n v="69.266666670000006"/>
    <x v="3"/>
  </r>
  <r>
    <x v="0"/>
    <x v="0"/>
    <s v="USD"/>
    <n v="1368564913"/>
    <n v="1367355313"/>
    <b v="1"/>
    <n v="20242"/>
    <b v="1"/>
    <s v="publishing/radio &amp; podcasts"/>
    <n v="1181.6142199999999"/>
    <n v="69.266666670000006"/>
    <x v="3"/>
  </r>
  <r>
    <x v="0"/>
    <x v="0"/>
    <s v="USD"/>
    <n v="1399694340"/>
    <n v="1398448389"/>
    <b v="1"/>
    <n v="71"/>
    <b v="1"/>
    <s v="publishing/radio &amp; podcasts"/>
    <n v="137.375"/>
    <n v="69.266666670000006"/>
    <x v="3"/>
  </r>
  <r>
    <x v="0"/>
    <x v="0"/>
    <s v="USD"/>
    <n v="1374858000"/>
    <n v="1373408699"/>
    <b v="1"/>
    <n v="635"/>
    <b v="1"/>
    <s v="publishing/radio &amp; podcasts"/>
    <n v="117.04040000000001"/>
    <n v="69.266666670000006"/>
    <x v="3"/>
  </r>
  <r>
    <x v="2"/>
    <x v="5"/>
    <s v="CAD"/>
    <n v="1383430145"/>
    <n v="1380838145"/>
    <b v="0"/>
    <n v="6"/>
    <b v="0"/>
    <s v="publishing/fiction"/>
    <n v="2.1"/>
    <n v="69.266666670000006"/>
    <x v="3"/>
  </r>
  <r>
    <x v="2"/>
    <x v="0"/>
    <s v="USD"/>
    <n v="1347004260"/>
    <n v="1345062936"/>
    <b v="0"/>
    <n v="1"/>
    <b v="0"/>
    <s v="publishing/fiction"/>
    <n v="0.1"/>
    <n v="69.266666670000006"/>
    <x v="3"/>
  </r>
  <r>
    <x v="2"/>
    <x v="0"/>
    <s v="USD"/>
    <n v="1469162275"/>
    <n v="1467002275"/>
    <b v="0"/>
    <n v="2"/>
    <b v="0"/>
    <s v="publishing/fiction"/>
    <n v="0.7142857142857143"/>
    <n v="69.266666670000006"/>
    <x v="3"/>
  </r>
  <r>
    <x v="2"/>
    <x v="0"/>
    <s v="USD"/>
    <n v="1342882260"/>
    <n v="1337834963"/>
    <b v="0"/>
    <n v="0"/>
    <b v="0"/>
    <s v="publishing/fiction"/>
    <n v="0"/>
    <n v="69.266666670000006"/>
    <x v="3"/>
  </r>
  <r>
    <x v="2"/>
    <x v="0"/>
    <s v="USD"/>
    <n v="1434827173"/>
    <n v="1430939173"/>
    <b v="0"/>
    <n v="3"/>
    <b v="0"/>
    <s v="publishing/fiction"/>
    <n v="2.2388059701492535"/>
    <n v="69.266666670000006"/>
    <x v="3"/>
  </r>
  <r>
    <x v="2"/>
    <x v="0"/>
    <s v="USD"/>
    <n v="1425009761"/>
    <n v="1422417761"/>
    <b v="0"/>
    <n v="3"/>
    <b v="0"/>
    <s v="publishing/fiction"/>
    <n v="0.24"/>
    <n v="69.266666670000006"/>
    <x v="3"/>
  </r>
  <r>
    <x v="2"/>
    <x v="0"/>
    <s v="USD"/>
    <n v="1470175271"/>
    <n v="1467583271"/>
    <b v="0"/>
    <n v="0"/>
    <b v="0"/>
    <s v="publishing/fiction"/>
    <n v="0"/>
    <n v="69.266666670000006"/>
    <x v="3"/>
  </r>
  <r>
    <x v="2"/>
    <x v="2"/>
    <s v="AUD"/>
    <n v="1388928660"/>
    <n v="1386336660"/>
    <b v="0"/>
    <n v="6"/>
    <b v="0"/>
    <s v="publishing/fiction"/>
    <n v="2.4"/>
    <n v="69.266666670000006"/>
    <x v="3"/>
  </r>
  <r>
    <x v="2"/>
    <x v="0"/>
    <s v="USD"/>
    <n v="1352994052"/>
    <n v="1350398452"/>
    <b v="0"/>
    <n v="0"/>
    <b v="0"/>
    <s v="publishing/fiction"/>
    <n v="0"/>
    <n v="69.266666670000006"/>
    <x v="3"/>
  </r>
  <r>
    <x v="2"/>
    <x v="0"/>
    <s v="USD"/>
    <n v="1380720474"/>
    <n v="1378214874"/>
    <b v="0"/>
    <n v="19"/>
    <b v="0"/>
    <s v="publishing/fiction"/>
    <n v="30.862068965517242"/>
    <n v="69.266666670000006"/>
    <x v="3"/>
  </r>
  <r>
    <x v="2"/>
    <x v="0"/>
    <s v="USD"/>
    <n v="1424014680"/>
    <n v="1418922443"/>
    <b v="0"/>
    <n v="1"/>
    <b v="0"/>
    <s v="publishing/fiction"/>
    <n v="8.3333333333333321"/>
    <n v="69.266666670000006"/>
    <x v="3"/>
  </r>
  <r>
    <x v="2"/>
    <x v="0"/>
    <s v="USD"/>
    <n v="1308431646"/>
    <n v="1305839646"/>
    <b v="0"/>
    <n v="2"/>
    <b v="0"/>
    <s v="publishing/fiction"/>
    <n v="0.75"/>
    <n v="69.266666670000006"/>
    <x v="3"/>
  </r>
  <r>
    <x v="2"/>
    <x v="0"/>
    <s v="USD"/>
    <n v="1371415675"/>
    <n v="1368823675"/>
    <b v="0"/>
    <n v="0"/>
    <b v="0"/>
    <s v="publishing/fiction"/>
    <n v="0"/>
    <n v="69.266666670000006"/>
    <x v="3"/>
  </r>
  <r>
    <x v="2"/>
    <x v="0"/>
    <s v="USD"/>
    <n v="1428075480"/>
    <n v="1425489613"/>
    <b v="0"/>
    <n v="11"/>
    <b v="0"/>
    <s v="publishing/fiction"/>
    <n v="8.9"/>
    <n v="69.266666670000006"/>
    <x v="3"/>
  </r>
  <r>
    <x v="2"/>
    <x v="0"/>
    <s v="USD"/>
    <n v="1314471431"/>
    <n v="1311879431"/>
    <b v="0"/>
    <n v="0"/>
    <b v="0"/>
    <s v="publishing/fiction"/>
    <n v="0"/>
    <n v="69.266666670000006"/>
    <x v="3"/>
  </r>
  <r>
    <x v="2"/>
    <x v="0"/>
    <s v="USD"/>
    <n v="1410866659"/>
    <n v="1405682659"/>
    <b v="0"/>
    <n v="0"/>
    <b v="0"/>
    <s v="publishing/fiction"/>
    <n v="0"/>
    <n v="69.266666670000006"/>
    <x v="3"/>
  </r>
  <r>
    <x v="2"/>
    <x v="0"/>
    <s v="USD"/>
    <n v="1375299780"/>
    <n v="1371655522"/>
    <b v="0"/>
    <n v="1"/>
    <b v="0"/>
    <s v="publishing/fiction"/>
    <n v="6.6666666666666671E-3"/>
    <n v="69.266666670000006"/>
    <x v="3"/>
  </r>
  <r>
    <x v="2"/>
    <x v="0"/>
    <s v="USD"/>
    <n v="1409787378"/>
    <n v="1405899378"/>
    <b v="0"/>
    <n v="3"/>
    <b v="0"/>
    <s v="publishing/fiction"/>
    <n v="1.9"/>
    <n v="69.266666670000006"/>
    <x v="3"/>
  </r>
  <r>
    <x v="2"/>
    <x v="0"/>
    <s v="USD"/>
    <n v="1470355833"/>
    <n v="1465171833"/>
    <b v="0"/>
    <n v="1"/>
    <b v="0"/>
    <s v="publishing/fiction"/>
    <n v="0.25"/>
    <n v="69.266666670000006"/>
    <x v="3"/>
  </r>
  <r>
    <x v="2"/>
    <x v="0"/>
    <s v="USD"/>
    <n v="1367444557"/>
    <n v="1364852557"/>
    <b v="0"/>
    <n v="15"/>
    <b v="0"/>
    <s v="publishing/fiction"/>
    <n v="25.035714285714285"/>
    <n v="69.266666670000006"/>
    <x v="3"/>
  </r>
  <r>
    <x v="0"/>
    <x v="5"/>
    <s v="CAD"/>
    <n v="1436364023"/>
    <n v="1433772023"/>
    <b v="1"/>
    <n v="885"/>
    <b v="1"/>
    <s v="photography/photobooks"/>
    <n v="166.33076923076925"/>
    <n v="69.266666670000006"/>
    <x v="8"/>
  </r>
  <r>
    <x v="0"/>
    <x v="1"/>
    <s v="GBP"/>
    <n v="1458943200"/>
    <n v="1456491680"/>
    <b v="1"/>
    <n v="329"/>
    <b v="1"/>
    <s v="photography/photobooks"/>
    <n v="101.44545454545455"/>
    <n v="69.266666670000006"/>
    <x v="8"/>
  </r>
  <r>
    <x v="0"/>
    <x v="18"/>
    <s v="EUR"/>
    <n v="1477210801"/>
    <n v="1472026801"/>
    <b v="1"/>
    <n v="71"/>
    <b v="1"/>
    <s v="photography/photobooks"/>
    <n v="107.89146666666667"/>
    <n v="69.266666670000006"/>
    <x v="8"/>
  </r>
  <r>
    <x v="0"/>
    <x v="1"/>
    <s v="GBP"/>
    <n v="1402389180"/>
    <n v="1399996024"/>
    <b v="1"/>
    <n v="269"/>
    <b v="1"/>
    <s v="photography/photobooks"/>
    <n v="277.93846153846158"/>
    <n v="69.266666670000006"/>
    <x v="8"/>
  </r>
  <r>
    <x v="0"/>
    <x v="12"/>
    <s v="EUR"/>
    <n v="1458676860"/>
    <n v="1455446303"/>
    <b v="1"/>
    <n v="345"/>
    <b v="1"/>
    <s v="photography/photobooks"/>
    <n v="103.58125"/>
    <n v="69.266666670000006"/>
    <x v="8"/>
  </r>
  <r>
    <x v="0"/>
    <x v="1"/>
    <s v="GBP"/>
    <n v="1406227904"/>
    <n v="1403635904"/>
    <b v="1"/>
    <n v="43"/>
    <b v="1"/>
    <s v="photography/photobooks"/>
    <n v="111.4"/>
    <n v="69.266666670000006"/>
    <x v="8"/>
  </r>
  <r>
    <x v="0"/>
    <x v="0"/>
    <s v="USD"/>
    <n v="1273911000"/>
    <n v="1268822909"/>
    <b v="1"/>
    <n v="33"/>
    <b v="1"/>
    <s v="photography/photobooks"/>
    <n v="215"/>
    <n v="69.266666670000006"/>
    <x v="8"/>
  </r>
  <r>
    <x v="0"/>
    <x v="0"/>
    <s v="USD"/>
    <n v="1403880281"/>
    <n v="1401201881"/>
    <b v="1"/>
    <n v="211"/>
    <b v="1"/>
    <s v="photography/photobooks"/>
    <n v="110.76216216216217"/>
    <n v="69.266666670000006"/>
    <x v="8"/>
  </r>
  <r>
    <x v="0"/>
    <x v="12"/>
    <s v="EUR"/>
    <n v="1487113140"/>
    <n v="1484570885"/>
    <b v="1"/>
    <n v="196"/>
    <b v="1"/>
    <s v="photography/photobooks"/>
    <n v="123.64125714285714"/>
    <n v="69.266666670000006"/>
    <x v="8"/>
  </r>
  <r>
    <x v="0"/>
    <x v="1"/>
    <s v="GBP"/>
    <n v="1405761278"/>
    <n v="1403169278"/>
    <b v="1"/>
    <n v="405"/>
    <b v="1"/>
    <s v="photography/photobooks"/>
    <n v="101.03500000000001"/>
    <n v="69.266666670000006"/>
    <x v="8"/>
  </r>
  <r>
    <x v="0"/>
    <x v="0"/>
    <s v="USD"/>
    <n v="1447858804"/>
    <n v="1445263204"/>
    <b v="1"/>
    <n v="206"/>
    <b v="1"/>
    <s v="photography/photobooks"/>
    <n v="111.79285714285714"/>
    <n v="69.266666670000006"/>
    <x v="8"/>
  </r>
  <r>
    <x v="0"/>
    <x v="0"/>
    <s v="USD"/>
    <n v="1486311939"/>
    <n v="1483719939"/>
    <b v="1"/>
    <n v="335"/>
    <b v="1"/>
    <s v="photography/photobooks"/>
    <n v="558.7714285714286"/>
    <n v="69.266666670000006"/>
    <x v="8"/>
  </r>
  <r>
    <x v="0"/>
    <x v="1"/>
    <s v="GBP"/>
    <n v="1405523866"/>
    <n v="1402931866"/>
    <b v="1"/>
    <n v="215"/>
    <b v="1"/>
    <s v="photography/photobooks"/>
    <n v="150.01875000000001"/>
    <n v="69.266666670000006"/>
    <x v="8"/>
  </r>
  <r>
    <x v="0"/>
    <x v="0"/>
    <s v="USD"/>
    <n v="1443363640"/>
    <n v="1439907640"/>
    <b v="1"/>
    <n v="176"/>
    <b v="1"/>
    <s v="photography/photobooks"/>
    <n v="106.476"/>
    <n v="69.266666670000006"/>
    <x v="8"/>
  </r>
  <r>
    <x v="0"/>
    <x v="10"/>
    <s v="NOK"/>
    <n v="1458104697"/>
    <n v="1455516297"/>
    <b v="1"/>
    <n v="555"/>
    <b v="1"/>
    <s v="photography/photobooks"/>
    <n v="157.18899999999999"/>
    <n v="69.266666670000006"/>
    <x v="8"/>
  </r>
  <r>
    <x v="0"/>
    <x v="0"/>
    <s v="USD"/>
    <n v="1475762400"/>
    <n v="1473160292"/>
    <b v="1"/>
    <n v="116"/>
    <b v="1"/>
    <s v="photography/photobooks"/>
    <n v="108.65882352941176"/>
    <n v="69.266666670000006"/>
    <x v="8"/>
  </r>
  <r>
    <x v="0"/>
    <x v="0"/>
    <s v="USD"/>
    <n v="1417845600"/>
    <n v="1415194553"/>
    <b v="1"/>
    <n v="615"/>
    <b v="1"/>
    <s v="photography/photobooks"/>
    <n v="161.97999999999999"/>
    <n v="69.266666670000006"/>
    <x v="8"/>
  </r>
  <r>
    <x v="0"/>
    <x v="0"/>
    <s v="USD"/>
    <n v="1401565252"/>
    <n v="1398973252"/>
    <b v="1"/>
    <n v="236"/>
    <b v="1"/>
    <s v="photography/photobooks"/>
    <n v="205.36666666666665"/>
    <n v="69.266666670000006"/>
    <x v="8"/>
  </r>
  <r>
    <x v="0"/>
    <x v="0"/>
    <s v="USD"/>
    <n v="1403301540"/>
    <n v="1400867283"/>
    <b v="1"/>
    <n v="145"/>
    <b v="1"/>
    <s v="photography/photobooks"/>
    <n v="103.36388888888889"/>
    <n v="69.266666670000006"/>
    <x v="8"/>
  </r>
  <r>
    <x v="0"/>
    <x v="0"/>
    <s v="USD"/>
    <n v="1418961600"/>
    <n v="1415824513"/>
    <b v="1"/>
    <n v="167"/>
    <b v="1"/>
    <s v="photography/photobooks"/>
    <n v="103.47222222222223"/>
    <n v="69.266666670000006"/>
    <x v="8"/>
  </r>
  <r>
    <x v="0"/>
    <x v="0"/>
    <s v="USD"/>
    <n v="1465272091"/>
    <n v="1462248091"/>
    <b v="1"/>
    <n v="235"/>
    <b v="1"/>
    <s v="photography/photobooks"/>
    <n v="106.81333333333333"/>
    <n v="69.266666670000006"/>
    <x v="8"/>
  </r>
  <r>
    <x v="0"/>
    <x v="0"/>
    <s v="USD"/>
    <n v="1413575739"/>
    <n v="1410983739"/>
    <b v="1"/>
    <n v="452"/>
    <b v="1"/>
    <s v="photography/photobooks"/>
    <n v="138.96574712643678"/>
    <n v="69.266666670000006"/>
    <x v="8"/>
  </r>
  <r>
    <x v="0"/>
    <x v="0"/>
    <s v="USD"/>
    <n v="1419292800"/>
    <n v="1416592916"/>
    <b v="1"/>
    <n v="241"/>
    <b v="1"/>
    <s v="photography/photobooks"/>
    <n v="124.84324324324325"/>
    <n v="69.266666670000006"/>
    <x v="8"/>
  </r>
  <r>
    <x v="0"/>
    <x v="11"/>
    <s v="SEK"/>
    <n v="1487592090"/>
    <n v="1485000090"/>
    <b v="1"/>
    <n v="28"/>
    <b v="1"/>
    <s v="photography/photobooks"/>
    <n v="206.99999999999997"/>
    <n v="69.266666670000006"/>
    <x v="8"/>
  </r>
  <r>
    <x v="0"/>
    <x v="0"/>
    <s v="USD"/>
    <n v="1471539138"/>
    <n v="1468947138"/>
    <b v="1"/>
    <n v="140"/>
    <b v="1"/>
    <s v="photography/photobooks"/>
    <n v="174.00576923076923"/>
    <n v="69.266666670000006"/>
    <x v="8"/>
  </r>
  <r>
    <x v="0"/>
    <x v="0"/>
    <s v="USD"/>
    <n v="1453185447"/>
    <n v="1448951847"/>
    <b v="1"/>
    <n v="280"/>
    <b v="1"/>
    <s v="photography/photobooks"/>
    <n v="120.32608695652173"/>
    <n v="69.266666670000006"/>
    <x v="8"/>
  </r>
  <r>
    <x v="0"/>
    <x v="0"/>
    <s v="USD"/>
    <n v="1489497886"/>
    <n v="1487082286"/>
    <b v="1"/>
    <n v="70"/>
    <b v="1"/>
    <s v="photography/photobooks"/>
    <n v="110.44428571428573"/>
    <n v="69.266666670000006"/>
    <x v="8"/>
  </r>
  <r>
    <x v="0"/>
    <x v="0"/>
    <s v="USD"/>
    <n v="1485907200"/>
    <n v="1483292122"/>
    <b v="1"/>
    <n v="160"/>
    <b v="1"/>
    <s v="photography/photobooks"/>
    <n v="281.56666666666666"/>
    <n v="69.266666670000006"/>
    <x v="8"/>
  </r>
  <r>
    <x v="0"/>
    <x v="0"/>
    <s v="USD"/>
    <n v="1426773920"/>
    <n v="1424185520"/>
    <b v="1"/>
    <n v="141"/>
    <b v="1"/>
    <s v="photography/photobooks"/>
    <n v="100.67894736842105"/>
    <n v="69.266666670000006"/>
    <x v="8"/>
  </r>
  <r>
    <x v="0"/>
    <x v="0"/>
    <s v="USD"/>
    <n v="1445624695"/>
    <n v="1443464695"/>
    <b v="1"/>
    <n v="874"/>
    <b v="1"/>
    <s v="photography/photobooks"/>
    <n v="134.82571428571427"/>
    <n v="69.266666670000006"/>
    <x v="8"/>
  </r>
  <r>
    <x v="0"/>
    <x v="0"/>
    <s v="USD"/>
    <n v="1417402800"/>
    <n v="1414610126"/>
    <b v="1"/>
    <n v="73"/>
    <b v="1"/>
    <s v="photography/photobooks"/>
    <n v="175.95744680851064"/>
    <n v="69.266666670000006"/>
    <x v="8"/>
  </r>
  <r>
    <x v="0"/>
    <x v="2"/>
    <s v="AUD"/>
    <n v="1455548400"/>
    <n v="1453461865"/>
    <b v="1"/>
    <n v="294"/>
    <b v="1"/>
    <s v="photography/photobooks"/>
    <n v="484.02000000000004"/>
    <n v="69.266666670000006"/>
    <x v="8"/>
  </r>
  <r>
    <x v="0"/>
    <x v="0"/>
    <s v="USD"/>
    <n v="1462161540"/>
    <n v="1457913777"/>
    <b v="1"/>
    <n v="740"/>
    <b v="1"/>
    <s v="photography/photobooks"/>
    <n v="145.14000000000001"/>
    <n v="69.266666670000006"/>
    <x v="8"/>
  </r>
  <r>
    <x v="0"/>
    <x v="0"/>
    <s v="USD"/>
    <n v="1441383062"/>
    <n v="1438791062"/>
    <b v="1"/>
    <n v="369"/>
    <b v="1"/>
    <s v="photography/photobooks"/>
    <n v="417.73333333333335"/>
    <n v="69.266666670000006"/>
    <x v="8"/>
  </r>
  <r>
    <x v="0"/>
    <x v="0"/>
    <s v="USD"/>
    <n v="1464040800"/>
    <n v="1461527631"/>
    <b v="1"/>
    <n v="110"/>
    <b v="1"/>
    <s v="photography/photobooks"/>
    <n v="132.42499999999998"/>
    <n v="69.266666670000006"/>
    <x v="8"/>
  </r>
  <r>
    <x v="0"/>
    <x v="0"/>
    <s v="USD"/>
    <n v="1440702910"/>
    <n v="1438110910"/>
    <b v="1"/>
    <n v="455"/>
    <b v="1"/>
    <s v="photography/photobooks"/>
    <n v="250.30841666666666"/>
    <n v="69.266666670000006"/>
    <x v="8"/>
  </r>
  <r>
    <x v="0"/>
    <x v="12"/>
    <s v="EUR"/>
    <n v="1470506400"/>
    <n v="1467358427"/>
    <b v="1"/>
    <n v="224"/>
    <b v="1"/>
    <s v="photography/photobooks"/>
    <n v="179.9"/>
    <n v="69.266666670000006"/>
    <x v="8"/>
  </r>
  <r>
    <x v="0"/>
    <x v="0"/>
    <s v="USD"/>
    <n v="1421952370"/>
    <n v="1418064370"/>
    <b v="1"/>
    <n v="46"/>
    <b v="1"/>
    <s v="photography/photobooks"/>
    <n v="102.62857142857142"/>
    <n v="69.266666670000006"/>
    <x v="8"/>
  </r>
  <r>
    <x v="0"/>
    <x v="0"/>
    <s v="USD"/>
    <n v="1483481019"/>
    <n v="1480629819"/>
    <b v="0"/>
    <n v="284"/>
    <b v="1"/>
    <s v="photography/photobooks"/>
    <n v="135.98609999999999"/>
    <n v="69.266666670000006"/>
    <x v="8"/>
  </r>
  <r>
    <x v="0"/>
    <x v="0"/>
    <s v="USD"/>
    <n v="1416964500"/>
    <n v="1414368616"/>
    <b v="1"/>
    <n v="98"/>
    <b v="1"/>
    <s v="photography/photobooks"/>
    <n v="117.86666666666667"/>
    <n v="69.266666670000006"/>
    <x v="8"/>
  </r>
  <r>
    <x v="2"/>
    <x v="0"/>
    <s v="USD"/>
    <n v="1420045538"/>
    <n v="1417453538"/>
    <b v="0"/>
    <n v="2"/>
    <b v="0"/>
    <s v="photography/nature"/>
    <n v="3.3333333333333333E-2"/>
    <n v="69.266666670000006"/>
    <x v="8"/>
  </r>
  <r>
    <x v="2"/>
    <x v="5"/>
    <s v="CAD"/>
    <n v="1435708500"/>
    <n v="1434412500"/>
    <b v="0"/>
    <n v="1"/>
    <b v="0"/>
    <s v="photography/nature"/>
    <n v="4"/>
    <n v="69.266666670000006"/>
    <x v="8"/>
  </r>
  <r>
    <x v="2"/>
    <x v="0"/>
    <s v="USD"/>
    <n v="1416662034"/>
    <n v="1414066434"/>
    <b v="0"/>
    <n v="1"/>
    <b v="0"/>
    <s v="photography/nature"/>
    <n v="0.44444444444444442"/>
    <n v="69.266666670000006"/>
    <x v="8"/>
  </r>
  <r>
    <x v="2"/>
    <x v="0"/>
    <s v="USD"/>
    <n v="1427847480"/>
    <n v="1424222024"/>
    <b v="0"/>
    <n v="0"/>
    <b v="0"/>
    <s v="photography/nature"/>
    <n v="0"/>
    <n v="69.266666670000006"/>
    <x v="8"/>
  </r>
  <r>
    <x v="2"/>
    <x v="0"/>
    <s v="USD"/>
    <n v="1425330960"/>
    <n v="1422393234"/>
    <b v="0"/>
    <n v="1"/>
    <b v="0"/>
    <s v="photography/nature"/>
    <n v="3.3333333333333333E-2"/>
    <n v="69.266666670000006"/>
    <x v="8"/>
  </r>
  <r>
    <x v="2"/>
    <x v="1"/>
    <s v="GBP"/>
    <n v="1410930399"/>
    <n v="1405746399"/>
    <b v="0"/>
    <n v="11"/>
    <b v="0"/>
    <s v="photography/nature"/>
    <n v="28.9"/>
    <n v="69.266666670000006"/>
    <x v="8"/>
  </r>
  <r>
    <x v="2"/>
    <x v="0"/>
    <s v="USD"/>
    <n v="1487844882"/>
    <n v="1487240082"/>
    <b v="0"/>
    <n v="0"/>
    <b v="0"/>
    <s v="photography/nature"/>
    <n v="0"/>
    <n v="69.266666670000006"/>
    <x v="8"/>
  </r>
  <r>
    <x v="2"/>
    <x v="0"/>
    <s v="USD"/>
    <n v="1447020620"/>
    <n v="1444425020"/>
    <b v="0"/>
    <n v="1"/>
    <b v="0"/>
    <s v="photography/nature"/>
    <n v="8.5714285714285712"/>
    <n v="69.266666670000006"/>
    <x v="8"/>
  </r>
  <r>
    <x v="2"/>
    <x v="0"/>
    <s v="USD"/>
    <n v="1446524159"/>
    <n v="1443928559"/>
    <b v="0"/>
    <n v="6"/>
    <b v="0"/>
    <s v="photography/nature"/>
    <n v="34"/>
    <n v="69.266666670000006"/>
    <x v="8"/>
  </r>
  <r>
    <x v="2"/>
    <x v="1"/>
    <s v="GBP"/>
    <n v="1463050034"/>
    <n v="1460458034"/>
    <b v="0"/>
    <n v="7"/>
    <b v="0"/>
    <s v="photography/nature"/>
    <n v="13.466666666666665"/>
    <n v="69.266666670000006"/>
    <x v="8"/>
  </r>
  <r>
    <x v="2"/>
    <x v="0"/>
    <s v="USD"/>
    <n v="1432756039"/>
    <n v="1430164039"/>
    <b v="0"/>
    <n v="0"/>
    <b v="0"/>
    <s v="photography/nature"/>
    <n v="0"/>
    <n v="69.266666670000006"/>
    <x v="8"/>
  </r>
  <r>
    <x v="2"/>
    <x v="0"/>
    <s v="USD"/>
    <n v="1412135940"/>
    <n v="1410366708"/>
    <b v="0"/>
    <n v="16"/>
    <b v="0"/>
    <s v="photography/nature"/>
    <n v="49.186046511627907"/>
    <n v="69.266666670000006"/>
    <x v="8"/>
  </r>
  <r>
    <x v="2"/>
    <x v="0"/>
    <s v="USD"/>
    <n v="1441176447"/>
    <n v="1438584447"/>
    <b v="0"/>
    <n v="0"/>
    <b v="0"/>
    <s v="photography/nature"/>
    <n v="0"/>
    <n v="69.266666670000006"/>
    <x v="8"/>
  </r>
  <r>
    <x v="2"/>
    <x v="2"/>
    <s v="AUD"/>
    <n v="1438495390"/>
    <n v="1435903390"/>
    <b v="0"/>
    <n v="0"/>
    <b v="0"/>
    <s v="photography/nature"/>
    <n v="0"/>
    <n v="69.266666670000006"/>
    <x v="8"/>
  </r>
  <r>
    <x v="2"/>
    <x v="0"/>
    <s v="USD"/>
    <n v="1442509200"/>
    <n v="1440513832"/>
    <b v="0"/>
    <n v="0"/>
    <b v="0"/>
    <s v="photography/nature"/>
    <n v="0"/>
    <n v="69.266666670000006"/>
    <x v="8"/>
  </r>
  <r>
    <x v="2"/>
    <x v="5"/>
    <s v="CAD"/>
    <n v="1467603624"/>
    <n v="1465011624"/>
    <b v="0"/>
    <n v="12"/>
    <b v="0"/>
    <s v="photography/nature"/>
    <n v="45.133333333333333"/>
    <n v="69.266666670000006"/>
    <x v="8"/>
  </r>
  <r>
    <x v="2"/>
    <x v="0"/>
    <s v="USD"/>
    <n v="1411227633"/>
    <n v="1408549233"/>
    <b v="0"/>
    <n v="1"/>
    <b v="0"/>
    <s v="photography/nature"/>
    <n v="4"/>
    <n v="69.266666670000006"/>
    <x v="8"/>
  </r>
  <r>
    <x v="2"/>
    <x v="1"/>
    <s v="GBP"/>
    <n v="1440763920"/>
    <n v="1435656759"/>
    <b v="0"/>
    <n v="3"/>
    <b v="0"/>
    <s v="photography/nature"/>
    <n v="4.666666666666667"/>
    <n v="69.266666670000006"/>
    <x v="8"/>
  </r>
  <r>
    <x v="2"/>
    <x v="0"/>
    <s v="USD"/>
    <n v="1430270199"/>
    <n v="1428974199"/>
    <b v="0"/>
    <n v="1"/>
    <b v="0"/>
    <s v="photography/nature"/>
    <n v="0.33333333333333337"/>
    <n v="69.266666670000006"/>
    <x v="8"/>
  </r>
  <r>
    <x v="2"/>
    <x v="0"/>
    <s v="USD"/>
    <n v="1415842193"/>
    <n v="1414110593"/>
    <b v="0"/>
    <n v="4"/>
    <b v="0"/>
    <s v="photography/nature"/>
    <n v="3.7600000000000002"/>
    <n v="69.266666670000006"/>
    <x v="8"/>
  </r>
  <r>
    <x v="1"/>
    <x v="0"/>
    <s v="USD"/>
    <n v="1383789603"/>
    <n v="1381194003"/>
    <b v="0"/>
    <n v="1"/>
    <b v="0"/>
    <s v="publishing/art books"/>
    <n v="0.67"/>
    <n v="69.266666670000006"/>
    <x v="3"/>
  </r>
  <r>
    <x v="1"/>
    <x v="0"/>
    <s v="USD"/>
    <n v="1259715000"/>
    <n v="1253712916"/>
    <b v="0"/>
    <n v="0"/>
    <b v="0"/>
    <s v="publishing/art books"/>
    <n v="0"/>
    <n v="69.266666670000006"/>
    <x v="3"/>
  </r>
  <r>
    <x v="1"/>
    <x v="1"/>
    <s v="GBP"/>
    <n v="1394815751"/>
    <n v="1389635351"/>
    <b v="0"/>
    <n v="2"/>
    <b v="0"/>
    <s v="publishing/art books"/>
    <n v="1.4166666666666665"/>
    <n v="69.266666670000006"/>
    <x v="3"/>
  </r>
  <r>
    <x v="1"/>
    <x v="0"/>
    <s v="USD"/>
    <n v="1432843500"/>
    <n v="1430124509"/>
    <b v="0"/>
    <n v="1"/>
    <b v="0"/>
    <s v="publishing/art books"/>
    <n v="0.1"/>
    <n v="69.266666670000006"/>
    <x v="3"/>
  </r>
  <r>
    <x v="1"/>
    <x v="0"/>
    <s v="USD"/>
    <n v="1307554261"/>
    <n v="1304962261"/>
    <b v="0"/>
    <n v="1"/>
    <b v="0"/>
    <s v="publishing/art books"/>
    <n v="2.5"/>
    <n v="69.266666670000006"/>
    <x v="3"/>
  </r>
  <r>
    <x v="1"/>
    <x v="0"/>
    <s v="USD"/>
    <n v="1469656800"/>
    <n v="1467151204"/>
    <b v="0"/>
    <n v="59"/>
    <b v="0"/>
    <s v="publishing/art books"/>
    <n v="21.25"/>
    <n v="69.266666670000006"/>
    <x v="3"/>
  </r>
  <r>
    <x v="1"/>
    <x v="0"/>
    <s v="USD"/>
    <n v="1392595200"/>
    <n v="1391293745"/>
    <b v="0"/>
    <n v="13"/>
    <b v="0"/>
    <s v="publishing/art books"/>
    <n v="4.117647058823529"/>
    <n v="69.266666670000006"/>
    <x v="3"/>
  </r>
  <r>
    <x v="1"/>
    <x v="0"/>
    <s v="USD"/>
    <n v="1419384585"/>
    <n v="1416360585"/>
    <b v="0"/>
    <n v="22"/>
    <b v="0"/>
    <s v="publishing/art books"/>
    <n v="13.639999999999999"/>
    <n v="69.266666670000006"/>
    <x v="3"/>
  </r>
  <r>
    <x v="1"/>
    <x v="0"/>
    <s v="USD"/>
    <n v="1369498714"/>
    <n v="1366906714"/>
    <b v="0"/>
    <n v="0"/>
    <b v="0"/>
    <s v="publishing/art books"/>
    <n v="0"/>
    <n v="69.266666670000006"/>
    <x v="3"/>
  </r>
  <r>
    <x v="1"/>
    <x v="0"/>
    <s v="USD"/>
    <n v="1460140282"/>
    <n v="1457551882"/>
    <b v="0"/>
    <n v="52"/>
    <b v="0"/>
    <s v="publishing/art books"/>
    <n v="41.4"/>
    <n v="69.266666670000006"/>
    <x v="3"/>
  </r>
  <r>
    <x v="1"/>
    <x v="1"/>
    <s v="GBP"/>
    <n v="1434738483"/>
    <n v="1432146483"/>
    <b v="0"/>
    <n v="4"/>
    <b v="0"/>
    <s v="publishing/art books"/>
    <n v="0.66115702479338845"/>
    <n v="69.266666670000006"/>
    <x v="3"/>
  </r>
  <r>
    <x v="1"/>
    <x v="1"/>
    <s v="GBP"/>
    <n v="1456703940"/>
    <n v="1454546859"/>
    <b v="0"/>
    <n v="3"/>
    <b v="0"/>
    <s v="publishing/art books"/>
    <n v="5"/>
    <n v="69.266666670000006"/>
    <x v="3"/>
  </r>
  <r>
    <x v="1"/>
    <x v="5"/>
    <s v="CAD"/>
    <n v="1491019140"/>
    <n v="1487548802"/>
    <b v="0"/>
    <n v="3"/>
    <b v="0"/>
    <s v="publishing/art books"/>
    <n v="2.4777777777777779"/>
    <n v="69.266666670000006"/>
    <x v="3"/>
  </r>
  <r>
    <x v="1"/>
    <x v="0"/>
    <s v="USD"/>
    <n v="1424211329"/>
    <n v="1421187329"/>
    <b v="0"/>
    <n v="6"/>
    <b v="0"/>
    <s v="publishing/art books"/>
    <n v="5.0599999999999996"/>
    <n v="69.266666670000006"/>
    <x v="3"/>
  </r>
  <r>
    <x v="1"/>
    <x v="0"/>
    <s v="USD"/>
    <n v="1404909296"/>
    <n v="1402317296"/>
    <b v="0"/>
    <n v="35"/>
    <b v="0"/>
    <s v="publishing/art books"/>
    <n v="22.91"/>
    <n v="69.266666670000006"/>
    <x v="3"/>
  </r>
  <r>
    <x v="1"/>
    <x v="0"/>
    <s v="USD"/>
    <n v="1435698368"/>
    <n v="1431810368"/>
    <b v="0"/>
    <n v="10"/>
    <b v="0"/>
    <s v="publishing/art books"/>
    <n v="13"/>
    <n v="69.266666670000006"/>
    <x v="3"/>
  </r>
  <r>
    <x v="1"/>
    <x v="0"/>
    <s v="USD"/>
    <n v="1343161248"/>
    <n v="1337977248"/>
    <b v="0"/>
    <n v="2"/>
    <b v="0"/>
    <s v="publishing/art books"/>
    <n v="0.54999999999999993"/>
    <n v="69.266666670000006"/>
    <x v="3"/>
  </r>
  <r>
    <x v="1"/>
    <x v="0"/>
    <s v="USD"/>
    <n v="1283392800"/>
    <n v="1281317691"/>
    <b v="0"/>
    <n v="4"/>
    <b v="0"/>
    <s v="publishing/art books"/>
    <n v="10.806536636794938"/>
    <n v="69.266666670000006"/>
    <x v="3"/>
  </r>
  <r>
    <x v="1"/>
    <x v="0"/>
    <s v="USD"/>
    <n v="1377734091"/>
    <n v="1374882891"/>
    <b v="0"/>
    <n v="2"/>
    <b v="0"/>
    <s v="publishing/art books"/>
    <n v="0.84008400840084008"/>
    <n v="69.266666670000006"/>
    <x v="3"/>
  </r>
  <r>
    <x v="1"/>
    <x v="0"/>
    <s v="USD"/>
    <n v="1337562726"/>
    <n v="1332378726"/>
    <b v="0"/>
    <n v="0"/>
    <b v="0"/>
    <s v="publishing/art books"/>
    <n v="0"/>
    <n v="69.266666670000006"/>
    <x v="3"/>
  </r>
  <r>
    <x v="2"/>
    <x v="1"/>
    <s v="GBP"/>
    <n v="1450521990"/>
    <n v="1447757190"/>
    <b v="0"/>
    <n v="1"/>
    <b v="0"/>
    <s v="photography/places"/>
    <n v="0.5"/>
    <n v="69.266666670000006"/>
    <x v="8"/>
  </r>
  <r>
    <x v="2"/>
    <x v="0"/>
    <s v="USD"/>
    <n v="1445894400"/>
    <n v="1440961053"/>
    <b v="0"/>
    <n v="3"/>
    <b v="0"/>
    <s v="photography/places"/>
    <n v="9.3000000000000007"/>
    <n v="69.266666670000006"/>
    <x v="8"/>
  </r>
  <r>
    <x v="2"/>
    <x v="1"/>
    <s v="GBP"/>
    <n v="1411681391"/>
    <n v="1409089391"/>
    <b v="0"/>
    <n v="1"/>
    <b v="0"/>
    <s v="photography/places"/>
    <n v="7.4999999999999997E-2"/>
    <n v="69.266666670000006"/>
    <x v="8"/>
  </r>
  <r>
    <x v="2"/>
    <x v="0"/>
    <s v="USD"/>
    <n v="1401464101"/>
    <n v="1400600101"/>
    <b v="0"/>
    <n v="0"/>
    <b v="0"/>
    <s v="photography/places"/>
    <n v="0"/>
    <n v="69.266666670000006"/>
    <x v="8"/>
  </r>
  <r>
    <x v="2"/>
    <x v="5"/>
    <s v="CAD"/>
    <n v="1482663600"/>
    <n v="1480800568"/>
    <b v="0"/>
    <n v="12"/>
    <b v="0"/>
    <s v="photography/places"/>
    <n v="79"/>
    <n v="69.266666670000006"/>
    <x v="8"/>
  </r>
  <r>
    <x v="2"/>
    <x v="0"/>
    <s v="USD"/>
    <n v="1428197422"/>
    <n v="1425609022"/>
    <b v="0"/>
    <n v="0"/>
    <b v="0"/>
    <s v="photography/places"/>
    <n v="0"/>
    <n v="69.266666670000006"/>
    <x v="8"/>
  </r>
  <r>
    <x v="2"/>
    <x v="0"/>
    <s v="USD"/>
    <n v="1418510965"/>
    <n v="1415918965"/>
    <b v="0"/>
    <n v="1"/>
    <b v="0"/>
    <s v="photography/places"/>
    <n v="1.3333333333333334E-2"/>
    <n v="69.266666670000006"/>
    <x v="8"/>
  </r>
  <r>
    <x v="2"/>
    <x v="0"/>
    <s v="USD"/>
    <n v="1422735120"/>
    <n v="1420091999"/>
    <b v="0"/>
    <n v="0"/>
    <b v="0"/>
    <s v="photography/places"/>
    <n v="0"/>
    <n v="69.266666670000006"/>
    <x v="8"/>
  </r>
  <r>
    <x v="2"/>
    <x v="0"/>
    <s v="USD"/>
    <n v="1444433886"/>
    <n v="1441841886"/>
    <b v="0"/>
    <n v="0"/>
    <b v="0"/>
    <s v="photography/places"/>
    <n v="0"/>
    <n v="69.266666670000006"/>
    <x v="8"/>
  </r>
  <r>
    <x v="2"/>
    <x v="13"/>
    <s v="EUR"/>
    <n v="1443040464"/>
    <n v="1440448464"/>
    <b v="0"/>
    <n v="2"/>
    <b v="0"/>
    <s v="photography/places"/>
    <n v="1.7000000000000002"/>
    <n v="69.266666670000006"/>
    <x v="8"/>
  </r>
  <r>
    <x v="2"/>
    <x v="1"/>
    <s v="GBP"/>
    <n v="1459700741"/>
    <n v="1457112341"/>
    <b v="0"/>
    <n v="92"/>
    <b v="0"/>
    <s v="photography/places"/>
    <n v="29.228571428571428"/>
    <n v="69.266666670000006"/>
    <x v="8"/>
  </r>
  <r>
    <x v="2"/>
    <x v="0"/>
    <s v="USD"/>
    <n v="1427503485"/>
    <n v="1423619085"/>
    <b v="0"/>
    <n v="0"/>
    <b v="0"/>
    <s v="photography/places"/>
    <n v="0"/>
    <n v="69.266666670000006"/>
    <x v="8"/>
  </r>
  <r>
    <x v="2"/>
    <x v="0"/>
    <s v="USD"/>
    <n v="1425154655"/>
    <n v="1422562655"/>
    <b v="0"/>
    <n v="3"/>
    <b v="0"/>
    <s v="photography/places"/>
    <n v="1.3636363636363637E-2"/>
    <n v="69.266666670000006"/>
    <x v="8"/>
  </r>
  <r>
    <x v="2"/>
    <x v="0"/>
    <s v="USD"/>
    <n v="1463329260"/>
    <n v="1458147982"/>
    <b v="0"/>
    <n v="10"/>
    <b v="0"/>
    <s v="photography/places"/>
    <n v="20.5"/>
    <n v="69.266666670000006"/>
    <x v="8"/>
  </r>
  <r>
    <x v="2"/>
    <x v="0"/>
    <s v="USD"/>
    <n v="1403122380"/>
    <n v="1400634728"/>
    <b v="0"/>
    <n v="7"/>
    <b v="0"/>
    <s v="photography/places"/>
    <n v="0.27999999999999997"/>
    <n v="69.266666670000006"/>
    <x v="8"/>
  </r>
  <r>
    <x v="2"/>
    <x v="1"/>
    <s v="GBP"/>
    <n v="1418469569"/>
    <n v="1414577969"/>
    <b v="0"/>
    <n v="3"/>
    <b v="0"/>
    <s v="photography/places"/>
    <n v="2.3076923076923079"/>
    <n v="69.266666670000006"/>
    <x v="8"/>
  </r>
  <r>
    <x v="2"/>
    <x v="0"/>
    <s v="USD"/>
    <n v="1474360197"/>
    <n v="1471768197"/>
    <b v="0"/>
    <n v="0"/>
    <b v="0"/>
    <s v="photography/places"/>
    <n v="0"/>
    <n v="69.266666670000006"/>
    <x v="8"/>
  </r>
  <r>
    <x v="2"/>
    <x v="0"/>
    <s v="USD"/>
    <n v="1437926458"/>
    <n v="1432742458"/>
    <b v="0"/>
    <n v="1"/>
    <b v="0"/>
    <s v="photography/places"/>
    <n v="0.125"/>
    <n v="69.266666670000006"/>
    <x v="8"/>
  </r>
  <r>
    <x v="2"/>
    <x v="1"/>
    <s v="GBP"/>
    <n v="1460116576"/>
    <n v="1457528176"/>
    <b v="0"/>
    <n v="0"/>
    <b v="0"/>
    <s v="photography/places"/>
    <n v="0"/>
    <n v="69.266666670000006"/>
    <x v="8"/>
  </r>
  <r>
    <x v="2"/>
    <x v="0"/>
    <s v="USD"/>
    <n v="1405401060"/>
    <n v="1401585752"/>
    <b v="0"/>
    <n v="9"/>
    <b v="0"/>
    <s v="photography/places"/>
    <n v="7.3400000000000007"/>
    <n v="69.266666670000006"/>
    <x v="8"/>
  </r>
  <r>
    <x v="0"/>
    <x v="0"/>
    <s v="USD"/>
    <n v="1304561633"/>
    <n v="1301969633"/>
    <b v="0"/>
    <n v="56"/>
    <b v="1"/>
    <s v="music/rock"/>
    <n v="108.2492"/>
    <n v="69.266666670000006"/>
    <x v="4"/>
  </r>
  <r>
    <x v="0"/>
    <x v="0"/>
    <s v="USD"/>
    <n v="1318633200"/>
    <n v="1314947317"/>
    <b v="0"/>
    <n v="32"/>
    <b v="1"/>
    <s v="music/rock"/>
    <n v="100.16666666666667"/>
    <n v="69.266666670000006"/>
    <x v="4"/>
  </r>
  <r>
    <x v="0"/>
    <x v="0"/>
    <s v="USD"/>
    <n v="1327723459"/>
    <n v="1322539459"/>
    <b v="0"/>
    <n v="30"/>
    <b v="1"/>
    <s v="music/rock"/>
    <n v="100.03299999999999"/>
    <n v="69.266666670000006"/>
    <x v="4"/>
  </r>
  <r>
    <x v="0"/>
    <x v="0"/>
    <s v="USD"/>
    <n v="1332011835"/>
    <n v="1328559435"/>
    <b v="0"/>
    <n v="70"/>
    <b v="1"/>
    <s v="music/rock"/>
    <n v="122.10714285714286"/>
    <n v="69.266666670000006"/>
    <x v="4"/>
  </r>
  <r>
    <x v="0"/>
    <x v="0"/>
    <s v="USD"/>
    <n v="1312182000"/>
    <n v="1311380313"/>
    <b v="0"/>
    <n v="44"/>
    <b v="1"/>
    <s v="music/rock"/>
    <n v="100.69333333333334"/>
    <n v="69.266666670000006"/>
    <x v="4"/>
  </r>
  <r>
    <x v="0"/>
    <x v="0"/>
    <s v="USD"/>
    <n v="1300930838"/>
    <n v="1293158438"/>
    <b v="0"/>
    <n v="92"/>
    <b v="1"/>
    <s v="music/rock"/>
    <n v="101.004125"/>
    <n v="69.266666670000006"/>
    <x v="4"/>
  </r>
  <r>
    <x v="0"/>
    <x v="0"/>
    <s v="USD"/>
    <n v="1339701851"/>
    <n v="1337887451"/>
    <b v="0"/>
    <n v="205"/>
    <b v="1"/>
    <s v="music/rock"/>
    <n v="145.11000000000001"/>
    <n v="69.266666670000006"/>
    <x v="4"/>
  </r>
  <r>
    <x v="0"/>
    <x v="0"/>
    <s v="USD"/>
    <n v="1388553960"/>
    <n v="1385754986"/>
    <b v="0"/>
    <n v="23"/>
    <b v="1"/>
    <s v="music/rock"/>
    <n v="101.25"/>
    <n v="69.266666670000006"/>
    <x v="4"/>
  </r>
  <r>
    <x v="0"/>
    <x v="0"/>
    <s v="USD"/>
    <n v="1320220800"/>
    <n v="1315612909"/>
    <b v="0"/>
    <n v="4"/>
    <b v="1"/>
    <s v="music/rock"/>
    <n v="118.33333333333333"/>
    <n v="69.266666670000006"/>
    <x v="4"/>
  </r>
  <r>
    <x v="0"/>
    <x v="0"/>
    <s v="USD"/>
    <n v="1355609510"/>
    <n v="1353017510"/>
    <b v="0"/>
    <n v="112"/>
    <b v="1"/>
    <s v="music/rock"/>
    <n v="271.85000000000002"/>
    <n v="69.266666670000006"/>
    <x v="4"/>
  </r>
  <r>
    <x v="0"/>
    <x v="0"/>
    <s v="USD"/>
    <n v="1370390432"/>
    <n v="1368576032"/>
    <b v="0"/>
    <n v="27"/>
    <b v="1"/>
    <s v="music/rock"/>
    <n v="125.125"/>
    <n v="69.266666670000006"/>
    <x v="4"/>
  </r>
  <r>
    <x v="0"/>
    <x v="0"/>
    <s v="USD"/>
    <n v="1357160384"/>
    <n v="1354568384"/>
    <b v="0"/>
    <n v="11"/>
    <b v="1"/>
    <s v="music/rock"/>
    <n v="110.00000000000001"/>
    <n v="69.266666670000006"/>
    <x v="4"/>
  </r>
  <r>
    <x v="0"/>
    <x v="0"/>
    <s v="USD"/>
    <n v="1342921202"/>
    <n v="1340329202"/>
    <b v="0"/>
    <n v="26"/>
    <b v="1"/>
    <s v="music/rock"/>
    <n v="101.49999999999999"/>
    <n v="69.266666670000006"/>
    <x v="4"/>
  </r>
  <r>
    <x v="0"/>
    <x v="0"/>
    <s v="USD"/>
    <n v="1407085200"/>
    <n v="1401924769"/>
    <b v="0"/>
    <n v="77"/>
    <b v="1"/>
    <s v="music/rock"/>
    <n v="102.69999999999999"/>
    <n v="69.266666670000006"/>
    <x v="4"/>
  </r>
  <r>
    <x v="0"/>
    <x v="0"/>
    <s v="USD"/>
    <n v="1323742396"/>
    <n v="1319850796"/>
    <b v="0"/>
    <n v="136"/>
    <b v="1"/>
    <s v="music/rock"/>
    <n v="114.12500000000001"/>
    <n v="69.266666670000006"/>
    <x v="4"/>
  </r>
  <r>
    <x v="0"/>
    <x v="0"/>
    <s v="USD"/>
    <n v="1353621600"/>
    <n v="1350061821"/>
    <b v="0"/>
    <n v="157"/>
    <b v="1"/>
    <s v="music/rock"/>
    <n v="104.2"/>
    <n v="69.266666670000006"/>
    <x v="4"/>
  </r>
  <r>
    <x v="0"/>
    <x v="0"/>
    <s v="USD"/>
    <n v="1383332400"/>
    <n v="1380470188"/>
    <b v="0"/>
    <n v="158"/>
    <b v="1"/>
    <s v="music/rock"/>
    <n v="145.85714285714286"/>
    <n v="69.266666670000006"/>
    <x v="4"/>
  </r>
  <r>
    <x v="0"/>
    <x v="0"/>
    <s v="USD"/>
    <n v="1362757335"/>
    <n v="1359301335"/>
    <b v="0"/>
    <n v="27"/>
    <b v="1"/>
    <s v="music/rock"/>
    <n v="105.06666666666666"/>
    <n v="69.266666670000006"/>
    <x v="4"/>
  </r>
  <r>
    <x v="0"/>
    <x v="0"/>
    <s v="USD"/>
    <n v="1410755286"/>
    <n v="1408940886"/>
    <b v="0"/>
    <n v="23"/>
    <b v="1"/>
    <s v="music/rock"/>
    <n v="133.33333333333331"/>
    <n v="69.266666670000006"/>
    <x v="4"/>
  </r>
  <r>
    <x v="0"/>
    <x v="0"/>
    <s v="USD"/>
    <n v="1361606940"/>
    <n v="1361002140"/>
    <b v="0"/>
    <n v="17"/>
    <b v="1"/>
    <s v="music/rock"/>
    <n v="112.99999999999999"/>
    <n v="69.266666670000006"/>
    <x v="4"/>
  </r>
  <r>
    <x v="0"/>
    <x v="0"/>
    <s v="USD"/>
    <n v="1338177540"/>
    <n v="1333550015"/>
    <b v="0"/>
    <n v="37"/>
    <b v="1"/>
    <s v="music/rock"/>
    <n v="121.2"/>
    <n v="69.266666670000006"/>
    <x v="4"/>
  </r>
  <r>
    <x v="0"/>
    <x v="0"/>
    <s v="USD"/>
    <n v="1418803140"/>
    <n v="1415343874"/>
    <b v="0"/>
    <n v="65"/>
    <b v="1"/>
    <s v="music/rock"/>
    <n v="101.72463768115942"/>
    <n v="69.266666670000006"/>
    <x v="4"/>
  </r>
  <r>
    <x v="0"/>
    <x v="1"/>
    <s v="GBP"/>
    <n v="1377621089"/>
    <n v="1372437089"/>
    <b v="0"/>
    <n v="18"/>
    <b v="1"/>
    <s v="music/rock"/>
    <n v="101.06666666666666"/>
    <n v="69.266666670000006"/>
    <x v="4"/>
  </r>
  <r>
    <x v="0"/>
    <x v="0"/>
    <s v="USD"/>
    <n v="1357721335"/>
    <n v="1354265335"/>
    <b v="0"/>
    <n v="25"/>
    <b v="1"/>
    <s v="music/rock"/>
    <n v="118"/>
    <n v="69.266666670000006"/>
    <x v="4"/>
  </r>
  <r>
    <x v="0"/>
    <x v="0"/>
    <s v="USD"/>
    <n v="1347382053"/>
    <n v="1344962853"/>
    <b v="0"/>
    <n v="104"/>
    <b v="1"/>
    <s v="music/rock"/>
    <n v="155.33333333333331"/>
    <n v="69.266666670000006"/>
    <x v="4"/>
  </r>
  <r>
    <x v="0"/>
    <x v="0"/>
    <s v="USD"/>
    <n v="1385932867"/>
    <n v="1383337267"/>
    <b v="0"/>
    <n v="108"/>
    <b v="1"/>
    <s v="music/rock"/>
    <n v="101.18750000000001"/>
    <n v="69.266666670000006"/>
    <x v="4"/>
  </r>
  <r>
    <x v="0"/>
    <x v="0"/>
    <s v="USD"/>
    <n v="1353905940"/>
    <n v="1351011489"/>
    <b v="0"/>
    <n v="38"/>
    <b v="1"/>
    <s v="music/rock"/>
    <n v="117"/>
    <n v="69.266666670000006"/>
    <x v="4"/>
  </r>
  <r>
    <x v="0"/>
    <x v="0"/>
    <s v="USD"/>
    <n v="1403026882"/>
    <n v="1400175682"/>
    <b v="0"/>
    <n v="88"/>
    <b v="1"/>
    <s v="music/rock"/>
    <n v="100.925"/>
    <n v="69.266666670000006"/>
    <x v="4"/>
  </r>
  <r>
    <x v="0"/>
    <x v="0"/>
    <s v="USD"/>
    <n v="1392929333"/>
    <n v="1389041333"/>
    <b v="0"/>
    <n v="82"/>
    <b v="1"/>
    <s v="music/rock"/>
    <n v="103.66666666666666"/>
    <n v="69.266666670000006"/>
    <x v="4"/>
  </r>
  <r>
    <x v="0"/>
    <x v="0"/>
    <s v="USD"/>
    <n v="1330671540"/>
    <n v="1328040375"/>
    <b v="0"/>
    <n v="126"/>
    <b v="1"/>
    <s v="music/rock"/>
    <n v="265.25"/>
    <n v="69.266666670000006"/>
    <x v="4"/>
  </r>
  <r>
    <x v="0"/>
    <x v="0"/>
    <s v="USD"/>
    <n v="1350074261"/>
    <n v="1347482261"/>
    <b v="0"/>
    <n v="133"/>
    <b v="1"/>
    <s v="music/rock"/>
    <n v="155.91"/>
    <n v="69.266666670000006"/>
    <x v="4"/>
  </r>
  <r>
    <x v="0"/>
    <x v="0"/>
    <s v="USD"/>
    <n v="1316851854"/>
    <n v="1311667854"/>
    <b v="0"/>
    <n v="47"/>
    <b v="1"/>
    <s v="music/rock"/>
    <n v="101.62500000000001"/>
    <n v="69.266666670000006"/>
    <x v="4"/>
  </r>
  <r>
    <x v="0"/>
    <x v="0"/>
    <s v="USD"/>
    <n v="1326690000"/>
    <n v="1324329156"/>
    <b v="0"/>
    <n v="58"/>
    <b v="1"/>
    <s v="music/rock"/>
    <n v="100"/>
    <n v="69.266666670000006"/>
    <x v="4"/>
  </r>
  <r>
    <x v="0"/>
    <x v="0"/>
    <s v="USD"/>
    <n v="1306994340"/>
    <n v="1303706001"/>
    <b v="0"/>
    <n v="32"/>
    <b v="1"/>
    <s v="music/rock"/>
    <n v="100.49999999999999"/>
    <n v="69.266666670000006"/>
    <x v="4"/>
  </r>
  <r>
    <x v="0"/>
    <x v="0"/>
    <s v="USD"/>
    <n v="1468270261"/>
    <n v="1463086261"/>
    <b v="0"/>
    <n v="37"/>
    <b v="1"/>
    <s v="music/rock"/>
    <n v="125.29999999999998"/>
    <n v="69.266666670000006"/>
    <x v="4"/>
  </r>
  <r>
    <x v="0"/>
    <x v="0"/>
    <s v="USD"/>
    <n v="1307851200"/>
    <n v="1304129088"/>
    <b v="0"/>
    <n v="87"/>
    <b v="1"/>
    <s v="music/rock"/>
    <n v="103.55555555555556"/>
    <n v="69.266666670000006"/>
    <x v="4"/>
  </r>
  <r>
    <x v="0"/>
    <x v="0"/>
    <s v="USD"/>
    <n v="1262302740"/>
    <n v="1257444140"/>
    <b v="0"/>
    <n v="15"/>
    <b v="1"/>
    <s v="music/rock"/>
    <n v="103.8"/>
    <n v="69.266666670000006"/>
    <x v="4"/>
  </r>
  <r>
    <x v="0"/>
    <x v="0"/>
    <s v="USD"/>
    <n v="1362086700"/>
    <n v="1358180968"/>
    <b v="0"/>
    <n v="27"/>
    <b v="1"/>
    <s v="music/rock"/>
    <n v="105"/>
    <n v="69.266666670000006"/>
    <x v="4"/>
  </r>
  <r>
    <x v="0"/>
    <x v="0"/>
    <s v="USD"/>
    <n v="1330789165"/>
    <n v="1328197165"/>
    <b v="0"/>
    <n v="19"/>
    <b v="1"/>
    <s v="music/rock"/>
    <n v="100"/>
    <n v="69.266666670000006"/>
    <x v="4"/>
  </r>
  <r>
    <x v="0"/>
    <x v="0"/>
    <s v="USD"/>
    <n v="1280800740"/>
    <n v="1279603955"/>
    <b v="0"/>
    <n v="17"/>
    <b v="1"/>
    <s v="music/rock"/>
    <n v="169.86"/>
    <n v="69.266666670000006"/>
    <x v="4"/>
  </r>
  <r>
    <x v="0"/>
    <x v="0"/>
    <s v="USD"/>
    <n v="1418998744"/>
    <n v="1416406744"/>
    <b v="0"/>
    <n v="26"/>
    <b v="1"/>
    <s v="music/pop"/>
    <n v="101.4"/>
    <n v="69.266666670000006"/>
    <x v="4"/>
  </r>
  <r>
    <x v="0"/>
    <x v="0"/>
    <s v="USD"/>
    <n v="1308011727"/>
    <n v="1306283727"/>
    <b v="0"/>
    <n v="28"/>
    <b v="1"/>
    <s v="music/pop"/>
    <n v="100"/>
    <n v="69.266666670000006"/>
    <x v="4"/>
  </r>
  <r>
    <x v="0"/>
    <x v="0"/>
    <s v="USD"/>
    <n v="1348516012"/>
    <n v="1345924012"/>
    <b v="0"/>
    <n v="37"/>
    <b v="1"/>
    <s v="music/pop"/>
    <n v="124.70000000000002"/>
    <n v="69.266666670000006"/>
    <x v="4"/>
  </r>
  <r>
    <x v="0"/>
    <x v="0"/>
    <s v="USD"/>
    <n v="1353551160"/>
    <n v="1348363560"/>
    <b v="0"/>
    <n v="128"/>
    <b v="1"/>
    <s v="music/pop"/>
    <n v="109.5"/>
    <n v="69.266666670000006"/>
    <x v="4"/>
  </r>
  <r>
    <x v="0"/>
    <x v="0"/>
    <s v="USD"/>
    <n v="1379515740"/>
    <n v="1378306140"/>
    <b v="0"/>
    <n v="10"/>
    <b v="1"/>
    <s v="music/pop"/>
    <n v="110.80000000000001"/>
    <n v="69.266666670000006"/>
    <x v="4"/>
  </r>
  <r>
    <x v="0"/>
    <x v="1"/>
    <s v="GBP"/>
    <n v="1408039860"/>
    <n v="1405248503"/>
    <b v="0"/>
    <n v="83"/>
    <b v="1"/>
    <s v="music/pop"/>
    <n v="110.2"/>
    <n v="69.266666670000006"/>
    <x v="4"/>
  </r>
  <r>
    <x v="0"/>
    <x v="0"/>
    <s v="USD"/>
    <n v="1339235377"/>
    <n v="1336643377"/>
    <b v="0"/>
    <n v="46"/>
    <b v="1"/>
    <s v="music/pop"/>
    <n v="104.71999999999998"/>
    <n v="69.266666670000006"/>
    <x v="4"/>
  </r>
  <r>
    <x v="0"/>
    <x v="0"/>
    <s v="USD"/>
    <n v="1300636482"/>
    <n v="1298048082"/>
    <b v="0"/>
    <n v="90"/>
    <b v="1"/>
    <s v="music/pop"/>
    <n v="125.26086956521738"/>
    <n v="69.266666670000006"/>
    <x v="4"/>
  </r>
  <r>
    <x v="0"/>
    <x v="0"/>
    <s v="USD"/>
    <n v="1400862355"/>
    <n v="1396974355"/>
    <b v="0"/>
    <n v="81"/>
    <b v="1"/>
    <s v="music/pop"/>
    <n v="100.58763157894737"/>
    <n v="69.266666670000006"/>
    <x v="4"/>
  </r>
  <r>
    <x v="0"/>
    <x v="0"/>
    <s v="USD"/>
    <n v="1381314437"/>
    <n v="1378722437"/>
    <b v="0"/>
    <n v="32"/>
    <b v="1"/>
    <s v="music/pop"/>
    <n v="141.55000000000001"/>
    <n v="69.266666670000006"/>
    <x v="4"/>
  </r>
  <r>
    <x v="0"/>
    <x v="0"/>
    <s v="USD"/>
    <n v="1303801140"/>
    <n v="1300916220"/>
    <b v="0"/>
    <n v="20"/>
    <b v="1"/>
    <s v="music/pop"/>
    <n v="100.75"/>
    <n v="69.266666670000006"/>
    <x v="4"/>
  </r>
  <r>
    <x v="0"/>
    <x v="0"/>
    <s v="USD"/>
    <n v="1385297393"/>
    <n v="1382701793"/>
    <b v="0"/>
    <n v="70"/>
    <b v="1"/>
    <s v="music/pop"/>
    <n v="100.66666666666666"/>
    <n v="69.266666670000006"/>
    <x v="4"/>
  </r>
  <r>
    <x v="0"/>
    <x v="0"/>
    <s v="USD"/>
    <n v="1303675296"/>
    <n v="1300996896"/>
    <b v="0"/>
    <n v="168"/>
    <b v="1"/>
    <s v="music/pop"/>
    <n v="174.2304"/>
    <n v="69.266666670000006"/>
    <x v="4"/>
  </r>
  <r>
    <x v="0"/>
    <x v="0"/>
    <s v="USD"/>
    <n v="1334784160"/>
    <n v="1332192160"/>
    <b v="0"/>
    <n v="34"/>
    <b v="1"/>
    <s v="music/pop"/>
    <n v="119.90909090909089"/>
    <n v="69.266666670000006"/>
    <x v="4"/>
  </r>
  <r>
    <x v="0"/>
    <x v="0"/>
    <s v="USD"/>
    <n v="1333648820"/>
    <n v="1331060420"/>
    <b v="0"/>
    <n v="48"/>
    <b v="1"/>
    <s v="music/pop"/>
    <n v="142.86666666666667"/>
    <n v="69.266666670000006"/>
    <x v="4"/>
  </r>
  <r>
    <x v="0"/>
    <x v="0"/>
    <s v="USD"/>
    <n v="1355437052"/>
    <n v="1352845052"/>
    <b v="0"/>
    <n v="48"/>
    <b v="1"/>
    <s v="music/pop"/>
    <n v="100.33493333333334"/>
    <n v="69.266666670000006"/>
    <x v="4"/>
  </r>
  <r>
    <x v="0"/>
    <x v="0"/>
    <s v="USD"/>
    <n v="1337885168"/>
    <n v="1335293168"/>
    <b v="0"/>
    <n v="221"/>
    <b v="1"/>
    <s v="music/pop"/>
    <n v="104.93380000000001"/>
    <n v="69.266666670000006"/>
    <x v="4"/>
  </r>
  <r>
    <x v="0"/>
    <x v="0"/>
    <s v="USD"/>
    <n v="1355840400"/>
    <n v="1352524767"/>
    <b v="0"/>
    <n v="107"/>
    <b v="1"/>
    <s v="music/pop"/>
    <n v="132.23333333333335"/>
    <n v="69.266666670000006"/>
    <x v="4"/>
  </r>
  <r>
    <x v="0"/>
    <x v="1"/>
    <s v="GBP"/>
    <n v="1387281600"/>
    <n v="1384811721"/>
    <b v="0"/>
    <n v="45"/>
    <b v="1"/>
    <s v="music/pop"/>
    <n v="112.79999999999998"/>
    <n v="69.266666670000006"/>
    <x v="4"/>
  </r>
  <r>
    <x v="0"/>
    <x v="13"/>
    <s v="EUR"/>
    <n v="1462053540"/>
    <n v="1459355950"/>
    <b v="0"/>
    <n v="36"/>
    <b v="1"/>
    <s v="music/pop"/>
    <n v="1253.75"/>
    <n v="69.266666670000006"/>
    <x v="4"/>
  </r>
  <r>
    <x v="0"/>
    <x v="15"/>
    <s v="EUR"/>
    <n v="1453064400"/>
    <n v="1449359831"/>
    <b v="0"/>
    <n v="101"/>
    <b v="1"/>
    <s v="music/pop"/>
    <n v="102.50632911392405"/>
    <n v="69.266666670000006"/>
    <x v="4"/>
  </r>
  <r>
    <x v="0"/>
    <x v="0"/>
    <s v="USD"/>
    <n v="1325310336"/>
    <n v="1320122736"/>
    <b v="0"/>
    <n v="62"/>
    <b v="1"/>
    <s v="music/pop"/>
    <n v="102.6375"/>
    <n v="69.266666670000006"/>
    <x v="4"/>
  </r>
  <r>
    <x v="0"/>
    <x v="0"/>
    <s v="USD"/>
    <n v="1422750707"/>
    <n v="1420158707"/>
    <b v="0"/>
    <n v="32"/>
    <b v="1"/>
    <s v="music/pop"/>
    <n v="108"/>
    <n v="69.266666670000006"/>
    <x v="4"/>
  </r>
  <r>
    <x v="0"/>
    <x v="0"/>
    <s v="USD"/>
    <n v="1331870340"/>
    <n v="1328033818"/>
    <b v="0"/>
    <n v="89"/>
    <b v="1"/>
    <s v="music/pop"/>
    <n v="122.40879999999999"/>
    <n v="69.266666670000006"/>
    <x v="4"/>
  </r>
  <r>
    <x v="0"/>
    <x v="0"/>
    <s v="USD"/>
    <n v="1298343600"/>
    <n v="1295624113"/>
    <b v="0"/>
    <n v="93"/>
    <b v="1"/>
    <s v="music/pop"/>
    <n v="119.45714285714286"/>
    <n v="69.266666670000006"/>
    <x v="4"/>
  </r>
  <r>
    <x v="0"/>
    <x v="0"/>
    <s v="USD"/>
    <n v="1364447073"/>
    <n v="1361858673"/>
    <b v="0"/>
    <n v="98"/>
    <b v="1"/>
    <s v="music/pop"/>
    <n v="160.88"/>
    <n v="69.266666670000006"/>
    <x v="4"/>
  </r>
  <r>
    <x v="0"/>
    <x v="0"/>
    <s v="USD"/>
    <n v="1394521140"/>
    <n v="1392169298"/>
    <b v="0"/>
    <n v="82"/>
    <b v="1"/>
    <s v="music/pop"/>
    <n v="126.85294117647059"/>
    <n v="69.266666670000006"/>
    <x v="4"/>
  </r>
  <r>
    <x v="0"/>
    <x v="0"/>
    <s v="USD"/>
    <n v="1322454939"/>
    <n v="1319859339"/>
    <b v="0"/>
    <n v="116"/>
    <b v="1"/>
    <s v="music/pop"/>
    <n v="102.6375"/>
    <n v="69.266666670000006"/>
    <x v="4"/>
  </r>
  <r>
    <x v="0"/>
    <x v="0"/>
    <s v="USD"/>
    <n v="1464729276"/>
    <n v="1459545276"/>
    <b v="0"/>
    <n v="52"/>
    <b v="1"/>
    <s v="music/pop"/>
    <n v="139.75"/>
    <n v="69.266666670000006"/>
    <x v="4"/>
  </r>
  <r>
    <x v="0"/>
    <x v="0"/>
    <s v="USD"/>
    <n v="1278302400"/>
    <n v="1273961999"/>
    <b v="0"/>
    <n v="23"/>
    <b v="1"/>
    <s v="music/pop"/>
    <n v="102.60000000000001"/>
    <n v="69.266666670000006"/>
    <x v="4"/>
  </r>
  <r>
    <x v="0"/>
    <x v="0"/>
    <s v="USD"/>
    <n v="1470056614"/>
    <n v="1467464614"/>
    <b v="0"/>
    <n v="77"/>
    <b v="1"/>
    <s v="music/pop"/>
    <n v="100.67349999999999"/>
    <n v="69.266666670000006"/>
    <x v="4"/>
  </r>
  <r>
    <x v="0"/>
    <x v="0"/>
    <s v="USD"/>
    <n v="1338824730"/>
    <n v="1336232730"/>
    <b v="0"/>
    <n v="49"/>
    <b v="1"/>
    <s v="music/pop"/>
    <n v="112.94117647058823"/>
    <n v="69.266666670000006"/>
    <x v="4"/>
  </r>
  <r>
    <x v="0"/>
    <x v="0"/>
    <s v="USD"/>
    <n v="1425675892"/>
    <n v="1423083892"/>
    <b v="0"/>
    <n v="59"/>
    <b v="1"/>
    <s v="music/pop"/>
    <n v="128.09523809523807"/>
    <n v="69.266666670000006"/>
    <x v="4"/>
  </r>
  <r>
    <x v="0"/>
    <x v="0"/>
    <s v="USD"/>
    <n v="1471503540"/>
    <n v="1468852306"/>
    <b v="0"/>
    <n v="113"/>
    <b v="1"/>
    <s v="music/pop"/>
    <n v="201.7"/>
    <n v="69.266666670000006"/>
    <x v="4"/>
  </r>
  <r>
    <x v="0"/>
    <x v="0"/>
    <s v="USD"/>
    <n v="1318802580"/>
    <n v="1316194540"/>
    <b v="0"/>
    <n v="34"/>
    <b v="1"/>
    <s v="music/pop"/>
    <n v="137.416"/>
    <n v="69.266666670000006"/>
    <x v="4"/>
  </r>
  <r>
    <x v="0"/>
    <x v="0"/>
    <s v="USD"/>
    <n v="1334980740"/>
    <n v="1330968347"/>
    <b v="0"/>
    <n v="42"/>
    <b v="1"/>
    <s v="music/pop"/>
    <n v="115.33333333333333"/>
    <n v="69.266666670000006"/>
    <x v="4"/>
  </r>
  <r>
    <x v="0"/>
    <x v="3"/>
    <s v="EUR"/>
    <n v="1460786340"/>
    <n v="1455615976"/>
    <b v="0"/>
    <n v="42"/>
    <b v="1"/>
    <s v="music/pop"/>
    <n v="111.66666666666667"/>
    <n v="69.266666670000006"/>
    <x v="4"/>
  </r>
  <r>
    <x v="0"/>
    <x v="0"/>
    <s v="USD"/>
    <n v="1391718671"/>
    <n v="1390509071"/>
    <b v="0"/>
    <n v="49"/>
    <b v="1"/>
    <s v="music/pop"/>
    <n v="118.39999999999999"/>
    <n v="69.266666670000006"/>
    <x v="4"/>
  </r>
  <r>
    <x v="0"/>
    <x v="0"/>
    <s v="USD"/>
    <n v="1311298745"/>
    <n v="1309311545"/>
    <b v="0"/>
    <n v="56"/>
    <b v="1"/>
    <s v="music/pop"/>
    <n v="175"/>
    <n v="69.266666670000006"/>
    <x v="4"/>
  </r>
  <r>
    <x v="0"/>
    <x v="0"/>
    <s v="USD"/>
    <n v="1405188667"/>
    <n v="1402596667"/>
    <b v="0"/>
    <n v="25"/>
    <b v="1"/>
    <s v="music/pop"/>
    <n v="117.5"/>
    <n v="69.266666670000006"/>
    <x v="4"/>
  </r>
  <r>
    <x v="3"/>
    <x v="0"/>
    <s v="USD"/>
    <n v="1490752800"/>
    <n v="1486522484"/>
    <b v="0"/>
    <n v="884"/>
    <b v="0"/>
    <s v="music/faith"/>
    <n v="101.42212307692309"/>
    <n v="69.266666670000006"/>
    <x v="4"/>
  </r>
  <r>
    <x v="3"/>
    <x v="0"/>
    <s v="USD"/>
    <n v="1492142860"/>
    <n v="1486962460"/>
    <b v="0"/>
    <n v="0"/>
    <b v="0"/>
    <s v="music/faith"/>
    <n v="0"/>
    <n v="69.266666670000006"/>
    <x v="4"/>
  </r>
  <r>
    <x v="3"/>
    <x v="6"/>
    <s v="EUR"/>
    <n v="1491590738"/>
    <n v="1489517138"/>
    <b v="0"/>
    <n v="10"/>
    <b v="0"/>
    <s v="music/faith"/>
    <n v="21.714285714285715"/>
    <n v="69.266666670000006"/>
    <x v="4"/>
  </r>
  <r>
    <x v="3"/>
    <x v="0"/>
    <s v="USD"/>
    <n v="1489775641"/>
    <n v="1487360041"/>
    <b v="0"/>
    <n v="101"/>
    <b v="0"/>
    <s v="music/faith"/>
    <n v="109.125"/>
    <n v="69.266666670000006"/>
    <x v="4"/>
  </r>
  <r>
    <x v="3"/>
    <x v="0"/>
    <s v="USD"/>
    <n v="1490331623"/>
    <n v="1487743223"/>
    <b v="0"/>
    <n v="15"/>
    <b v="0"/>
    <s v="music/faith"/>
    <n v="102.85714285714285"/>
    <n v="69.266666670000006"/>
    <x v="4"/>
  </r>
  <r>
    <x v="3"/>
    <x v="5"/>
    <s v="CAD"/>
    <n v="1493320519"/>
    <n v="1488140119"/>
    <b v="0"/>
    <n v="1"/>
    <b v="0"/>
    <s v="music/faith"/>
    <n v="0.36"/>
    <n v="69.266666670000006"/>
    <x v="4"/>
  </r>
  <r>
    <x v="3"/>
    <x v="0"/>
    <s v="USD"/>
    <n v="1491855300"/>
    <n v="1488935245"/>
    <b v="0"/>
    <n v="39"/>
    <b v="0"/>
    <s v="music/faith"/>
    <n v="31.25"/>
    <n v="69.266666670000006"/>
    <x v="4"/>
  </r>
  <r>
    <x v="3"/>
    <x v="0"/>
    <s v="USD"/>
    <n v="1491738594"/>
    <n v="1489150194"/>
    <b v="0"/>
    <n v="7"/>
    <b v="0"/>
    <s v="music/faith"/>
    <n v="44.3"/>
    <n v="69.266666670000006"/>
    <x v="4"/>
  </r>
  <r>
    <x v="3"/>
    <x v="0"/>
    <s v="USD"/>
    <n v="1489700230"/>
    <n v="1487111830"/>
    <b v="0"/>
    <n v="14"/>
    <b v="0"/>
    <s v="music/faith"/>
    <n v="100"/>
    <n v="69.266666670000006"/>
    <x v="4"/>
  </r>
  <r>
    <x v="3"/>
    <x v="0"/>
    <s v="USD"/>
    <n v="1491470442"/>
    <n v="1488882042"/>
    <b v="0"/>
    <n v="11"/>
    <b v="0"/>
    <s v="music/faith"/>
    <n v="25.4"/>
    <n v="69.266666670000006"/>
    <x v="4"/>
  </r>
  <r>
    <x v="3"/>
    <x v="0"/>
    <s v="USD"/>
    <n v="1491181200"/>
    <n v="1488387008"/>
    <b v="0"/>
    <n v="38"/>
    <b v="0"/>
    <s v="music/faith"/>
    <n v="33.473333333333329"/>
    <n v="69.266666670000006"/>
    <x v="4"/>
  </r>
  <r>
    <x v="3"/>
    <x v="0"/>
    <s v="USD"/>
    <n v="1490572740"/>
    <n v="1487734667"/>
    <b v="0"/>
    <n v="15"/>
    <b v="0"/>
    <s v="music/faith"/>
    <n v="47.8"/>
    <n v="69.266666670000006"/>
    <x v="4"/>
  </r>
  <r>
    <x v="3"/>
    <x v="1"/>
    <s v="GBP"/>
    <n v="1491768000"/>
    <n v="1489097112"/>
    <b v="0"/>
    <n v="8"/>
    <b v="0"/>
    <s v="music/faith"/>
    <n v="9.3333333333333339"/>
    <n v="69.266666670000006"/>
    <x v="4"/>
  </r>
  <r>
    <x v="3"/>
    <x v="0"/>
    <s v="USD"/>
    <n v="1490589360"/>
    <n v="1488038674"/>
    <b v="0"/>
    <n v="1"/>
    <b v="0"/>
    <s v="music/faith"/>
    <n v="0.05"/>
    <n v="69.266666670000006"/>
    <x v="4"/>
  </r>
  <r>
    <x v="3"/>
    <x v="0"/>
    <s v="USD"/>
    <n v="1491786000"/>
    <n v="1488847514"/>
    <b v="0"/>
    <n v="23"/>
    <b v="0"/>
    <s v="music/faith"/>
    <n v="11.708333333333334"/>
    <n v="69.266666670000006"/>
    <x v="4"/>
  </r>
  <r>
    <x v="3"/>
    <x v="0"/>
    <s v="USD"/>
    <n v="1491007211"/>
    <n v="1488418811"/>
    <b v="0"/>
    <n v="0"/>
    <b v="0"/>
    <s v="music/faith"/>
    <n v="0"/>
    <n v="69.266666670000006"/>
    <x v="4"/>
  </r>
  <r>
    <x v="3"/>
    <x v="0"/>
    <s v="USD"/>
    <n v="1491781648"/>
    <n v="1489193248"/>
    <b v="0"/>
    <n v="22"/>
    <b v="0"/>
    <s v="music/faith"/>
    <n v="20.208000000000002"/>
    <n v="69.266666670000006"/>
    <x v="4"/>
  </r>
  <r>
    <x v="3"/>
    <x v="0"/>
    <s v="USD"/>
    <n v="1490499180"/>
    <n v="1488430760"/>
    <b v="0"/>
    <n v="0"/>
    <b v="0"/>
    <s v="music/faith"/>
    <n v="0"/>
    <n v="69.266666670000006"/>
    <x v="4"/>
  </r>
  <r>
    <x v="3"/>
    <x v="0"/>
    <s v="USD"/>
    <n v="1491943445"/>
    <n v="1489351445"/>
    <b v="0"/>
    <n v="4"/>
    <b v="0"/>
    <s v="music/faith"/>
    <n v="4.2311459353574925"/>
    <n v="69.266666670000006"/>
    <x v="4"/>
  </r>
  <r>
    <x v="3"/>
    <x v="0"/>
    <s v="USD"/>
    <n v="1491019200"/>
    <n v="1488418990"/>
    <b v="0"/>
    <n v="79"/>
    <b v="0"/>
    <s v="music/faith"/>
    <n v="26.06"/>
    <n v="69.266666670000006"/>
    <x v="4"/>
  </r>
  <r>
    <x v="2"/>
    <x v="0"/>
    <s v="USD"/>
    <n v="1421337405"/>
    <n v="1418745405"/>
    <b v="0"/>
    <n v="2"/>
    <b v="0"/>
    <s v="music/faith"/>
    <n v="0.19801980198019803"/>
    <n v="69.266666670000006"/>
    <x v="4"/>
  </r>
  <r>
    <x v="2"/>
    <x v="0"/>
    <s v="USD"/>
    <n v="1427745150"/>
    <n v="1425156750"/>
    <b v="0"/>
    <n v="1"/>
    <b v="0"/>
    <s v="music/faith"/>
    <n v="6.0606060606060606E-3"/>
    <n v="69.266666670000006"/>
    <x v="4"/>
  </r>
  <r>
    <x v="2"/>
    <x v="0"/>
    <s v="USD"/>
    <n v="1441003537"/>
    <n v="1435819537"/>
    <b v="0"/>
    <n v="2"/>
    <b v="0"/>
    <s v="music/faith"/>
    <n v="1.02"/>
    <n v="69.266666670000006"/>
    <x v="4"/>
  </r>
  <r>
    <x v="2"/>
    <x v="0"/>
    <s v="USD"/>
    <n v="1424056873"/>
    <n v="1421464873"/>
    <b v="0"/>
    <n v="11"/>
    <b v="0"/>
    <s v="music/faith"/>
    <n v="65.100000000000009"/>
    <n v="69.266666670000006"/>
    <x v="4"/>
  </r>
  <r>
    <x v="2"/>
    <x v="0"/>
    <s v="USD"/>
    <n v="1441814400"/>
    <n v="1440807846"/>
    <b v="0"/>
    <n v="0"/>
    <b v="0"/>
    <s v="music/faith"/>
    <n v="0"/>
    <n v="69.266666670000006"/>
    <x v="4"/>
  </r>
  <r>
    <x v="2"/>
    <x v="12"/>
    <s v="EUR"/>
    <n v="1440314472"/>
    <n v="1435130472"/>
    <b v="0"/>
    <n v="0"/>
    <b v="0"/>
    <s v="music/faith"/>
    <n v="0"/>
    <n v="69.266666670000006"/>
    <x v="4"/>
  </r>
  <r>
    <x v="2"/>
    <x v="0"/>
    <s v="USD"/>
    <n v="1459181895"/>
    <n v="1456593495"/>
    <b v="0"/>
    <n v="9"/>
    <b v="0"/>
    <s v="music/faith"/>
    <n v="9.74"/>
    <n v="69.266666670000006"/>
    <x v="4"/>
  </r>
  <r>
    <x v="2"/>
    <x v="0"/>
    <s v="USD"/>
    <n v="1462135706"/>
    <n v="1458679706"/>
    <b v="0"/>
    <n v="0"/>
    <b v="0"/>
    <s v="music/faith"/>
    <n v="0"/>
    <n v="69.266666670000006"/>
    <x v="4"/>
  </r>
  <r>
    <x v="2"/>
    <x v="0"/>
    <s v="USD"/>
    <n v="1409513940"/>
    <n v="1405949514"/>
    <b v="0"/>
    <n v="4"/>
    <b v="0"/>
    <s v="music/faith"/>
    <n v="4.8571428571428568"/>
    <n v="69.266666670000006"/>
    <x v="4"/>
  </r>
  <r>
    <x v="2"/>
    <x v="12"/>
    <s v="EUR"/>
    <n v="1453122000"/>
    <n v="1449151888"/>
    <b v="0"/>
    <n v="1"/>
    <b v="0"/>
    <s v="music/faith"/>
    <n v="0.67999999999999994"/>
    <n v="69.266666670000006"/>
    <x v="4"/>
  </r>
  <r>
    <x v="2"/>
    <x v="0"/>
    <s v="USD"/>
    <n v="1409585434"/>
    <n v="1406907034"/>
    <b v="0"/>
    <n v="2"/>
    <b v="0"/>
    <s v="music/faith"/>
    <n v="10.5"/>
    <n v="69.266666670000006"/>
    <x v="4"/>
  </r>
  <r>
    <x v="2"/>
    <x v="0"/>
    <s v="USD"/>
    <n v="1435701353"/>
    <n v="1430517353"/>
    <b v="0"/>
    <n v="0"/>
    <b v="0"/>
    <s v="music/faith"/>
    <n v="0"/>
    <n v="69.266666670000006"/>
    <x v="4"/>
  </r>
  <r>
    <x v="2"/>
    <x v="0"/>
    <s v="USD"/>
    <n v="1412536412"/>
    <n v="1409944412"/>
    <b v="0"/>
    <n v="1"/>
    <b v="0"/>
    <s v="music/faith"/>
    <n v="1.6666666666666667"/>
    <n v="69.266666670000006"/>
    <x v="4"/>
  </r>
  <r>
    <x v="2"/>
    <x v="0"/>
    <s v="USD"/>
    <n v="1430517761"/>
    <n v="1427925761"/>
    <b v="0"/>
    <n v="17"/>
    <b v="0"/>
    <s v="music/faith"/>
    <n v="7.8680000000000003"/>
    <n v="69.266666670000006"/>
    <x v="4"/>
  </r>
  <r>
    <x v="2"/>
    <x v="0"/>
    <s v="USD"/>
    <n v="1427772120"/>
    <n v="1425186785"/>
    <b v="0"/>
    <n v="2"/>
    <b v="0"/>
    <s v="music/faith"/>
    <n v="0.22"/>
    <n v="69.266666670000006"/>
    <x v="4"/>
  </r>
  <r>
    <x v="2"/>
    <x v="0"/>
    <s v="USD"/>
    <n v="1481295099"/>
    <n v="1477835499"/>
    <b v="0"/>
    <n v="3"/>
    <b v="0"/>
    <s v="music/faith"/>
    <n v="7.5"/>
    <n v="69.266666670000006"/>
    <x v="4"/>
  </r>
  <r>
    <x v="2"/>
    <x v="0"/>
    <s v="USD"/>
    <n v="1461211200"/>
    <n v="1459467238"/>
    <b v="0"/>
    <n v="41"/>
    <b v="0"/>
    <s v="music/faith"/>
    <n v="42.725880551301685"/>
    <n v="69.266666670000006"/>
    <x v="4"/>
  </r>
  <r>
    <x v="2"/>
    <x v="0"/>
    <s v="USD"/>
    <n v="1463201940"/>
    <n v="1459435149"/>
    <b v="0"/>
    <n v="2"/>
    <b v="0"/>
    <s v="music/faith"/>
    <n v="0.2142857142857143"/>
    <n v="69.266666670000006"/>
    <x v="4"/>
  </r>
  <r>
    <x v="2"/>
    <x v="0"/>
    <s v="USD"/>
    <n v="1410958191"/>
    <n v="1408366191"/>
    <b v="0"/>
    <n v="3"/>
    <b v="0"/>
    <s v="music/faith"/>
    <n v="0.87500000000000011"/>
    <n v="69.266666670000006"/>
    <x v="4"/>
  </r>
  <r>
    <x v="2"/>
    <x v="0"/>
    <s v="USD"/>
    <n v="1415562471"/>
    <n v="1412966871"/>
    <b v="0"/>
    <n v="8"/>
    <b v="0"/>
    <s v="music/faith"/>
    <n v="5.625"/>
    <n v="69.266666670000006"/>
    <x v="4"/>
  </r>
  <r>
    <x v="2"/>
    <x v="0"/>
    <s v="USD"/>
    <n v="1449831863"/>
    <n v="1447239863"/>
    <b v="0"/>
    <n v="0"/>
    <b v="0"/>
    <s v="music/faith"/>
    <n v="0"/>
    <n v="69.266666670000006"/>
    <x v="4"/>
  </r>
  <r>
    <x v="2"/>
    <x v="0"/>
    <s v="USD"/>
    <n v="1459642200"/>
    <n v="1456441429"/>
    <b v="0"/>
    <n v="1"/>
    <b v="0"/>
    <s v="music/faith"/>
    <n v="3.4722222222222224E-2"/>
    <n v="69.266666670000006"/>
    <x v="4"/>
  </r>
  <r>
    <x v="2"/>
    <x v="0"/>
    <s v="USD"/>
    <n v="1435730400"/>
    <n v="1430855315"/>
    <b v="0"/>
    <n v="3"/>
    <b v="0"/>
    <s v="music/faith"/>
    <n v="6.5"/>
    <n v="69.266666670000006"/>
    <x v="4"/>
  </r>
  <r>
    <x v="2"/>
    <x v="0"/>
    <s v="USD"/>
    <n v="1414707762"/>
    <n v="1412115762"/>
    <b v="0"/>
    <n v="4"/>
    <b v="0"/>
    <s v="music/faith"/>
    <n v="0.58333333333333337"/>
    <n v="69.266666670000006"/>
    <x v="4"/>
  </r>
  <r>
    <x v="2"/>
    <x v="0"/>
    <s v="USD"/>
    <n v="1408922049"/>
    <n v="1406330049"/>
    <b v="0"/>
    <n v="9"/>
    <b v="0"/>
    <s v="music/faith"/>
    <n v="10.181818181818182"/>
    <n v="69.266666670000006"/>
    <x v="4"/>
  </r>
  <r>
    <x v="2"/>
    <x v="0"/>
    <s v="USD"/>
    <n v="1403906664"/>
    <n v="1401401064"/>
    <b v="0"/>
    <n v="16"/>
    <b v="0"/>
    <s v="music/faith"/>
    <n v="33.784615384615385"/>
    <n v="69.266666670000006"/>
    <x v="4"/>
  </r>
  <r>
    <x v="2"/>
    <x v="1"/>
    <s v="GBP"/>
    <n v="1428231600"/>
    <n v="1423520177"/>
    <b v="0"/>
    <n v="1"/>
    <b v="0"/>
    <s v="music/faith"/>
    <n v="3.3333333333333333E-2"/>
    <n v="69.266666670000006"/>
    <x v="4"/>
  </r>
  <r>
    <x v="2"/>
    <x v="0"/>
    <s v="USD"/>
    <n v="1445439674"/>
    <n v="1442847674"/>
    <b v="0"/>
    <n v="7"/>
    <b v="0"/>
    <s v="music/faith"/>
    <n v="68.400000000000006"/>
    <n v="69.266666670000006"/>
    <x v="4"/>
  </r>
  <r>
    <x v="2"/>
    <x v="0"/>
    <s v="USD"/>
    <n v="1465521306"/>
    <n v="1460337306"/>
    <b v="0"/>
    <n v="0"/>
    <b v="0"/>
    <s v="music/faith"/>
    <n v="0"/>
    <n v="69.266666670000006"/>
    <x v="4"/>
  </r>
  <r>
    <x v="2"/>
    <x v="0"/>
    <s v="USD"/>
    <n v="1445738783"/>
    <n v="1443146783"/>
    <b v="0"/>
    <n v="0"/>
    <b v="0"/>
    <s v="music/faith"/>
    <n v="0"/>
    <n v="69.266666670000006"/>
    <x v="4"/>
  </r>
  <r>
    <x v="2"/>
    <x v="0"/>
    <s v="USD"/>
    <n v="1434034800"/>
    <n v="1432849552"/>
    <b v="0"/>
    <n v="0"/>
    <b v="0"/>
    <s v="music/faith"/>
    <n v="0"/>
    <n v="69.266666670000006"/>
    <x v="4"/>
  </r>
  <r>
    <x v="2"/>
    <x v="0"/>
    <s v="USD"/>
    <n v="1452920400"/>
    <n v="1447777481"/>
    <b v="0"/>
    <n v="0"/>
    <b v="0"/>
    <s v="music/faith"/>
    <n v="0"/>
    <n v="69.266666670000006"/>
    <x v="4"/>
  </r>
  <r>
    <x v="2"/>
    <x v="0"/>
    <s v="USD"/>
    <n v="1473802200"/>
    <n v="1472746374"/>
    <b v="0"/>
    <n v="0"/>
    <b v="0"/>
    <s v="music/faith"/>
    <n v="0"/>
    <n v="69.266666670000006"/>
    <x v="4"/>
  </r>
  <r>
    <x v="2"/>
    <x v="0"/>
    <s v="USD"/>
    <n v="1431046356"/>
    <n v="1428454356"/>
    <b v="0"/>
    <n v="1"/>
    <b v="0"/>
    <s v="music/faith"/>
    <n v="2.2222222222222223E-2"/>
    <n v="69.266666670000006"/>
    <x v="4"/>
  </r>
  <r>
    <x v="2"/>
    <x v="0"/>
    <s v="USD"/>
    <n v="1470598345"/>
    <n v="1468006345"/>
    <b v="0"/>
    <n v="2"/>
    <b v="0"/>
    <s v="music/faith"/>
    <n v="11"/>
    <n v="69.266666670000006"/>
    <x v="4"/>
  </r>
  <r>
    <x v="2"/>
    <x v="0"/>
    <s v="USD"/>
    <n v="1447018833"/>
    <n v="1444423233"/>
    <b v="0"/>
    <n v="1"/>
    <b v="0"/>
    <s v="music/faith"/>
    <n v="0.73333333333333328"/>
    <n v="69.266666670000006"/>
    <x v="4"/>
  </r>
  <r>
    <x v="2"/>
    <x v="0"/>
    <s v="USD"/>
    <n v="1437432392"/>
    <n v="1434840392"/>
    <b v="0"/>
    <n v="15"/>
    <b v="0"/>
    <s v="music/faith"/>
    <n v="21.25"/>
    <n v="69.266666670000006"/>
    <x v="4"/>
  </r>
  <r>
    <x v="2"/>
    <x v="0"/>
    <s v="USD"/>
    <n v="1412283542"/>
    <n v="1409691542"/>
    <b v="0"/>
    <n v="1"/>
    <b v="0"/>
    <s v="music/faith"/>
    <n v="0.4"/>
    <n v="69.266666670000006"/>
    <x v="4"/>
  </r>
  <r>
    <x v="2"/>
    <x v="0"/>
    <s v="USD"/>
    <n v="1462391932"/>
    <n v="1457297932"/>
    <b v="0"/>
    <n v="1"/>
    <b v="0"/>
    <s v="music/faith"/>
    <n v="0.1"/>
    <n v="69.266666670000006"/>
    <x v="4"/>
  </r>
  <r>
    <x v="2"/>
    <x v="0"/>
    <s v="USD"/>
    <n v="1437075422"/>
    <n v="1434483422"/>
    <b v="0"/>
    <n v="0"/>
    <b v="0"/>
    <s v="music/faith"/>
    <n v="0"/>
    <n v="69.266666670000006"/>
    <x v="4"/>
  </r>
  <r>
    <x v="0"/>
    <x v="1"/>
    <s v="GBP"/>
    <n v="1433948671"/>
    <n v="1430060671"/>
    <b v="0"/>
    <n v="52"/>
    <b v="1"/>
    <s v="photography/photobooks"/>
    <n v="110.83333333333334"/>
    <n v="69.266666670000006"/>
    <x v="8"/>
  </r>
  <r>
    <x v="0"/>
    <x v="0"/>
    <s v="USD"/>
    <n v="1483822800"/>
    <n v="1481058170"/>
    <b v="0"/>
    <n v="34"/>
    <b v="1"/>
    <s v="photography/photobooks"/>
    <n v="108.74999999999999"/>
    <n v="69.266666670000006"/>
    <x v="8"/>
  </r>
  <r>
    <x v="0"/>
    <x v="0"/>
    <s v="USD"/>
    <n v="1472270340"/>
    <n v="1470348775"/>
    <b v="0"/>
    <n v="67"/>
    <b v="1"/>
    <s v="photography/photobooks"/>
    <n v="100.41666666666667"/>
    <n v="69.266666670000006"/>
    <x v="8"/>
  </r>
  <r>
    <x v="0"/>
    <x v="1"/>
    <s v="GBP"/>
    <n v="1425821477"/>
    <n v="1421937077"/>
    <b v="0"/>
    <n v="70"/>
    <b v="1"/>
    <s v="photography/photobooks"/>
    <n v="118.45454545454545"/>
    <n v="69.266666670000006"/>
    <x v="8"/>
  </r>
  <r>
    <x v="0"/>
    <x v="0"/>
    <s v="USD"/>
    <n v="1482372000"/>
    <n v="1479276838"/>
    <b v="0"/>
    <n v="89"/>
    <b v="1"/>
    <s v="photography/photobooks"/>
    <n v="114.01428571428571"/>
    <n v="69.266666670000006"/>
    <x v="8"/>
  </r>
  <r>
    <x v="0"/>
    <x v="0"/>
    <s v="USD"/>
    <n v="1479952800"/>
    <n v="1477368867"/>
    <b v="0"/>
    <n v="107"/>
    <b v="1"/>
    <s v="photography/photobooks"/>
    <n v="148.10000000000002"/>
    <n v="69.266666670000006"/>
    <x v="8"/>
  </r>
  <r>
    <x v="0"/>
    <x v="1"/>
    <s v="GBP"/>
    <n v="1447426800"/>
    <n v="1444904830"/>
    <b v="0"/>
    <n v="159"/>
    <b v="1"/>
    <s v="photography/photobooks"/>
    <n v="104.95555555555556"/>
    <n v="69.266666670000006"/>
    <x v="8"/>
  </r>
  <r>
    <x v="0"/>
    <x v="5"/>
    <s v="CAD"/>
    <n v="1441234143"/>
    <n v="1438642143"/>
    <b v="0"/>
    <n v="181"/>
    <b v="1"/>
    <s v="photography/photobooks"/>
    <n v="129.94800000000001"/>
    <n v="69.266666670000006"/>
    <x v="8"/>
  </r>
  <r>
    <x v="0"/>
    <x v="19"/>
    <s v="EUR"/>
    <n v="1488394800"/>
    <n v="1485213921"/>
    <b v="0"/>
    <n v="131"/>
    <b v="1"/>
    <s v="photography/photobooks"/>
    <n v="123.48756218905473"/>
    <n v="69.266666670000006"/>
    <x v="8"/>
  </r>
  <r>
    <x v="0"/>
    <x v="0"/>
    <s v="USD"/>
    <n v="1461096304"/>
    <n v="1458936304"/>
    <b v="0"/>
    <n v="125"/>
    <b v="1"/>
    <s v="photography/photobooks"/>
    <n v="201.62"/>
    <n v="69.266666670000006"/>
    <x v="8"/>
  </r>
  <r>
    <x v="0"/>
    <x v="0"/>
    <s v="USD"/>
    <n v="1426787123"/>
    <n v="1424198723"/>
    <b v="0"/>
    <n v="61"/>
    <b v="1"/>
    <s v="photography/photobooks"/>
    <n v="102.89999999999999"/>
    <n v="69.266666670000006"/>
    <x v="8"/>
  </r>
  <r>
    <x v="0"/>
    <x v="1"/>
    <s v="GBP"/>
    <n v="1476425082"/>
    <n v="1473833082"/>
    <b v="0"/>
    <n v="90"/>
    <b v="1"/>
    <s v="photography/photobooks"/>
    <n v="260.16666666666663"/>
    <n v="69.266666670000006"/>
    <x v="8"/>
  </r>
  <r>
    <x v="0"/>
    <x v="8"/>
    <s v="DKK"/>
    <n v="1458579568"/>
    <n v="1455991168"/>
    <b v="0"/>
    <n v="35"/>
    <b v="1"/>
    <s v="photography/photobooks"/>
    <n v="108"/>
    <n v="69.266666670000006"/>
    <x v="8"/>
  </r>
  <r>
    <x v="0"/>
    <x v="5"/>
    <s v="CAD"/>
    <n v="1428091353"/>
    <n v="1425502953"/>
    <b v="0"/>
    <n v="90"/>
    <b v="1"/>
    <s v="photography/photobooks"/>
    <n v="110.52941176470587"/>
    <n v="69.266666670000006"/>
    <x v="8"/>
  </r>
  <r>
    <x v="0"/>
    <x v="0"/>
    <s v="USD"/>
    <n v="1444071361"/>
    <n v="1441479361"/>
    <b v="0"/>
    <n v="4"/>
    <b v="1"/>
    <s v="photography/photobooks"/>
    <n v="120"/>
    <n v="69.266666670000006"/>
    <x v="8"/>
  </r>
  <r>
    <x v="0"/>
    <x v="0"/>
    <s v="USD"/>
    <n v="1472443269"/>
    <n v="1468987269"/>
    <b v="0"/>
    <n v="120"/>
    <b v="1"/>
    <s v="photography/photobooks"/>
    <n v="102.82909090909091"/>
    <n v="69.266666670000006"/>
    <x v="8"/>
  </r>
  <r>
    <x v="0"/>
    <x v="0"/>
    <s v="USD"/>
    <n v="1485631740"/>
    <n v="1483041083"/>
    <b v="0"/>
    <n v="14"/>
    <b v="1"/>
    <s v="photography/photobooks"/>
    <n v="115.99999999999999"/>
    <n v="69.266666670000006"/>
    <x v="8"/>
  </r>
  <r>
    <x v="0"/>
    <x v="0"/>
    <s v="USD"/>
    <n v="1468536992"/>
    <n v="1463352992"/>
    <b v="0"/>
    <n v="27"/>
    <b v="1"/>
    <s v="photography/photobooks"/>
    <n v="114.7"/>
    <n v="69.266666670000006"/>
    <x v="8"/>
  </r>
  <r>
    <x v="0"/>
    <x v="0"/>
    <s v="USD"/>
    <n v="1427309629"/>
    <n v="1425585229"/>
    <b v="0"/>
    <n v="49"/>
    <b v="1"/>
    <s v="photography/photobooks"/>
    <n v="106.60000000000001"/>
    <n v="69.266666670000006"/>
    <x v="8"/>
  </r>
  <r>
    <x v="0"/>
    <x v="0"/>
    <s v="USD"/>
    <n v="1456416513"/>
    <n v="1454688513"/>
    <b v="0"/>
    <n v="102"/>
    <b v="1"/>
    <s v="photography/photobooks"/>
    <n v="165.44"/>
    <n v="69.266666670000006"/>
    <x v="8"/>
  </r>
  <r>
    <x v="0"/>
    <x v="1"/>
    <s v="GBP"/>
    <n v="1442065060"/>
    <n v="1437745060"/>
    <b v="0"/>
    <n v="3"/>
    <b v="1"/>
    <s v="photography/photobooks"/>
    <n v="155"/>
    <n v="69.266666670000006"/>
    <x v="8"/>
  </r>
  <r>
    <x v="0"/>
    <x v="0"/>
    <s v="USD"/>
    <n v="1457739245"/>
    <n v="1455147245"/>
    <b v="0"/>
    <n v="25"/>
    <b v="1"/>
    <s v="photography/photobooks"/>
    <n v="885"/>
    <n v="69.266666670000006"/>
    <x v="8"/>
  </r>
  <r>
    <x v="0"/>
    <x v="0"/>
    <s v="USD"/>
    <n v="1477255840"/>
    <n v="1474663840"/>
    <b v="0"/>
    <n v="118"/>
    <b v="1"/>
    <s v="photography/photobooks"/>
    <n v="101.90833333333333"/>
    <n v="69.266666670000006"/>
    <x v="8"/>
  </r>
  <r>
    <x v="2"/>
    <x v="1"/>
    <s v="GBP"/>
    <n v="1407065979"/>
    <n v="1404560379"/>
    <b v="1"/>
    <n v="39"/>
    <b v="0"/>
    <s v="photography/photobooks"/>
    <n v="19.600000000000001"/>
    <n v="69.266666670000006"/>
    <x v="8"/>
  </r>
  <r>
    <x v="2"/>
    <x v="0"/>
    <s v="USD"/>
    <n v="1407972712"/>
    <n v="1405380712"/>
    <b v="1"/>
    <n v="103"/>
    <b v="0"/>
    <s v="photography/photobooks"/>
    <n v="59.467839999999995"/>
    <n v="69.266666670000006"/>
    <x v="8"/>
  </r>
  <r>
    <x v="2"/>
    <x v="2"/>
    <s v="AUD"/>
    <n v="1408999088"/>
    <n v="1407184688"/>
    <b v="1"/>
    <n v="0"/>
    <b v="0"/>
    <s v="photography/photobooks"/>
    <n v="0"/>
    <n v="69.266666670000006"/>
    <x v="8"/>
  </r>
  <r>
    <x v="2"/>
    <x v="0"/>
    <s v="USD"/>
    <n v="1407080884"/>
    <n v="1404488884"/>
    <b v="1"/>
    <n v="39"/>
    <b v="0"/>
    <s v="photography/photobooks"/>
    <n v="45.72"/>
    <n v="69.266666670000006"/>
    <x v="8"/>
  </r>
  <r>
    <x v="2"/>
    <x v="0"/>
    <s v="USD"/>
    <n v="1411824444"/>
    <n v="1406640444"/>
    <b v="1"/>
    <n v="15"/>
    <b v="0"/>
    <s v="photography/photobooks"/>
    <n v="3.74"/>
    <n v="69.266666670000006"/>
    <x v="8"/>
  </r>
  <r>
    <x v="2"/>
    <x v="0"/>
    <s v="USD"/>
    <n v="1421177959"/>
    <n v="1418585959"/>
    <b v="1"/>
    <n v="22"/>
    <b v="0"/>
    <s v="photography/photobooks"/>
    <n v="2.7025000000000001"/>
    <n v="69.266666670000006"/>
    <x v="8"/>
  </r>
  <r>
    <x v="2"/>
    <x v="0"/>
    <s v="USD"/>
    <n v="1413312194"/>
    <n v="1410288194"/>
    <b v="1"/>
    <n v="92"/>
    <b v="0"/>
    <s v="photography/photobooks"/>
    <n v="56.51428571428572"/>
    <n v="69.266666670000006"/>
    <x v="8"/>
  </r>
  <r>
    <x v="2"/>
    <x v="1"/>
    <s v="GBP"/>
    <n v="1414107040"/>
    <n v="1411515040"/>
    <b v="1"/>
    <n v="25"/>
    <b v="0"/>
    <s v="photography/photobooks"/>
    <n v="21.30952380952381"/>
    <n v="69.266666670000006"/>
    <x v="8"/>
  </r>
  <r>
    <x v="2"/>
    <x v="1"/>
    <s v="GBP"/>
    <n v="1404666836"/>
    <n v="1399482836"/>
    <b v="1"/>
    <n v="19"/>
    <b v="0"/>
    <s v="photography/photobooks"/>
    <n v="15.6"/>
    <n v="69.266666670000006"/>
    <x v="8"/>
  </r>
  <r>
    <x v="2"/>
    <x v="0"/>
    <s v="USD"/>
    <n v="1421691298"/>
    <n v="1417803298"/>
    <b v="1"/>
    <n v="19"/>
    <b v="0"/>
    <s v="photography/photobooks"/>
    <n v="6.2566666666666677"/>
    <n v="69.266666670000006"/>
    <x v="8"/>
  </r>
  <r>
    <x v="2"/>
    <x v="0"/>
    <s v="USD"/>
    <n v="1417273140"/>
    <n v="1413609292"/>
    <b v="1"/>
    <n v="13"/>
    <b v="0"/>
    <s v="photography/photobooks"/>
    <n v="45.92"/>
    <n v="69.266666670000006"/>
    <x v="8"/>
  </r>
  <r>
    <x v="2"/>
    <x v="0"/>
    <s v="USD"/>
    <n v="1414193160"/>
    <n v="1410305160"/>
    <b v="1"/>
    <n v="124"/>
    <b v="0"/>
    <s v="photography/photobooks"/>
    <n v="65.101538461538468"/>
    <n v="69.266666670000006"/>
    <x v="8"/>
  </r>
  <r>
    <x v="2"/>
    <x v="1"/>
    <s v="GBP"/>
    <n v="1414623471"/>
    <n v="1411513071"/>
    <b v="1"/>
    <n v="4"/>
    <b v="0"/>
    <s v="photography/photobooks"/>
    <n v="6.7"/>
    <n v="69.266666670000006"/>
    <x v="8"/>
  </r>
  <r>
    <x v="2"/>
    <x v="9"/>
    <s v="EUR"/>
    <n v="1424421253"/>
    <n v="1421829253"/>
    <b v="1"/>
    <n v="10"/>
    <b v="0"/>
    <s v="photography/photobooks"/>
    <n v="13.5625"/>
    <n v="69.266666670000006"/>
    <x v="8"/>
  </r>
  <r>
    <x v="2"/>
    <x v="0"/>
    <s v="USD"/>
    <n v="1427485395"/>
    <n v="1423600995"/>
    <b v="1"/>
    <n v="15"/>
    <b v="0"/>
    <s v="photography/photobooks"/>
    <n v="1.9900000000000002"/>
    <n v="69.266666670000006"/>
    <x v="8"/>
  </r>
  <r>
    <x v="2"/>
    <x v="0"/>
    <s v="USD"/>
    <n v="1472834180"/>
    <n v="1470242180"/>
    <b v="1"/>
    <n v="38"/>
    <b v="0"/>
    <s v="photography/photobooks"/>
    <n v="36.236363636363642"/>
    <n v="69.266666670000006"/>
    <x v="8"/>
  </r>
  <r>
    <x v="2"/>
    <x v="0"/>
    <s v="USD"/>
    <n v="1467469510"/>
    <n v="1462285510"/>
    <b v="1"/>
    <n v="152"/>
    <b v="0"/>
    <s v="photography/photobooks"/>
    <n v="39.743333333333339"/>
    <n v="69.266666670000006"/>
    <x v="8"/>
  </r>
  <r>
    <x v="2"/>
    <x v="0"/>
    <s v="USD"/>
    <n v="1473950945"/>
    <n v="1471272545"/>
    <b v="1"/>
    <n v="24"/>
    <b v="0"/>
    <s v="photography/photobooks"/>
    <n v="25.763636363636365"/>
    <n v="69.266666670000006"/>
    <x v="8"/>
  </r>
  <r>
    <x v="2"/>
    <x v="0"/>
    <s v="USD"/>
    <n v="1456062489"/>
    <n v="1453211289"/>
    <b v="1"/>
    <n v="76"/>
    <b v="0"/>
    <s v="photography/photobooks"/>
    <n v="15.491428571428573"/>
    <n v="69.266666670000006"/>
    <x v="8"/>
  </r>
  <r>
    <x v="2"/>
    <x v="0"/>
    <s v="USD"/>
    <n v="1432248478"/>
    <n v="1429656478"/>
    <b v="1"/>
    <n v="185"/>
    <b v="0"/>
    <s v="photography/photobooks"/>
    <n v="23.692499999999999"/>
    <n v="69.266666670000006"/>
    <x v="8"/>
  </r>
  <r>
    <x v="2"/>
    <x v="0"/>
    <s v="USD"/>
    <n v="1422674700"/>
    <n v="1419954240"/>
    <b v="1"/>
    <n v="33"/>
    <b v="0"/>
    <s v="photography/photobooks"/>
    <n v="39.76"/>
    <n v="69.266666670000006"/>
    <x v="8"/>
  </r>
  <r>
    <x v="2"/>
    <x v="0"/>
    <s v="USD"/>
    <n v="1413417600"/>
    <n v="1410750855"/>
    <b v="1"/>
    <n v="108"/>
    <b v="0"/>
    <s v="photography/photobooks"/>
    <n v="20.220833333333331"/>
    <n v="69.266666670000006"/>
    <x v="8"/>
  </r>
  <r>
    <x v="2"/>
    <x v="9"/>
    <s v="EUR"/>
    <n v="1418649177"/>
    <n v="1416057177"/>
    <b v="1"/>
    <n v="29"/>
    <b v="0"/>
    <s v="photography/photobooks"/>
    <n v="47.631578947368418"/>
    <n v="69.266666670000006"/>
    <x v="8"/>
  </r>
  <r>
    <x v="2"/>
    <x v="0"/>
    <s v="USD"/>
    <n v="1428158637"/>
    <n v="1425570237"/>
    <b v="1"/>
    <n v="24"/>
    <b v="0"/>
    <s v="photography/photobooks"/>
    <n v="15.329999999999998"/>
    <n v="69.266666670000006"/>
    <x v="8"/>
  </r>
  <r>
    <x v="2"/>
    <x v="1"/>
    <s v="GBP"/>
    <n v="1414795542"/>
    <n v="1412203542"/>
    <b v="1"/>
    <n v="4"/>
    <b v="0"/>
    <s v="photography/photobooks"/>
    <n v="1.3818181818181818"/>
    <n v="69.266666670000006"/>
    <x v="8"/>
  </r>
  <r>
    <x v="2"/>
    <x v="0"/>
    <s v="USD"/>
    <n v="1421042403"/>
    <n v="1415858403"/>
    <b v="1"/>
    <n v="4"/>
    <b v="0"/>
    <s v="photography/photobooks"/>
    <n v="0.5"/>
    <n v="69.266666670000006"/>
    <x v="8"/>
  </r>
  <r>
    <x v="2"/>
    <x v="0"/>
    <s v="USD"/>
    <n v="1423152678"/>
    <n v="1420560678"/>
    <b v="1"/>
    <n v="15"/>
    <b v="0"/>
    <s v="photography/photobooks"/>
    <n v="4.957575757575758"/>
    <n v="69.266666670000006"/>
    <x v="8"/>
  </r>
  <r>
    <x v="2"/>
    <x v="1"/>
    <s v="GBP"/>
    <n v="1422553565"/>
    <n v="1417369565"/>
    <b v="1"/>
    <n v="4"/>
    <b v="0"/>
    <s v="photography/photobooks"/>
    <n v="3.5666666666666664"/>
    <n v="69.266666670000006"/>
    <x v="8"/>
  </r>
  <r>
    <x v="2"/>
    <x v="0"/>
    <s v="USD"/>
    <n v="1439189940"/>
    <n v="1435970682"/>
    <b v="1"/>
    <n v="139"/>
    <b v="0"/>
    <s v="photography/photobooks"/>
    <n v="61.124000000000002"/>
    <n v="69.266666670000006"/>
    <x v="8"/>
  </r>
  <r>
    <x v="2"/>
    <x v="2"/>
    <s v="AUD"/>
    <n v="1417127040"/>
    <n v="1414531440"/>
    <b v="1"/>
    <n v="2"/>
    <b v="0"/>
    <s v="photography/photobooks"/>
    <n v="1.3333333333333335"/>
    <n v="69.266666670000006"/>
    <x v="8"/>
  </r>
  <r>
    <x v="2"/>
    <x v="0"/>
    <s v="USD"/>
    <n v="1423660422"/>
    <n v="1420636422"/>
    <b v="1"/>
    <n v="18"/>
    <b v="0"/>
    <s v="photography/photobooks"/>
    <n v="11.077777777777778"/>
    <n v="69.266666670000006"/>
    <x v="8"/>
  </r>
  <r>
    <x v="2"/>
    <x v="12"/>
    <s v="EUR"/>
    <n v="1476460800"/>
    <n v="1473922541"/>
    <b v="1"/>
    <n v="81"/>
    <b v="0"/>
    <s v="photography/photobooks"/>
    <n v="38.735714285714288"/>
    <n v="69.266666670000006"/>
    <x v="8"/>
  </r>
  <r>
    <x v="2"/>
    <x v="1"/>
    <s v="GBP"/>
    <n v="1469356366"/>
    <n v="1464172366"/>
    <b v="1"/>
    <n v="86"/>
    <b v="0"/>
    <s v="photography/photobooks"/>
    <n v="22.05263157894737"/>
    <n v="69.266666670000006"/>
    <x v="8"/>
  </r>
  <r>
    <x v="2"/>
    <x v="0"/>
    <s v="USD"/>
    <n v="1481809189"/>
    <n v="1479217189"/>
    <b v="1"/>
    <n v="140"/>
    <b v="0"/>
    <s v="photography/photobooks"/>
    <n v="67.55"/>
    <n v="69.266666670000006"/>
    <x v="8"/>
  </r>
  <r>
    <x v="2"/>
    <x v="0"/>
    <s v="USD"/>
    <n v="1454572233"/>
    <n v="1449388233"/>
    <b v="1"/>
    <n v="37"/>
    <b v="0"/>
    <s v="photography/photobooks"/>
    <n v="13.637499999999999"/>
    <n v="69.266666670000006"/>
    <x v="8"/>
  </r>
  <r>
    <x v="2"/>
    <x v="1"/>
    <s v="GBP"/>
    <n v="1415740408"/>
    <n v="1414008808"/>
    <b v="1"/>
    <n v="6"/>
    <b v="0"/>
    <s v="photography/photobooks"/>
    <n v="1.7457500000000001"/>
    <n v="69.266666670000006"/>
    <x v="8"/>
  </r>
  <r>
    <x v="2"/>
    <x v="1"/>
    <s v="GBP"/>
    <n v="1476109970"/>
    <n v="1473517970"/>
    <b v="1"/>
    <n v="113"/>
    <b v="0"/>
    <s v="photography/photobooks"/>
    <n v="20.44963251188932"/>
    <n v="69.266666670000006"/>
    <x v="8"/>
  </r>
  <r>
    <x v="2"/>
    <x v="1"/>
    <s v="GBP"/>
    <n v="1450181400"/>
    <n v="1447429868"/>
    <b v="1"/>
    <n v="37"/>
    <b v="0"/>
    <s v="photography/photobooks"/>
    <n v="13.852941176470587"/>
    <n v="69.266666670000006"/>
    <x v="8"/>
  </r>
  <r>
    <x v="2"/>
    <x v="12"/>
    <s v="EUR"/>
    <n v="1435442340"/>
    <n v="1433416830"/>
    <b v="1"/>
    <n v="18"/>
    <b v="0"/>
    <s v="photography/photobooks"/>
    <n v="48.485714285714288"/>
    <n v="69.266666670000006"/>
    <x v="8"/>
  </r>
  <r>
    <x v="2"/>
    <x v="0"/>
    <s v="USD"/>
    <n v="1423878182"/>
    <n v="1421199782"/>
    <b v="1"/>
    <n v="75"/>
    <b v="0"/>
    <s v="photography/photobooks"/>
    <n v="30.8"/>
    <n v="69.266666670000006"/>
    <x v="8"/>
  </r>
  <r>
    <x v="2"/>
    <x v="0"/>
    <s v="USD"/>
    <n v="1447521404"/>
    <n v="1444061804"/>
    <b v="1"/>
    <n v="52"/>
    <b v="0"/>
    <s v="photography/photobooks"/>
    <n v="35.174193548387095"/>
    <n v="69.266666670000006"/>
    <x v="8"/>
  </r>
  <r>
    <x v="2"/>
    <x v="12"/>
    <s v="EUR"/>
    <n v="1443808800"/>
    <n v="1441048658"/>
    <b v="1"/>
    <n v="122"/>
    <b v="0"/>
    <s v="photography/photobooks"/>
    <n v="36.404444444444444"/>
    <n v="69.266666670000006"/>
    <x v="8"/>
  </r>
  <r>
    <x v="2"/>
    <x v="1"/>
    <s v="GBP"/>
    <n v="1412090349"/>
    <n v="1409066349"/>
    <b v="1"/>
    <n v="8"/>
    <b v="0"/>
    <s v="photography/photobooks"/>
    <n v="2.9550000000000001"/>
    <n v="69.266666670000006"/>
    <x v="8"/>
  </r>
  <r>
    <x v="2"/>
    <x v="0"/>
    <s v="USD"/>
    <n v="1411868313"/>
    <n v="1409276313"/>
    <b v="1"/>
    <n v="8"/>
    <b v="0"/>
    <s v="photography/photobooks"/>
    <n v="11.06"/>
    <n v="69.266666670000006"/>
    <x v="8"/>
  </r>
  <r>
    <x v="2"/>
    <x v="0"/>
    <s v="USD"/>
    <n v="1486830030"/>
    <n v="1483806030"/>
    <b v="1"/>
    <n v="96"/>
    <b v="0"/>
    <s v="photography/photobooks"/>
    <n v="41.407142857142858"/>
    <n v="69.266666670000006"/>
    <x v="8"/>
  </r>
  <r>
    <x v="2"/>
    <x v="5"/>
    <s v="CAD"/>
    <n v="1425246439"/>
    <n v="1422222439"/>
    <b v="1"/>
    <n v="9"/>
    <b v="0"/>
    <s v="photography/photobooks"/>
    <n v="10.857142857142858"/>
    <n v="69.266666670000006"/>
    <x v="8"/>
  </r>
  <r>
    <x v="2"/>
    <x v="0"/>
    <s v="USD"/>
    <n v="1408657826"/>
    <n v="1407621026"/>
    <b v="0"/>
    <n v="2"/>
    <b v="0"/>
    <s v="photography/photobooks"/>
    <n v="3.3333333333333335"/>
    <n v="69.266666670000006"/>
    <x v="8"/>
  </r>
  <r>
    <x v="2"/>
    <x v="0"/>
    <s v="USD"/>
    <n v="1414123200"/>
    <n v="1408962270"/>
    <b v="0"/>
    <n v="26"/>
    <b v="0"/>
    <s v="photography/photobooks"/>
    <n v="7.407407407407407E-2"/>
    <n v="69.266666670000006"/>
    <x v="8"/>
  </r>
  <r>
    <x v="2"/>
    <x v="1"/>
    <s v="GBP"/>
    <n v="1467531536"/>
    <n v="1464939536"/>
    <b v="0"/>
    <n v="23"/>
    <b v="0"/>
    <s v="photography/photobooks"/>
    <n v="13.307692307692307"/>
    <n v="69.266666670000006"/>
    <x v="8"/>
  </r>
  <r>
    <x v="2"/>
    <x v="1"/>
    <s v="GBP"/>
    <n v="1407532812"/>
    <n v="1404940812"/>
    <b v="0"/>
    <n v="0"/>
    <b v="0"/>
    <s v="photography/photobooks"/>
    <n v="0"/>
    <n v="69.266666670000006"/>
    <x v="8"/>
  </r>
  <r>
    <x v="2"/>
    <x v="1"/>
    <s v="GBP"/>
    <n v="1425108736"/>
    <n v="1422516736"/>
    <b v="0"/>
    <n v="140"/>
    <b v="0"/>
    <s v="photography/photobooks"/>
    <n v="49.183333333333337"/>
    <n v="69.266666670000006"/>
    <x v="8"/>
  </r>
  <r>
    <x v="2"/>
    <x v="0"/>
    <s v="USD"/>
    <n v="1435787137"/>
    <n v="1434577537"/>
    <b v="0"/>
    <n v="0"/>
    <b v="0"/>
    <s v="photography/photobooks"/>
    <n v="0"/>
    <n v="69.266666670000006"/>
    <x v="8"/>
  </r>
  <r>
    <x v="2"/>
    <x v="16"/>
    <s v="CHF"/>
    <n v="1469473200"/>
    <n v="1467061303"/>
    <b v="0"/>
    <n v="6"/>
    <b v="0"/>
    <s v="photography/photobooks"/>
    <n v="2.036"/>
    <n v="69.266666670000006"/>
    <x v="8"/>
  </r>
  <r>
    <x v="2"/>
    <x v="0"/>
    <s v="USD"/>
    <n v="1485759540"/>
    <n v="1480607607"/>
    <b v="0"/>
    <n v="100"/>
    <b v="0"/>
    <s v="photography/photobooks"/>
    <n v="52.327777777777776"/>
    <n v="69.266666670000006"/>
    <x v="8"/>
  </r>
  <r>
    <x v="2"/>
    <x v="0"/>
    <s v="USD"/>
    <n v="1428035850"/>
    <n v="1425447450"/>
    <b v="0"/>
    <n v="0"/>
    <b v="0"/>
    <s v="photography/photobooks"/>
    <n v="0"/>
    <n v="69.266666670000006"/>
    <x v="8"/>
  </r>
  <r>
    <x v="2"/>
    <x v="0"/>
    <s v="USD"/>
    <n v="1406743396"/>
    <n v="1404151396"/>
    <b v="0"/>
    <n v="4"/>
    <b v="0"/>
    <s v="photography/photobooks"/>
    <n v="2.083333333333333"/>
    <n v="69.266666670000006"/>
    <x v="8"/>
  </r>
  <r>
    <x v="2"/>
    <x v="0"/>
    <s v="USD"/>
    <n v="1427850090"/>
    <n v="1425261690"/>
    <b v="0"/>
    <n v="8"/>
    <b v="0"/>
    <s v="photography/photobooks"/>
    <n v="6.565384615384616"/>
    <n v="69.266666670000006"/>
    <x v="8"/>
  </r>
  <r>
    <x v="0"/>
    <x v="0"/>
    <s v="USD"/>
    <n v="1330760367"/>
    <n v="1326872367"/>
    <b v="0"/>
    <n v="57"/>
    <b v="1"/>
    <s v="music/rock"/>
    <n v="134.88999999999999"/>
    <n v="69.266666670000006"/>
    <x v="4"/>
  </r>
  <r>
    <x v="0"/>
    <x v="5"/>
    <s v="CAD"/>
    <n v="1391194860"/>
    <n v="1388084862"/>
    <b v="0"/>
    <n v="11"/>
    <b v="1"/>
    <s v="music/rock"/>
    <n v="100"/>
    <n v="69.266666670000006"/>
    <x v="4"/>
  </r>
  <r>
    <x v="0"/>
    <x v="0"/>
    <s v="USD"/>
    <n v="1351095976"/>
    <n v="1348503976"/>
    <b v="0"/>
    <n v="33"/>
    <b v="1"/>
    <s v="music/rock"/>
    <n v="115.85714285714286"/>
    <n v="69.266666670000006"/>
    <x v="4"/>
  </r>
  <r>
    <x v="0"/>
    <x v="0"/>
    <s v="USD"/>
    <n v="1389146880"/>
    <n v="1387403967"/>
    <b v="0"/>
    <n v="40"/>
    <b v="1"/>
    <s v="music/rock"/>
    <n v="100.06666666666666"/>
    <n v="69.266666670000006"/>
    <x v="4"/>
  </r>
  <r>
    <x v="0"/>
    <x v="0"/>
    <s v="USD"/>
    <n v="1373572903"/>
    <n v="1371585703"/>
    <b v="0"/>
    <n v="50"/>
    <b v="1"/>
    <s v="music/rock"/>
    <n v="105.05"/>
    <n v="69.266666670000006"/>
    <x v="4"/>
  </r>
  <r>
    <x v="0"/>
    <x v="0"/>
    <s v="USD"/>
    <n v="1392675017"/>
    <n v="1390083017"/>
    <b v="0"/>
    <n v="38"/>
    <b v="1"/>
    <s v="music/rock"/>
    <n v="101"/>
    <n v="69.266666670000006"/>
    <x v="4"/>
  </r>
  <r>
    <x v="0"/>
    <x v="0"/>
    <s v="USD"/>
    <n v="1299138561"/>
    <n v="1294818561"/>
    <b v="0"/>
    <n v="96"/>
    <b v="1"/>
    <s v="music/rock"/>
    <n v="100.66250000000001"/>
    <n v="69.266666670000006"/>
    <x v="4"/>
  </r>
  <r>
    <x v="0"/>
    <x v="0"/>
    <s v="USD"/>
    <n v="1399672800"/>
    <n v="1396906530"/>
    <b v="0"/>
    <n v="48"/>
    <b v="1"/>
    <s v="music/rock"/>
    <n v="100.16000000000001"/>
    <n v="69.266666670000006"/>
    <x v="4"/>
  </r>
  <r>
    <x v="0"/>
    <x v="0"/>
    <s v="USD"/>
    <n v="1295647200"/>
    <n v="1291428371"/>
    <b v="0"/>
    <n v="33"/>
    <b v="1"/>
    <s v="music/rock"/>
    <n v="166.68333333333334"/>
    <n v="69.266666670000006"/>
    <x v="4"/>
  </r>
  <r>
    <x v="0"/>
    <x v="0"/>
    <s v="USD"/>
    <n v="1393259107"/>
    <n v="1390667107"/>
    <b v="0"/>
    <n v="226"/>
    <b v="1"/>
    <s v="music/rock"/>
    <n v="101.53333333333335"/>
    <n v="69.266666670000006"/>
    <x v="4"/>
  </r>
  <r>
    <x v="0"/>
    <x v="0"/>
    <s v="USD"/>
    <n v="1336866863"/>
    <n v="1335570863"/>
    <b v="0"/>
    <n v="14"/>
    <b v="1"/>
    <s v="music/rock"/>
    <n v="103"/>
    <n v="69.266666670000006"/>
    <x v="4"/>
  </r>
  <r>
    <x v="0"/>
    <x v="0"/>
    <s v="USD"/>
    <n v="1299243427"/>
    <n v="1296651427"/>
    <b v="0"/>
    <n v="20"/>
    <b v="1"/>
    <s v="music/rock"/>
    <n v="142.85714285714286"/>
    <n v="69.266666670000006"/>
    <x v="4"/>
  </r>
  <r>
    <x v="0"/>
    <x v="0"/>
    <s v="USD"/>
    <n v="1362211140"/>
    <n v="1359421403"/>
    <b v="0"/>
    <n v="25"/>
    <b v="1"/>
    <s v="music/rock"/>
    <n v="262.5"/>
    <n v="69.266666670000006"/>
    <x v="4"/>
  </r>
  <r>
    <x v="0"/>
    <x v="0"/>
    <s v="USD"/>
    <n v="1422140895"/>
    <n v="1418684895"/>
    <b v="0"/>
    <n v="90"/>
    <b v="1"/>
    <s v="music/rock"/>
    <n v="118.05000000000001"/>
    <n v="69.266666670000006"/>
    <x v="4"/>
  </r>
  <r>
    <x v="0"/>
    <x v="1"/>
    <s v="GBP"/>
    <n v="1459439471"/>
    <n v="1456851071"/>
    <b v="0"/>
    <n v="11"/>
    <b v="1"/>
    <s v="music/rock"/>
    <n v="104"/>
    <n v="69.266666670000006"/>
    <x v="4"/>
  </r>
  <r>
    <x v="0"/>
    <x v="0"/>
    <s v="USD"/>
    <n v="1361129129"/>
    <n v="1359660329"/>
    <b v="0"/>
    <n v="55"/>
    <b v="1"/>
    <s v="music/rock"/>
    <n v="200.34"/>
    <n v="69.266666670000006"/>
    <x v="4"/>
  </r>
  <r>
    <x v="0"/>
    <x v="0"/>
    <s v="USD"/>
    <n v="1332029335"/>
    <n v="1326848935"/>
    <b v="0"/>
    <n v="30"/>
    <b v="1"/>
    <s v="music/rock"/>
    <n v="306.83333333333331"/>
    <n v="69.266666670000006"/>
    <x v="4"/>
  </r>
  <r>
    <x v="0"/>
    <x v="0"/>
    <s v="USD"/>
    <n v="1317438000"/>
    <n v="1314989557"/>
    <b v="0"/>
    <n v="28"/>
    <b v="1"/>
    <s v="music/rock"/>
    <n v="100.149"/>
    <n v="69.266666670000006"/>
    <x v="4"/>
  </r>
  <r>
    <x v="0"/>
    <x v="0"/>
    <s v="USD"/>
    <n v="1475342382"/>
    <n v="1472750382"/>
    <b v="0"/>
    <n v="45"/>
    <b v="1"/>
    <s v="music/rock"/>
    <n v="205.29999999999998"/>
    <n v="69.266666670000006"/>
    <x v="4"/>
  </r>
  <r>
    <x v="0"/>
    <x v="0"/>
    <s v="USD"/>
    <n v="1367902740"/>
    <n v="1366251510"/>
    <b v="0"/>
    <n v="13"/>
    <b v="1"/>
    <s v="music/rock"/>
    <n v="108.88888888888889"/>
    <n v="69.266666670000006"/>
    <x v="4"/>
  </r>
  <r>
    <x v="0"/>
    <x v="0"/>
    <s v="USD"/>
    <n v="1400561940"/>
    <n v="1397679445"/>
    <b v="0"/>
    <n v="40"/>
    <b v="1"/>
    <s v="music/rock"/>
    <n v="101.75"/>
    <n v="69.266666670000006"/>
    <x v="4"/>
  </r>
  <r>
    <x v="0"/>
    <x v="0"/>
    <s v="USD"/>
    <n v="1425275940"/>
    <n v="1422371381"/>
    <b v="0"/>
    <n v="21"/>
    <b v="1"/>
    <s v="music/rock"/>
    <n v="125.25"/>
    <n v="69.266666670000006"/>
    <x v="4"/>
  </r>
  <r>
    <x v="0"/>
    <x v="0"/>
    <s v="USD"/>
    <n v="1298245954"/>
    <n v="1295653954"/>
    <b v="0"/>
    <n v="134"/>
    <b v="1"/>
    <s v="music/rock"/>
    <n v="124.0061"/>
    <n v="69.266666670000006"/>
    <x v="4"/>
  </r>
  <r>
    <x v="0"/>
    <x v="0"/>
    <s v="USD"/>
    <n v="1307761200"/>
    <n v="1304464914"/>
    <b v="0"/>
    <n v="20"/>
    <b v="1"/>
    <s v="music/rock"/>
    <n v="101.4"/>
    <n v="69.266666670000006"/>
    <x v="4"/>
  </r>
  <r>
    <x v="0"/>
    <x v="0"/>
    <s v="USD"/>
    <n v="1466139300"/>
    <n v="1464854398"/>
    <b v="0"/>
    <n v="19"/>
    <b v="1"/>
    <s v="music/rock"/>
    <n v="100"/>
    <n v="69.266666670000006"/>
    <x v="4"/>
  </r>
  <r>
    <x v="0"/>
    <x v="0"/>
    <s v="USD"/>
    <n v="1355585777"/>
    <n v="1352993777"/>
    <b v="0"/>
    <n v="209"/>
    <b v="1"/>
    <s v="music/rock"/>
    <n v="137.92666666666668"/>
    <n v="69.266666670000006"/>
    <x v="4"/>
  </r>
  <r>
    <x v="0"/>
    <x v="0"/>
    <s v="USD"/>
    <n v="1429594832"/>
    <n v="1427780432"/>
    <b v="0"/>
    <n v="38"/>
    <b v="1"/>
    <s v="music/rock"/>
    <n v="120.88000000000001"/>
    <n v="69.266666670000006"/>
    <x v="4"/>
  </r>
  <r>
    <x v="0"/>
    <x v="0"/>
    <s v="USD"/>
    <n v="1312095540"/>
    <n v="1306608888"/>
    <b v="0"/>
    <n v="24"/>
    <b v="1"/>
    <s v="music/rock"/>
    <n v="107.36666666666667"/>
    <n v="69.266666670000006"/>
    <x v="4"/>
  </r>
  <r>
    <x v="0"/>
    <x v="0"/>
    <s v="USD"/>
    <n v="1350505059"/>
    <n v="1347913059"/>
    <b v="0"/>
    <n v="8"/>
    <b v="1"/>
    <s v="music/rock"/>
    <n v="100.33333333333334"/>
    <n v="69.266666670000006"/>
    <x v="4"/>
  </r>
  <r>
    <x v="0"/>
    <x v="0"/>
    <s v="USD"/>
    <n v="1405033300"/>
    <n v="1402441300"/>
    <b v="0"/>
    <n v="179"/>
    <b v="1"/>
    <s v="music/rock"/>
    <n v="101.52222222222223"/>
    <n v="69.266666670000006"/>
    <x v="4"/>
  </r>
  <r>
    <x v="0"/>
    <x v="0"/>
    <s v="USD"/>
    <n v="1406509200"/>
    <n v="1404769538"/>
    <b v="0"/>
    <n v="26"/>
    <b v="1"/>
    <s v="music/rock"/>
    <n v="100.07692307692308"/>
    <n v="69.266666670000006"/>
    <x v="4"/>
  </r>
  <r>
    <x v="0"/>
    <x v="0"/>
    <s v="USD"/>
    <n v="1429920000"/>
    <n v="1426703452"/>
    <b v="0"/>
    <n v="131"/>
    <b v="1"/>
    <s v="music/rock"/>
    <n v="116.96666666666667"/>
    <n v="69.266666670000006"/>
    <x v="4"/>
  </r>
  <r>
    <x v="0"/>
    <x v="0"/>
    <s v="USD"/>
    <n v="1352860017"/>
    <n v="1348536417"/>
    <b v="0"/>
    <n v="14"/>
    <b v="1"/>
    <s v="music/rock"/>
    <n v="101.875"/>
    <n v="69.266666670000006"/>
    <x v="4"/>
  </r>
  <r>
    <x v="0"/>
    <x v="0"/>
    <s v="USD"/>
    <n v="1369355437"/>
    <n v="1366763437"/>
    <b v="0"/>
    <n v="174"/>
    <b v="1"/>
    <s v="music/rock"/>
    <n v="102.12366666666665"/>
    <n v="69.266666670000006"/>
    <x v="4"/>
  </r>
  <r>
    <x v="0"/>
    <x v="5"/>
    <s v="CAD"/>
    <n v="1389012940"/>
    <n v="1385124940"/>
    <b v="0"/>
    <n v="191"/>
    <b v="1"/>
    <s v="music/rock"/>
    <n v="154.05897142857143"/>
    <n v="69.266666670000006"/>
    <x v="4"/>
  </r>
  <r>
    <x v="0"/>
    <x v="0"/>
    <s v="USD"/>
    <n v="1405715472"/>
    <n v="1403901072"/>
    <b v="0"/>
    <n v="38"/>
    <b v="1"/>
    <s v="music/rock"/>
    <n v="101.25"/>
    <n v="69.266666670000006"/>
    <x v="4"/>
  </r>
  <r>
    <x v="0"/>
    <x v="0"/>
    <s v="USD"/>
    <n v="1410546413"/>
    <n v="1407954413"/>
    <b v="0"/>
    <n v="22"/>
    <b v="1"/>
    <s v="music/rock"/>
    <n v="100"/>
    <n v="69.266666670000006"/>
    <x v="4"/>
  </r>
  <r>
    <x v="0"/>
    <x v="0"/>
    <s v="USD"/>
    <n v="1324014521"/>
    <n v="1318826921"/>
    <b v="0"/>
    <n v="149"/>
    <b v="1"/>
    <s v="music/rock"/>
    <n v="108.74800874800874"/>
    <n v="69.266666670000006"/>
    <x v="4"/>
  </r>
  <r>
    <x v="0"/>
    <x v="0"/>
    <s v="USD"/>
    <n v="1316716129"/>
    <n v="1314124129"/>
    <b v="0"/>
    <n v="56"/>
    <b v="1"/>
    <s v="music/rock"/>
    <n v="131.83333333333334"/>
    <n v="69.266666670000006"/>
    <x v="4"/>
  </r>
  <r>
    <x v="0"/>
    <x v="0"/>
    <s v="USD"/>
    <n v="1391706084"/>
    <n v="1389891684"/>
    <b v="0"/>
    <n v="19"/>
    <b v="1"/>
    <s v="music/rock"/>
    <n v="133.46666666666667"/>
    <n v="69.266666670000006"/>
    <x v="4"/>
  </r>
  <r>
    <x v="2"/>
    <x v="1"/>
    <s v="GBP"/>
    <n v="1422256341"/>
    <n v="1419664341"/>
    <b v="0"/>
    <n v="0"/>
    <b v="0"/>
    <s v="games/mobile games"/>
    <n v="0"/>
    <n v="69.266666670000006"/>
    <x v="6"/>
  </r>
  <r>
    <x v="2"/>
    <x v="0"/>
    <s v="USD"/>
    <n v="1488958200"/>
    <n v="1484912974"/>
    <b v="0"/>
    <n v="16"/>
    <b v="0"/>
    <s v="games/mobile games"/>
    <n v="8.0833333333333321"/>
    <n v="69.266666670000006"/>
    <x v="6"/>
  </r>
  <r>
    <x v="2"/>
    <x v="0"/>
    <s v="USD"/>
    <n v="1402600085"/>
    <n v="1400008085"/>
    <b v="0"/>
    <n v="2"/>
    <b v="0"/>
    <s v="games/mobile games"/>
    <n v="0.4"/>
    <n v="69.266666670000006"/>
    <x v="6"/>
  </r>
  <r>
    <x v="2"/>
    <x v="0"/>
    <s v="USD"/>
    <n v="1399223500"/>
    <n v="1396631500"/>
    <b v="0"/>
    <n v="48"/>
    <b v="0"/>
    <s v="games/mobile games"/>
    <n v="42.892307692307689"/>
    <n v="69.266666670000006"/>
    <x v="6"/>
  </r>
  <r>
    <x v="2"/>
    <x v="1"/>
    <s v="GBP"/>
    <n v="1478425747"/>
    <n v="1475398147"/>
    <b v="0"/>
    <n v="2"/>
    <b v="0"/>
    <s v="games/mobile games"/>
    <n v="3.6363636363636364E-3"/>
    <n v="69.266666670000006"/>
    <x v="6"/>
  </r>
  <r>
    <x v="2"/>
    <x v="0"/>
    <s v="USD"/>
    <n v="1488340800"/>
    <n v="1483768497"/>
    <b v="0"/>
    <n v="2"/>
    <b v="0"/>
    <s v="games/mobile games"/>
    <n v="0.5"/>
    <n v="69.266666670000006"/>
    <x v="6"/>
  </r>
  <r>
    <x v="2"/>
    <x v="0"/>
    <s v="USD"/>
    <n v="1478383912"/>
    <n v="1475791912"/>
    <b v="0"/>
    <n v="1"/>
    <b v="0"/>
    <s v="games/mobile games"/>
    <n v="0.05"/>
    <n v="69.266666670000006"/>
    <x v="6"/>
  </r>
  <r>
    <x v="2"/>
    <x v="0"/>
    <s v="USD"/>
    <n v="1450166340"/>
    <n v="1448044925"/>
    <b v="0"/>
    <n v="17"/>
    <b v="0"/>
    <s v="games/mobile games"/>
    <n v="4.8680000000000003"/>
    <n v="69.266666670000006"/>
    <x v="6"/>
  </r>
  <r>
    <x v="2"/>
    <x v="0"/>
    <s v="USD"/>
    <n v="1483488249"/>
    <n v="1480896249"/>
    <b v="0"/>
    <n v="0"/>
    <b v="0"/>
    <s v="games/mobile games"/>
    <n v="0"/>
    <n v="69.266666670000006"/>
    <x v="6"/>
  </r>
  <r>
    <x v="2"/>
    <x v="0"/>
    <s v="USD"/>
    <n v="1454213820"/>
    <n v="1451723535"/>
    <b v="0"/>
    <n v="11"/>
    <b v="0"/>
    <s v="games/mobile games"/>
    <n v="10.314285714285715"/>
    <n v="69.266666670000006"/>
    <x v="6"/>
  </r>
  <r>
    <x v="2"/>
    <x v="0"/>
    <s v="USD"/>
    <n v="1416512901"/>
    <n v="1413053301"/>
    <b v="0"/>
    <n v="95"/>
    <b v="0"/>
    <s v="games/mobile games"/>
    <n v="71.784615384615378"/>
    <n v="69.266666670000006"/>
    <x v="6"/>
  </r>
  <r>
    <x v="2"/>
    <x v="0"/>
    <s v="USD"/>
    <n v="1435633602"/>
    <n v="1433041602"/>
    <b v="0"/>
    <n v="13"/>
    <b v="0"/>
    <s v="games/mobile games"/>
    <n v="1.06"/>
    <n v="69.266666670000006"/>
    <x v="6"/>
  </r>
  <r>
    <x v="2"/>
    <x v="5"/>
    <s v="CAD"/>
    <n v="1436373900"/>
    <n v="1433861210"/>
    <b v="0"/>
    <n v="2"/>
    <b v="0"/>
    <s v="games/mobile games"/>
    <n v="0.44999999999999996"/>
    <n v="69.266666670000006"/>
    <x v="6"/>
  </r>
  <r>
    <x v="2"/>
    <x v="0"/>
    <s v="USD"/>
    <n v="1467155733"/>
    <n v="1465427733"/>
    <b v="0"/>
    <n v="2"/>
    <b v="0"/>
    <s v="games/mobile games"/>
    <n v="1.6250000000000001E-2"/>
    <n v="69.266666670000006"/>
    <x v="6"/>
  </r>
  <r>
    <x v="2"/>
    <x v="0"/>
    <s v="USD"/>
    <n v="1470519308"/>
    <n v="1465335308"/>
    <b v="0"/>
    <n v="3"/>
    <b v="0"/>
    <s v="games/mobile games"/>
    <n v="0.51"/>
    <n v="69.266666670000006"/>
    <x v="6"/>
  </r>
  <r>
    <x v="2"/>
    <x v="2"/>
    <s v="AUD"/>
    <n v="1402901405"/>
    <n v="1400309405"/>
    <b v="0"/>
    <n v="0"/>
    <b v="0"/>
    <s v="games/mobile games"/>
    <n v="0"/>
    <n v="69.266666670000006"/>
    <x v="6"/>
  </r>
  <r>
    <x v="2"/>
    <x v="0"/>
    <s v="USD"/>
    <n v="1425170525"/>
    <n v="1422664925"/>
    <b v="0"/>
    <n v="0"/>
    <b v="0"/>
    <s v="games/mobile games"/>
    <n v="0"/>
    <n v="69.266666670000006"/>
    <x v="6"/>
  </r>
  <r>
    <x v="2"/>
    <x v="2"/>
    <s v="AUD"/>
    <n v="1402618355"/>
    <n v="1400026355"/>
    <b v="0"/>
    <n v="0"/>
    <b v="0"/>
    <s v="games/mobile games"/>
    <n v="0"/>
    <n v="69.266666670000006"/>
    <x v="6"/>
  </r>
  <r>
    <x v="2"/>
    <x v="3"/>
    <s v="EUR"/>
    <n v="1457966129"/>
    <n v="1455377729"/>
    <b v="0"/>
    <n v="2"/>
    <b v="0"/>
    <s v="games/mobile games"/>
    <n v="0.12"/>
    <n v="69.266666670000006"/>
    <x v="6"/>
  </r>
  <r>
    <x v="2"/>
    <x v="1"/>
    <s v="GBP"/>
    <n v="1459341380"/>
    <n v="1456839380"/>
    <b v="0"/>
    <n v="24"/>
    <b v="0"/>
    <s v="games/mobile games"/>
    <n v="20.080000000000002"/>
    <n v="69.266666670000006"/>
    <x v="6"/>
  </r>
  <r>
    <x v="0"/>
    <x v="0"/>
    <s v="USD"/>
    <n v="1425955189"/>
    <n v="1423366789"/>
    <b v="0"/>
    <n v="70"/>
    <b v="1"/>
    <s v="music/indie rock"/>
    <n v="172.68449999999999"/>
    <n v="69.266666670000006"/>
    <x v="4"/>
  </r>
  <r>
    <x v="0"/>
    <x v="0"/>
    <s v="USD"/>
    <n v="1341964080"/>
    <n v="1339109212"/>
    <b v="0"/>
    <n v="81"/>
    <b v="1"/>
    <s v="music/indie rock"/>
    <n v="100.8955223880597"/>
    <n v="69.266666670000006"/>
    <x v="4"/>
  </r>
  <r>
    <x v="0"/>
    <x v="0"/>
    <s v="USD"/>
    <n v="1333921508"/>
    <n v="1331333108"/>
    <b v="0"/>
    <n v="32"/>
    <b v="1"/>
    <s v="music/indie rock"/>
    <n v="104.8048048048048"/>
    <n v="69.266666670000006"/>
    <x v="4"/>
  </r>
  <r>
    <x v="0"/>
    <x v="0"/>
    <s v="USD"/>
    <n v="1354017600"/>
    <n v="1350967535"/>
    <b v="0"/>
    <n v="26"/>
    <b v="1"/>
    <s v="music/indie rock"/>
    <n v="135.1"/>
    <n v="69.266666670000006"/>
    <x v="4"/>
  </r>
  <r>
    <x v="0"/>
    <x v="0"/>
    <s v="USD"/>
    <n v="1344636000"/>
    <n v="1341800110"/>
    <b v="0"/>
    <n v="105"/>
    <b v="1"/>
    <s v="music/indie rock"/>
    <n v="116.32786885245903"/>
    <n v="69.266666670000006"/>
    <x v="4"/>
  </r>
  <r>
    <x v="0"/>
    <x v="0"/>
    <s v="USD"/>
    <n v="1415832338"/>
    <n v="1413236738"/>
    <b v="0"/>
    <n v="29"/>
    <b v="1"/>
    <s v="music/indie rock"/>
    <n v="102.08333333333333"/>
    <n v="69.266666670000006"/>
    <x v="4"/>
  </r>
  <r>
    <x v="0"/>
    <x v="3"/>
    <s v="EUR"/>
    <n v="1449178200"/>
    <n v="1447614732"/>
    <b v="0"/>
    <n v="8"/>
    <b v="1"/>
    <s v="music/indie rock"/>
    <n v="111.16666666666666"/>
    <n v="69.266666670000006"/>
    <x v="4"/>
  </r>
  <r>
    <x v="0"/>
    <x v="0"/>
    <s v="USD"/>
    <n v="1275368340"/>
    <n v="1272692732"/>
    <b v="0"/>
    <n v="89"/>
    <b v="1"/>
    <s v="music/indie rock"/>
    <n v="166.08"/>
    <n v="69.266666670000006"/>
    <x v="4"/>
  </r>
  <r>
    <x v="0"/>
    <x v="0"/>
    <s v="USD"/>
    <n v="1363024946"/>
    <n v="1359140546"/>
    <b v="0"/>
    <n v="44"/>
    <b v="1"/>
    <s v="music/indie rock"/>
    <n v="106.60000000000001"/>
    <n v="69.266666670000006"/>
    <x v="4"/>
  </r>
  <r>
    <x v="0"/>
    <x v="0"/>
    <s v="USD"/>
    <n v="1355597528"/>
    <n v="1353005528"/>
    <b v="0"/>
    <n v="246"/>
    <b v="1"/>
    <s v="music/indie rock"/>
    <n v="144.58441666666667"/>
    <n v="69.266666670000006"/>
    <x v="4"/>
  </r>
  <r>
    <x v="0"/>
    <x v="0"/>
    <s v="USD"/>
    <n v="1279778400"/>
    <n v="1275851354"/>
    <b v="0"/>
    <n v="120"/>
    <b v="1"/>
    <s v="music/indie rock"/>
    <n v="105.55000000000001"/>
    <n v="69.266666670000006"/>
    <x v="4"/>
  </r>
  <r>
    <x v="0"/>
    <x v="0"/>
    <s v="USD"/>
    <n v="1307459881"/>
    <n v="1304867881"/>
    <b v="0"/>
    <n v="26"/>
    <b v="1"/>
    <s v="music/indie rock"/>
    <n v="136.60000000000002"/>
    <n v="69.266666670000006"/>
    <x v="4"/>
  </r>
  <r>
    <x v="0"/>
    <x v="0"/>
    <s v="USD"/>
    <n v="1302926340"/>
    <n v="1301524585"/>
    <b v="0"/>
    <n v="45"/>
    <b v="1"/>
    <s v="music/indie rock"/>
    <n v="104"/>
    <n v="69.266666670000006"/>
    <x v="4"/>
  </r>
  <r>
    <x v="0"/>
    <x v="0"/>
    <s v="USD"/>
    <n v="1329082983"/>
    <n v="1326404583"/>
    <b v="0"/>
    <n v="20"/>
    <b v="1"/>
    <s v="music/indie rock"/>
    <n v="114.5"/>
    <n v="69.266666670000006"/>
    <x v="4"/>
  </r>
  <r>
    <x v="0"/>
    <x v="0"/>
    <s v="USD"/>
    <n v="1445363722"/>
    <n v="1442771722"/>
    <b v="0"/>
    <n v="47"/>
    <b v="1"/>
    <s v="music/indie rock"/>
    <n v="101.71957671957672"/>
    <n v="69.266666670000006"/>
    <x v="4"/>
  </r>
  <r>
    <x v="0"/>
    <x v="0"/>
    <s v="USD"/>
    <n v="1334250165"/>
    <n v="1331658165"/>
    <b v="0"/>
    <n v="13"/>
    <b v="1"/>
    <s v="music/indie rock"/>
    <n v="123.94678492239468"/>
    <n v="69.266666670000006"/>
    <x v="4"/>
  </r>
  <r>
    <x v="0"/>
    <x v="0"/>
    <s v="USD"/>
    <n v="1393966800"/>
    <n v="1392040806"/>
    <b v="0"/>
    <n v="183"/>
    <b v="1"/>
    <s v="music/indie rock"/>
    <n v="102.45669291338582"/>
    <n v="69.266666670000006"/>
    <x v="4"/>
  </r>
  <r>
    <x v="0"/>
    <x v="0"/>
    <s v="USD"/>
    <n v="1454349600"/>
    <n v="1451277473"/>
    <b v="0"/>
    <n v="21"/>
    <b v="1"/>
    <s v="music/indie rock"/>
    <n v="144.5"/>
    <n v="69.266666670000006"/>
    <x v="4"/>
  </r>
  <r>
    <x v="0"/>
    <x v="0"/>
    <s v="USD"/>
    <n v="1427319366"/>
    <n v="1424730966"/>
    <b v="0"/>
    <n v="42"/>
    <b v="1"/>
    <s v="music/indie rock"/>
    <n v="133.33333333333331"/>
    <n v="69.266666670000006"/>
    <x v="4"/>
  </r>
  <r>
    <x v="0"/>
    <x v="0"/>
    <s v="USD"/>
    <n v="1349517540"/>
    <n v="1347137731"/>
    <b v="0"/>
    <n v="54"/>
    <b v="1"/>
    <s v="music/indie rock"/>
    <n v="109.3644"/>
    <n v="69.266666670000006"/>
    <x v="4"/>
  </r>
  <r>
    <x v="2"/>
    <x v="1"/>
    <s v="GBP"/>
    <n v="1432299600"/>
    <n v="1429707729"/>
    <b v="0"/>
    <n v="25"/>
    <b v="0"/>
    <s v="technology/gadgets"/>
    <n v="2.6969696969696968"/>
    <n v="69.266666670000006"/>
    <x v="2"/>
  </r>
  <r>
    <x v="2"/>
    <x v="9"/>
    <s v="EUR"/>
    <n v="1425495447"/>
    <n v="1422903447"/>
    <b v="0"/>
    <n v="3"/>
    <b v="0"/>
    <s v="technology/gadgets"/>
    <n v="1.2"/>
    <n v="69.266666670000006"/>
    <x v="2"/>
  </r>
  <r>
    <x v="2"/>
    <x v="0"/>
    <s v="USD"/>
    <n v="1485541791"/>
    <n v="1480357791"/>
    <b v="0"/>
    <n v="41"/>
    <b v="0"/>
    <s v="technology/gadgets"/>
    <n v="46.6"/>
    <n v="69.266666670000006"/>
    <x v="2"/>
  </r>
  <r>
    <x v="2"/>
    <x v="0"/>
    <s v="USD"/>
    <n v="1451752021"/>
    <n v="1447864021"/>
    <b v="0"/>
    <n v="2"/>
    <b v="0"/>
    <s v="technology/gadgets"/>
    <n v="0.1"/>
    <n v="69.266666670000006"/>
    <x v="2"/>
  </r>
  <r>
    <x v="2"/>
    <x v="0"/>
    <s v="USD"/>
    <n v="1410127994"/>
    <n v="1407535994"/>
    <b v="0"/>
    <n v="4"/>
    <b v="0"/>
    <s v="technology/gadgets"/>
    <n v="0.16800000000000001"/>
    <n v="69.266666670000006"/>
    <x v="2"/>
  </r>
  <r>
    <x v="2"/>
    <x v="0"/>
    <s v="USD"/>
    <n v="1466697983"/>
    <n v="1464105983"/>
    <b v="0"/>
    <n v="99"/>
    <b v="0"/>
    <s v="technology/gadgets"/>
    <n v="42.76"/>
    <n v="69.266666670000006"/>
    <x v="2"/>
  </r>
  <r>
    <x v="2"/>
    <x v="0"/>
    <s v="USD"/>
    <n v="1400853925"/>
    <n v="1399557925"/>
    <b v="0"/>
    <n v="4"/>
    <b v="0"/>
    <s v="technology/gadgets"/>
    <n v="0.28333333333333333"/>
    <n v="69.266666670000006"/>
    <x v="2"/>
  </r>
  <r>
    <x v="2"/>
    <x v="0"/>
    <s v="USD"/>
    <n v="1483048900"/>
    <n v="1480456900"/>
    <b v="0"/>
    <n v="4"/>
    <b v="0"/>
    <s v="technology/gadgets"/>
    <n v="1.7319999999999998"/>
    <n v="69.266666670000006"/>
    <x v="2"/>
  </r>
  <r>
    <x v="2"/>
    <x v="0"/>
    <s v="USD"/>
    <n v="1414059479"/>
    <n v="1411467479"/>
    <b v="0"/>
    <n v="38"/>
    <b v="0"/>
    <s v="technology/gadgets"/>
    <n v="14.111428571428572"/>
    <n v="69.266666670000006"/>
    <x v="2"/>
  </r>
  <r>
    <x v="2"/>
    <x v="9"/>
    <s v="EUR"/>
    <n v="1446331500"/>
    <n v="1442531217"/>
    <b v="0"/>
    <n v="285"/>
    <b v="0"/>
    <s v="technology/gadgets"/>
    <n v="39.395294117647055"/>
    <n v="69.266666670000006"/>
    <x v="2"/>
  </r>
  <r>
    <x v="2"/>
    <x v="4"/>
    <s v="NZD"/>
    <n v="1407545334"/>
    <n v="1404953334"/>
    <b v="0"/>
    <n v="1"/>
    <b v="0"/>
    <s v="technology/gadgets"/>
    <n v="2.3529411764705882E-2"/>
    <n v="69.266666670000006"/>
    <x v="2"/>
  </r>
  <r>
    <x v="2"/>
    <x v="0"/>
    <s v="USD"/>
    <n v="1433395560"/>
    <n v="1430803560"/>
    <b v="0"/>
    <n v="42"/>
    <b v="0"/>
    <s v="technology/gadgets"/>
    <n v="59.3"/>
    <n v="69.266666670000006"/>
    <x v="2"/>
  </r>
  <r>
    <x v="2"/>
    <x v="1"/>
    <s v="GBP"/>
    <n v="1412770578"/>
    <n v="1410178578"/>
    <b v="0"/>
    <n v="26"/>
    <b v="0"/>
    <s v="technology/gadgets"/>
    <n v="1.3270833333333334"/>
    <n v="69.266666670000006"/>
    <x v="2"/>
  </r>
  <r>
    <x v="2"/>
    <x v="0"/>
    <s v="USD"/>
    <n v="1414814340"/>
    <n v="1413519073"/>
    <b v="0"/>
    <n v="2"/>
    <b v="0"/>
    <s v="technology/gadgets"/>
    <n v="9.0090090090090094"/>
    <n v="69.266666670000006"/>
    <x v="2"/>
  </r>
  <r>
    <x v="2"/>
    <x v="0"/>
    <s v="USD"/>
    <n v="1409620222"/>
    <n v="1407892222"/>
    <b v="0"/>
    <n v="4"/>
    <b v="0"/>
    <s v="technology/gadgets"/>
    <n v="1.6"/>
    <n v="69.266666670000006"/>
    <x v="2"/>
  </r>
  <r>
    <x v="2"/>
    <x v="0"/>
    <s v="USD"/>
    <n v="1478542375"/>
    <n v="1476378775"/>
    <b v="0"/>
    <n v="6"/>
    <b v="0"/>
    <s v="technology/gadgets"/>
    <n v="0.51"/>
    <n v="69.266666670000006"/>
    <x v="2"/>
  </r>
  <r>
    <x v="2"/>
    <x v="7"/>
    <s v="HKD"/>
    <n v="1486708133"/>
    <n v="1484116133"/>
    <b v="0"/>
    <n v="70"/>
    <b v="0"/>
    <s v="technology/gadgets"/>
    <n v="52.570512820512818"/>
    <n v="69.266666670000006"/>
    <x v="2"/>
  </r>
  <r>
    <x v="2"/>
    <x v="0"/>
    <s v="USD"/>
    <n v="1407869851"/>
    <n v="1404845851"/>
    <b v="0"/>
    <n v="9"/>
    <b v="0"/>
    <s v="technology/gadgets"/>
    <n v="1.04"/>
    <n v="69.266666670000006"/>
    <x v="2"/>
  </r>
  <r>
    <x v="2"/>
    <x v="0"/>
    <s v="USD"/>
    <n v="1432069249"/>
    <n v="1429477249"/>
    <b v="0"/>
    <n v="8"/>
    <b v="0"/>
    <s v="technology/gadgets"/>
    <n v="47.4"/>
    <n v="69.266666670000006"/>
    <x v="2"/>
  </r>
  <r>
    <x v="2"/>
    <x v="1"/>
    <s v="GBP"/>
    <n v="1445468400"/>
    <n v="1443042061"/>
    <b v="0"/>
    <n v="105"/>
    <b v="0"/>
    <s v="technology/gadgets"/>
    <n v="43.03"/>
    <n v="69.266666670000006"/>
    <x v="2"/>
  </r>
  <r>
    <x v="0"/>
    <x v="0"/>
    <s v="USD"/>
    <n v="1342243143"/>
    <n v="1339651143"/>
    <b v="0"/>
    <n v="38"/>
    <b v="1"/>
    <s v="music/indie rock"/>
    <n v="136.80000000000001"/>
    <n v="69.266666670000006"/>
    <x v="4"/>
  </r>
  <r>
    <x v="0"/>
    <x v="0"/>
    <s v="USD"/>
    <n v="1386828507"/>
    <n v="1384236507"/>
    <b v="0"/>
    <n v="64"/>
    <b v="1"/>
    <s v="music/indie rock"/>
    <n v="115.55"/>
    <n v="69.266666670000006"/>
    <x v="4"/>
  </r>
  <r>
    <x v="0"/>
    <x v="0"/>
    <s v="USD"/>
    <n v="1317099540"/>
    <n v="1313612532"/>
    <b v="0"/>
    <n v="13"/>
    <b v="1"/>
    <s v="music/indie rock"/>
    <n v="240.79999999999998"/>
    <n v="69.266666670000006"/>
    <x v="4"/>
  </r>
  <r>
    <x v="0"/>
    <x v="0"/>
    <s v="USD"/>
    <n v="1389814380"/>
    <n v="1387390555"/>
    <b v="0"/>
    <n v="33"/>
    <b v="1"/>
    <s v="music/indie rock"/>
    <n v="114.39999999999999"/>
    <n v="69.266666670000006"/>
    <x v="4"/>
  </r>
  <r>
    <x v="0"/>
    <x v="0"/>
    <s v="USD"/>
    <n v="1381449600"/>
    <n v="1379540288"/>
    <b v="0"/>
    <n v="52"/>
    <b v="1"/>
    <s v="music/indie rock"/>
    <n v="110.33333333333333"/>
    <n v="69.266666670000006"/>
    <x v="4"/>
  </r>
  <r>
    <x v="0"/>
    <x v="0"/>
    <s v="USD"/>
    <n v="1288657560"/>
    <n v="1286319256"/>
    <b v="0"/>
    <n v="107"/>
    <b v="1"/>
    <s v="music/indie rock"/>
    <n v="195.37933333333334"/>
    <n v="69.266666670000006"/>
    <x v="4"/>
  </r>
  <r>
    <x v="0"/>
    <x v="0"/>
    <s v="USD"/>
    <n v="1331182740"/>
    <n v="1329856839"/>
    <b v="0"/>
    <n v="11"/>
    <b v="1"/>
    <s v="music/indie rock"/>
    <n v="103.33333333333334"/>
    <n v="69.266666670000006"/>
    <x v="4"/>
  </r>
  <r>
    <x v="0"/>
    <x v="0"/>
    <s v="USD"/>
    <n v="1367940794"/>
    <n v="1365348794"/>
    <b v="0"/>
    <n v="34"/>
    <b v="1"/>
    <s v="music/indie rock"/>
    <n v="103.1372549019608"/>
    <n v="69.266666670000006"/>
    <x v="4"/>
  </r>
  <r>
    <x v="0"/>
    <x v="0"/>
    <s v="USD"/>
    <n v="1309825866"/>
    <n v="1306197066"/>
    <b v="0"/>
    <n v="75"/>
    <b v="1"/>
    <s v="music/indie rock"/>
    <n v="100.3125"/>
    <n v="69.266666670000006"/>
    <x v="4"/>
  </r>
  <r>
    <x v="0"/>
    <x v="0"/>
    <s v="USD"/>
    <n v="1373203482"/>
    <n v="1368019482"/>
    <b v="0"/>
    <n v="26"/>
    <b v="1"/>
    <s v="music/indie rock"/>
    <n v="127"/>
    <n v="69.266666670000006"/>
    <x v="4"/>
  </r>
  <r>
    <x v="0"/>
    <x v="0"/>
    <s v="USD"/>
    <n v="1337657400"/>
    <n v="1336512309"/>
    <b v="0"/>
    <n v="50"/>
    <b v="1"/>
    <s v="music/indie rock"/>
    <n v="120.601"/>
    <n v="69.266666670000006"/>
    <x v="4"/>
  </r>
  <r>
    <x v="0"/>
    <x v="0"/>
    <s v="USD"/>
    <n v="1327433173"/>
    <n v="1325618773"/>
    <b v="0"/>
    <n v="80"/>
    <b v="1"/>
    <s v="music/indie rock"/>
    <n v="106.99047619047619"/>
    <n v="69.266666670000006"/>
    <x v="4"/>
  </r>
  <r>
    <x v="0"/>
    <x v="0"/>
    <s v="USD"/>
    <n v="1411787307"/>
    <n v="1409195307"/>
    <b v="0"/>
    <n v="110"/>
    <b v="1"/>
    <s v="music/indie rock"/>
    <n v="172.43333333333334"/>
    <n v="69.266666670000006"/>
    <x v="4"/>
  </r>
  <r>
    <x v="0"/>
    <x v="0"/>
    <s v="USD"/>
    <n v="1324789200"/>
    <n v="1321649321"/>
    <b v="0"/>
    <n v="77"/>
    <b v="1"/>
    <s v="music/indie rock"/>
    <n v="123.61999999999999"/>
    <n v="69.266666670000006"/>
    <x v="4"/>
  </r>
  <r>
    <x v="0"/>
    <x v="0"/>
    <s v="USD"/>
    <n v="1403326740"/>
    <n v="1400106171"/>
    <b v="0"/>
    <n v="50"/>
    <b v="1"/>
    <s v="music/indie rock"/>
    <n v="108.4"/>
    <n v="69.266666670000006"/>
    <x v="4"/>
  </r>
  <r>
    <x v="0"/>
    <x v="0"/>
    <s v="USD"/>
    <n v="1323151140"/>
    <n v="1320528070"/>
    <b v="0"/>
    <n v="145"/>
    <b v="1"/>
    <s v="music/indie rock"/>
    <n v="116.52013333333333"/>
    <n v="69.266666670000006"/>
    <x v="4"/>
  </r>
  <r>
    <x v="0"/>
    <x v="0"/>
    <s v="USD"/>
    <n v="1339732740"/>
    <n v="1338346281"/>
    <b v="0"/>
    <n v="29"/>
    <b v="1"/>
    <s v="music/indie rock"/>
    <n v="187.245"/>
    <n v="69.266666670000006"/>
    <x v="4"/>
  </r>
  <r>
    <x v="0"/>
    <x v="0"/>
    <s v="USD"/>
    <n v="1372741200"/>
    <n v="1370067231"/>
    <b v="0"/>
    <n v="114"/>
    <b v="1"/>
    <s v="music/indie rock"/>
    <n v="115.93333333333334"/>
    <n v="69.266666670000006"/>
    <x v="4"/>
  </r>
  <r>
    <x v="0"/>
    <x v="0"/>
    <s v="USD"/>
    <n v="1362955108"/>
    <n v="1360366708"/>
    <b v="0"/>
    <n v="96"/>
    <b v="1"/>
    <s v="music/indie rock"/>
    <n v="110.7"/>
    <n v="69.266666670000006"/>
    <x v="4"/>
  </r>
  <r>
    <x v="0"/>
    <x v="0"/>
    <s v="USD"/>
    <n v="1308110340"/>
    <n v="1304770233"/>
    <b v="0"/>
    <n v="31"/>
    <b v="1"/>
    <s v="music/indie rock"/>
    <n v="170.92307692307693"/>
    <n v="69.266666670000006"/>
    <x v="4"/>
  </r>
  <r>
    <x v="0"/>
    <x v="0"/>
    <s v="USD"/>
    <n v="1400137131"/>
    <n v="1397545131"/>
    <b v="1"/>
    <n v="4883"/>
    <b v="1"/>
    <s v="technology/hardware"/>
    <n v="126.11835600000001"/>
    <n v="69.266666670000006"/>
    <x v="2"/>
  </r>
  <r>
    <x v="0"/>
    <x v="0"/>
    <s v="USD"/>
    <n v="1309809140"/>
    <n v="1302033140"/>
    <b v="1"/>
    <n v="95"/>
    <b v="1"/>
    <s v="technology/hardware"/>
    <n v="138.44033333333334"/>
    <n v="69.266666670000006"/>
    <x v="2"/>
  </r>
  <r>
    <x v="0"/>
    <x v="0"/>
    <s v="USD"/>
    <n v="1470896916"/>
    <n v="1467008916"/>
    <b v="1"/>
    <n v="2478"/>
    <b v="1"/>
    <s v="technology/hardware"/>
    <n v="1705.2499999999998"/>
    <n v="69.266666670000006"/>
    <x v="2"/>
  </r>
  <r>
    <x v="0"/>
    <x v="0"/>
    <s v="USD"/>
    <n v="1398952890"/>
    <n v="1396360890"/>
    <b v="1"/>
    <n v="1789"/>
    <b v="1"/>
    <s v="technology/hardware"/>
    <n v="788.05550000000005"/>
    <n v="69.266666670000006"/>
    <x v="2"/>
  </r>
  <r>
    <x v="0"/>
    <x v="3"/>
    <s v="EUR"/>
    <n v="1436680958"/>
    <n v="1433224958"/>
    <b v="1"/>
    <n v="680"/>
    <b v="1"/>
    <s v="technology/hardware"/>
    <n v="348.01799999999997"/>
    <n v="69.266666670000006"/>
    <x v="2"/>
  </r>
  <r>
    <x v="0"/>
    <x v="0"/>
    <s v="USD"/>
    <n v="1397961361"/>
    <n v="1392780961"/>
    <b v="1"/>
    <n v="70"/>
    <b v="1"/>
    <s v="technology/hardware"/>
    <n v="149.74666666666667"/>
    <n v="69.266666670000006"/>
    <x v="2"/>
  </r>
  <r>
    <x v="0"/>
    <x v="0"/>
    <s v="USD"/>
    <n v="1258955940"/>
    <n v="1255730520"/>
    <b v="1"/>
    <n v="23"/>
    <b v="1"/>
    <s v="technology/hardware"/>
    <n v="100.63375000000001"/>
    <n v="69.266666670000006"/>
    <x v="2"/>
  </r>
  <r>
    <x v="0"/>
    <x v="0"/>
    <s v="USD"/>
    <n v="1465232520"/>
    <n v="1460557809"/>
    <b v="1"/>
    <n v="4245"/>
    <b v="1"/>
    <s v="technology/hardware"/>
    <n v="800.21100000000001"/>
    <n v="69.266666670000006"/>
    <x v="2"/>
  </r>
  <r>
    <x v="0"/>
    <x v="1"/>
    <s v="GBP"/>
    <n v="1404986951"/>
    <n v="1402394951"/>
    <b v="1"/>
    <n v="943"/>
    <b v="1"/>
    <s v="technology/hardware"/>
    <n v="106.00260000000002"/>
    <n v="69.266666670000006"/>
    <x v="2"/>
  </r>
  <r>
    <x v="0"/>
    <x v="0"/>
    <s v="USD"/>
    <n v="1303446073"/>
    <n v="1300767673"/>
    <b v="1"/>
    <n v="1876"/>
    <b v="1"/>
    <s v="technology/hardware"/>
    <n v="200.51866666666669"/>
    <n v="69.266666670000006"/>
    <x v="2"/>
  </r>
  <r>
    <x v="0"/>
    <x v="0"/>
    <s v="USD"/>
    <n v="1478516737"/>
    <n v="1475921137"/>
    <b v="1"/>
    <n v="834"/>
    <b v="1"/>
    <s v="technology/hardware"/>
    <n v="212.44399999999999"/>
    <n v="69.266666670000006"/>
    <x v="2"/>
  </r>
  <r>
    <x v="0"/>
    <x v="5"/>
    <s v="CAD"/>
    <n v="1381934015"/>
    <n v="1378737215"/>
    <b v="1"/>
    <n v="682"/>
    <b v="1"/>
    <s v="technology/hardware"/>
    <n v="198.47237142857145"/>
    <n v="69.266666670000006"/>
    <x v="2"/>
  </r>
  <r>
    <x v="0"/>
    <x v="0"/>
    <s v="USD"/>
    <n v="1330657200"/>
    <n v="1328158065"/>
    <b v="1"/>
    <n v="147"/>
    <b v="1"/>
    <s v="technology/hardware"/>
    <n v="225.94666666666666"/>
    <n v="69.266666670000006"/>
    <x v="2"/>
  </r>
  <r>
    <x v="0"/>
    <x v="0"/>
    <s v="USD"/>
    <n v="1457758800"/>
    <n v="1453730176"/>
    <b v="1"/>
    <n v="415"/>
    <b v="1"/>
    <s v="technology/hardware"/>
    <n v="698.94800000000009"/>
    <n v="69.266666670000006"/>
    <x v="2"/>
  </r>
  <r>
    <x v="0"/>
    <x v="0"/>
    <s v="USD"/>
    <n v="1337799600"/>
    <n v="1334989881"/>
    <b v="1"/>
    <n v="290"/>
    <b v="1"/>
    <s v="technology/hardware"/>
    <n v="398.59528571428569"/>
    <n v="69.266666670000006"/>
    <x v="2"/>
  </r>
  <r>
    <x v="0"/>
    <x v="0"/>
    <s v="USD"/>
    <n v="1429391405"/>
    <n v="1425507005"/>
    <b v="1"/>
    <n v="365"/>
    <b v="1"/>
    <s v="technology/hardware"/>
    <n v="294.0333333333333"/>
    <n v="69.266666670000006"/>
    <x v="2"/>
  </r>
  <r>
    <x v="0"/>
    <x v="0"/>
    <s v="USD"/>
    <n v="1351304513"/>
    <n v="1348712513"/>
    <b v="1"/>
    <n v="660"/>
    <b v="1"/>
    <s v="technology/hardware"/>
    <n v="167.50470000000001"/>
    <n v="69.266666670000006"/>
    <x v="2"/>
  </r>
  <r>
    <x v="0"/>
    <x v="0"/>
    <s v="USD"/>
    <n v="1364078561"/>
    <n v="1361490161"/>
    <b v="1"/>
    <n v="1356"/>
    <b v="1"/>
    <s v="technology/hardware"/>
    <n v="1435.5717142857143"/>
    <n v="69.266666670000006"/>
    <x v="2"/>
  </r>
  <r>
    <x v="0"/>
    <x v="0"/>
    <s v="USD"/>
    <n v="1412121600"/>
    <n v="1408565860"/>
    <b v="1"/>
    <n v="424"/>
    <b v="1"/>
    <s v="technology/hardware"/>
    <n v="156.73439999999999"/>
    <n v="69.266666670000006"/>
    <x v="2"/>
  </r>
  <r>
    <x v="0"/>
    <x v="11"/>
    <s v="SEK"/>
    <n v="1419151341"/>
    <n v="1416559341"/>
    <b v="1"/>
    <n v="33"/>
    <b v="1"/>
    <s v="technology/hardware"/>
    <n v="117.90285714285716"/>
    <n v="69.266666670000006"/>
    <x v="2"/>
  </r>
  <r>
    <x v="0"/>
    <x v="0"/>
    <s v="USD"/>
    <n v="1349495940"/>
    <n v="1346042417"/>
    <b v="1"/>
    <n v="1633"/>
    <b v="1"/>
    <s v="technology/hardware"/>
    <n v="1105.3811999999998"/>
    <n v="69.266666670000006"/>
    <x v="2"/>
  </r>
  <r>
    <x v="0"/>
    <x v="0"/>
    <s v="USD"/>
    <n v="1400006636"/>
    <n v="1397414636"/>
    <b v="1"/>
    <n v="306"/>
    <b v="1"/>
    <s v="technology/hardware"/>
    <n v="192.92499999999998"/>
    <n v="69.266666670000006"/>
    <x v="2"/>
  </r>
  <r>
    <x v="0"/>
    <x v="1"/>
    <s v="GBP"/>
    <n v="1410862734"/>
    <n v="1407838734"/>
    <b v="1"/>
    <n v="205"/>
    <b v="1"/>
    <s v="technology/hardware"/>
    <n v="126.8842105263158"/>
    <n v="69.266666670000006"/>
    <x v="2"/>
  </r>
  <r>
    <x v="0"/>
    <x v="13"/>
    <s v="EUR"/>
    <n v="1461306772"/>
    <n v="1458714772"/>
    <b v="1"/>
    <n v="1281"/>
    <b v="1"/>
    <s v="technology/hardware"/>
    <n v="259.57748878923763"/>
    <n v="69.266666670000006"/>
    <x v="2"/>
  </r>
  <r>
    <x v="0"/>
    <x v="0"/>
    <s v="USD"/>
    <n v="1326330000"/>
    <n v="1324433310"/>
    <b v="1"/>
    <n v="103"/>
    <b v="1"/>
    <s v="technology/hardware"/>
    <n v="262.27999999999997"/>
    <n v="69.266666670000006"/>
    <x v="2"/>
  </r>
  <r>
    <x v="0"/>
    <x v="0"/>
    <s v="USD"/>
    <n v="1408021098"/>
    <n v="1405429098"/>
    <b v="1"/>
    <n v="1513"/>
    <b v="1"/>
    <s v="technology/hardware"/>
    <n v="206.74309000000002"/>
    <n v="69.266666670000006"/>
    <x v="2"/>
  </r>
  <r>
    <x v="0"/>
    <x v="0"/>
    <s v="USD"/>
    <n v="1398959729"/>
    <n v="1396367729"/>
    <b v="1"/>
    <n v="405"/>
    <b v="1"/>
    <s v="technology/hardware"/>
    <n v="370.13"/>
    <n v="69.266666670000006"/>
    <x v="2"/>
  </r>
  <r>
    <x v="0"/>
    <x v="0"/>
    <s v="USD"/>
    <n v="1480777515"/>
    <n v="1478095515"/>
    <b v="1"/>
    <n v="510"/>
    <b v="1"/>
    <s v="technology/hardware"/>
    <n v="284.96600000000001"/>
    <n v="69.266666670000006"/>
    <x v="2"/>
  </r>
  <r>
    <x v="0"/>
    <x v="1"/>
    <s v="GBP"/>
    <n v="1470423668"/>
    <n v="1467831668"/>
    <b v="1"/>
    <n v="1887"/>
    <b v="1"/>
    <s v="technology/hardware"/>
    <n v="579.08000000000004"/>
    <n v="69.266666670000006"/>
    <x v="2"/>
  </r>
  <r>
    <x v="0"/>
    <x v="0"/>
    <s v="USD"/>
    <n v="1366429101"/>
    <n v="1361248701"/>
    <b v="1"/>
    <n v="701"/>
    <b v="1"/>
    <s v="technology/hardware"/>
    <n v="1131.8"/>
    <n v="69.266666670000006"/>
    <x v="2"/>
  </r>
  <r>
    <x v="0"/>
    <x v="0"/>
    <s v="USD"/>
    <n v="1384488000"/>
    <n v="1381752061"/>
    <b v="1"/>
    <n v="3863"/>
    <b v="1"/>
    <s v="technology/hardware"/>
    <n v="263.02771750000005"/>
    <n v="69.266666670000006"/>
    <x v="2"/>
  </r>
  <r>
    <x v="0"/>
    <x v="0"/>
    <s v="USD"/>
    <n v="1353201444"/>
    <n v="1350605844"/>
    <b v="1"/>
    <n v="238"/>
    <b v="1"/>
    <s v="technology/hardware"/>
    <n v="674.48"/>
    <n v="69.266666670000006"/>
    <x v="2"/>
  </r>
  <r>
    <x v="0"/>
    <x v="0"/>
    <s v="USD"/>
    <n v="1470466800"/>
    <n v="1467134464"/>
    <b v="1"/>
    <n v="2051"/>
    <b v="1"/>
    <s v="technology/hardware"/>
    <n v="256.83081313131316"/>
    <n v="69.266666670000006"/>
    <x v="2"/>
  </r>
  <r>
    <x v="0"/>
    <x v="1"/>
    <s v="GBP"/>
    <n v="1376899269"/>
    <n v="1371715269"/>
    <b v="1"/>
    <n v="402"/>
    <b v="1"/>
    <s v="technology/hardware"/>
    <n v="375.49599999999998"/>
    <n v="69.266666670000006"/>
    <x v="2"/>
  </r>
  <r>
    <x v="0"/>
    <x v="0"/>
    <s v="USD"/>
    <n v="1362938851"/>
    <n v="1360346851"/>
    <b v="1"/>
    <n v="253"/>
    <b v="1"/>
    <s v="technology/hardware"/>
    <n v="208.70837499999996"/>
    <n v="69.266666670000006"/>
    <x v="2"/>
  </r>
  <r>
    <x v="0"/>
    <x v="1"/>
    <s v="GBP"/>
    <n v="1373751325"/>
    <n v="1371159325"/>
    <b v="1"/>
    <n v="473"/>
    <b v="1"/>
    <s v="technology/hardware"/>
    <n v="346.6"/>
    <n v="69.266666670000006"/>
    <x v="2"/>
  </r>
  <r>
    <x v="0"/>
    <x v="0"/>
    <s v="USD"/>
    <n v="1450511940"/>
    <n v="1446527540"/>
    <b v="1"/>
    <n v="821"/>
    <b v="1"/>
    <s v="technology/hardware"/>
    <n v="402.33"/>
    <n v="69.266666670000006"/>
    <x v="2"/>
  </r>
  <r>
    <x v="0"/>
    <x v="0"/>
    <s v="USD"/>
    <n v="1339484400"/>
    <n v="1336627492"/>
    <b v="1"/>
    <n v="388"/>
    <b v="1"/>
    <s v="technology/hardware"/>
    <n v="1026.8451399999999"/>
    <n v="69.266666670000006"/>
    <x v="2"/>
  </r>
  <r>
    <x v="0"/>
    <x v="0"/>
    <s v="USD"/>
    <n v="1447909140"/>
    <n v="1444734146"/>
    <b v="1"/>
    <n v="813"/>
    <b v="1"/>
    <s v="technology/hardware"/>
    <n v="114.901155"/>
    <n v="69.266666670000006"/>
    <x v="2"/>
  </r>
  <r>
    <x v="0"/>
    <x v="12"/>
    <s v="EUR"/>
    <n v="1459684862"/>
    <n v="1456232462"/>
    <b v="1"/>
    <n v="1945"/>
    <b v="1"/>
    <s v="technology/hardware"/>
    <n v="354.82402000000002"/>
    <n v="69.266666670000006"/>
    <x v="2"/>
  </r>
  <r>
    <x v="2"/>
    <x v="5"/>
    <s v="CAD"/>
    <n v="1404926665"/>
    <n v="1402334665"/>
    <b v="0"/>
    <n v="12"/>
    <b v="0"/>
    <s v="photography/people"/>
    <n v="5.08"/>
    <n v="69.266666670000006"/>
    <x v="8"/>
  </r>
  <r>
    <x v="2"/>
    <x v="7"/>
    <s v="HKD"/>
    <n v="1480863887"/>
    <n v="1478268287"/>
    <b v="0"/>
    <n v="0"/>
    <b v="0"/>
    <s v="photography/people"/>
    <n v="0"/>
    <n v="69.266666670000006"/>
    <x v="8"/>
  </r>
  <r>
    <x v="2"/>
    <x v="0"/>
    <s v="USD"/>
    <n v="1472799600"/>
    <n v="1470874618"/>
    <b v="0"/>
    <n v="16"/>
    <b v="0"/>
    <s v="photography/people"/>
    <n v="4.3"/>
    <n v="69.266666670000006"/>
    <x v="8"/>
  </r>
  <r>
    <x v="2"/>
    <x v="0"/>
    <s v="USD"/>
    <n v="1417377481"/>
    <n v="1412189881"/>
    <b v="0"/>
    <n v="7"/>
    <b v="0"/>
    <s v="photography/people"/>
    <n v="21.146666666666665"/>
    <n v="69.266666670000006"/>
    <x v="8"/>
  </r>
  <r>
    <x v="2"/>
    <x v="1"/>
    <s v="GBP"/>
    <n v="1470178800"/>
    <n v="1467650771"/>
    <b v="0"/>
    <n v="4"/>
    <b v="0"/>
    <s v="photography/people"/>
    <n v="3.1875"/>
    <n v="69.266666670000006"/>
    <x v="8"/>
  </r>
  <r>
    <x v="2"/>
    <x v="1"/>
    <s v="GBP"/>
    <n v="1457947483"/>
    <n v="1455359083"/>
    <b v="0"/>
    <n v="1"/>
    <b v="0"/>
    <s v="photography/people"/>
    <n v="0.05"/>
    <n v="69.266666670000006"/>
    <x v="8"/>
  </r>
  <r>
    <x v="2"/>
    <x v="1"/>
    <s v="GBP"/>
    <n v="1425223276"/>
    <n v="1422631276"/>
    <b v="0"/>
    <n v="28"/>
    <b v="0"/>
    <s v="photography/people"/>
    <n v="42.472727272727276"/>
    <n v="69.266666670000006"/>
    <x v="8"/>
  </r>
  <r>
    <x v="2"/>
    <x v="0"/>
    <s v="USD"/>
    <n v="1440094742"/>
    <n v="1437502742"/>
    <b v="0"/>
    <n v="1"/>
    <b v="0"/>
    <s v="photography/people"/>
    <n v="0.41666666666666669"/>
    <n v="69.266666670000006"/>
    <x v="8"/>
  </r>
  <r>
    <x v="2"/>
    <x v="0"/>
    <s v="USD"/>
    <n v="1481473208"/>
    <n v="1478881208"/>
    <b v="0"/>
    <n v="1"/>
    <b v="0"/>
    <s v="photography/people"/>
    <n v="1"/>
    <n v="69.266666670000006"/>
    <x v="8"/>
  </r>
  <r>
    <x v="2"/>
    <x v="0"/>
    <s v="USD"/>
    <n v="1455338532"/>
    <n v="1454042532"/>
    <b v="0"/>
    <n v="5"/>
    <b v="0"/>
    <s v="photography/people"/>
    <n v="16.966666666666665"/>
    <n v="69.266666670000006"/>
    <x v="8"/>
  </r>
  <r>
    <x v="2"/>
    <x v="0"/>
    <s v="USD"/>
    <n v="1435958786"/>
    <n v="1434144386"/>
    <b v="0"/>
    <n v="3"/>
    <b v="0"/>
    <s v="photography/people"/>
    <n v="7.0000000000000009"/>
    <n v="69.266666670000006"/>
    <x v="8"/>
  </r>
  <r>
    <x v="2"/>
    <x v="0"/>
    <s v="USD"/>
    <n v="1424229991"/>
    <n v="1421637991"/>
    <b v="0"/>
    <n v="2"/>
    <b v="0"/>
    <s v="photography/people"/>
    <n v="0.13333333333333333"/>
    <n v="69.266666670000006"/>
    <x v="8"/>
  </r>
  <r>
    <x v="2"/>
    <x v="1"/>
    <s v="GBP"/>
    <n v="1450706837"/>
    <n v="1448114837"/>
    <b v="0"/>
    <n v="0"/>
    <b v="0"/>
    <s v="photography/people"/>
    <n v="0"/>
    <n v="69.266666670000006"/>
    <x v="8"/>
  </r>
  <r>
    <x v="2"/>
    <x v="0"/>
    <s v="USD"/>
    <n v="1481072942"/>
    <n v="1475885342"/>
    <b v="0"/>
    <n v="0"/>
    <b v="0"/>
    <s v="photography/people"/>
    <n v="0"/>
    <n v="69.266666670000006"/>
    <x v="8"/>
  </r>
  <r>
    <x v="2"/>
    <x v="5"/>
    <s v="CAD"/>
    <n v="1437082736"/>
    <n v="1435354736"/>
    <b v="0"/>
    <n v="3"/>
    <b v="0"/>
    <s v="photography/people"/>
    <n v="7.8"/>
    <n v="69.266666670000006"/>
    <x v="8"/>
  </r>
  <r>
    <x v="2"/>
    <x v="0"/>
    <s v="USD"/>
    <n v="1405021211"/>
    <n v="1402429211"/>
    <b v="0"/>
    <n v="0"/>
    <b v="0"/>
    <s v="photography/people"/>
    <n v="0"/>
    <n v="69.266666670000006"/>
    <x v="8"/>
  </r>
  <r>
    <x v="2"/>
    <x v="0"/>
    <s v="USD"/>
    <n v="1409091612"/>
    <n v="1406499612"/>
    <b v="0"/>
    <n v="0"/>
    <b v="0"/>
    <s v="photography/people"/>
    <n v="0"/>
    <n v="69.266666670000006"/>
    <x v="8"/>
  </r>
  <r>
    <x v="2"/>
    <x v="0"/>
    <s v="USD"/>
    <n v="1406861438"/>
    <n v="1402973438"/>
    <b v="0"/>
    <n v="3"/>
    <b v="0"/>
    <s v="photography/people"/>
    <n v="26.200000000000003"/>
    <n v="69.266666670000006"/>
    <x v="8"/>
  </r>
  <r>
    <x v="2"/>
    <x v="1"/>
    <s v="GBP"/>
    <n v="1415882108"/>
    <n v="1413286508"/>
    <b v="0"/>
    <n v="7"/>
    <b v="0"/>
    <s v="photography/people"/>
    <n v="0.76129032258064511"/>
    <n v="69.266666670000006"/>
    <x v="8"/>
  </r>
  <r>
    <x v="2"/>
    <x v="5"/>
    <s v="CAD"/>
    <n v="1452120613"/>
    <n v="1449528613"/>
    <b v="0"/>
    <n v="25"/>
    <b v="0"/>
    <s v="photography/people"/>
    <n v="12.5"/>
    <n v="69.266666670000006"/>
    <x v="8"/>
  </r>
  <r>
    <x v="0"/>
    <x v="12"/>
    <s v="EUR"/>
    <n v="1434139200"/>
    <n v="1431406916"/>
    <b v="1"/>
    <n v="1637"/>
    <b v="1"/>
    <s v="technology/hardware"/>
    <n v="382.12909090909091"/>
    <n v="69.266666670000006"/>
    <x v="2"/>
  </r>
  <r>
    <x v="0"/>
    <x v="0"/>
    <s v="USD"/>
    <n v="1485191143"/>
    <n v="1482599143"/>
    <b v="1"/>
    <n v="1375"/>
    <b v="1"/>
    <s v="technology/hardware"/>
    <n v="216.79422000000002"/>
    <n v="69.266666670000006"/>
    <x v="2"/>
  </r>
  <r>
    <x v="0"/>
    <x v="0"/>
    <s v="USD"/>
    <n v="1278111600"/>
    <n v="1276830052"/>
    <b v="1"/>
    <n v="17"/>
    <b v="1"/>
    <s v="technology/hardware"/>
    <n v="312"/>
    <n v="69.266666670000006"/>
    <x v="2"/>
  </r>
  <r>
    <x v="0"/>
    <x v="0"/>
    <s v="USD"/>
    <n v="1405002663"/>
    <n v="1402410663"/>
    <b v="1"/>
    <n v="354"/>
    <b v="1"/>
    <s v="technology/hardware"/>
    <n v="234.42048"/>
    <n v="69.266666670000006"/>
    <x v="2"/>
  </r>
  <r>
    <x v="0"/>
    <x v="0"/>
    <s v="USD"/>
    <n v="1381895940"/>
    <n v="1379532618"/>
    <b v="1"/>
    <n v="191"/>
    <b v="1"/>
    <s v="technology/hardware"/>
    <n v="123.68010000000001"/>
    <n v="69.266666670000006"/>
    <x v="2"/>
  </r>
  <r>
    <x v="0"/>
    <x v="0"/>
    <s v="USD"/>
    <n v="1417611645"/>
    <n v="1414584045"/>
    <b v="1"/>
    <n v="303"/>
    <b v="1"/>
    <s v="technology/hardware"/>
    <n v="247.84"/>
    <n v="69.266666670000006"/>
    <x v="2"/>
  </r>
  <r>
    <x v="0"/>
    <x v="0"/>
    <s v="USD"/>
    <n v="1282622400"/>
    <n v="1276891586"/>
    <b v="1"/>
    <n v="137"/>
    <b v="1"/>
    <s v="technology/hardware"/>
    <n v="115.7092"/>
    <n v="69.266666670000006"/>
    <x v="2"/>
  </r>
  <r>
    <x v="0"/>
    <x v="0"/>
    <s v="USD"/>
    <n v="1316442622"/>
    <n v="1312641022"/>
    <b v="1"/>
    <n v="41"/>
    <b v="1"/>
    <s v="technology/hardware"/>
    <n v="117.07484768810599"/>
    <n v="69.266666670000006"/>
    <x v="2"/>
  </r>
  <r>
    <x v="0"/>
    <x v="12"/>
    <s v="EUR"/>
    <n v="1479890743"/>
    <n v="1476776743"/>
    <b v="1"/>
    <n v="398"/>
    <b v="1"/>
    <s v="technology/hardware"/>
    <n v="305.15800000000002"/>
    <n v="69.266666670000006"/>
    <x v="2"/>
  </r>
  <r>
    <x v="0"/>
    <x v="0"/>
    <s v="USD"/>
    <n v="1471564491"/>
    <n v="1468972491"/>
    <b v="1"/>
    <n v="1737"/>
    <b v="1"/>
    <s v="technology/hardware"/>
    <n v="320.05299999999994"/>
    <n v="69.266666670000006"/>
    <x v="2"/>
  </r>
  <r>
    <x v="0"/>
    <x v="15"/>
    <s v="EUR"/>
    <n v="1452553200"/>
    <n v="1449650173"/>
    <b v="1"/>
    <n v="971"/>
    <b v="1"/>
    <s v="technology/hardware"/>
    <n v="819.56399999999996"/>
    <n v="69.266666670000006"/>
    <x v="2"/>
  </r>
  <r>
    <x v="0"/>
    <x v="0"/>
    <s v="USD"/>
    <n v="1423165441"/>
    <n v="1420573441"/>
    <b v="1"/>
    <n v="183"/>
    <b v="1"/>
    <s v="technology/hardware"/>
    <n v="234.90000000000003"/>
    <n v="69.266666670000006"/>
    <x v="2"/>
  </r>
  <r>
    <x v="0"/>
    <x v="0"/>
    <s v="USD"/>
    <n v="1468019014"/>
    <n v="1462835014"/>
    <b v="1"/>
    <n v="4562"/>
    <b v="1"/>
    <s v="technology/hardware"/>
    <n v="494.91374999999999"/>
    <n v="69.266666670000006"/>
    <x v="2"/>
  </r>
  <r>
    <x v="0"/>
    <x v="0"/>
    <s v="USD"/>
    <n v="1364184539"/>
    <n v="1361250539"/>
    <b v="1"/>
    <n v="26457"/>
    <b v="1"/>
    <s v="technology/hardware"/>
    <n v="7813.7822333333334"/>
    <n v="69.266666670000006"/>
    <x v="2"/>
  </r>
  <r>
    <x v="0"/>
    <x v="0"/>
    <s v="USD"/>
    <n v="1315602163"/>
    <n v="1313010163"/>
    <b v="1"/>
    <n v="162"/>
    <b v="1"/>
    <s v="technology/hardware"/>
    <n v="113.00013888888888"/>
    <n v="69.266666670000006"/>
    <x v="2"/>
  </r>
  <r>
    <x v="0"/>
    <x v="0"/>
    <s v="USD"/>
    <n v="1362863299"/>
    <n v="1360271299"/>
    <b v="1"/>
    <n v="479"/>
    <b v="1"/>
    <s v="technology/hardware"/>
    <n v="921.54219999999998"/>
    <n v="69.266666670000006"/>
    <x v="2"/>
  </r>
  <r>
    <x v="0"/>
    <x v="0"/>
    <s v="USD"/>
    <n v="1332561600"/>
    <n v="1329873755"/>
    <b v="1"/>
    <n v="426"/>
    <b v="1"/>
    <s v="technology/hardware"/>
    <n v="125.10239999999999"/>
    <n v="69.266666670000006"/>
    <x v="2"/>
  </r>
  <r>
    <x v="0"/>
    <x v="17"/>
    <s v="EUR"/>
    <n v="1439455609"/>
    <n v="1436863609"/>
    <b v="1"/>
    <n v="450"/>
    <b v="1"/>
    <s v="technology/hardware"/>
    <n v="102.24343076923077"/>
    <n v="69.266666670000006"/>
    <x v="2"/>
  </r>
  <r>
    <x v="0"/>
    <x v="0"/>
    <s v="USD"/>
    <n v="1474563621"/>
    <n v="1471971621"/>
    <b v="1"/>
    <n v="1780"/>
    <b v="1"/>
    <s v="technology/hardware"/>
    <n v="484.90975000000003"/>
    <n v="69.266666670000006"/>
    <x v="2"/>
  </r>
  <r>
    <x v="0"/>
    <x v="0"/>
    <s v="USD"/>
    <n v="1400108640"/>
    <n v="1396923624"/>
    <b v="1"/>
    <n v="122"/>
    <b v="1"/>
    <s v="technology/hardware"/>
    <n v="192.33333333333334"/>
    <n v="69.266666670000006"/>
    <x v="2"/>
  </r>
  <r>
    <x v="0"/>
    <x v="0"/>
    <s v="USD"/>
    <n v="1411522897"/>
    <n v="1407634897"/>
    <b v="1"/>
    <n v="95"/>
    <b v="1"/>
    <s v="technology/hardware"/>
    <n v="281.10000000000002"/>
    <n v="69.266666670000006"/>
    <x v="2"/>
  </r>
  <r>
    <x v="0"/>
    <x v="0"/>
    <s v="USD"/>
    <n v="1465652372"/>
    <n v="1463060372"/>
    <b v="1"/>
    <n v="325"/>
    <b v="1"/>
    <s v="technology/hardware"/>
    <n v="125.13700000000001"/>
    <n v="69.266666670000006"/>
    <x v="2"/>
  </r>
  <r>
    <x v="0"/>
    <x v="0"/>
    <s v="USD"/>
    <n v="1434017153"/>
    <n v="1431425153"/>
    <b v="1"/>
    <n v="353"/>
    <b v="1"/>
    <s v="technology/hardware"/>
    <n v="161.459"/>
    <n v="69.266666670000006"/>
    <x v="2"/>
  </r>
  <r>
    <x v="0"/>
    <x v="0"/>
    <s v="USD"/>
    <n v="1344826800"/>
    <n v="1341875544"/>
    <b v="1"/>
    <n v="105"/>
    <b v="1"/>
    <s v="technology/hardware"/>
    <n v="585.35"/>
    <n v="69.266666670000006"/>
    <x v="2"/>
  </r>
  <r>
    <x v="0"/>
    <x v="12"/>
    <s v="EUR"/>
    <n v="1433996746"/>
    <n v="1431404746"/>
    <b v="1"/>
    <n v="729"/>
    <b v="1"/>
    <s v="technology/hardware"/>
    <n v="201.14999999999998"/>
    <n v="69.266666670000006"/>
    <x v="2"/>
  </r>
  <r>
    <x v="0"/>
    <x v="0"/>
    <s v="USD"/>
    <n v="1398052740"/>
    <n v="1394127585"/>
    <b v="1"/>
    <n v="454"/>
    <b v="1"/>
    <s v="technology/hardware"/>
    <n v="133.48307999999997"/>
    <n v="69.266666670000006"/>
    <x v="2"/>
  </r>
  <r>
    <x v="0"/>
    <x v="0"/>
    <s v="USD"/>
    <n v="1427740319"/>
    <n v="1423855919"/>
    <b v="1"/>
    <n v="539"/>
    <b v="1"/>
    <s v="technology/hardware"/>
    <n v="120.24900000000001"/>
    <n v="69.266666670000006"/>
    <x v="2"/>
  </r>
  <r>
    <x v="0"/>
    <x v="0"/>
    <s v="USD"/>
    <n v="1268690100"/>
    <n v="1265493806"/>
    <b v="1"/>
    <n v="79"/>
    <b v="1"/>
    <s v="technology/hardware"/>
    <n v="126.16666666666667"/>
    <n v="69.266666670000006"/>
    <x v="2"/>
  </r>
  <r>
    <x v="0"/>
    <x v="0"/>
    <s v="USD"/>
    <n v="1409099481"/>
    <n v="1406507481"/>
    <b v="1"/>
    <n v="94"/>
    <b v="1"/>
    <s v="technology/hardware"/>
    <n v="361.2"/>
    <n v="69.266666670000006"/>
    <x v="2"/>
  </r>
  <r>
    <x v="0"/>
    <x v="1"/>
    <s v="GBP"/>
    <n v="1354233296"/>
    <n v="1351641296"/>
    <b v="1"/>
    <n v="625"/>
    <b v="1"/>
    <s v="technology/hardware"/>
    <n v="226.239013671875"/>
    <n v="69.266666670000006"/>
    <x v="2"/>
  </r>
  <r>
    <x v="0"/>
    <x v="9"/>
    <s v="EUR"/>
    <n v="1420765200"/>
    <n v="1417506853"/>
    <b v="1"/>
    <n v="508"/>
    <b v="1"/>
    <s v="technology/hardware"/>
    <n v="120.35"/>
    <n v="69.266666670000006"/>
    <x v="2"/>
  </r>
  <r>
    <x v="0"/>
    <x v="0"/>
    <s v="USD"/>
    <n v="1481778000"/>
    <n v="1479216874"/>
    <b v="1"/>
    <n v="531"/>
    <b v="1"/>
    <s v="technology/hardware"/>
    <n v="304.18799999999999"/>
    <n v="69.266666670000006"/>
    <x v="2"/>
  </r>
  <r>
    <x v="0"/>
    <x v="0"/>
    <s v="USD"/>
    <n v="1398477518"/>
    <n v="1395885518"/>
    <b v="1"/>
    <n v="158"/>
    <b v="1"/>
    <s v="technology/hardware"/>
    <n v="178.67599999999999"/>
    <n v="69.266666670000006"/>
    <x v="2"/>
  </r>
  <r>
    <x v="0"/>
    <x v="0"/>
    <s v="USD"/>
    <n v="1430981880"/>
    <n v="1426216033"/>
    <b v="1"/>
    <n v="508"/>
    <b v="1"/>
    <s v="technology/hardware"/>
    <n v="386.81998717948721"/>
    <n v="69.266666670000006"/>
    <x v="2"/>
  </r>
  <r>
    <x v="0"/>
    <x v="0"/>
    <s v="USD"/>
    <n v="1450486800"/>
    <n v="1446562807"/>
    <b v="1"/>
    <n v="644"/>
    <b v="1"/>
    <s v="technology/hardware"/>
    <n v="211.03642500000004"/>
    <n v="69.266666670000006"/>
    <x v="2"/>
  </r>
  <r>
    <x v="0"/>
    <x v="0"/>
    <s v="USD"/>
    <n v="1399668319"/>
    <n v="1397076319"/>
    <b v="1"/>
    <n v="848"/>
    <b v="1"/>
    <s v="technology/hardware"/>
    <n v="131.66833333333335"/>
    <n v="69.266666670000006"/>
    <x v="2"/>
  </r>
  <r>
    <x v="0"/>
    <x v="0"/>
    <s v="USD"/>
    <n v="1388383353"/>
    <n v="1383195753"/>
    <b v="1"/>
    <n v="429"/>
    <b v="1"/>
    <s v="technology/hardware"/>
    <n v="300.47639999999996"/>
    <n v="69.266666670000006"/>
    <x v="2"/>
  </r>
  <r>
    <x v="0"/>
    <x v="1"/>
    <s v="GBP"/>
    <n v="1372701600"/>
    <n v="1369895421"/>
    <b v="1"/>
    <n v="204"/>
    <b v="1"/>
    <s v="technology/hardware"/>
    <n v="420.51249999999999"/>
    <n v="69.266666670000006"/>
    <x v="2"/>
  </r>
  <r>
    <x v="0"/>
    <x v="0"/>
    <s v="USD"/>
    <n v="1480568340"/>
    <n v="1477996325"/>
    <b v="1"/>
    <n v="379"/>
    <b v="1"/>
    <s v="technology/hardware"/>
    <n v="136.21680000000001"/>
    <n v="69.266666670000006"/>
    <x v="2"/>
  </r>
  <r>
    <x v="0"/>
    <x v="0"/>
    <s v="USD"/>
    <n v="1384557303"/>
    <n v="1383257703"/>
    <b v="1"/>
    <n v="271"/>
    <b v="1"/>
    <s v="technology/hardware"/>
    <n v="248.17133333333334"/>
    <n v="69.266666670000006"/>
    <x v="2"/>
  </r>
  <r>
    <x v="0"/>
    <x v="0"/>
    <s v="USD"/>
    <n v="1478785027"/>
    <n v="1476189427"/>
    <b v="0"/>
    <n v="120"/>
    <b v="1"/>
    <s v="technology/hardware"/>
    <n v="181.86315789473684"/>
    <n v="69.266666670000006"/>
    <x v="2"/>
  </r>
  <r>
    <x v="0"/>
    <x v="0"/>
    <s v="USD"/>
    <n v="1453481974"/>
    <n v="1448297974"/>
    <b v="0"/>
    <n v="140"/>
    <b v="1"/>
    <s v="technology/hardware"/>
    <n v="123.53"/>
    <n v="69.266666670000006"/>
    <x v="2"/>
  </r>
  <r>
    <x v="0"/>
    <x v="0"/>
    <s v="USD"/>
    <n v="1481432340"/>
    <n v="1476764077"/>
    <b v="0"/>
    <n v="193"/>
    <b v="1"/>
    <s v="technology/hardware"/>
    <n v="506.20938628158842"/>
    <n v="69.266666670000006"/>
    <x v="2"/>
  </r>
  <r>
    <x v="0"/>
    <x v="0"/>
    <s v="USD"/>
    <n v="1434212714"/>
    <n v="1431620714"/>
    <b v="0"/>
    <n v="180"/>
    <b v="1"/>
    <s v="technology/hardware"/>
    <n v="108.21333333333334"/>
    <n v="69.266666670000006"/>
    <x v="2"/>
  </r>
  <r>
    <x v="0"/>
    <x v="0"/>
    <s v="USD"/>
    <n v="1341799647"/>
    <n v="1339207647"/>
    <b v="0"/>
    <n v="263"/>
    <b v="1"/>
    <s v="technology/hardware"/>
    <n v="819.18387755102037"/>
    <n v="69.266666670000006"/>
    <x v="2"/>
  </r>
  <r>
    <x v="0"/>
    <x v="0"/>
    <s v="USD"/>
    <n v="1369282044"/>
    <n v="1366690044"/>
    <b v="0"/>
    <n v="217"/>
    <b v="1"/>
    <s v="technology/hardware"/>
    <n v="121.10000000000001"/>
    <n v="69.266666670000006"/>
    <x v="2"/>
  </r>
  <r>
    <x v="0"/>
    <x v="2"/>
    <s v="AUD"/>
    <n v="1429228800"/>
    <n v="1426714870"/>
    <b v="0"/>
    <n v="443"/>
    <b v="1"/>
    <s v="technology/hardware"/>
    <n v="102.99897959183673"/>
    <n v="69.266666670000006"/>
    <x v="2"/>
  </r>
  <r>
    <x v="0"/>
    <x v="0"/>
    <s v="USD"/>
    <n v="1369323491"/>
    <n v="1366731491"/>
    <b v="0"/>
    <n v="1373"/>
    <b v="1"/>
    <s v="technology/hardware"/>
    <n v="148.33229411764705"/>
    <n v="69.266666670000006"/>
    <x v="2"/>
  </r>
  <r>
    <x v="0"/>
    <x v="1"/>
    <s v="GBP"/>
    <n v="1386025140"/>
    <n v="1382963963"/>
    <b v="0"/>
    <n v="742"/>
    <b v="1"/>
    <s v="technology/hardware"/>
    <n v="120.19070000000001"/>
    <n v="69.266666670000006"/>
    <x v="2"/>
  </r>
  <r>
    <x v="0"/>
    <x v="0"/>
    <s v="USD"/>
    <n v="1433036578"/>
    <n v="1429580578"/>
    <b v="0"/>
    <n v="170"/>
    <b v="1"/>
    <s v="technology/hardware"/>
    <n v="473.27000000000004"/>
    <n v="69.266666670000006"/>
    <x v="2"/>
  </r>
  <r>
    <x v="0"/>
    <x v="0"/>
    <s v="USD"/>
    <n v="1388017937"/>
    <n v="1385425937"/>
    <b v="0"/>
    <n v="242"/>
    <b v="1"/>
    <s v="technology/hardware"/>
    <n v="130.36250000000001"/>
    <n v="69.266666670000006"/>
    <x v="2"/>
  </r>
  <r>
    <x v="0"/>
    <x v="0"/>
    <s v="USD"/>
    <n v="1455933653"/>
    <n v="1452045653"/>
    <b v="0"/>
    <n v="541"/>
    <b v="1"/>
    <s v="technology/hardware"/>
    <n v="353.048"/>
    <n v="69.266666670000006"/>
    <x v="2"/>
  </r>
  <r>
    <x v="0"/>
    <x v="0"/>
    <s v="USD"/>
    <n v="1448466551"/>
    <n v="1445870951"/>
    <b v="0"/>
    <n v="121"/>
    <b v="1"/>
    <s v="technology/hardware"/>
    <n v="101.02"/>
    <n v="69.266666670000006"/>
    <x v="2"/>
  </r>
  <r>
    <x v="0"/>
    <x v="1"/>
    <s v="GBP"/>
    <n v="1399033810"/>
    <n v="1396441810"/>
    <b v="0"/>
    <n v="621"/>
    <b v="1"/>
    <s v="technology/hardware"/>
    <n v="113.59142857142857"/>
    <n v="69.266666670000006"/>
    <x v="2"/>
  </r>
  <r>
    <x v="0"/>
    <x v="0"/>
    <s v="USD"/>
    <n v="1417579200"/>
    <n v="1415031043"/>
    <b v="0"/>
    <n v="101"/>
    <b v="1"/>
    <s v="technology/hardware"/>
    <n v="167.41666666666666"/>
    <n v="69.266666670000006"/>
    <x v="2"/>
  </r>
  <r>
    <x v="0"/>
    <x v="0"/>
    <s v="USD"/>
    <n v="1366222542"/>
    <n v="1363630542"/>
    <b v="0"/>
    <n v="554"/>
    <b v="1"/>
    <s v="technology/hardware"/>
    <n v="153.452"/>
    <n v="69.266666670000006"/>
    <x v="2"/>
  </r>
  <r>
    <x v="0"/>
    <x v="1"/>
    <s v="GBP"/>
    <n v="1456487532"/>
    <n v="1453895532"/>
    <b v="0"/>
    <n v="666"/>
    <b v="1"/>
    <s v="technology/hardware"/>
    <n v="202.23220000000001"/>
    <n v="69.266666670000006"/>
    <x v="2"/>
  </r>
  <r>
    <x v="0"/>
    <x v="1"/>
    <s v="GBP"/>
    <n v="1425326400"/>
    <n v="1421916830"/>
    <b v="0"/>
    <n v="410"/>
    <b v="1"/>
    <s v="technology/hardware"/>
    <n v="168.28125"/>
    <n v="69.266666670000006"/>
    <x v="2"/>
  </r>
  <r>
    <x v="0"/>
    <x v="0"/>
    <s v="USD"/>
    <n v="1454277540"/>
    <n v="1450880854"/>
    <b v="0"/>
    <n v="375"/>
    <b v="1"/>
    <s v="technology/hardware"/>
    <n v="143.45666666666668"/>
    <n v="69.266666670000006"/>
    <x v="2"/>
  </r>
  <r>
    <x v="0"/>
    <x v="0"/>
    <s v="USD"/>
    <n v="1406129150"/>
    <n v="1400945150"/>
    <b v="0"/>
    <n v="1364"/>
    <b v="1"/>
    <s v="technology/hardware"/>
    <n v="196.4"/>
    <n v="69.266666670000006"/>
    <x v="2"/>
  </r>
  <r>
    <x v="0"/>
    <x v="0"/>
    <s v="USD"/>
    <n v="1483208454"/>
    <n v="1480616454"/>
    <b v="0"/>
    <n v="35"/>
    <b v="1"/>
    <s v="technology/hardware"/>
    <n v="107.91999999999999"/>
    <n v="69.266666670000006"/>
    <x v="2"/>
  </r>
  <r>
    <x v="0"/>
    <x v="8"/>
    <s v="DKK"/>
    <n v="1458807098"/>
    <n v="1456218698"/>
    <b v="0"/>
    <n v="203"/>
    <b v="1"/>
    <s v="technology/hardware"/>
    <n v="114.97699999999999"/>
    <n v="69.266666670000006"/>
    <x v="2"/>
  </r>
  <r>
    <x v="0"/>
    <x v="12"/>
    <s v="EUR"/>
    <n v="1463333701"/>
    <n v="1460482501"/>
    <b v="0"/>
    <n v="49"/>
    <b v="1"/>
    <s v="technology/hardware"/>
    <n v="148.04999999999998"/>
    <n v="69.266666670000006"/>
    <x v="2"/>
  </r>
  <r>
    <x v="0"/>
    <x v="0"/>
    <s v="USD"/>
    <n v="1370001600"/>
    <n v="1366879523"/>
    <b v="0"/>
    <n v="5812"/>
    <b v="1"/>
    <s v="technology/hardware"/>
    <n v="191.16676082790633"/>
    <n v="69.266666670000006"/>
    <x v="2"/>
  </r>
  <r>
    <x v="0"/>
    <x v="1"/>
    <s v="GBP"/>
    <n v="1387958429"/>
    <n v="1385366429"/>
    <b v="0"/>
    <n v="1556"/>
    <b v="1"/>
    <s v="technology/hardware"/>
    <n v="199.215125"/>
    <n v="69.266666670000006"/>
    <x v="2"/>
  </r>
  <r>
    <x v="0"/>
    <x v="0"/>
    <s v="USD"/>
    <n v="1408818683"/>
    <n v="1406226683"/>
    <b v="0"/>
    <n v="65"/>
    <b v="1"/>
    <s v="technology/hardware"/>
    <n v="218.6"/>
    <n v="69.266666670000006"/>
    <x v="2"/>
  </r>
  <r>
    <x v="0"/>
    <x v="1"/>
    <s v="GBP"/>
    <n v="1432499376"/>
    <n v="1429648176"/>
    <b v="0"/>
    <n v="10"/>
    <b v="1"/>
    <s v="technology/hardware"/>
    <n v="126.86868686868686"/>
    <n v="69.266666670000006"/>
    <x v="2"/>
  </r>
  <r>
    <x v="0"/>
    <x v="0"/>
    <s v="USD"/>
    <n v="1476994315"/>
    <n v="1474402315"/>
    <b v="0"/>
    <n v="76"/>
    <b v="1"/>
    <s v="technology/hardware"/>
    <n v="105.22388000000001"/>
    <n v="69.266666670000006"/>
    <x v="2"/>
  </r>
  <r>
    <x v="0"/>
    <x v="0"/>
    <s v="USD"/>
    <n v="1451776791"/>
    <n v="1449098391"/>
    <b v="0"/>
    <n v="263"/>
    <b v="1"/>
    <s v="technology/hardware"/>
    <n v="128.40666000000002"/>
    <n v="69.266666670000006"/>
    <x v="2"/>
  </r>
  <r>
    <x v="0"/>
    <x v="12"/>
    <s v="EUR"/>
    <n v="1467128723"/>
    <n v="1464536723"/>
    <b v="0"/>
    <n v="1530"/>
    <b v="1"/>
    <s v="technology/hardware"/>
    <n v="317.3272"/>
    <n v="69.266666670000006"/>
    <x v="2"/>
  </r>
  <r>
    <x v="0"/>
    <x v="0"/>
    <s v="USD"/>
    <n v="1475390484"/>
    <n v="1471502484"/>
    <b v="0"/>
    <n v="278"/>
    <b v="1"/>
    <s v="technology/hardware"/>
    <n v="280.73"/>
    <n v="69.266666670000006"/>
    <x v="2"/>
  </r>
  <r>
    <x v="0"/>
    <x v="0"/>
    <s v="USD"/>
    <n v="1462629432"/>
    <n v="1460037432"/>
    <b v="0"/>
    <n v="350"/>
    <b v="1"/>
    <s v="technology/hardware"/>
    <n v="110.73146853146854"/>
    <n v="69.266666670000006"/>
    <x v="2"/>
  </r>
  <r>
    <x v="0"/>
    <x v="0"/>
    <s v="USD"/>
    <n v="1431100918"/>
    <n v="1427212918"/>
    <b v="0"/>
    <n v="470"/>
    <b v="1"/>
    <s v="technology/hardware"/>
    <n v="152.60429999999999"/>
    <n v="69.266666670000006"/>
    <x v="2"/>
  </r>
  <r>
    <x v="0"/>
    <x v="0"/>
    <s v="USD"/>
    <n v="1462564182"/>
    <n v="1459972182"/>
    <b v="0"/>
    <n v="3"/>
    <b v="1"/>
    <s v="technology/hardware"/>
    <n v="102.49999999999999"/>
    <n v="69.266666670000006"/>
    <x v="2"/>
  </r>
  <r>
    <x v="0"/>
    <x v="0"/>
    <s v="USD"/>
    <n v="1374769288"/>
    <n v="1372177288"/>
    <b v="0"/>
    <n v="8200"/>
    <b v="1"/>
    <s v="technology/hardware"/>
    <n v="1678.3738373837384"/>
    <n v="69.266666670000006"/>
    <x v="2"/>
  </r>
  <r>
    <x v="0"/>
    <x v="1"/>
    <s v="GBP"/>
    <n v="1406149689"/>
    <n v="1402693689"/>
    <b v="0"/>
    <n v="8359"/>
    <b v="1"/>
    <s v="technology/hardware"/>
    <n v="543.349156424581"/>
    <n v="69.266666670000006"/>
    <x v="2"/>
  </r>
  <r>
    <x v="0"/>
    <x v="0"/>
    <s v="USD"/>
    <n v="1433538000"/>
    <n v="1428541276"/>
    <b v="0"/>
    <n v="188"/>
    <b v="1"/>
    <s v="technology/hardware"/>
    <n v="115.50800000000001"/>
    <n v="69.266666670000006"/>
    <x v="2"/>
  </r>
  <r>
    <x v="0"/>
    <x v="3"/>
    <s v="EUR"/>
    <n v="1482085857"/>
    <n v="1479493857"/>
    <b v="0"/>
    <n v="48"/>
    <b v="1"/>
    <s v="technology/hardware"/>
    <n v="131.20499999999998"/>
    <n v="69.266666670000006"/>
    <x v="2"/>
  </r>
  <r>
    <x v="0"/>
    <x v="1"/>
    <s v="GBP"/>
    <n v="1435258800"/>
    <n v="1432659793"/>
    <b v="0"/>
    <n v="607"/>
    <b v="1"/>
    <s v="technology/hardware"/>
    <n v="288.17"/>
    <n v="69.266666670000006"/>
    <x v="2"/>
  </r>
  <r>
    <x v="0"/>
    <x v="0"/>
    <s v="USD"/>
    <n v="1447286300"/>
    <n v="1444690700"/>
    <b v="0"/>
    <n v="50"/>
    <b v="1"/>
    <s v="technology/hardware"/>
    <n v="507.8"/>
    <n v="69.266666670000006"/>
    <x v="2"/>
  </r>
  <r>
    <x v="0"/>
    <x v="0"/>
    <s v="USD"/>
    <n v="1337144340"/>
    <n v="1333597555"/>
    <b v="0"/>
    <n v="55"/>
    <b v="1"/>
    <s v="music/indie rock"/>
    <n v="114.57142857142857"/>
    <n v="69.266666670000006"/>
    <x v="4"/>
  </r>
  <r>
    <x v="0"/>
    <x v="0"/>
    <s v="USD"/>
    <n v="1322106796"/>
    <n v="1316919196"/>
    <b v="0"/>
    <n v="38"/>
    <b v="1"/>
    <s v="music/indie rock"/>
    <n v="110.73333333333333"/>
    <n v="69.266666670000006"/>
    <x v="4"/>
  </r>
  <r>
    <x v="0"/>
    <x v="0"/>
    <s v="USD"/>
    <n v="1338830395"/>
    <n v="1336238395"/>
    <b v="0"/>
    <n v="25"/>
    <b v="1"/>
    <s v="music/indie rock"/>
    <n v="113.33333333333333"/>
    <n v="69.266666670000006"/>
    <x v="4"/>
  </r>
  <r>
    <x v="0"/>
    <x v="0"/>
    <s v="USD"/>
    <n v="1399186740"/>
    <n v="1396468782"/>
    <b v="0"/>
    <n v="46"/>
    <b v="1"/>
    <s v="music/indie rock"/>
    <n v="108.33333333333333"/>
    <n v="69.266666670000006"/>
    <x v="4"/>
  </r>
  <r>
    <x v="0"/>
    <x v="0"/>
    <s v="USD"/>
    <n v="1342382587"/>
    <n v="1339790587"/>
    <b v="0"/>
    <n v="83"/>
    <b v="1"/>
    <s v="music/indie rock"/>
    <n v="123.53333333333335"/>
    <n v="69.266666670000006"/>
    <x v="4"/>
  </r>
  <r>
    <x v="0"/>
    <x v="0"/>
    <s v="USD"/>
    <n v="1323838740"/>
    <n v="1321200332"/>
    <b v="0"/>
    <n v="35"/>
    <b v="1"/>
    <s v="music/indie rock"/>
    <n v="100.69999999999999"/>
    <n v="69.266666670000006"/>
    <x v="4"/>
  </r>
  <r>
    <x v="0"/>
    <x v="0"/>
    <s v="USD"/>
    <n v="1315457658"/>
    <n v="1312865658"/>
    <b v="0"/>
    <n v="25"/>
    <b v="1"/>
    <s v="music/indie rock"/>
    <n v="103.53333333333335"/>
    <n v="69.266666670000006"/>
    <x v="4"/>
  </r>
  <r>
    <x v="0"/>
    <x v="0"/>
    <s v="USD"/>
    <n v="1284177540"/>
    <n v="1281028152"/>
    <b v="0"/>
    <n v="75"/>
    <b v="1"/>
    <s v="music/indie rock"/>
    <n v="115.51066666666668"/>
    <n v="69.266666670000006"/>
    <x v="4"/>
  </r>
  <r>
    <x v="0"/>
    <x v="0"/>
    <s v="USD"/>
    <n v="1375408194"/>
    <n v="1372384194"/>
    <b v="0"/>
    <n v="62"/>
    <b v="1"/>
    <s v="music/indie rock"/>
    <n v="120.4004"/>
    <n v="69.266666670000006"/>
    <x v="4"/>
  </r>
  <r>
    <x v="0"/>
    <x v="0"/>
    <s v="USD"/>
    <n v="1361696955"/>
    <n v="1359104955"/>
    <b v="0"/>
    <n v="160"/>
    <b v="1"/>
    <s v="music/indie rock"/>
    <n v="115.040375"/>
    <n v="69.266666670000006"/>
    <x v="4"/>
  </r>
  <r>
    <x v="0"/>
    <x v="0"/>
    <s v="USD"/>
    <n v="1299009600"/>
    <n v="1294818278"/>
    <b v="0"/>
    <n v="246"/>
    <b v="1"/>
    <s v="music/indie rock"/>
    <n v="120.46777777777777"/>
    <n v="69.266666670000006"/>
    <x v="4"/>
  </r>
  <r>
    <x v="0"/>
    <x v="0"/>
    <s v="USD"/>
    <n v="1318006732"/>
    <n v="1312822732"/>
    <b v="0"/>
    <n v="55"/>
    <b v="1"/>
    <s v="music/indie rock"/>
    <n v="101.28333333333333"/>
    <n v="69.266666670000006"/>
    <x v="4"/>
  </r>
  <r>
    <x v="0"/>
    <x v="0"/>
    <s v="USD"/>
    <n v="1356211832"/>
    <n v="1351024232"/>
    <b v="0"/>
    <n v="23"/>
    <b v="1"/>
    <s v="music/indie rock"/>
    <n v="102.46666666666667"/>
    <n v="69.266666670000006"/>
    <x v="4"/>
  </r>
  <r>
    <x v="0"/>
    <x v="0"/>
    <s v="USD"/>
    <n v="1330916400"/>
    <n v="1327969730"/>
    <b v="0"/>
    <n v="72"/>
    <b v="1"/>
    <s v="music/indie rock"/>
    <n v="120.54285714285714"/>
    <n v="69.266666670000006"/>
    <x v="4"/>
  </r>
  <r>
    <x v="0"/>
    <x v="0"/>
    <s v="USD"/>
    <n v="1317576973"/>
    <n v="1312392973"/>
    <b v="0"/>
    <n v="22"/>
    <b v="1"/>
    <s v="music/indie rock"/>
    <n v="100"/>
    <n v="69.266666670000006"/>
    <x v="4"/>
  </r>
  <r>
    <x v="0"/>
    <x v="0"/>
    <s v="USD"/>
    <n v="1351223940"/>
    <n v="1349892735"/>
    <b v="0"/>
    <n v="14"/>
    <b v="1"/>
    <s v="music/indie rock"/>
    <n v="101.66666666666666"/>
    <n v="69.266666670000006"/>
    <x v="4"/>
  </r>
  <r>
    <x v="0"/>
    <x v="0"/>
    <s v="USD"/>
    <n v="1322751735"/>
    <n v="1317564135"/>
    <b v="0"/>
    <n v="38"/>
    <b v="1"/>
    <s v="music/indie rock"/>
    <n v="100"/>
    <n v="69.266666670000006"/>
    <x v="4"/>
  </r>
  <r>
    <x v="0"/>
    <x v="0"/>
    <s v="USD"/>
    <n v="1331174635"/>
    <n v="1328582635"/>
    <b v="0"/>
    <n v="32"/>
    <b v="1"/>
    <s v="music/indie rock"/>
    <n v="100.33333333333334"/>
    <n v="69.266666670000006"/>
    <x v="4"/>
  </r>
  <r>
    <x v="0"/>
    <x v="0"/>
    <s v="USD"/>
    <n v="1435808400"/>
    <n v="1434650084"/>
    <b v="0"/>
    <n v="63"/>
    <b v="1"/>
    <s v="music/indie rock"/>
    <n v="132.36666666666667"/>
    <n v="69.266666670000006"/>
    <x v="4"/>
  </r>
  <r>
    <x v="0"/>
    <x v="0"/>
    <s v="USD"/>
    <n v="1341028740"/>
    <n v="1339704141"/>
    <b v="0"/>
    <n v="27"/>
    <b v="1"/>
    <s v="music/indie rock"/>
    <n v="136.66666666666666"/>
    <n v="69.266666670000006"/>
    <x v="4"/>
  </r>
  <r>
    <x v="0"/>
    <x v="0"/>
    <s v="USD"/>
    <n v="1329104114"/>
    <n v="1323920114"/>
    <b v="0"/>
    <n v="44"/>
    <b v="1"/>
    <s v="music/indie rock"/>
    <n v="113.25"/>
    <n v="69.266666670000006"/>
    <x v="4"/>
  </r>
  <r>
    <x v="0"/>
    <x v="0"/>
    <s v="USD"/>
    <n v="1304628648"/>
    <n v="1302036648"/>
    <b v="0"/>
    <n v="38"/>
    <b v="1"/>
    <s v="music/indie rock"/>
    <n v="136"/>
    <n v="69.266666670000006"/>
    <x v="4"/>
  </r>
  <r>
    <x v="0"/>
    <x v="0"/>
    <s v="USD"/>
    <n v="1352488027"/>
    <n v="1349892427"/>
    <b v="0"/>
    <n v="115"/>
    <b v="1"/>
    <s v="music/indie rock"/>
    <n v="146.12318374694613"/>
    <n v="69.266666670000006"/>
    <x v="4"/>
  </r>
  <r>
    <x v="0"/>
    <x v="0"/>
    <s v="USD"/>
    <n v="1369958400"/>
    <n v="1367286434"/>
    <b v="0"/>
    <n v="37"/>
    <b v="1"/>
    <s v="music/indie rock"/>
    <n v="129.5"/>
    <n v="69.266666670000006"/>
    <x v="4"/>
  </r>
  <r>
    <x v="0"/>
    <x v="0"/>
    <s v="USD"/>
    <n v="1416542400"/>
    <n v="1415472953"/>
    <b v="0"/>
    <n v="99"/>
    <b v="1"/>
    <s v="music/indie rock"/>
    <n v="254"/>
    <n v="69.266666670000006"/>
    <x v="4"/>
  </r>
  <r>
    <x v="0"/>
    <x v="0"/>
    <s v="USD"/>
    <n v="1359176974"/>
    <n v="1356584974"/>
    <b v="0"/>
    <n v="44"/>
    <b v="1"/>
    <s v="music/indie rock"/>
    <n v="107.04545454545456"/>
    <n v="69.266666670000006"/>
    <x v="4"/>
  </r>
  <r>
    <x v="0"/>
    <x v="0"/>
    <s v="USD"/>
    <n v="1415815393"/>
    <n v="1413997393"/>
    <b v="0"/>
    <n v="58"/>
    <b v="1"/>
    <s v="music/indie rock"/>
    <n v="107.73299999999999"/>
    <n v="69.266666670000006"/>
    <x v="4"/>
  </r>
  <r>
    <x v="0"/>
    <x v="0"/>
    <s v="USD"/>
    <n v="1347249300"/>
    <n v="1344917580"/>
    <b v="0"/>
    <n v="191"/>
    <b v="1"/>
    <s v="music/indie rock"/>
    <n v="107.31250000000001"/>
    <n v="69.266666670000006"/>
    <x v="4"/>
  </r>
  <r>
    <x v="0"/>
    <x v="0"/>
    <s v="USD"/>
    <n v="1436115617"/>
    <n v="1433523617"/>
    <b v="0"/>
    <n v="40"/>
    <b v="1"/>
    <s v="music/indie rock"/>
    <n v="106.52500000000001"/>
    <n v="69.266666670000006"/>
    <x v="4"/>
  </r>
  <r>
    <x v="0"/>
    <x v="0"/>
    <s v="USD"/>
    <n v="1401253140"/>
    <n v="1398873969"/>
    <b v="0"/>
    <n v="38"/>
    <b v="1"/>
    <s v="music/indie rock"/>
    <n v="100.35000000000001"/>
    <n v="69.266666670000006"/>
    <x v="4"/>
  </r>
  <r>
    <x v="0"/>
    <x v="0"/>
    <s v="USD"/>
    <n v="1313370000"/>
    <n v="1307594625"/>
    <b v="0"/>
    <n v="39"/>
    <b v="1"/>
    <s v="music/indie rock"/>
    <n v="106.5"/>
    <n v="69.266666670000006"/>
    <x v="4"/>
  </r>
  <r>
    <x v="0"/>
    <x v="0"/>
    <s v="USD"/>
    <n v="1366064193"/>
    <n v="1364854593"/>
    <b v="0"/>
    <n v="11"/>
    <b v="1"/>
    <s v="music/indie rock"/>
    <n v="100"/>
    <n v="69.266666670000006"/>
    <x v="4"/>
  </r>
  <r>
    <x v="0"/>
    <x v="0"/>
    <s v="USD"/>
    <n v="1411505176"/>
    <n v="1408481176"/>
    <b v="0"/>
    <n v="107"/>
    <b v="1"/>
    <s v="music/indie rock"/>
    <n v="104.85714285714285"/>
    <n v="69.266666670000006"/>
    <x v="4"/>
  </r>
  <r>
    <x v="0"/>
    <x v="0"/>
    <s v="USD"/>
    <n v="1291870740"/>
    <n v="1286480070"/>
    <b v="0"/>
    <n v="147"/>
    <b v="1"/>
    <s v="music/indie rock"/>
    <n v="104.69999999999999"/>
    <n v="69.266666670000006"/>
    <x v="4"/>
  </r>
  <r>
    <x v="0"/>
    <x v="0"/>
    <s v="USD"/>
    <n v="1298167001"/>
    <n v="1295575001"/>
    <b v="0"/>
    <n v="36"/>
    <b v="1"/>
    <s v="music/indie rock"/>
    <n v="225.66666666666669"/>
    <n v="69.266666670000006"/>
    <x v="4"/>
  </r>
  <r>
    <x v="0"/>
    <x v="0"/>
    <s v="USD"/>
    <n v="1349203203"/>
    <n v="1345056003"/>
    <b v="0"/>
    <n v="92"/>
    <b v="1"/>
    <s v="music/indie rock"/>
    <n v="100.90416666666667"/>
    <n v="69.266666670000006"/>
    <x v="4"/>
  </r>
  <r>
    <x v="0"/>
    <x v="0"/>
    <s v="USD"/>
    <n v="1445921940"/>
    <n v="1444699549"/>
    <b v="0"/>
    <n v="35"/>
    <b v="1"/>
    <s v="music/indie rock"/>
    <n v="147.75"/>
    <n v="69.266666670000006"/>
    <x v="4"/>
  </r>
  <r>
    <x v="0"/>
    <x v="0"/>
    <s v="USD"/>
    <n v="1311538136"/>
    <n v="1308946136"/>
    <b v="0"/>
    <n v="17"/>
    <b v="1"/>
    <s v="music/indie rock"/>
    <n v="134.61099999999999"/>
    <n v="69.266666670000006"/>
    <x v="4"/>
  </r>
  <r>
    <x v="0"/>
    <x v="0"/>
    <s v="USD"/>
    <n v="1345086445"/>
    <n v="1342494445"/>
    <b v="0"/>
    <n v="22"/>
    <b v="1"/>
    <s v="music/indie rock"/>
    <n v="100.75"/>
    <n v="69.266666670000006"/>
    <x v="4"/>
  </r>
  <r>
    <x v="0"/>
    <x v="0"/>
    <s v="USD"/>
    <n v="1388617736"/>
    <n v="1384384136"/>
    <b v="0"/>
    <n v="69"/>
    <b v="1"/>
    <s v="music/indie rock"/>
    <n v="100.880375"/>
    <n v="69.266666670000006"/>
    <x v="4"/>
  </r>
  <r>
    <x v="2"/>
    <x v="16"/>
    <s v="CHF"/>
    <n v="1484156948"/>
    <n v="1481564948"/>
    <b v="0"/>
    <n v="10"/>
    <b v="0"/>
    <s v="games/video games"/>
    <n v="0.56800000000000006"/>
    <n v="69.266666670000006"/>
    <x v="6"/>
  </r>
  <r>
    <x v="2"/>
    <x v="14"/>
    <s v="MXN"/>
    <n v="1483773169"/>
    <n v="1481181169"/>
    <b v="0"/>
    <n v="3"/>
    <b v="0"/>
    <s v="games/video games"/>
    <n v="0.38750000000000001"/>
    <n v="69.266666670000006"/>
    <x v="6"/>
  </r>
  <r>
    <x v="2"/>
    <x v="0"/>
    <s v="USD"/>
    <n v="1268636340"/>
    <n v="1263982307"/>
    <b v="0"/>
    <n v="5"/>
    <b v="0"/>
    <s v="games/video games"/>
    <n v="10"/>
    <n v="69.266666670000006"/>
    <x v="6"/>
  </r>
  <r>
    <x v="2"/>
    <x v="0"/>
    <s v="USD"/>
    <n v="1291093200"/>
    <n v="1286930435"/>
    <b v="0"/>
    <n v="5"/>
    <b v="0"/>
    <s v="games/video games"/>
    <n v="10.454545454545453"/>
    <n v="69.266666670000006"/>
    <x v="6"/>
  </r>
  <r>
    <x v="2"/>
    <x v="0"/>
    <s v="USD"/>
    <n v="1438734833"/>
    <n v="1436142833"/>
    <b v="0"/>
    <n v="27"/>
    <b v="0"/>
    <s v="games/video games"/>
    <n v="1.4200000000000002"/>
    <n v="69.266666670000006"/>
    <x v="6"/>
  </r>
  <r>
    <x v="2"/>
    <x v="0"/>
    <s v="USD"/>
    <n v="1418080887"/>
    <n v="1415488887"/>
    <b v="0"/>
    <n v="2"/>
    <b v="0"/>
    <s v="games/video games"/>
    <n v="0.05"/>
    <n v="69.266666670000006"/>
    <x v="6"/>
  </r>
  <r>
    <x v="2"/>
    <x v="1"/>
    <s v="GBP"/>
    <n v="1426158463"/>
    <n v="1423570063"/>
    <b v="0"/>
    <n v="236"/>
    <b v="0"/>
    <s v="games/video games"/>
    <n v="28.842857142857142"/>
    <n v="69.266666670000006"/>
    <x v="6"/>
  </r>
  <r>
    <x v="2"/>
    <x v="5"/>
    <s v="CAD"/>
    <n v="1411324369"/>
    <n v="1406140369"/>
    <b v="0"/>
    <n v="1"/>
    <b v="0"/>
    <s v="games/video games"/>
    <n v="0.16666666666666669"/>
    <n v="69.266666670000006"/>
    <x v="6"/>
  </r>
  <r>
    <x v="2"/>
    <x v="0"/>
    <s v="USD"/>
    <n v="1457570100"/>
    <n v="1454978100"/>
    <b v="0"/>
    <n v="12"/>
    <b v="0"/>
    <s v="games/video games"/>
    <n v="11.799999999999999"/>
    <n v="69.266666670000006"/>
    <x v="6"/>
  </r>
  <r>
    <x v="2"/>
    <x v="0"/>
    <s v="USD"/>
    <n v="1408154663"/>
    <n v="1405130663"/>
    <b v="0"/>
    <n v="4"/>
    <b v="0"/>
    <s v="games/video games"/>
    <n v="0.20238095238095236"/>
    <n v="69.266666670000006"/>
    <x v="6"/>
  </r>
  <r>
    <x v="2"/>
    <x v="0"/>
    <s v="USD"/>
    <n v="1436677091"/>
    <n v="1434085091"/>
    <b v="0"/>
    <n v="3"/>
    <b v="0"/>
    <s v="games/video games"/>
    <n v="5"/>
    <n v="69.266666670000006"/>
    <x v="6"/>
  </r>
  <r>
    <x v="2"/>
    <x v="0"/>
    <s v="USD"/>
    <n v="1391427692"/>
    <n v="1388835692"/>
    <b v="0"/>
    <n v="99"/>
    <b v="0"/>
    <s v="games/video games"/>
    <n v="2.1129899999999995"/>
    <n v="69.266666670000006"/>
    <x v="6"/>
  </r>
  <r>
    <x v="2"/>
    <x v="0"/>
    <s v="USD"/>
    <n v="1303628340"/>
    <n v="1300328399"/>
    <b v="0"/>
    <n v="3"/>
    <b v="0"/>
    <s v="games/video games"/>
    <n v="1.6"/>
    <n v="69.266666670000006"/>
    <x v="6"/>
  </r>
  <r>
    <x v="2"/>
    <x v="0"/>
    <s v="USD"/>
    <n v="1367097391"/>
    <n v="1364505391"/>
    <b v="0"/>
    <n v="3"/>
    <b v="0"/>
    <s v="games/video games"/>
    <n v="1.7333333333333332"/>
    <n v="69.266666670000006"/>
    <x v="6"/>
  </r>
  <r>
    <x v="2"/>
    <x v="0"/>
    <s v="USD"/>
    <n v="1349392033"/>
    <n v="1346800033"/>
    <b v="0"/>
    <n v="22"/>
    <b v="0"/>
    <s v="games/video games"/>
    <n v="9.56"/>
    <n v="69.266666670000006"/>
    <x v="6"/>
  </r>
  <r>
    <x v="2"/>
    <x v="0"/>
    <s v="USD"/>
    <n v="1382184786"/>
    <n v="1379592786"/>
    <b v="0"/>
    <n v="4"/>
    <b v="0"/>
    <s v="games/video games"/>
    <n v="5.9612499999999999E-2"/>
    <n v="69.266666670000006"/>
    <x v="6"/>
  </r>
  <r>
    <x v="2"/>
    <x v="5"/>
    <s v="CAD"/>
    <n v="1417804229"/>
    <n v="1415212229"/>
    <b v="0"/>
    <n v="534"/>
    <b v="0"/>
    <s v="games/video games"/>
    <n v="28.405999999999999"/>
    <n v="69.266666670000006"/>
    <x v="6"/>
  </r>
  <r>
    <x v="2"/>
    <x v="1"/>
    <s v="GBP"/>
    <n v="1383959939"/>
    <n v="1381364339"/>
    <b v="0"/>
    <n v="12"/>
    <b v="0"/>
    <s v="games/video games"/>
    <n v="12.8"/>
    <n v="69.266666670000006"/>
    <x v="6"/>
  </r>
  <r>
    <x v="2"/>
    <x v="0"/>
    <s v="USD"/>
    <n v="1478196008"/>
    <n v="1475604008"/>
    <b v="0"/>
    <n v="56"/>
    <b v="0"/>
    <s v="games/video games"/>
    <n v="5.42"/>
    <n v="69.266666670000006"/>
    <x v="6"/>
  </r>
  <r>
    <x v="2"/>
    <x v="0"/>
    <s v="USD"/>
    <n v="1357934424"/>
    <n v="1355342424"/>
    <b v="0"/>
    <n v="11"/>
    <b v="0"/>
    <s v="games/video games"/>
    <n v="0.11199999999999999"/>
    <n v="69.266666670000006"/>
    <x v="6"/>
  </r>
  <r>
    <x v="2"/>
    <x v="0"/>
    <s v="USD"/>
    <n v="1415947159"/>
    <n v="1413351559"/>
    <b v="0"/>
    <n v="0"/>
    <b v="0"/>
    <s v="games/video games"/>
    <n v="0"/>
    <n v="69.266666670000006"/>
    <x v="6"/>
  </r>
  <r>
    <x v="2"/>
    <x v="12"/>
    <s v="EUR"/>
    <n v="1451494210"/>
    <n v="1449075010"/>
    <b v="0"/>
    <n v="12"/>
    <b v="0"/>
    <s v="games/video games"/>
    <n v="5.7238095238095239"/>
    <n v="69.266666670000006"/>
    <x v="6"/>
  </r>
  <r>
    <x v="2"/>
    <x v="0"/>
    <s v="USD"/>
    <n v="1279738800"/>
    <n v="1275599812"/>
    <b v="0"/>
    <n v="5"/>
    <b v="0"/>
    <s v="games/video games"/>
    <n v="11.25"/>
    <n v="69.266666670000006"/>
    <x v="6"/>
  </r>
  <r>
    <x v="2"/>
    <x v="0"/>
    <s v="USD"/>
    <n v="1379164040"/>
    <n v="1376399240"/>
    <b v="0"/>
    <n v="24"/>
    <b v="0"/>
    <s v="games/video games"/>
    <n v="1.7098591549295776"/>
    <n v="69.266666670000006"/>
    <x v="6"/>
  </r>
  <r>
    <x v="2"/>
    <x v="0"/>
    <s v="USD"/>
    <n v="1385534514"/>
    <n v="1382938914"/>
    <b v="0"/>
    <n v="89"/>
    <b v="0"/>
    <s v="games/video games"/>
    <n v="30.433333333333334"/>
    <n v="69.266666670000006"/>
    <x v="6"/>
  </r>
  <r>
    <x v="2"/>
    <x v="0"/>
    <s v="USD"/>
    <n v="1455207510"/>
    <n v="1453997910"/>
    <b v="0"/>
    <n v="1"/>
    <b v="0"/>
    <s v="games/video games"/>
    <n v="0.02"/>
    <n v="69.266666670000006"/>
    <x v="6"/>
  </r>
  <r>
    <x v="2"/>
    <x v="0"/>
    <s v="USD"/>
    <n v="1416125148"/>
    <n v="1413356748"/>
    <b v="0"/>
    <n v="55"/>
    <b v="0"/>
    <s v="games/video games"/>
    <n v="0.69641025641025645"/>
    <n v="69.266666670000006"/>
    <x v="6"/>
  </r>
  <r>
    <x v="2"/>
    <x v="1"/>
    <s v="GBP"/>
    <n v="1427992582"/>
    <n v="1425404182"/>
    <b v="0"/>
    <n v="2"/>
    <b v="0"/>
    <s v="games/video games"/>
    <n v="2"/>
    <n v="69.266666670000006"/>
    <x v="6"/>
  </r>
  <r>
    <x v="2"/>
    <x v="0"/>
    <s v="USD"/>
    <n v="1280534400"/>
    <n v="1277512556"/>
    <b v="0"/>
    <n v="0"/>
    <b v="0"/>
    <s v="games/video games"/>
    <n v="0"/>
    <n v="69.266666670000006"/>
    <x v="6"/>
  </r>
  <r>
    <x v="2"/>
    <x v="10"/>
    <s v="NOK"/>
    <n v="1468392599"/>
    <n v="1465800599"/>
    <b v="0"/>
    <n v="4"/>
    <b v="0"/>
    <s v="games/video games"/>
    <n v="0.80999999999999994"/>
    <n v="69.266666670000006"/>
    <x v="6"/>
  </r>
  <r>
    <x v="2"/>
    <x v="0"/>
    <s v="USD"/>
    <n v="1467231614"/>
    <n v="1464639614"/>
    <b v="0"/>
    <n v="6"/>
    <b v="0"/>
    <s v="games/video games"/>
    <n v="0.26222222222222225"/>
    <n v="69.266666670000006"/>
    <x v="6"/>
  </r>
  <r>
    <x v="2"/>
    <x v="0"/>
    <s v="USD"/>
    <n v="1394909909"/>
    <n v="1392321509"/>
    <b v="0"/>
    <n v="4"/>
    <b v="0"/>
    <s v="games/video games"/>
    <n v="0.16666666666666669"/>
    <n v="69.266666670000006"/>
    <x v="6"/>
  </r>
  <r>
    <x v="2"/>
    <x v="0"/>
    <s v="USD"/>
    <n v="1420876740"/>
    <n v="1417470718"/>
    <b v="0"/>
    <n v="4"/>
    <b v="0"/>
    <s v="games/video games"/>
    <n v="9.124454880912446E-3"/>
    <n v="69.266666670000006"/>
    <x v="6"/>
  </r>
  <r>
    <x v="2"/>
    <x v="0"/>
    <s v="USD"/>
    <n v="1390921827"/>
    <n v="1389193827"/>
    <b v="0"/>
    <n v="2"/>
    <b v="0"/>
    <s v="games/video games"/>
    <n v="0.8"/>
    <n v="69.266666670000006"/>
    <x v="6"/>
  </r>
  <r>
    <x v="2"/>
    <x v="1"/>
    <s v="GBP"/>
    <n v="1459443385"/>
    <n v="1456854985"/>
    <b v="0"/>
    <n v="5"/>
    <b v="0"/>
    <s v="games/video games"/>
    <n v="2.2999999999999998"/>
    <n v="69.266666670000006"/>
    <x v="6"/>
  </r>
  <r>
    <x v="2"/>
    <x v="0"/>
    <s v="USD"/>
    <n v="1379363406"/>
    <n v="1375475406"/>
    <b v="0"/>
    <n v="83"/>
    <b v="0"/>
    <s v="games/video games"/>
    <n v="2.6660714285714282"/>
    <n v="69.266666670000006"/>
    <x v="6"/>
  </r>
  <r>
    <x v="2"/>
    <x v="0"/>
    <s v="USD"/>
    <n v="1482479940"/>
    <n v="1479684783"/>
    <b v="0"/>
    <n v="57"/>
    <b v="0"/>
    <s v="games/video games"/>
    <n v="28.192"/>
    <n v="69.266666670000006"/>
    <x v="6"/>
  </r>
  <r>
    <x v="2"/>
    <x v="0"/>
    <s v="USD"/>
    <n v="1360009774"/>
    <n v="1356121774"/>
    <b v="0"/>
    <n v="311"/>
    <b v="0"/>
    <s v="games/video games"/>
    <n v="6.5900366666666672"/>
    <n v="69.266666670000006"/>
    <x v="6"/>
  </r>
  <r>
    <x v="2"/>
    <x v="0"/>
    <s v="USD"/>
    <n v="1310837574"/>
    <n v="1308245574"/>
    <b v="0"/>
    <n v="2"/>
    <b v="0"/>
    <s v="games/video games"/>
    <n v="0.72222222222222221"/>
    <n v="69.266666670000006"/>
    <x v="6"/>
  </r>
  <r>
    <x v="2"/>
    <x v="0"/>
    <s v="USD"/>
    <n v="1337447105"/>
    <n v="1334855105"/>
    <b v="0"/>
    <n v="16"/>
    <b v="0"/>
    <s v="games/video games"/>
    <n v="0.85000000000000009"/>
    <n v="69.266666670000006"/>
    <x v="6"/>
  </r>
  <r>
    <x v="0"/>
    <x v="0"/>
    <s v="USD"/>
    <n v="1443040059"/>
    <n v="1440448059"/>
    <b v="0"/>
    <n v="13"/>
    <b v="1"/>
    <s v="music/rock"/>
    <n v="115.75"/>
    <n v="69.266666670000006"/>
    <x v="4"/>
  </r>
  <r>
    <x v="0"/>
    <x v="0"/>
    <s v="USD"/>
    <n v="1406226191"/>
    <n v="1403547791"/>
    <b v="0"/>
    <n v="58"/>
    <b v="1"/>
    <s v="music/rock"/>
    <n v="112.26666666666667"/>
    <n v="69.266666670000006"/>
    <x v="4"/>
  </r>
  <r>
    <x v="0"/>
    <x v="0"/>
    <s v="USD"/>
    <n v="1433735400"/>
    <n v="1429306520"/>
    <b v="0"/>
    <n v="44"/>
    <b v="1"/>
    <s v="music/rock"/>
    <n v="132.20000000000002"/>
    <n v="69.266666670000006"/>
    <x v="4"/>
  </r>
  <r>
    <x v="0"/>
    <x v="0"/>
    <s v="USD"/>
    <n v="1466827140"/>
    <n v="1464196414"/>
    <b v="0"/>
    <n v="83"/>
    <b v="1"/>
    <s v="music/rock"/>
    <n v="102.63636363636364"/>
    <n v="69.266666670000006"/>
    <x v="4"/>
  </r>
  <r>
    <x v="0"/>
    <x v="6"/>
    <s v="EUR"/>
    <n v="1460127635"/>
    <n v="1457539235"/>
    <b v="0"/>
    <n v="117"/>
    <b v="1"/>
    <s v="music/rock"/>
    <n v="138.64000000000001"/>
    <n v="69.266666670000006"/>
    <x v="4"/>
  </r>
  <r>
    <x v="0"/>
    <x v="0"/>
    <s v="USD"/>
    <n v="1417813618"/>
    <n v="1413922018"/>
    <b v="0"/>
    <n v="32"/>
    <b v="1"/>
    <s v="music/rock"/>
    <n v="146.6"/>
    <n v="69.266666670000006"/>
    <x v="4"/>
  </r>
  <r>
    <x v="0"/>
    <x v="0"/>
    <s v="USD"/>
    <n v="1347672937"/>
    <n v="1346463337"/>
    <b v="0"/>
    <n v="8"/>
    <b v="1"/>
    <s v="music/rock"/>
    <n v="120"/>
    <n v="69.266666670000006"/>
    <x v="4"/>
  </r>
  <r>
    <x v="0"/>
    <x v="0"/>
    <s v="USD"/>
    <n v="1486702800"/>
    <n v="1484058261"/>
    <b v="0"/>
    <n v="340"/>
    <b v="1"/>
    <s v="music/rock"/>
    <n v="121.5816111111111"/>
    <n v="69.266666670000006"/>
    <x v="4"/>
  </r>
  <r>
    <x v="0"/>
    <x v="0"/>
    <s v="USD"/>
    <n v="1488473351"/>
    <n v="1488214151"/>
    <b v="0"/>
    <n v="7"/>
    <b v="1"/>
    <s v="music/rock"/>
    <n v="100"/>
    <n v="69.266666670000006"/>
    <x v="4"/>
  </r>
  <r>
    <x v="0"/>
    <x v="0"/>
    <s v="USD"/>
    <n v="1440266422"/>
    <n v="1436810422"/>
    <b v="0"/>
    <n v="19"/>
    <b v="1"/>
    <s v="music/rock"/>
    <n v="180.85714285714286"/>
    <n v="69.266666670000006"/>
    <x v="4"/>
  </r>
  <r>
    <x v="0"/>
    <x v="0"/>
    <s v="USD"/>
    <n v="1434949200"/>
    <n v="1431903495"/>
    <b v="0"/>
    <n v="47"/>
    <b v="1"/>
    <s v="music/rock"/>
    <n v="106.075"/>
    <n v="69.266666670000006"/>
    <x v="4"/>
  </r>
  <r>
    <x v="0"/>
    <x v="0"/>
    <s v="USD"/>
    <n v="1429365320"/>
    <n v="1426773320"/>
    <b v="0"/>
    <n v="13"/>
    <b v="1"/>
    <s v="music/rock"/>
    <n v="100"/>
    <n v="69.266666670000006"/>
    <x v="4"/>
  </r>
  <r>
    <x v="0"/>
    <x v="0"/>
    <s v="USD"/>
    <n v="1378785540"/>
    <n v="1376066243"/>
    <b v="0"/>
    <n v="90"/>
    <b v="1"/>
    <s v="music/rock"/>
    <n v="126.92857142857143"/>
    <n v="69.266666670000006"/>
    <x v="4"/>
  </r>
  <r>
    <x v="0"/>
    <x v="1"/>
    <s v="GBP"/>
    <n v="1462453307"/>
    <n v="1459861307"/>
    <b v="0"/>
    <n v="63"/>
    <b v="1"/>
    <s v="music/rock"/>
    <n v="102.97499999999999"/>
    <n v="69.266666670000006"/>
    <x v="4"/>
  </r>
  <r>
    <x v="0"/>
    <x v="0"/>
    <s v="USD"/>
    <n v="1469059986"/>
    <n v="1468455186"/>
    <b v="0"/>
    <n v="26"/>
    <b v="1"/>
    <s v="music/rock"/>
    <n v="250"/>
    <n v="69.266666670000006"/>
    <x v="4"/>
  </r>
  <r>
    <x v="0"/>
    <x v="0"/>
    <s v="USD"/>
    <n v="1430579509"/>
    <n v="1427987509"/>
    <b v="0"/>
    <n v="71"/>
    <b v="1"/>
    <s v="music/rock"/>
    <n v="126.02"/>
    <n v="69.266666670000006"/>
    <x v="4"/>
  </r>
  <r>
    <x v="0"/>
    <x v="0"/>
    <s v="USD"/>
    <n v="1465192867"/>
    <n v="1463032867"/>
    <b v="0"/>
    <n v="38"/>
    <b v="1"/>
    <s v="music/rock"/>
    <n v="100.12"/>
    <n v="69.266666670000006"/>
    <x v="4"/>
  </r>
  <r>
    <x v="0"/>
    <x v="0"/>
    <s v="USD"/>
    <n v="1484752597"/>
    <n v="1482160597"/>
    <b v="0"/>
    <n v="859"/>
    <b v="1"/>
    <s v="music/rock"/>
    <n v="138.64000000000001"/>
    <n v="69.266666670000006"/>
    <x v="4"/>
  </r>
  <r>
    <x v="0"/>
    <x v="0"/>
    <s v="USD"/>
    <n v="1428725192"/>
    <n v="1426133192"/>
    <b v="0"/>
    <n v="21"/>
    <b v="1"/>
    <s v="music/rock"/>
    <n v="161.4"/>
    <n v="69.266666670000006"/>
    <x v="4"/>
  </r>
  <r>
    <x v="0"/>
    <x v="0"/>
    <s v="USD"/>
    <n v="1447434268"/>
    <n v="1443801868"/>
    <b v="0"/>
    <n v="78"/>
    <b v="1"/>
    <s v="music/rock"/>
    <n v="107.18419999999999"/>
    <n v="69.266666670000006"/>
    <x v="4"/>
  </r>
  <r>
    <x v="0"/>
    <x v="0"/>
    <s v="USD"/>
    <n v="1487635653"/>
    <n v="1486426053"/>
    <b v="0"/>
    <n v="53"/>
    <b v="1"/>
    <s v="games/tabletop games"/>
    <n v="153.1"/>
    <n v="69.266666670000006"/>
    <x v="6"/>
  </r>
  <r>
    <x v="0"/>
    <x v="5"/>
    <s v="CAD"/>
    <n v="1412285825"/>
    <n v="1409261825"/>
    <b v="0"/>
    <n v="356"/>
    <b v="1"/>
    <s v="games/tabletop games"/>
    <n v="524.16666666666663"/>
    <n v="69.266666670000006"/>
    <x v="6"/>
  </r>
  <r>
    <x v="0"/>
    <x v="0"/>
    <s v="USD"/>
    <n v="1486616400"/>
    <n v="1484037977"/>
    <b v="0"/>
    <n v="279"/>
    <b v="1"/>
    <s v="games/tabletop games"/>
    <n v="489.27777777777777"/>
    <n v="69.266666670000006"/>
    <x v="6"/>
  </r>
  <r>
    <x v="0"/>
    <x v="0"/>
    <s v="USD"/>
    <n v="1453737600"/>
    <n v="1452530041"/>
    <b v="1"/>
    <n v="266"/>
    <b v="1"/>
    <s v="games/tabletop games"/>
    <n v="284.74"/>
    <n v="69.266666670000006"/>
    <x v="6"/>
  </r>
  <r>
    <x v="0"/>
    <x v="1"/>
    <s v="GBP"/>
    <n v="1364286239"/>
    <n v="1360830239"/>
    <b v="0"/>
    <n v="623"/>
    <b v="1"/>
    <s v="games/tabletop games"/>
    <n v="1856.97"/>
    <n v="69.266666670000006"/>
    <x v="6"/>
  </r>
  <r>
    <x v="0"/>
    <x v="0"/>
    <s v="USD"/>
    <n v="1473213600"/>
    <n v="1470062743"/>
    <b v="0"/>
    <n v="392"/>
    <b v="1"/>
    <s v="games/tabletop games"/>
    <n v="109.67499999999998"/>
    <n v="69.266666670000006"/>
    <x v="6"/>
  </r>
  <r>
    <x v="0"/>
    <x v="0"/>
    <s v="USD"/>
    <n v="1428033540"/>
    <n v="1425531666"/>
    <b v="1"/>
    <n v="3562"/>
    <b v="1"/>
    <s v="games/tabletop games"/>
    <n v="1014.6425"/>
    <n v="69.266666670000006"/>
    <x v="6"/>
  </r>
  <r>
    <x v="0"/>
    <x v="2"/>
    <s v="AUD"/>
    <n v="1477414800"/>
    <n v="1474380241"/>
    <b v="0"/>
    <n v="514"/>
    <b v="1"/>
    <s v="games/tabletop games"/>
    <n v="412.17692027666544"/>
    <n v="69.266666670000006"/>
    <x v="6"/>
  </r>
  <r>
    <x v="0"/>
    <x v="1"/>
    <s v="GBP"/>
    <n v="1461276000"/>
    <n v="1460055300"/>
    <b v="0"/>
    <n v="88"/>
    <b v="1"/>
    <s v="games/tabletop games"/>
    <n v="503.25"/>
    <n v="69.266666670000006"/>
    <x v="6"/>
  </r>
  <r>
    <x v="0"/>
    <x v="0"/>
    <s v="USD"/>
    <n v="1458716340"/>
    <n v="1455721204"/>
    <b v="0"/>
    <n v="537"/>
    <b v="1"/>
    <s v="games/tabletop games"/>
    <n v="184.61052631578946"/>
    <n v="69.266666670000006"/>
    <x v="6"/>
  </r>
  <r>
    <x v="0"/>
    <x v="1"/>
    <s v="GBP"/>
    <n v="1487102427"/>
    <n v="1486065627"/>
    <b v="0"/>
    <n v="25"/>
    <b v="1"/>
    <s v="games/tabletop games"/>
    <n v="119.73333333333333"/>
    <n v="69.266666670000006"/>
    <x v="6"/>
  </r>
  <r>
    <x v="0"/>
    <x v="1"/>
    <s v="GBP"/>
    <n v="1481842800"/>
    <n v="1479414344"/>
    <b v="0"/>
    <n v="3238"/>
    <b v="1"/>
    <s v="games/tabletop games"/>
    <n v="1081.2401666666667"/>
    <n v="69.266666670000006"/>
    <x v="6"/>
  </r>
  <r>
    <x v="0"/>
    <x v="0"/>
    <s v="USD"/>
    <n v="1479704340"/>
    <n v="1477043072"/>
    <b v="0"/>
    <n v="897"/>
    <b v="1"/>
    <s v="games/tabletop games"/>
    <n v="452.37333333333333"/>
    <n v="69.266666670000006"/>
    <x v="6"/>
  </r>
  <r>
    <x v="0"/>
    <x v="0"/>
    <s v="USD"/>
    <n v="1459012290"/>
    <n v="1456423890"/>
    <b v="0"/>
    <n v="878"/>
    <b v="1"/>
    <s v="games/tabletop games"/>
    <n v="537.37"/>
    <n v="69.266666670000006"/>
    <x v="6"/>
  </r>
  <r>
    <x v="0"/>
    <x v="0"/>
    <s v="USD"/>
    <n v="1439317900"/>
    <n v="1436725900"/>
    <b v="0"/>
    <n v="115"/>
    <b v="1"/>
    <s v="games/tabletop games"/>
    <n v="120.32608695652173"/>
    <n v="69.266666670000006"/>
    <x v="6"/>
  </r>
  <r>
    <x v="0"/>
    <x v="0"/>
    <s v="USD"/>
    <n v="1480662000"/>
    <n v="1478000502"/>
    <b v="0"/>
    <n v="234"/>
    <b v="1"/>
    <s v="games/tabletop games"/>
    <n v="113.83571428571429"/>
    <n v="69.266666670000006"/>
    <x v="6"/>
  </r>
  <r>
    <x v="0"/>
    <x v="0"/>
    <s v="USD"/>
    <n v="1425132059"/>
    <n v="1422540059"/>
    <b v="0"/>
    <n v="4330"/>
    <b v="1"/>
    <s v="games/tabletop games"/>
    <n v="951.03109999999992"/>
    <n v="69.266666670000006"/>
    <x v="6"/>
  </r>
  <r>
    <x v="0"/>
    <x v="0"/>
    <s v="USD"/>
    <n v="1447507200"/>
    <n v="1444911600"/>
    <b v="0"/>
    <n v="651"/>
    <b v="1"/>
    <s v="games/tabletop games"/>
    <n v="132.89249999999998"/>
    <n v="69.266666670000006"/>
    <x v="6"/>
  </r>
  <r>
    <x v="0"/>
    <x v="17"/>
    <s v="EUR"/>
    <n v="1444903198"/>
    <n v="1442311198"/>
    <b v="1"/>
    <n v="251"/>
    <b v="1"/>
    <s v="games/tabletop games"/>
    <n v="146.97777777777779"/>
    <n v="69.266666670000006"/>
    <x v="6"/>
  </r>
  <r>
    <x v="0"/>
    <x v="1"/>
    <s v="GBP"/>
    <n v="1436151600"/>
    <n v="1433775668"/>
    <b v="0"/>
    <n v="263"/>
    <b v="1"/>
    <s v="games/tabletop games"/>
    <n v="542.15"/>
    <n v="69.266666670000006"/>
    <x v="6"/>
  </r>
  <r>
    <x v="0"/>
    <x v="1"/>
    <s v="GBP"/>
    <n v="1358367565"/>
    <n v="1357157965"/>
    <b v="0"/>
    <n v="28"/>
    <b v="1"/>
    <s v="music/electronic music"/>
    <n v="382.71818181818185"/>
    <n v="69.266666670000006"/>
    <x v="4"/>
  </r>
  <r>
    <x v="0"/>
    <x v="0"/>
    <s v="USD"/>
    <n v="1351801368"/>
    <n v="1349209368"/>
    <b v="0"/>
    <n v="721"/>
    <b v="1"/>
    <s v="music/electronic music"/>
    <n v="704.18124999999998"/>
    <n v="69.266666670000006"/>
    <x v="4"/>
  </r>
  <r>
    <x v="0"/>
    <x v="5"/>
    <s v="CAD"/>
    <n v="1443127082"/>
    <n v="1440535082"/>
    <b v="0"/>
    <n v="50"/>
    <b v="1"/>
    <s v="music/electronic music"/>
    <n v="109.55"/>
    <n v="69.266666670000006"/>
    <x v="4"/>
  </r>
  <r>
    <x v="0"/>
    <x v="0"/>
    <s v="USD"/>
    <n v="1362814119"/>
    <n v="1360222119"/>
    <b v="0"/>
    <n v="73"/>
    <b v="1"/>
    <s v="music/electronic music"/>
    <n v="132.86666666666667"/>
    <n v="69.266666670000006"/>
    <x v="4"/>
  </r>
  <r>
    <x v="0"/>
    <x v="0"/>
    <s v="USD"/>
    <n v="1338579789"/>
    <n v="1335987789"/>
    <b v="0"/>
    <n v="27"/>
    <b v="1"/>
    <s v="music/electronic music"/>
    <n v="152"/>
    <n v="69.266666670000006"/>
    <x v="4"/>
  </r>
  <r>
    <x v="0"/>
    <x v="0"/>
    <s v="USD"/>
    <n v="1334556624"/>
    <n v="1333001424"/>
    <b v="0"/>
    <n v="34"/>
    <b v="1"/>
    <s v="music/electronic music"/>
    <n v="102.72727272727273"/>
    <n v="69.266666670000006"/>
    <x v="4"/>
  </r>
  <r>
    <x v="0"/>
    <x v="0"/>
    <s v="USD"/>
    <n v="1384580373"/>
    <n v="1381984773"/>
    <b v="0"/>
    <n v="7"/>
    <b v="1"/>
    <s v="music/electronic music"/>
    <n v="100"/>
    <n v="69.266666670000006"/>
    <x v="4"/>
  </r>
  <r>
    <x v="0"/>
    <x v="0"/>
    <s v="USD"/>
    <n v="1333771200"/>
    <n v="1328649026"/>
    <b v="0"/>
    <n v="24"/>
    <b v="1"/>
    <s v="music/electronic music"/>
    <n v="101.6"/>
    <n v="69.266666670000006"/>
    <x v="4"/>
  </r>
  <r>
    <x v="0"/>
    <x v="1"/>
    <s v="GBP"/>
    <n v="1397516400"/>
    <n v="1396524644"/>
    <b v="0"/>
    <n v="15"/>
    <b v="1"/>
    <s v="music/electronic music"/>
    <n v="150.80000000000001"/>
    <n v="69.266666670000006"/>
    <x v="4"/>
  </r>
  <r>
    <x v="0"/>
    <x v="0"/>
    <s v="USD"/>
    <n v="1334424960"/>
    <n v="1329442510"/>
    <b v="0"/>
    <n v="72"/>
    <b v="1"/>
    <s v="music/electronic music"/>
    <n v="111.425"/>
    <n v="69.266666670000006"/>
    <x v="4"/>
  </r>
  <r>
    <x v="0"/>
    <x v="0"/>
    <s v="USD"/>
    <n v="1397113140"/>
    <n v="1395168625"/>
    <b v="0"/>
    <n v="120"/>
    <b v="1"/>
    <s v="music/electronic music"/>
    <n v="195.6"/>
    <n v="69.266666670000006"/>
    <x v="4"/>
  </r>
  <r>
    <x v="0"/>
    <x v="0"/>
    <s v="USD"/>
    <n v="1383526800"/>
    <n v="1380650177"/>
    <b v="0"/>
    <n v="123"/>
    <b v="1"/>
    <s v="music/electronic music"/>
    <n v="114.38333333333333"/>
    <n v="69.266666670000006"/>
    <x v="4"/>
  </r>
  <r>
    <x v="0"/>
    <x v="0"/>
    <s v="USD"/>
    <n v="1431719379"/>
    <n v="1429127379"/>
    <b v="0"/>
    <n v="1"/>
    <b v="1"/>
    <s v="music/electronic music"/>
    <n v="200"/>
    <n v="69.266666670000006"/>
    <x v="4"/>
  </r>
  <r>
    <x v="0"/>
    <x v="0"/>
    <s v="USD"/>
    <n v="1391713248"/>
    <n v="1389121248"/>
    <b v="0"/>
    <n v="24"/>
    <b v="1"/>
    <s v="music/electronic music"/>
    <n v="292.50166666666667"/>
    <n v="69.266666670000006"/>
    <x v="4"/>
  </r>
  <r>
    <x v="0"/>
    <x v="0"/>
    <s v="USD"/>
    <n v="1331621940"/>
    <n v="1329671572"/>
    <b v="0"/>
    <n v="33"/>
    <b v="1"/>
    <s v="music/electronic music"/>
    <n v="156.36363636363637"/>
    <n v="69.266666670000006"/>
    <x v="4"/>
  </r>
  <r>
    <x v="0"/>
    <x v="0"/>
    <s v="USD"/>
    <n v="1437674545"/>
    <n v="1436464945"/>
    <b v="0"/>
    <n v="14"/>
    <b v="1"/>
    <s v="music/electronic music"/>
    <n v="105.66666666666666"/>
    <n v="69.266666670000006"/>
    <x v="4"/>
  </r>
  <r>
    <x v="0"/>
    <x v="0"/>
    <s v="USD"/>
    <n v="1446451200"/>
    <n v="1445539113"/>
    <b v="0"/>
    <n v="9"/>
    <b v="1"/>
    <s v="music/electronic music"/>
    <n v="101.19047619047619"/>
    <n v="69.266666670000006"/>
    <x v="4"/>
  </r>
  <r>
    <x v="0"/>
    <x v="0"/>
    <s v="USD"/>
    <n v="1346198400"/>
    <n v="1344281383"/>
    <b v="0"/>
    <n v="76"/>
    <b v="1"/>
    <s v="music/electronic music"/>
    <n v="122.833"/>
    <n v="69.266666670000006"/>
    <x v="4"/>
  </r>
  <r>
    <x v="0"/>
    <x v="0"/>
    <s v="USD"/>
    <n v="1440004512"/>
    <n v="1437412512"/>
    <b v="0"/>
    <n v="19"/>
    <b v="1"/>
    <s v="music/electronic music"/>
    <n v="101.49999999999999"/>
    <n v="69.266666670000006"/>
    <x v="4"/>
  </r>
  <r>
    <x v="0"/>
    <x v="0"/>
    <s v="USD"/>
    <n v="1374888436"/>
    <n v="1372296436"/>
    <b v="0"/>
    <n v="69"/>
    <b v="1"/>
    <s v="music/electronic music"/>
    <n v="101.14285714285714"/>
    <n v="69.266666670000006"/>
    <x v="4"/>
  </r>
  <r>
    <x v="0"/>
    <x v="0"/>
    <s v="USD"/>
    <n v="1461369600"/>
    <n v="1458748809"/>
    <b v="0"/>
    <n v="218"/>
    <b v="1"/>
    <s v="games/tabletop games"/>
    <n v="108.11999999999999"/>
    <n v="69.266666670000006"/>
    <x v="6"/>
  </r>
  <r>
    <x v="0"/>
    <x v="0"/>
    <s v="USD"/>
    <n v="1327776847"/>
    <n v="1325184847"/>
    <b v="0"/>
    <n v="30"/>
    <b v="1"/>
    <s v="games/tabletop games"/>
    <n v="162.6"/>
    <n v="69.266666670000006"/>
    <x v="6"/>
  </r>
  <r>
    <x v="0"/>
    <x v="5"/>
    <s v="CAD"/>
    <n v="1435418568"/>
    <n v="1432826568"/>
    <b v="0"/>
    <n v="100"/>
    <b v="1"/>
    <s v="games/tabletop games"/>
    <n v="105.80000000000001"/>
    <n v="69.266666670000006"/>
    <x v="6"/>
  </r>
  <r>
    <x v="0"/>
    <x v="0"/>
    <s v="USD"/>
    <n v="1477767600"/>
    <n v="1475337675"/>
    <b v="0"/>
    <n v="296"/>
    <b v="1"/>
    <s v="games/tabletop games"/>
    <n v="243.15000000000003"/>
    <n v="69.266666670000006"/>
    <x v="6"/>
  </r>
  <r>
    <x v="0"/>
    <x v="1"/>
    <s v="GBP"/>
    <n v="1411326015"/>
    <n v="1408734015"/>
    <b v="0"/>
    <n v="1204"/>
    <b v="1"/>
    <s v="games/tabletop games"/>
    <n v="944.83338095238094"/>
    <n v="69.266666670000006"/>
    <x v="6"/>
  </r>
  <r>
    <x v="0"/>
    <x v="0"/>
    <s v="USD"/>
    <n v="1455253140"/>
    <n v="1452625822"/>
    <b v="0"/>
    <n v="321"/>
    <b v="1"/>
    <s v="games/tabletop games"/>
    <n v="108.46283333333334"/>
    <n v="69.266666670000006"/>
    <x v="6"/>
  </r>
  <r>
    <x v="0"/>
    <x v="1"/>
    <s v="GBP"/>
    <n v="1384374155"/>
    <n v="1381778555"/>
    <b v="0"/>
    <n v="301"/>
    <b v="1"/>
    <s v="games/tabletop games"/>
    <n v="157.37692307692308"/>
    <n v="69.266666670000006"/>
    <x v="6"/>
  </r>
  <r>
    <x v="0"/>
    <x v="12"/>
    <s v="EUR"/>
    <n v="1439707236"/>
    <n v="1437115236"/>
    <b v="0"/>
    <n v="144"/>
    <b v="1"/>
    <s v="games/tabletop games"/>
    <n v="1174.49"/>
    <n v="69.266666670000006"/>
    <x v="6"/>
  </r>
  <r>
    <x v="0"/>
    <x v="0"/>
    <s v="USD"/>
    <n v="1378180800"/>
    <n v="1375113391"/>
    <b v="0"/>
    <n v="539"/>
    <b v="1"/>
    <s v="games/tabletop games"/>
    <n v="171.04755366949576"/>
    <n v="69.266666670000006"/>
    <x v="6"/>
  </r>
  <r>
    <x v="0"/>
    <x v="0"/>
    <s v="USD"/>
    <n v="1398460127"/>
    <n v="1395868127"/>
    <b v="0"/>
    <n v="498"/>
    <b v="1"/>
    <s v="games/tabletop games"/>
    <n v="125.95294117647057"/>
    <n v="69.266666670000006"/>
    <x v="6"/>
  </r>
  <r>
    <x v="0"/>
    <x v="0"/>
    <s v="USD"/>
    <n v="1372136400"/>
    <n v="1369864301"/>
    <b v="0"/>
    <n v="1113"/>
    <b v="1"/>
    <s v="games/tabletop games"/>
    <n v="1212.1296000000002"/>
    <n v="69.266666670000006"/>
    <x v="6"/>
  </r>
  <r>
    <x v="0"/>
    <x v="0"/>
    <s v="USD"/>
    <n v="1405738800"/>
    <n v="1402945408"/>
    <b v="0"/>
    <n v="988"/>
    <b v="1"/>
    <s v="games/tabletop games"/>
    <n v="495.8"/>
    <n v="69.266666670000006"/>
    <x v="6"/>
  </r>
  <r>
    <x v="0"/>
    <x v="1"/>
    <s v="GBP"/>
    <n v="1450051200"/>
    <n v="1448269539"/>
    <b v="0"/>
    <n v="391"/>
    <b v="1"/>
    <s v="games/tabletop games"/>
    <n v="332.03999999999996"/>
    <n v="69.266666670000006"/>
    <x v="6"/>
  </r>
  <r>
    <x v="0"/>
    <x v="0"/>
    <s v="USD"/>
    <n v="1483645647"/>
    <n v="1481053647"/>
    <b v="0"/>
    <n v="28"/>
    <b v="1"/>
    <s v="games/tabletop games"/>
    <n v="1165"/>
    <n v="69.266666670000006"/>
    <x v="6"/>
  </r>
  <r>
    <x v="0"/>
    <x v="5"/>
    <s v="CAD"/>
    <n v="1427585511"/>
    <n v="1424997111"/>
    <b v="0"/>
    <n v="147"/>
    <b v="1"/>
    <s v="games/tabletop games"/>
    <n v="153.3153846153846"/>
    <n v="69.266666670000006"/>
    <x v="6"/>
  </r>
  <r>
    <x v="0"/>
    <x v="0"/>
    <s v="USD"/>
    <n v="1454338123"/>
    <n v="1451746123"/>
    <b v="0"/>
    <n v="680"/>
    <b v="1"/>
    <s v="games/tabletop games"/>
    <n v="537.10714285714289"/>
    <n v="69.266666670000006"/>
    <x v="6"/>
  </r>
  <r>
    <x v="0"/>
    <x v="0"/>
    <s v="USD"/>
    <n v="1415779140"/>
    <n v="1412294683"/>
    <b v="0"/>
    <n v="983"/>
    <b v="1"/>
    <s v="games/tabletop games"/>
    <n v="352.92777777777775"/>
    <n v="69.266666670000006"/>
    <x v="6"/>
  </r>
  <r>
    <x v="0"/>
    <x v="12"/>
    <s v="EUR"/>
    <n v="1489157716"/>
    <n v="1486565716"/>
    <b v="0"/>
    <n v="79"/>
    <b v="1"/>
    <s v="games/tabletop games"/>
    <n v="137.4"/>
    <n v="69.266666670000006"/>
    <x v="6"/>
  </r>
  <r>
    <x v="0"/>
    <x v="0"/>
    <s v="USD"/>
    <n v="1385870520"/>
    <n v="1382742014"/>
    <b v="0"/>
    <n v="426"/>
    <b v="1"/>
    <s v="games/tabletop games"/>
    <n v="128.02668"/>
    <n v="69.266666670000006"/>
    <x v="6"/>
  </r>
  <r>
    <x v="0"/>
    <x v="0"/>
    <s v="USD"/>
    <n v="1461354544"/>
    <n v="1458762544"/>
    <b v="0"/>
    <n v="96"/>
    <b v="1"/>
    <s v="games/tabletop games"/>
    <n v="270.68"/>
    <n v="69.266666670000006"/>
    <x v="6"/>
  </r>
  <r>
    <x v="0"/>
    <x v="1"/>
    <s v="GBP"/>
    <n v="1488484300"/>
    <n v="1485892300"/>
    <b v="0"/>
    <n v="163"/>
    <b v="1"/>
    <s v="games/tabletop games"/>
    <n v="806.4"/>
    <n v="69.266666670000006"/>
    <x v="6"/>
  </r>
  <r>
    <x v="0"/>
    <x v="0"/>
    <s v="USD"/>
    <n v="1385521320"/>
    <n v="1382449733"/>
    <b v="0"/>
    <n v="2525"/>
    <b v="1"/>
    <s v="games/tabletop games"/>
    <n v="1360.0976000000001"/>
    <n v="69.266666670000006"/>
    <x v="6"/>
  </r>
  <r>
    <x v="0"/>
    <x v="0"/>
    <s v="USD"/>
    <n v="1489374000"/>
    <n v="1488823290"/>
    <b v="0"/>
    <n v="2035"/>
    <b v="1"/>
    <s v="games/tabletop games"/>
    <n v="930250"/>
    <n v="69.266666670000006"/>
    <x v="6"/>
  </r>
  <r>
    <x v="0"/>
    <x v="0"/>
    <s v="USD"/>
    <n v="1476649800"/>
    <n v="1475609946"/>
    <b v="0"/>
    <n v="290"/>
    <b v="1"/>
    <s v="games/tabletop games"/>
    <n v="377.02"/>
    <n v="69.266666670000006"/>
    <x v="6"/>
  </r>
  <r>
    <x v="0"/>
    <x v="0"/>
    <s v="USD"/>
    <n v="1393005600"/>
    <n v="1390323617"/>
    <b v="0"/>
    <n v="1980"/>
    <b v="1"/>
    <s v="games/tabletop games"/>
    <n v="2647.0250000000001"/>
    <n v="69.266666670000006"/>
    <x v="6"/>
  </r>
  <r>
    <x v="0"/>
    <x v="1"/>
    <s v="GBP"/>
    <n v="1441393210"/>
    <n v="1438801210"/>
    <b v="0"/>
    <n v="57"/>
    <b v="1"/>
    <s v="games/tabletop games"/>
    <n v="100.12"/>
    <n v="69.266666670000006"/>
    <x v="6"/>
  </r>
  <r>
    <x v="0"/>
    <x v="0"/>
    <s v="USD"/>
    <n v="1438185565"/>
    <n v="1436975965"/>
    <b v="0"/>
    <n v="380"/>
    <b v="1"/>
    <s v="games/tabletop games"/>
    <n v="104.45405405405405"/>
    <n v="69.266666670000006"/>
    <x v="6"/>
  </r>
  <r>
    <x v="0"/>
    <x v="1"/>
    <s v="GBP"/>
    <n v="1481749278"/>
    <n v="1479157278"/>
    <b v="0"/>
    <n v="128"/>
    <b v="1"/>
    <s v="games/tabletop games"/>
    <n v="107.21428571428571"/>
    <n v="69.266666670000006"/>
    <x v="6"/>
  </r>
  <r>
    <x v="0"/>
    <x v="0"/>
    <s v="USD"/>
    <n v="1364917965"/>
    <n v="1362329565"/>
    <b v="0"/>
    <n v="180"/>
    <b v="1"/>
    <s v="games/tabletop games"/>
    <n v="168.77142857142857"/>
    <n v="69.266666670000006"/>
    <x v="6"/>
  </r>
  <r>
    <x v="0"/>
    <x v="0"/>
    <s v="USD"/>
    <n v="1480727273"/>
    <n v="1478131673"/>
    <b v="0"/>
    <n v="571"/>
    <b v="1"/>
    <s v="games/tabletop games"/>
    <n v="975.11200000000008"/>
    <n v="69.266666670000006"/>
    <x v="6"/>
  </r>
  <r>
    <x v="0"/>
    <x v="0"/>
    <s v="USD"/>
    <n v="1408177077"/>
    <n v="1406362677"/>
    <b v="0"/>
    <n v="480"/>
    <b v="1"/>
    <s v="games/tabletop games"/>
    <n v="134.44929411764704"/>
    <n v="69.266666670000006"/>
    <x v="6"/>
  </r>
  <r>
    <x v="0"/>
    <x v="3"/>
    <s v="EUR"/>
    <n v="1470469938"/>
    <n v="1469173938"/>
    <b v="0"/>
    <n v="249"/>
    <b v="1"/>
    <s v="games/tabletop games"/>
    <n v="272.27777777777777"/>
    <n v="69.266666670000006"/>
    <x v="6"/>
  </r>
  <r>
    <x v="0"/>
    <x v="0"/>
    <s v="USD"/>
    <n v="1447862947"/>
    <n v="1445267347"/>
    <b v="0"/>
    <n v="84"/>
    <b v="1"/>
    <s v="games/tabletop games"/>
    <n v="112.6875"/>
    <n v="69.266666670000006"/>
    <x v="6"/>
  </r>
  <r>
    <x v="0"/>
    <x v="0"/>
    <s v="USD"/>
    <n v="1485271968"/>
    <n v="1484667168"/>
    <b v="0"/>
    <n v="197"/>
    <b v="1"/>
    <s v="games/tabletop games"/>
    <n v="459.8"/>
    <n v="69.266666670000006"/>
    <x v="6"/>
  </r>
  <r>
    <x v="0"/>
    <x v="0"/>
    <s v="USD"/>
    <n v="1462661451"/>
    <n v="1460069451"/>
    <b v="0"/>
    <n v="271"/>
    <b v="1"/>
    <s v="games/tabletop games"/>
    <n v="286.65822784810126"/>
    <n v="69.266666670000006"/>
    <x v="6"/>
  </r>
  <r>
    <x v="0"/>
    <x v="1"/>
    <s v="GBP"/>
    <n v="1479811846"/>
    <n v="1478602246"/>
    <b v="0"/>
    <n v="50"/>
    <b v="1"/>
    <s v="games/tabletop games"/>
    <n v="222.70833333333334"/>
    <n v="69.266666670000006"/>
    <x v="6"/>
  </r>
  <r>
    <x v="0"/>
    <x v="1"/>
    <s v="GBP"/>
    <n v="1466377200"/>
    <n v="1463351329"/>
    <b v="0"/>
    <n v="169"/>
    <b v="1"/>
    <s v="games/tabletop games"/>
    <n v="636.14"/>
    <n v="69.266666670000006"/>
    <x v="6"/>
  </r>
  <r>
    <x v="0"/>
    <x v="0"/>
    <s v="USD"/>
    <n v="1434045687"/>
    <n v="1431453687"/>
    <b v="0"/>
    <n v="205"/>
    <b v="1"/>
    <s v="games/tabletop games"/>
    <n v="146.5"/>
    <n v="69.266666670000006"/>
    <x v="6"/>
  </r>
  <r>
    <x v="0"/>
    <x v="1"/>
    <s v="GBP"/>
    <n v="1481224736"/>
    <n v="1480360736"/>
    <b v="0"/>
    <n v="206"/>
    <b v="1"/>
    <s v="games/tabletop games"/>
    <n v="1867.1"/>
    <n v="69.266666670000006"/>
    <x v="6"/>
  </r>
  <r>
    <x v="0"/>
    <x v="0"/>
    <s v="USD"/>
    <n v="1395876250"/>
    <n v="1393287850"/>
    <b v="0"/>
    <n v="84"/>
    <b v="1"/>
    <s v="games/tabletop games"/>
    <n v="326.92"/>
    <n v="69.266666670000006"/>
    <x v="6"/>
  </r>
  <r>
    <x v="0"/>
    <x v="2"/>
    <s v="AUD"/>
    <n v="1487093020"/>
    <n v="1485278620"/>
    <b v="0"/>
    <n v="210"/>
    <b v="1"/>
    <s v="games/tabletop games"/>
    <n v="779.5"/>
    <n v="69.266666670000006"/>
    <x v="6"/>
  </r>
  <r>
    <x v="0"/>
    <x v="0"/>
    <s v="USD"/>
    <n v="1416268800"/>
    <n v="1413295358"/>
    <b v="0"/>
    <n v="181"/>
    <b v="1"/>
    <s v="games/tabletop games"/>
    <n v="154.15151515151516"/>
    <n v="69.266666670000006"/>
    <x v="6"/>
  </r>
  <r>
    <x v="0"/>
    <x v="11"/>
    <s v="SEK"/>
    <n v="1422734313"/>
    <n v="1420919913"/>
    <b v="0"/>
    <n v="60"/>
    <b v="1"/>
    <s v="games/tabletop games"/>
    <n v="115.54666666666667"/>
    <n v="69.266666670000006"/>
    <x v="6"/>
  </r>
  <r>
    <x v="0"/>
    <x v="0"/>
    <s v="USD"/>
    <n v="1463972400"/>
    <n v="1462543114"/>
    <b v="0"/>
    <n v="445"/>
    <b v="1"/>
    <s v="games/tabletop games"/>
    <n v="180.03333333333333"/>
    <n v="69.266666670000006"/>
    <x v="6"/>
  </r>
  <r>
    <x v="0"/>
    <x v="1"/>
    <s v="GBP"/>
    <n v="1479846507"/>
    <n v="1479241707"/>
    <b v="0"/>
    <n v="17"/>
    <b v="1"/>
    <s v="games/tabletop games"/>
    <n v="298.5"/>
    <n v="69.266666670000006"/>
    <x v="6"/>
  </r>
  <r>
    <x v="0"/>
    <x v="0"/>
    <s v="USD"/>
    <n v="1461722400"/>
    <n v="1460235592"/>
    <b v="0"/>
    <n v="194"/>
    <b v="1"/>
    <s v="games/tabletop games"/>
    <n v="320.26666666666665"/>
    <n v="69.266666670000006"/>
    <x v="6"/>
  </r>
  <r>
    <x v="0"/>
    <x v="0"/>
    <s v="USD"/>
    <n v="1419123600"/>
    <n v="1416945297"/>
    <b v="0"/>
    <n v="404"/>
    <b v="1"/>
    <s v="games/tabletop games"/>
    <n v="380.52499999999998"/>
    <n v="69.266666670000006"/>
    <x v="6"/>
  </r>
  <r>
    <x v="0"/>
    <x v="0"/>
    <s v="USD"/>
    <n v="1489283915"/>
    <n v="1486691915"/>
    <b v="0"/>
    <n v="194"/>
    <b v="1"/>
    <s v="games/tabletop games"/>
    <n v="102.60000000000001"/>
    <n v="69.266666670000006"/>
    <x v="6"/>
  </r>
  <r>
    <x v="0"/>
    <x v="0"/>
    <s v="USD"/>
    <n v="1488862800"/>
    <n v="1486745663"/>
    <b v="0"/>
    <n v="902"/>
    <b v="1"/>
    <s v="games/tabletop games"/>
    <n v="1801.64"/>
    <n v="69.266666670000006"/>
    <x v="6"/>
  </r>
  <r>
    <x v="0"/>
    <x v="0"/>
    <s v="USD"/>
    <n v="1484085540"/>
    <n v="1482353513"/>
    <b v="0"/>
    <n v="1670"/>
    <b v="1"/>
    <s v="games/tabletop games"/>
    <n v="720.24800000000005"/>
    <n v="69.266666670000006"/>
    <x v="6"/>
  </r>
  <r>
    <x v="0"/>
    <x v="0"/>
    <s v="USD"/>
    <n v="1481328004"/>
    <n v="1478736004"/>
    <b v="0"/>
    <n v="1328"/>
    <b v="1"/>
    <s v="games/tabletop games"/>
    <n v="283.09000000000003"/>
    <n v="69.266666670000006"/>
    <x v="6"/>
  </r>
  <r>
    <x v="0"/>
    <x v="0"/>
    <s v="USD"/>
    <n v="1449506836"/>
    <n v="1446914836"/>
    <b v="0"/>
    <n v="944"/>
    <b v="1"/>
    <s v="games/tabletop games"/>
    <n v="1356.6000000000001"/>
    <n v="69.266666670000006"/>
    <x v="6"/>
  </r>
  <r>
    <x v="0"/>
    <x v="5"/>
    <s v="CAD"/>
    <n v="1489320642"/>
    <n v="1487164242"/>
    <b v="0"/>
    <n v="147"/>
    <b v="1"/>
    <s v="games/tabletop games"/>
    <n v="220.35999999999999"/>
    <n v="69.266666670000006"/>
    <x v="6"/>
  </r>
  <r>
    <x v="0"/>
    <x v="0"/>
    <s v="USD"/>
    <n v="1393156857"/>
    <n v="1390564857"/>
    <b v="0"/>
    <n v="99"/>
    <b v="1"/>
    <s v="games/tabletop games"/>
    <n v="119.6"/>
    <n v="69.266666670000006"/>
    <x v="6"/>
  </r>
  <r>
    <x v="0"/>
    <x v="1"/>
    <s v="GBP"/>
    <n v="1419259679"/>
    <n v="1416667679"/>
    <b v="0"/>
    <n v="79"/>
    <b v="1"/>
    <s v="games/tabletop games"/>
    <n v="407.76923076923077"/>
    <n v="69.266666670000006"/>
    <x v="6"/>
  </r>
  <r>
    <x v="0"/>
    <x v="0"/>
    <s v="USD"/>
    <n v="1388936289"/>
    <n v="1386344289"/>
    <b v="0"/>
    <n v="75"/>
    <b v="1"/>
    <s v="games/tabletop games"/>
    <n v="105.81826105905425"/>
    <n v="69.266666670000006"/>
    <x v="6"/>
  </r>
  <r>
    <x v="0"/>
    <x v="0"/>
    <s v="USD"/>
    <n v="1330359423"/>
    <n v="1327767423"/>
    <b v="0"/>
    <n v="207"/>
    <b v="1"/>
    <s v="games/tabletop games"/>
    <n v="141.08235294117648"/>
    <n v="69.266666670000006"/>
    <x v="6"/>
  </r>
  <r>
    <x v="0"/>
    <x v="13"/>
    <s v="EUR"/>
    <n v="1451861940"/>
    <n v="1448902867"/>
    <b v="0"/>
    <n v="102"/>
    <b v="1"/>
    <s v="games/tabletop games"/>
    <n v="270.7"/>
    <n v="69.266666670000006"/>
    <x v="6"/>
  </r>
  <r>
    <x v="0"/>
    <x v="0"/>
    <s v="USD"/>
    <n v="1423022400"/>
    <n v="1421436099"/>
    <b v="0"/>
    <n v="32"/>
    <b v="1"/>
    <s v="games/tabletop games"/>
    <n v="153.80000000000001"/>
    <n v="69.266666670000006"/>
    <x v="6"/>
  </r>
  <r>
    <x v="0"/>
    <x v="0"/>
    <s v="USD"/>
    <n v="1442501991"/>
    <n v="1439909991"/>
    <b v="0"/>
    <n v="480"/>
    <b v="1"/>
    <s v="games/tabletop games"/>
    <n v="403.57653061224488"/>
    <n v="69.266666670000006"/>
    <x v="6"/>
  </r>
  <r>
    <x v="0"/>
    <x v="0"/>
    <s v="USD"/>
    <n v="1311576600"/>
    <n v="1306219897"/>
    <b v="0"/>
    <n v="11"/>
    <b v="1"/>
    <s v="music/rock"/>
    <n v="185"/>
    <n v="69.266666670000006"/>
    <x v="4"/>
  </r>
  <r>
    <x v="0"/>
    <x v="0"/>
    <s v="USD"/>
    <n v="1452744686"/>
    <n v="1447560686"/>
    <b v="0"/>
    <n v="12"/>
    <b v="1"/>
    <s v="music/rock"/>
    <n v="185.33333333333331"/>
    <n v="69.266666670000006"/>
    <x v="4"/>
  </r>
  <r>
    <x v="0"/>
    <x v="0"/>
    <s v="USD"/>
    <n v="1336528804"/>
    <n v="1331348404"/>
    <b v="0"/>
    <n v="48"/>
    <b v="1"/>
    <s v="music/rock"/>
    <n v="100.85533333333332"/>
    <n v="69.266666670000006"/>
    <x v="4"/>
  </r>
  <r>
    <x v="0"/>
    <x v="0"/>
    <s v="USD"/>
    <n v="1299902400"/>
    <n v="1297451245"/>
    <b v="0"/>
    <n v="59"/>
    <b v="1"/>
    <s v="music/rock"/>
    <n v="106.22116666666668"/>
    <n v="69.266666670000006"/>
    <x v="4"/>
  </r>
  <r>
    <x v="0"/>
    <x v="0"/>
    <s v="USD"/>
    <n v="1340944043"/>
    <n v="1338352043"/>
    <b v="0"/>
    <n v="79"/>
    <b v="1"/>
    <s v="music/rock"/>
    <n v="121.36666666666667"/>
    <n v="69.266666670000006"/>
    <x v="4"/>
  </r>
  <r>
    <x v="0"/>
    <x v="0"/>
    <s v="USD"/>
    <n v="1378439940"/>
    <n v="1376003254"/>
    <b v="0"/>
    <n v="14"/>
    <b v="1"/>
    <s v="music/rock"/>
    <n v="100.06666666666666"/>
    <n v="69.266666670000006"/>
    <x v="4"/>
  </r>
  <r>
    <x v="0"/>
    <x v="0"/>
    <s v="USD"/>
    <n v="1403539260"/>
    <n v="1401724860"/>
    <b v="0"/>
    <n v="106"/>
    <b v="1"/>
    <s v="music/rock"/>
    <n v="119.97755555555555"/>
    <n v="69.266666670000006"/>
    <x v="4"/>
  </r>
  <r>
    <x v="0"/>
    <x v="0"/>
    <s v="USD"/>
    <n v="1340733600"/>
    <n v="1339098689"/>
    <b v="0"/>
    <n v="25"/>
    <b v="1"/>
    <s v="music/rock"/>
    <n v="100.1"/>
    <n v="69.266666670000006"/>
    <x v="4"/>
  </r>
  <r>
    <x v="0"/>
    <x v="0"/>
    <s v="USD"/>
    <n v="1386372120"/>
    <n v="1382659060"/>
    <b v="0"/>
    <n v="25"/>
    <b v="1"/>
    <s v="music/rock"/>
    <n v="107.4"/>
    <n v="69.266666670000006"/>
    <x v="4"/>
  </r>
  <r>
    <x v="0"/>
    <x v="0"/>
    <s v="USD"/>
    <n v="1259686800"/>
    <n v="1252908330"/>
    <b v="0"/>
    <n v="29"/>
    <b v="1"/>
    <s v="music/rock"/>
    <n v="104.06666666666666"/>
    <n v="69.266666670000006"/>
    <x v="4"/>
  </r>
  <r>
    <x v="0"/>
    <x v="0"/>
    <s v="USD"/>
    <n v="1335153600"/>
    <n v="1332199618"/>
    <b v="0"/>
    <n v="43"/>
    <b v="1"/>
    <s v="music/rock"/>
    <n v="172.8"/>
    <n v="69.266666670000006"/>
    <x v="4"/>
  </r>
  <r>
    <x v="0"/>
    <x v="0"/>
    <s v="USD"/>
    <n v="1334767476"/>
    <n v="1332175476"/>
    <b v="0"/>
    <n v="46"/>
    <b v="1"/>
    <s v="music/rock"/>
    <n v="107.2505"/>
    <n v="69.266666670000006"/>
    <x v="4"/>
  </r>
  <r>
    <x v="0"/>
    <x v="0"/>
    <s v="USD"/>
    <n v="1348545540"/>
    <n v="1346345999"/>
    <b v="0"/>
    <n v="27"/>
    <b v="1"/>
    <s v="music/rock"/>
    <n v="108.23529411764706"/>
    <n v="69.266666670000006"/>
    <x v="4"/>
  </r>
  <r>
    <x v="0"/>
    <x v="0"/>
    <s v="USD"/>
    <n v="1358702480"/>
    <n v="1356110480"/>
    <b v="0"/>
    <n v="112"/>
    <b v="1"/>
    <s v="music/rock"/>
    <n v="146.08079999999998"/>
    <n v="69.266666670000006"/>
    <x v="4"/>
  </r>
  <r>
    <x v="0"/>
    <x v="0"/>
    <s v="USD"/>
    <n v="1359240856"/>
    <n v="1356648856"/>
    <b v="0"/>
    <n v="34"/>
    <b v="1"/>
    <s v="music/rock"/>
    <n v="125.25"/>
    <n v="69.266666670000006"/>
    <x v="4"/>
  </r>
  <r>
    <x v="0"/>
    <x v="0"/>
    <s v="USD"/>
    <n v="1330018426"/>
    <n v="1326994426"/>
    <b v="0"/>
    <n v="145"/>
    <b v="1"/>
    <s v="music/rock"/>
    <n v="149.07142857142856"/>
    <n v="69.266666670000006"/>
    <x v="4"/>
  </r>
  <r>
    <x v="0"/>
    <x v="0"/>
    <s v="USD"/>
    <n v="1331697540"/>
    <n v="1328749249"/>
    <b v="0"/>
    <n v="19"/>
    <b v="1"/>
    <s v="music/rock"/>
    <n v="100.6"/>
    <n v="69.266666670000006"/>
    <x v="4"/>
  </r>
  <r>
    <x v="0"/>
    <x v="0"/>
    <s v="USD"/>
    <n v="1395861033"/>
    <n v="1393272633"/>
    <b v="0"/>
    <n v="288"/>
    <b v="1"/>
    <s v="music/rock"/>
    <n v="105.07333333333332"/>
    <n v="69.266666670000006"/>
    <x v="4"/>
  </r>
  <r>
    <x v="0"/>
    <x v="0"/>
    <s v="USD"/>
    <n v="1296953209"/>
    <n v="1295657209"/>
    <b v="0"/>
    <n v="14"/>
    <b v="1"/>
    <s v="music/rock"/>
    <n v="350.16666666666663"/>
    <n v="69.266666670000006"/>
    <x v="4"/>
  </r>
  <r>
    <x v="0"/>
    <x v="0"/>
    <s v="USD"/>
    <n v="1340904416"/>
    <n v="1339694816"/>
    <b v="0"/>
    <n v="7"/>
    <b v="1"/>
    <s v="music/rock"/>
    <n v="101.25"/>
    <n v="69.266666670000006"/>
    <x v="4"/>
  </r>
  <r>
    <x v="0"/>
    <x v="0"/>
    <s v="USD"/>
    <n v="1371785496"/>
    <n v="1369193496"/>
    <b v="1"/>
    <n v="211"/>
    <b v="1"/>
    <s v="music/indie rock"/>
    <n v="133.6044"/>
    <n v="69.266666670000006"/>
    <x v="4"/>
  </r>
  <r>
    <x v="0"/>
    <x v="0"/>
    <s v="USD"/>
    <n v="1388473200"/>
    <n v="1385585434"/>
    <b v="1"/>
    <n v="85"/>
    <b v="1"/>
    <s v="music/indie rock"/>
    <n v="170.65217391304347"/>
    <n v="69.266666670000006"/>
    <x v="4"/>
  </r>
  <r>
    <x v="0"/>
    <x v="0"/>
    <s v="USD"/>
    <n v="1323747596"/>
    <n v="1320287996"/>
    <b v="1"/>
    <n v="103"/>
    <b v="1"/>
    <s v="music/indie rock"/>
    <n v="109.35829457364341"/>
    <n v="69.266666670000006"/>
    <x v="4"/>
  </r>
  <r>
    <x v="0"/>
    <x v="0"/>
    <s v="USD"/>
    <n v="1293857940"/>
    <n v="1290281691"/>
    <b v="1"/>
    <n v="113"/>
    <b v="1"/>
    <s v="music/indie rock"/>
    <n v="100.70033333333335"/>
    <n v="69.266666670000006"/>
    <x v="4"/>
  </r>
  <r>
    <x v="0"/>
    <x v="0"/>
    <s v="USD"/>
    <n v="1407520800"/>
    <n v="1405356072"/>
    <b v="1"/>
    <n v="167"/>
    <b v="1"/>
    <s v="music/indie rock"/>
    <n v="101.22777777777779"/>
    <n v="69.266666670000006"/>
    <x v="4"/>
  </r>
  <r>
    <x v="0"/>
    <x v="0"/>
    <s v="USD"/>
    <n v="1331352129"/>
    <n v="1328760129"/>
    <b v="1"/>
    <n v="73"/>
    <b v="1"/>
    <s v="music/indie rock"/>
    <n v="106.75857142857143"/>
    <n v="69.266666670000006"/>
    <x v="4"/>
  </r>
  <r>
    <x v="0"/>
    <x v="0"/>
    <s v="USD"/>
    <n v="1336245328"/>
    <n v="1333653333"/>
    <b v="1"/>
    <n v="75"/>
    <b v="1"/>
    <s v="music/indie rock"/>
    <n v="106.65777537961894"/>
    <n v="69.266666670000006"/>
    <x v="4"/>
  </r>
  <r>
    <x v="0"/>
    <x v="0"/>
    <s v="USD"/>
    <n v="1409274000"/>
    <n v="1406847996"/>
    <b v="1"/>
    <n v="614"/>
    <b v="1"/>
    <s v="music/indie rock"/>
    <n v="101.30622"/>
    <n v="69.266666670000006"/>
    <x v="4"/>
  </r>
  <r>
    <x v="0"/>
    <x v="0"/>
    <s v="USD"/>
    <n v="1362872537"/>
    <n v="1359848537"/>
    <b v="1"/>
    <n v="107"/>
    <b v="1"/>
    <s v="music/indie rock"/>
    <n v="106.67450000000001"/>
    <n v="69.266666670000006"/>
    <x v="4"/>
  </r>
  <r>
    <x v="0"/>
    <x v="0"/>
    <s v="USD"/>
    <n v="1363889015"/>
    <n v="1361300615"/>
    <b v="1"/>
    <n v="1224"/>
    <b v="1"/>
    <s v="music/indie rock"/>
    <n v="428.83978378378379"/>
    <n v="69.266666670000006"/>
    <x v="4"/>
  </r>
  <r>
    <x v="0"/>
    <x v="0"/>
    <s v="USD"/>
    <n v="1399421189"/>
    <n v="1396829189"/>
    <b v="1"/>
    <n v="104"/>
    <b v="1"/>
    <s v="music/indie rock"/>
    <n v="104.11111111111111"/>
    <n v="69.266666670000006"/>
    <x v="4"/>
  </r>
  <r>
    <x v="0"/>
    <x v="0"/>
    <s v="USD"/>
    <n v="1397862000"/>
    <n v="1395155478"/>
    <b v="1"/>
    <n v="79"/>
    <b v="1"/>
    <s v="music/indie rock"/>
    <n v="107.86666666666666"/>
    <n v="69.266666670000006"/>
    <x v="4"/>
  </r>
  <r>
    <x v="0"/>
    <x v="0"/>
    <s v="USD"/>
    <n v="1336086026"/>
    <n v="1333494026"/>
    <b v="1"/>
    <n v="157"/>
    <b v="1"/>
    <s v="music/indie rock"/>
    <n v="175.84040000000002"/>
    <n v="69.266666670000006"/>
    <x v="4"/>
  </r>
  <r>
    <x v="0"/>
    <x v="0"/>
    <s v="USD"/>
    <n v="1339074857"/>
    <n v="1336482857"/>
    <b v="1"/>
    <n v="50"/>
    <b v="1"/>
    <s v="music/indie rock"/>
    <n v="156.97"/>
    <n v="69.266666670000006"/>
    <x v="4"/>
  </r>
  <r>
    <x v="0"/>
    <x v="0"/>
    <s v="USD"/>
    <n v="1336238743"/>
    <n v="1333646743"/>
    <b v="1"/>
    <n v="64"/>
    <b v="1"/>
    <s v="music/indie rock"/>
    <n v="102.60000000000001"/>
    <n v="69.266666670000006"/>
    <x v="4"/>
  </r>
  <r>
    <x v="0"/>
    <x v="0"/>
    <s v="USD"/>
    <n v="1260383040"/>
    <n v="1253726650"/>
    <b v="1"/>
    <n v="200"/>
    <b v="1"/>
    <s v="music/indie rock"/>
    <n v="104.04266666666666"/>
    <n v="69.266666670000006"/>
    <x v="4"/>
  </r>
  <r>
    <x v="0"/>
    <x v="0"/>
    <s v="USD"/>
    <n v="1266210000"/>
    <n v="1263474049"/>
    <b v="1"/>
    <n v="22"/>
    <b v="1"/>
    <s v="music/indie rock"/>
    <n v="104"/>
    <n v="69.266666670000006"/>
    <x v="4"/>
  </r>
  <r>
    <x v="0"/>
    <x v="0"/>
    <s v="USD"/>
    <n v="1253937540"/>
    <n v="1251214014"/>
    <b v="1"/>
    <n v="163"/>
    <b v="1"/>
    <s v="music/indie rock"/>
    <n v="121.05999999999999"/>
    <n v="69.266666670000006"/>
    <x v="4"/>
  </r>
  <r>
    <x v="0"/>
    <x v="0"/>
    <s v="USD"/>
    <n v="1387072685"/>
    <n v="1384480685"/>
    <b v="1"/>
    <n v="77"/>
    <b v="1"/>
    <s v="music/indie rock"/>
    <n v="107.69999999999999"/>
    <n v="69.266666670000006"/>
    <x v="4"/>
  </r>
  <r>
    <x v="0"/>
    <x v="0"/>
    <s v="USD"/>
    <n v="1396463800"/>
    <n v="1393443400"/>
    <b v="1"/>
    <n v="89"/>
    <b v="1"/>
    <s v="music/indie rock"/>
    <n v="108.66"/>
    <n v="69.266666670000006"/>
    <x v="4"/>
  </r>
  <r>
    <x v="3"/>
    <x v="15"/>
    <s v="EUR"/>
    <n v="1491282901"/>
    <n v="1488694501"/>
    <b v="0"/>
    <n v="64"/>
    <b v="0"/>
    <s v="food/small batch"/>
    <n v="39.120962394619681"/>
    <n v="69.266666670000006"/>
    <x v="7"/>
  </r>
  <r>
    <x v="3"/>
    <x v="0"/>
    <s v="USD"/>
    <n v="1491769769"/>
    <n v="1489181369"/>
    <b v="0"/>
    <n v="4"/>
    <b v="0"/>
    <s v="food/small batch"/>
    <n v="3.1481481481481479"/>
    <n v="69.266666670000006"/>
    <x v="7"/>
  </r>
  <r>
    <x v="3"/>
    <x v="0"/>
    <s v="USD"/>
    <n v="1490033247"/>
    <n v="1489428447"/>
    <b v="0"/>
    <n v="4"/>
    <b v="0"/>
    <s v="food/small batch"/>
    <n v="48"/>
    <n v="69.266666670000006"/>
    <x v="7"/>
  </r>
  <r>
    <x v="3"/>
    <x v="1"/>
    <s v="GBP"/>
    <n v="1490559285"/>
    <n v="1487970885"/>
    <b v="0"/>
    <n v="61"/>
    <b v="0"/>
    <s v="food/small batch"/>
    <n v="20.733333333333334"/>
    <n v="69.266666670000006"/>
    <x v="7"/>
  </r>
  <r>
    <x v="3"/>
    <x v="0"/>
    <s v="USD"/>
    <n v="1490830331"/>
    <n v="1488241931"/>
    <b v="0"/>
    <n v="7"/>
    <b v="0"/>
    <s v="food/small batch"/>
    <n v="8"/>
    <n v="69.266666670000006"/>
    <x v="7"/>
  </r>
  <r>
    <x v="3"/>
    <x v="0"/>
    <s v="USD"/>
    <n v="1493571600"/>
    <n v="1489106948"/>
    <b v="0"/>
    <n v="1"/>
    <b v="0"/>
    <s v="food/small batch"/>
    <n v="0.72"/>
    <n v="69.266666670000006"/>
    <x v="7"/>
  </r>
  <r>
    <x v="0"/>
    <x v="0"/>
    <s v="USD"/>
    <n v="1409090440"/>
    <n v="1406066440"/>
    <b v="1"/>
    <n v="3355"/>
    <b v="1"/>
    <s v="food/small batch"/>
    <n v="526.09431428571429"/>
    <n v="69.266666670000006"/>
    <x v="7"/>
  </r>
  <r>
    <x v="0"/>
    <x v="0"/>
    <s v="USD"/>
    <n v="1434307537"/>
    <n v="1431715537"/>
    <b v="1"/>
    <n v="537"/>
    <b v="1"/>
    <s v="food/small batch"/>
    <n v="254.45000000000002"/>
    <n v="69.266666670000006"/>
    <x v="7"/>
  </r>
  <r>
    <x v="0"/>
    <x v="0"/>
    <s v="USD"/>
    <n v="1405609146"/>
    <n v="1403017146"/>
    <b v="1"/>
    <n v="125"/>
    <b v="1"/>
    <s v="food/small batch"/>
    <n v="105.91999999999999"/>
    <n v="69.266666670000006"/>
    <x v="7"/>
  </r>
  <r>
    <x v="0"/>
    <x v="0"/>
    <s v="USD"/>
    <n v="1451001600"/>
    <n v="1448400943"/>
    <b v="1"/>
    <n v="163"/>
    <b v="1"/>
    <s v="food/small batch"/>
    <n v="102.42285714285715"/>
    <n v="69.266666670000006"/>
    <x v="7"/>
  </r>
  <r>
    <x v="0"/>
    <x v="0"/>
    <s v="USD"/>
    <n v="1408320490"/>
    <n v="1405728490"/>
    <b v="1"/>
    <n v="283"/>
    <b v="1"/>
    <s v="food/small batch"/>
    <n v="144.31375"/>
    <n v="69.266666670000006"/>
    <x v="7"/>
  </r>
  <r>
    <x v="0"/>
    <x v="0"/>
    <s v="USD"/>
    <n v="1423235071"/>
    <n v="1420643071"/>
    <b v="1"/>
    <n v="352"/>
    <b v="1"/>
    <s v="food/small batch"/>
    <n v="106.30800000000001"/>
    <n v="69.266666670000006"/>
    <x v="7"/>
  </r>
  <r>
    <x v="0"/>
    <x v="0"/>
    <s v="USD"/>
    <n v="1401385800"/>
    <n v="1399563390"/>
    <b v="1"/>
    <n v="94"/>
    <b v="1"/>
    <s v="food/small batch"/>
    <n v="212.16666666666666"/>
    <n v="69.266666670000006"/>
    <x v="7"/>
  </r>
  <r>
    <x v="0"/>
    <x v="0"/>
    <s v="USD"/>
    <n v="1415208840"/>
    <n v="1412611498"/>
    <b v="1"/>
    <n v="67"/>
    <b v="1"/>
    <s v="food/small batch"/>
    <n v="101.95"/>
    <n v="69.266666670000006"/>
    <x v="7"/>
  </r>
  <r>
    <x v="0"/>
    <x v="0"/>
    <s v="USD"/>
    <n v="1402494243"/>
    <n v="1399902243"/>
    <b v="1"/>
    <n v="221"/>
    <b v="1"/>
    <s v="food/small batch"/>
    <n v="102.27200000000001"/>
    <n v="69.266666670000006"/>
    <x v="7"/>
  </r>
  <r>
    <x v="0"/>
    <x v="0"/>
    <s v="USD"/>
    <n v="1394316695"/>
    <n v="1390860695"/>
    <b v="1"/>
    <n v="2165"/>
    <b v="1"/>
    <s v="food/small batch"/>
    <n v="520.73254999999995"/>
    <n v="69.266666670000006"/>
    <x v="7"/>
  </r>
  <r>
    <x v="0"/>
    <x v="0"/>
    <s v="USD"/>
    <n v="1403796143"/>
    <n v="1401204143"/>
    <b v="1"/>
    <n v="179"/>
    <b v="1"/>
    <s v="food/small batch"/>
    <n v="110.65833333333333"/>
    <n v="69.266666670000006"/>
    <x v="7"/>
  </r>
  <r>
    <x v="0"/>
    <x v="0"/>
    <s v="USD"/>
    <n v="1404077484"/>
    <n v="1401485484"/>
    <b v="1"/>
    <n v="123"/>
    <b v="1"/>
    <s v="food/small batch"/>
    <n v="101.14333333333335"/>
    <n v="69.266666670000006"/>
    <x v="7"/>
  </r>
  <r>
    <x v="0"/>
    <x v="0"/>
    <s v="USD"/>
    <n v="1482134340"/>
    <n v="1479496309"/>
    <b v="1"/>
    <n v="1104"/>
    <b v="1"/>
    <s v="food/small batch"/>
    <n v="294.20799999999997"/>
    <n v="69.266666670000006"/>
    <x v="7"/>
  </r>
  <r>
    <x v="0"/>
    <x v="0"/>
    <s v="USD"/>
    <n v="1477841138"/>
    <n v="1475249138"/>
    <b v="1"/>
    <n v="403"/>
    <b v="1"/>
    <s v="food/small batch"/>
    <n v="105.77749999999999"/>
    <n v="69.266666670000006"/>
    <x v="7"/>
  </r>
  <r>
    <x v="1"/>
    <x v="0"/>
    <s v="USD"/>
    <n v="1436729504"/>
    <n v="1434137504"/>
    <b v="0"/>
    <n v="0"/>
    <b v="0"/>
    <s v="technology/web"/>
    <n v="0"/>
    <n v="69.266666670000006"/>
    <x v="2"/>
  </r>
  <r>
    <x v="1"/>
    <x v="0"/>
    <s v="USD"/>
    <n v="1412571600"/>
    <n v="1410799870"/>
    <b v="0"/>
    <n v="0"/>
    <b v="0"/>
    <s v="technology/web"/>
    <n v="0"/>
    <n v="69.266666670000006"/>
    <x v="2"/>
  </r>
  <r>
    <x v="1"/>
    <x v="0"/>
    <s v="USD"/>
    <n v="1452282420"/>
    <n v="1447962505"/>
    <b v="0"/>
    <n v="1"/>
    <b v="0"/>
    <s v="technology/web"/>
    <n v="3"/>
    <n v="69.266666670000006"/>
    <x v="2"/>
  </r>
  <r>
    <x v="1"/>
    <x v="5"/>
    <s v="CAD"/>
    <n v="1466789269"/>
    <n v="1464197269"/>
    <b v="0"/>
    <n v="1"/>
    <b v="0"/>
    <s v="technology/web"/>
    <n v="0.1"/>
    <n v="69.266666670000006"/>
    <x v="2"/>
  </r>
  <r>
    <x v="1"/>
    <x v="0"/>
    <s v="USD"/>
    <n v="1427845140"/>
    <n v="1424822556"/>
    <b v="0"/>
    <n v="0"/>
    <b v="0"/>
    <s v="technology/web"/>
    <n v="0"/>
    <n v="69.266666670000006"/>
    <x v="2"/>
  </r>
  <r>
    <x v="1"/>
    <x v="0"/>
    <s v="USD"/>
    <n v="1476731431"/>
    <n v="1472843431"/>
    <b v="0"/>
    <n v="3"/>
    <b v="0"/>
    <s v="technology/web"/>
    <n v="6.5000000000000002E-2"/>
    <n v="69.266666670000006"/>
    <x v="2"/>
  </r>
  <r>
    <x v="1"/>
    <x v="0"/>
    <s v="USD"/>
    <n v="1472135676"/>
    <n v="1469543676"/>
    <b v="0"/>
    <n v="1"/>
    <b v="0"/>
    <s v="technology/web"/>
    <n v="1.5"/>
    <n v="69.266666670000006"/>
    <x v="2"/>
  </r>
  <r>
    <x v="1"/>
    <x v="0"/>
    <s v="USD"/>
    <n v="1456006938"/>
    <n v="1450822938"/>
    <b v="0"/>
    <n v="5"/>
    <b v="0"/>
    <s v="technology/web"/>
    <n v="0.38571428571428573"/>
    <n v="69.266666670000006"/>
    <x v="2"/>
  </r>
  <r>
    <x v="1"/>
    <x v="11"/>
    <s v="SEK"/>
    <n v="1439318228"/>
    <n v="1436812628"/>
    <b v="0"/>
    <n v="0"/>
    <b v="0"/>
    <s v="technology/web"/>
    <n v="0"/>
    <n v="69.266666670000006"/>
    <x v="2"/>
  </r>
  <r>
    <x v="1"/>
    <x v="17"/>
    <s v="EUR"/>
    <n v="1483474370"/>
    <n v="1480882370"/>
    <b v="0"/>
    <n v="0"/>
    <b v="0"/>
    <s v="technology/web"/>
    <n v="0"/>
    <n v="69.266666670000006"/>
    <x v="2"/>
  </r>
  <r>
    <x v="1"/>
    <x v="4"/>
    <s v="NZD"/>
    <n v="1430360739"/>
    <n v="1427768739"/>
    <b v="0"/>
    <n v="7"/>
    <b v="0"/>
    <s v="technology/web"/>
    <n v="0.5714285714285714"/>
    <n v="69.266666670000006"/>
    <x v="2"/>
  </r>
  <r>
    <x v="1"/>
    <x v="0"/>
    <s v="USD"/>
    <n v="1433603552"/>
    <n v="1428419552"/>
    <b v="0"/>
    <n v="0"/>
    <b v="0"/>
    <s v="technology/web"/>
    <n v="0"/>
    <n v="69.266666670000006"/>
    <x v="2"/>
  </r>
  <r>
    <x v="1"/>
    <x v="0"/>
    <s v="USD"/>
    <n v="1429632822"/>
    <n v="1428596022"/>
    <b v="0"/>
    <n v="0"/>
    <b v="0"/>
    <s v="technology/web"/>
    <n v="0"/>
    <n v="69.266666670000006"/>
    <x v="2"/>
  </r>
  <r>
    <x v="1"/>
    <x v="0"/>
    <s v="USD"/>
    <n v="1420910460"/>
    <n v="1415726460"/>
    <b v="0"/>
    <n v="1"/>
    <b v="0"/>
    <s v="technology/web"/>
    <n v="7.1428571428571425E-2"/>
    <n v="69.266666670000006"/>
    <x v="2"/>
  </r>
  <r>
    <x v="1"/>
    <x v="2"/>
    <s v="AUD"/>
    <n v="1430604136"/>
    <n v="1428012136"/>
    <b v="0"/>
    <n v="2"/>
    <b v="0"/>
    <s v="technology/web"/>
    <n v="0.6875"/>
    <n v="69.266666670000006"/>
    <x v="2"/>
  </r>
  <r>
    <x v="1"/>
    <x v="9"/>
    <s v="EUR"/>
    <n v="1433530104"/>
    <n v="1430938104"/>
    <b v="0"/>
    <n v="0"/>
    <b v="0"/>
    <s v="technology/web"/>
    <n v="0"/>
    <n v="69.266666670000006"/>
    <x v="2"/>
  </r>
  <r>
    <x v="1"/>
    <x v="1"/>
    <s v="GBP"/>
    <n v="1445093578"/>
    <n v="1442501578"/>
    <b v="0"/>
    <n v="0"/>
    <b v="0"/>
    <s v="technology/web"/>
    <n v="0"/>
    <n v="69.266666670000006"/>
    <x v="2"/>
  </r>
  <r>
    <x v="1"/>
    <x v="1"/>
    <s v="GBP"/>
    <n v="1422664740"/>
    <n v="1417818036"/>
    <b v="0"/>
    <n v="0"/>
    <b v="0"/>
    <s v="technology/web"/>
    <n v="0"/>
    <n v="69.266666670000006"/>
    <x v="2"/>
  </r>
  <r>
    <x v="1"/>
    <x v="0"/>
    <s v="USD"/>
    <n v="1438616124"/>
    <n v="1433432124"/>
    <b v="0"/>
    <n v="3"/>
    <b v="0"/>
    <s v="technology/web"/>
    <n v="14.680000000000001"/>
    <n v="69.266666670000006"/>
    <x v="2"/>
  </r>
  <r>
    <x v="1"/>
    <x v="5"/>
    <s v="CAD"/>
    <n v="1454864280"/>
    <n v="1452272280"/>
    <b v="0"/>
    <n v="1"/>
    <b v="0"/>
    <s v="technology/web"/>
    <n v="0.04"/>
    <n v="69.266666670000006"/>
    <x v="2"/>
  </r>
  <r>
    <x v="1"/>
    <x v="5"/>
    <s v="CAD"/>
    <n v="1462053600"/>
    <n v="1459975008"/>
    <b v="0"/>
    <n v="0"/>
    <b v="0"/>
    <s v="technology/web"/>
    <n v="0"/>
    <n v="69.266666670000006"/>
    <x v="2"/>
  </r>
  <r>
    <x v="1"/>
    <x v="0"/>
    <s v="USD"/>
    <n v="1418315470"/>
    <n v="1415723470"/>
    <b v="0"/>
    <n v="2"/>
    <b v="0"/>
    <s v="technology/web"/>
    <n v="28.571428571428569"/>
    <n v="69.266666670000006"/>
    <x v="2"/>
  </r>
  <r>
    <x v="1"/>
    <x v="0"/>
    <s v="USD"/>
    <n v="1451348200"/>
    <n v="1447460200"/>
    <b v="0"/>
    <n v="0"/>
    <b v="0"/>
    <s v="technology/web"/>
    <n v="0"/>
    <n v="69.266666670000006"/>
    <x v="2"/>
  </r>
  <r>
    <x v="1"/>
    <x v="0"/>
    <s v="USD"/>
    <n v="1445898356"/>
    <n v="1441146356"/>
    <b v="0"/>
    <n v="0"/>
    <b v="0"/>
    <s v="technology/web"/>
    <n v="0"/>
    <n v="69.266666670000006"/>
    <x v="2"/>
  </r>
  <r>
    <x v="1"/>
    <x v="13"/>
    <s v="EUR"/>
    <n v="1453071600"/>
    <n v="1449596425"/>
    <b v="0"/>
    <n v="0"/>
    <b v="0"/>
    <s v="technology/web"/>
    <n v="0"/>
    <n v="69.266666670000006"/>
    <x v="2"/>
  </r>
  <r>
    <x v="1"/>
    <x v="1"/>
    <s v="GBP"/>
    <n v="1445431533"/>
    <n v="1442839533"/>
    <b v="0"/>
    <n v="27"/>
    <b v="0"/>
    <s v="technology/web"/>
    <n v="10.52"/>
    <n v="69.266666670000006"/>
    <x v="2"/>
  </r>
  <r>
    <x v="1"/>
    <x v="0"/>
    <s v="USD"/>
    <n v="1461622616"/>
    <n v="1456442216"/>
    <b v="0"/>
    <n v="14"/>
    <b v="0"/>
    <s v="technology/web"/>
    <n v="1.34"/>
    <n v="69.266666670000006"/>
    <x v="2"/>
  </r>
  <r>
    <x v="1"/>
    <x v="0"/>
    <s v="USD"/>
    <n v="1429028365"/>
    <n v="1425143965"/>
    <b v="0"/>
    <n v="2"/>
    <b v="0"/>
    <s v="technology/web"/>
    <n v="0.25"/>
    <n v="69.266666670000006"/>
    <x v="2"/>
  </r>
  <r>
    <x v="1"/>
    <x v="0"/>
    <s v="USD"/>
    <n v="1455132611"/>
    <n v="1452540611"/>
    <b v="0"/>
    <n v="0"/>
    <b v="0"/>
    <s v="technology/web"/>
    <n v="0"/>
    <n v="69.266666670000006"/>
    <x v="2"/>
  </r>
  <r>
    <x v="1"/>
    <x v="0"/>
    <s v="USD"/>
    <n v="1418877141"/>
    <n v="1416285141"/>
    <b v="0"/>
    <n v="4"/>
    <b v="0"/>
    <s v="technology/web"/>
    <n v="0.32800000000000001"/>
    <n v="69.266666670000006"/>
    <x v="2"/>
  </r>
  <r>
    <x v="1"/>
    <x v="0"/>
    <s v="USD"/>
    <n v="1435257596"/>
    <n v="1432665596"/>
    <b v="0"/>
    <n v="0"/>
    <b v="0"/>
    <s v="technology/web"/>
    <n v="0"/>
    <n v="69.266666670000006"/>
    <x v="2"/>
  </r>
  <r>
    <x v="1"/>
    <x v="2"/>
    <s v="AUD"/>
    <n v="1429839571"/>
    <n v="1427247571"/>
    <b v="0"/>
    <n v="6"/>
    <b v="0"/>
    <s v="technology/web"/>
    <n v="3.2727272727272729"/>
    <n v="69.266666670000006"/>
    <x v="2"/>
  </r>
  <r>
    <x v="1"/>
    <x v="11"/>
    <s v="SEK"/>
    <n v="1440863624"/>
    <n v="1438271624"/>
    <b v="0"/>
    <n v="1"/>
    <b v="0"/>
    <s v="technology/web"/>
    <n v="5.8823529411764705E-3"/>
    <n v="69.266666670000006"/>
    <x v="2"/>
  </r>
  <r>
    <x v="1"/>
    <x v="0"/>
    <s v="USD"/>
    <n v="1423772060"/>
    <n v="1421180060"/>
    <b v="0"/>
    <n v="1"/>
    <b v="0"/>
    <s v="technology/web"/>
    <n v="4.5454545454545456E-2"/>
    <n v="69.266666670000006"/>
    <x v="2"/>
  </r>
  <r>
    <x v="1"/>
    <x v="0"/>
    <s v="USD"/>
    <n v="1473451437"/>
    <n v="1470859437"/>
    <b v="0"/>
    <n v="0"/>
    <b v="0"/>
    <s v="technology/web"/>
    <n v="0"/>
    <n v="69.266666670000006"/>
    <x v="2"/>
  </r>
  <r>
    <x v="1"/>
    <x v="0"/>
    <s v="USD"/>
    <n v="1449785566"/>
    <n v="1447193566"/>
    <b v="0"/>
    <n v="4"/>
    <b v="0"/>
    <s v="technology/web"/>
    <n v="10.877666666666666"/>
    <n v="69.266666670000006"/>
    <x v="2"/>
  </r>
  <r>
    <x v="1"/>
    <x v="5"/>
    <s v="CAD"/>
    <n v="1480110783"/>
    <n v="1477515183"/>
    <b v="0"/>
    <n v="0"/>
    <b v="0"/>
    <s v="technology/web"/>
    <n v="0"/>
    <n v="69.266666670000006"/>
    <x v="2"/>
  </r>
  <r>
    <x v="1"/>
    <x v="0"/>
    <s v="USD"/>
    <n v="1440548330"/>
    <n v="1438042730"/>
    <b v="0"/>
    <n v="0"/>
    <b v="0"/>
    <s v="technology/web"/>
    <n v="0"/>
    <n v="69.266666670000006"/>
    <x v="2"/>
  </r>
  <r>
    <x v="1"/>
    <x v="0"/>
    <s v="USD"/>
    <n v="1444004616"/>
    <n v="1440116616"/>
    <b v="0"/>
    <n v="0"/>
    <b v="0"/>
    <s v="technology/web"/>
    <n v="0"/>
    <n v="69.266666670000006"/>
    <x v="2"/>
  </r>
  <r>
    <x v="1"/>
    <x v="0"/>
    <s v="USD"/>
    <n v="1443726142"/>
    <n v="1441134142"/>
    <b v="0"/>
    <n v="3"/>
    <b v="0"/>
    <s v="technology/web"/>
    <n v="0.36666666666666664"/>
    <n v="69.266666670000006"/>
    <x v="2"/>
  </r>
  <r>
    <x v="1"/>
    <x v="0"/>
    <s v="USD"/>
    <n v="1428704848"/>
    <n v="1426112848"/>
    <b v="0"/>
    <n v="7"/>
    <b v="0"/>
    <s v="technology/web"/>
    <n v="1.8193398957730169"/>
    <n v="69.266666670000006"/>
    <x v="2"/>
  </r>
  <r>
    <x v="1"/>
    <x v="0"/>
    <s v="USD"/>
    <n v="1438662603"/>
    <n v="1436502603"/>
    <b v="0"/>
    <n v="2"/>
    <b v="0"/>
    <s v="technology/web"/>
    <n v="2.5"/>
    <n v="69.266666670000006"/>
    <x v="2"/>
  </r>
  <r>
    <x v="1"/>
    <x v="4"/>
    <s v="NZD"/>
    <n v="1424568107"/>
    <n v="1421976107"/>
    <b v="0"/>
    <n v="3"/>
    <b v="0"/>
    <s v="technology/web"/>
    <n v="4.3499999999999996"/>
    <n v="69.266666670000006"/>
    <x v="2"/>
  </r>
  <r>
    <x v="1"/>
    <x v="0"/>
    <s v="USD"/>
    <n v="1415932643"/>
    <n v="1413337043"/>
    <b v="0"/>
    <n v="8"/>
    <b v="0"/>
    <s v="technology/web"/>
    <n v="0.8"/>
    <n v="69.266666670000006"/>
    <x v="2"/>
  </r>
  <r>
    <x v="1"/>
    <x v="0"/>
    <s v="USD"/>
    <n v="1438793432"/>
    <n v="1436201432"/>
    <b v="0"/>
    <n v="7"/>
    <b v="0"/>
    <s v="technology/web"/>
    <n v="1.2123076923076923"/>
    <n v="69.266666670000006"/>
    <x v="2"/>
  </r>
  <r>
    <x v="1"/>
    <x v="5"/>
    <s v="CAD"/>
    <n v="1420920424"/>
    <n v="1415736424"/>
    <b v="0"/>
    <n v="0"/>
    <b v="0"/>
    <s v="technology/web"/>
    <n v="0"/>
    <n v="69.266666670000006"/>
    <x v="2"/>
  </r>
  <r>
    <x v="1"/>
    <x v="0"/>
    <s v="USD"/>
    <n v="1469199740"/>
    <n v="1465311740"/>
    <b v="0"/>
    <n v="3"/>
    <b v="0"/>
    <s v="technology/web"/>
    <n v="0.68399999999999994"/>
    <n v="69.266666670000006"/>
    <x v="2"/>
  </r>
  <r>
    <x v="1"/>
    <x v="0"/>
    <s v="USD"/>
    <n v="1421350140"/>
    <n v="1418761759"/>
    <b v="0"/>
    <n v="8"/>
    <b v="0"/>
    <s v="technology/web"/>
    <n v="1.2513513513513512"/>
    <n v="69.266666670000006"/>
    <x v="2"/>
  </r>
  <r>
    <x v="1"/>
    <x v="6"/>
    <s v="EUR"/>
    <n v="1437861540"/>
    <n v="1435160452"/>
    <b v="0"/>
    <n v="1"/>
    <b v="0"/>
    <s v="technology/web"/>
    <n v="0.1875"/>
    <n v="69.266666670000006"/>
    <x v="2"/>
  </r>
  <r>
    <x v="1"/>
    <x v="2"/>
    <s v="AUD"/>
    <n v="1420352264"/>
    <n v="1416896264"/>
    <b v="0"/>
    <n v="0"/>
    <b v="0"/>
    <s v="technology/web"/>
    <n v="0"/>
    <n v="69.266666670000006"/>
    <x v="2"/>
  </r>
  <r>
    <x v="1"/>
    <x v="0"/>
    <s v="USD"/>
    <n v="1427825044"/>
    <n v="1425236644"/>
    <b v="0"/>
    <n v="1"/>
    <b v="0"/>
    <s v="technology/web"/>
    <n v="0.125"/>
    <n v="69.266666670000006"/>
    <x v="2"/>
  </r>
  <r>
    <x v="1"/>
    <x v="0"/>
    <s v="USD"/>
    <n v="1446087223"/>
    <n v="1443495223"/>
    <b v="0"/>
    <n v="0"/>
    <b v="0"/>
    <s v="technology/web"/>
    <n v="0"/>
    <n v="69.266666670000006"/>
    <x v="2"/>
  </r>
  <r>
    <x v="1"/>
    <x v="0"/>
    <s v="USD"/>
    <n v="1439048017"/>
    <n v="1436456017"/>
    <b v="0"/>
    <n v="1"/>
    <b v="0"/>
    <s v="technology/web"/>
    <n v="0.05"/>
    <n v="69.266666670000006"/>
    <x v="2"/>
  </r>
  <r>
    <x v="1"/>
    <x v="17"/>
    <s v="EUR"/>
    <n v="1424940093"/>
    <n v="1422348093"/>
    <b v="0"/>
    <n v="2"/>
    <b v="0"/>
    <s v="technology/web"/>
    <n v="0.06"/>
    <n v="69.266666670000006"/>
    <x v="2"/>
  </r>
  <r>
    <x v="1"/>
    <x v="0"/>
    <s v="USD"/>
    <n v="1484038620"/>
    <n v="1481597687"/>
    <b v="0"/>
    <n v="0"/>
    <b v="0"/>
    <s v="technology/web"/>
    <n v="0"/>
    <n v="69.266666670000006"/>
    <x v="2"/>
  </r>
  <r>
    <x v="1"/>
    <x v="16"/>
    <s v="CHF"/>
    <n v="1444940558"/>
    <n v="1442348558"/>
    <b v="0"/>
    <n v="1"/>
    <b v="0"/>
    <s v="technology/web"/>
    <n v="0.2"/>
    <n v="69.266666670000006"/>
    <x v="2"/>
  </r>
  <r>
    <x v="1"/>
    <x v="0"/>
    <s v="USD"/>
    <n v="1420233256"/>
    <n v="1417641256"/>
    <b v="0"/>
    <n v="0"/>
    <b v="0"/>
    <s v="technology/web"/>
    <n v="0"/>
    <n v="69.266666670000006"/>
    <x v="2"/>
  </r>
  <r>
    <x v="1"/>
    <x v="0"/>
    <s v="USD"/>
    <n v="1435874384"/>
    <n v="1433282384"/>
    <b v="0"/>
    <n v="0"/>
    <b v="0"/>
    <s v="technology/web"/>
    <n v="0"/>
    <n v="69.266666670000006"/>
    <x v="2"/>
  </r>
  <r>
    <x v="1"/>
    <x v="11"/>
    <s v="SEK"/>
    <n v="1418934506"/>
    <n v="1415910506"/>
    <b v="0"/>
    <n v="0"/>
    <b v="0"/>
    <s v="technology/web"/>
    <n v="0"/>
    <n v="69.266666670000006"/>
    <x v="2"/>
  </r>
  <r>
    <x v="1"/>
    <x v="2"/>
    <s v="AUD"/>
    <n v="1460615164"/>
    <n v="1458023164"/>
    <b v="0"/>
    <n v="0"/>
    <b v="0"/>
    <s v="technology/web"/>
    <n v="0"/>
    <n v="69.266666670000006"/>
    <x v="2"/>
  </r>
  <r>
    <x v="2"/>
    <x v="0"/>
    <s v="USD"/>
    <n v="1457207096"/>
    <n v="1452023096"/>
    <b v="0"/>
    <n v="9"/>
    <b v="0"/>
    <s v="food/food trucks"/>
    <n v="0.71785714285714286"/>
    <n v="69.266666670000006"/>
    <x v="7"/>
  </r>
  <r>
    <x v="2"/>
    <x v="0"/>
    <s v="USD"/>
    <n v="1431533931"/>
    <n v="1428941931"/>
    <b v="0"/>
    <n v="1"/>
    <b v="0"/>
    <s v="food/food trucks"/>
    <n v="0.43333333333333329"/>
    <n v="69.266666670000006"/>
    <x v="7"/>
  </r>
  <r>
    <x v="2"/>
    <x v="1"/>
    <s v="GBP"/>
    <n v="1459368658"/>
    <n v="1454188258"/>
    <b v="0"/>
    <n v="12"/>
    <b v="0"/>
    <s v="food/food trucks"/>
    <n v="16.833333333333332"/>
    <n v="69.266666670000006"/>
    <x v="7"/>
  </r>
  <r>
    <x v="2"/>
    <x v="0"/>
    <s v="USD"/>
    <n v="1451782607"/>
    <n v="1449190607"/>
    <b v="0"/>
    <n v="0"/>
    <b v="0"/>
    <s v="food/food trucks"/>
    <n v="0"/>
    <n v="69.266666670000006"/>
    <x v="7"/>
  </r>
  <r>
    <x v="2"/>
    <x v="0"/>
    <s v="USD"/>
    <n v="1472911375"/>
    <n v="1471096975"/>
    <b v="0"/>
    <n v="20"/>
    <b v="0"/>
    <s v="food/food trucks"/>
    <n v="22.52"/>
    <n v="69.266666670000006"/>
    <x v="7"/>
  </r>
  <r>
    <x v="2"/>
    <x v="0"/>
    <s v="USD"/>
    <n v="1421635190"/>
    <n v="1418179190"/>
    <b v="0"/>
    <n v="16"/>
    <b v="0"/>
    <s v="food/food trucks"/>
    <n v="41.384615384615387"/>
    <n v="69.266666670000006"/>
    <x v="7"/>
  </r>
  <r>
    <x v="2"/>
    <x v="0"/>
    <s v="USD"/>
    <n v="1428732000"/>
    <n v="1426772928"/>
    <b v="0"/>
    <n v="33"/>
    <b v="0"/>
    <s v="food/food trucks"/>
    <n v="25.259090909090908"/>
    <n v="69.266666670000006"/>
    <x v="7"/>
  </r>
  <r>
    <x v="2"/>
    <x v="0"/>
    <s v="USD"/>
    <n v="1415247757"/>
    <n v="1412652157"/>
    <b v="0"/>
    <n v="2"/>
    <b v="0"/>
    <s v="food/food trucks"/>
    <n v="0.2"/>
    <n v="69.266666670000006"/>
    <x v="7"/>
  </r>
  <r>
    <x v="2"/>
    <x v="0"/>
    <s v="USD"/>
    <n v="1439931675"/>
    <n v="1437339675"/>
    <b v="0"/>
    <n v="6"/>
    <b v="0"/>
    <s v="food/food trucks"/>
    <n v="1.8399999999999999"/>
    <n v="69.266666670000006"/>
    <x v="7"/>
  </r>
  <r>
    <x v="2"/>
    <x v="2"/>
    <s v="AUD"/>
    <n v="1441619275"/>
    <n v="1439027275"/>
    <b v="0"/>
    <n v="0"/>
    <b v="0"/>
    <s v="food/food trucks"/>
    <n v="0"/>
    <n v="69.266666670000006"/>
    <x v="7"/>
  </r>
  <r>
    <x v="2"/>
    <x v="0"/>
    <s v="USD"/>
    <n v="1440524082"/>
    <n v="1437932082"/>
    <b v="0"/>
    <n v="3"/>
    <b v="0"/>
    <s v="food/food trucks"/>
    <n v="0.60399999999999998"/>
    <n v="69.266666670000006"/>
    <x v="7"/>
  </r>
  <r>
    <x v="2"/>
    <x v="6"/>
    <s v="EUR"/>
    <n v="1480185673"/>
    <n v="1476294073"/>
    <b v="0"/>
    <n v="0"/>
    <b v="0"/>
    <s v="food/food trucks"/>
    <n v="0"/>
    <n v="69.266666670000006"/>
    <x v="7"/>
  </r>
  <r>
    <x v="2"/>
    <x v="0"/>
    <s v="USD"/>
    <n v="1401579000"/>
    <n v="1398911882"/>
    <b v="0"/>
    <n v="3"/>
    <b v="0"/>
    <s v="food/food trucks"/>
    <n v="0.83333333333333337"/>
    <n v="69.266666670000006"/>
    <x v="7"/>
  </r>
  <r>
    <x v="2"/>
    <x v="0"/>
    <s v="USD"/>
    <n v="1440215940"/>
    <n v="1436805660"/>
    <b v="0"/>
    <n v="13"/>
    <b v="0"/>
    <s v="food/food trucks"/>
    <n v="3.0666666666666664"/>
    <n v="69.266666670000006"/>
    <x v="7"/>
  </r>
  <r>
    <x v="2"/>
    <x v="0"/>
    <s v="USD"/>
    <n v="1468615346"/>
    <n v="1466023346"/>
    <b v="0"/>
    <n v="6"/>
    <b v="0"/>
    <s v="food/food trucks"/>
    <n v="0.55833333333333335"/>
    <n v="69.266666670000006"/>
    <x v="7"/>
  </r>
  <r>
    <x v="2"/>
    <x v="0"/>
    <s v="USD"/>
    <n v="1426345200"/>
    <n v="1421343743"/>
    <b v="0"/>
    <n v="1"/>
    <b v="0"/>
    <s v="food/food trucks"/>
    <n v="2.5000000000000001E-2"/>
    <n v="69.266666670000006"/>
    <x v="7"/>
  </r>
  <r>
    <x v="2"/>
    <x v="0"/>
    <s v="USD"/>
    <n v="1407705187"/>
    <n v="1405113187"/>
    <b v="0"/>
    <n v="0"/>
    <b v="0"/>
    <s v="food/food trucks"/>
    <n v="0"/>
    <n v="69.266666670000006"/>
    <x v="7"/>
  </r>
  <r>
    <x v="2"/>
    <x v="0"/>
    <s v="USD"/>
    <n v="1427225644"/>
    <n v="1422045244"/>
    <b v="0"/>
    <n v="5"/>
    <b v="0"/>
    <s v="food/food trucks"/>
    <n v="0.02"/>
    <n v="69.266666670000006"/>
    <x v="7"/>
  </r>
  <r>
    <x v="2"/>
    <x v="0"/>
    <s v="USD"/>
    <n v="1424281389"/>
    <n v="1419097389"/>
    <b v="0"/>
    <n v="0"/>
    <b v="0"/>
    <s v="food/food trucks"/>
    <n v="0"/>
    <n v="69.266666670000006"/>
    <x v="7"/>
  </r>
  <r>
    <x v="2"/>
    <x v="0"/>
    <s v="USD"/>
    <n v="1415583695"/>
    <n v="1410396095"/>
    <b v="0"/>
    <n v="36"/>
    <b v="0"/>
    <s v="food/food trucks"/>
    <n v="14.825133372851216"/>
    <n v="69.266666670000006"/>
    <x v="7"/>
  </r>
  <r>
    <x v="2"/>
    <x v="0"/>
    <s v="USD"/>
    <n v="1424536196"/>
    <n v="1421944196"/>
    <b v="0"/>
    <n v="1"/>
    <b v="0"/>
    <s v="food/food trucks"/>
    <n v="1.6666666666666666E-2"/>
    <n v="69.266666670000006"/>
    <x v="7"/>
  </r>
  <r>
    <x v="2"/>
    <x v="0"/>
    <s v="USD"/>
    <n v="1426091036"/>
    <n v="1423502636"/>
    <b v="0"/>
    <n v="1"/>
    <b v="0"/>
    <s v="food/food trucks"/>
    <n v="0.2"/>
    <n v="69.266666670000006"/>
    <x v="7"/>
  </r>
  <r>
    <x v="2"/>
    <x v="0"/>
    <s v="USD"/>
    <n v="1420044890"/>
    <n v="1417452890"/>
    <b v="0"/>
    <n v="1"/>
    <b v="0"/>
    <s v="food/food trucks"/>
    <n v="1.3333333333333334E-2"/>
    <n v="69.266666670000006"/>
    <x v="7"/>
  </r>
  <r>
    <x v="2"/>
    <x v="0"/>
    <s v="USD"/>
    <n v="1414445108"/>
    <n v="1411853108"/>
    <b v="0"/>
    <n v="9"/>
    <b v="0"/>
    <s v="food/food trucks"/>
    <n v="1.24"/>
    <n v="69.266666670000006"/>
    <x v="7"/>
  </r>
  <r>
    <x v="2"/>
    <x v="0"/>
    <s v="USD"/>
    <n v="1464386640"/>
    <n v="1463090149"/>
    <b v="0"/>
    <n v="1"/>
    <b v="0"/>
    <s v="food/food trucks"/>
    <n v="2.8571428571428574E-2"/>
    <n v="69.266666670000006"/>
    <x v="7"/>
  </r>
  <r>
    <x v="2"/>
    <x v="0"/>
    <s v="USD"/>
    <n v="1439006692"/>
    <n v="1433822692"/>
    <b v="0"/>
    <n v="0"/>
    <b v="0"/>
    <s v="food/food trucks"/>
    <n v="0"/>
    <n v="69.266666670000006"/>
    <x v="7"/>
  </r>
  <r>
    <x v="2"/>
    <x v="0"/>
    <s v="USD"/>
    <n v="1458715133"/>
    <n v="1455262733"/>
    <b v="0"/>
    <n v="1"/>
    <b v="0"/>
    <s v="food/food trucks"/>
    <n v="2E-3"/>
    <n v="69.266666670000006"/>
    <x v="7"/>
  </r>
  <r>
    <x v="2"/>
    <x v="0"/>
    <s v="USD"/>
    <n v="1426182551"/>
    <n v="1423594151"/>
    <b v="0"/>
    <n v="1"/>
    <b v="0"/>
    <s v="food/food trucks"/>
    <n v="2.8571428571428571E-3"/>
    <n v="69.266666670000006"/>
    <x v="7"/>
  </r>
  <r>
    <x v="2"/>
    <x v="10"/>
    <s v="NOK"/>
    <n v="1486313040"/>
    <n v="1483131966"/>
    <b v="0"/>
    <n v="4"/>
    <b v="0"/>
    <s v="food/food trucks"/>
    <n v="1.4321428571428572"/>
    <n v="69.266666670000006"/>
    <x v="7"/>
  </r>
  <r>
    <x v="2"/>
    <x v="0"/>
    <s v="USD"/>
    <n v="1455246504"/>
    <n v="1452654504"/>
    <b v="0"/>
    <n v="2"/>
    <b v="0"/>
    <s v="food/food trucks"/>
    <n v="0.70000000000000007"/>
    <n v="69.266666670000006"/>
    <x v="7"/>
  </r>
  <r>
    <x v="2"/>
    <x v="0"/>
    <s v="USD"/>
    <n v="1467080613"/>
    <n v="1461896613"/>
    <b v="0"/>
    <n v="2"/>
    <b v="0"/>
    <s v="food/food trucks"/>
    <n v="2E-3"/>
    <n v="69.266666670000006"/>
    <x v="7"/>
  </r>
  <r>
    <x v="2"/>
    <x v="0"/>
    <s v="USD"/>
    <n v="1425791697"/>
    <n v="1423199697"/>
    <b v="0"/>
    <n v="2"/>
    <b v="0"/>
    <s v="food/food trucks"/>
    <n v="1.4285714285714287E-2"/>
    <n v="69.266666670000006"/>
    <x v="7"/>
  </r>
  <r>
    <x v="2"/>
    <x v="0"/>
    <s v="USD"/>
    <n v="1456608943"/>
    <n v="1454016943"/>
    <b v="0"/>
    <n v="0"/>
    <b v="0"/>
    <s v="food/food trucks"/>
    <n v="0"/>
    <n v="69.266666670000006"/>
    <x v="7"/>
  </r>
  <r>
    <x v="2"/>
    <x v="0"/>
    <s v="USD"/>
    <n v="1438662474"/>
    <n v="1435206474"/>
    <b v="0"/>
    <n v="2"/>
    <b v="0"/>
    <s v="food/food trucks"/>
    <n v="0.13"/>
    <n v="69.266666670000006"/>
    <x v="7"/>
  </r>
  <r>
    <x v="2"/>
    <x v="11"/>
    <s v="SEK"/>
    <n v="1444027186"/>
    <n v="1441435186"/>
    <b v="0"/>
    <n v="4"/>
    <b v="0"/>
    <s v="food/food trucks"/>
    <n v="0.48960000000000004"/>
    <n v="69.266666670000006"/>
    <x v="7"/>
  </r>
  <r>
    <x v="2"/>
    <x v="5"/>
    <s v="CAD"/>
    <n v="1454078770"/>
    <n v="1448894770"/>
    <b v="0"/>
    <n v="2"/>
    <b v="0"/>
    <s v="food/food trucks"/>
    <n v="3.8461538461538464E-2"/>
    <n v="69.266666670000006"/>
    <x v="7"/>
  </r>
  <r>
    <x v="2"/>
    <x v="0"/>
    <s v="USD"/>
    <n v="1426615200"/>
    <n v="1422400188"/>
    <b v="0"/>
    <n v="0"/>
    <b v="0"/>
    <s v="food/food trucks"/>
    <n v="0"/>
    <n v="69.266666670000006"/>
    <x v="7"/>
  </r>
  <r>
    <x v="2"/>
    <x v="0"/>
    <s v="USD"/>
    <n v="1449529062"/>
    <n v="1444341462"/>
    <b v="0"/>
    <n v="1"/>
    <b v="0"/>
    <s v="food/food trucks"/>
    <n v="0.33333333333333337"/>
    <n v="69.266666670000006"/>
    <x v="7"/>
  </r>
  <r>
    <x v="2"/>
    <x v="0"/>
    <s v="USD"/>
    <n v="1445197129"/>
    <n v="1442605129"/>
    <b v="0"/>
    <n v="0"/>
    <b v="0"/>
    <s v="food/food trucks"/>
    <n v="0"/>
    <n v="69.266666670000006"/>
    <x v="7"/>
  </r>
  <r>
    <x v="2"/>
    <x v="18"/>
    <s v="EUR"/>
    <n v="1455399313"/>
    <n v="1452807313"/>
    <b v="0"/>
    <n v="2"/>
    <b v="0"/>
    <s v="food/food trucks"/>
    <n v="0.2"/>
    <n v="69.266666670000006"/>
    <x v="7"/>
  </r>
  <r>
    <x v="0"/>
    <x v="0"/>
    <s v="USD"/>
    <n v="1437627540"/>
    <n v="1435806054"/>
    <b v="0"/>
    <n v="109"/>
    <b v="1"/>
    <s v="food/small batch"/>
    <n v="107.88"/>
    <n v="69.266666670000006"/>
    <x v="7"/>
  </r>
  <r>
    <x v="0"/>
    <x v="0"/>
    <s v="USD"/>
    <n v="1426777228"/>
    <n v="1424188828"/>
    <b v="0"/>
    <n v="372"/>
    <b v="1"/>
    <s v="food/small batch"/>
    <n v="125.94166666666666"/>
    <n v="69.266666670000006"/>
    <x v="7"/>
  </r>
  <r>
    <x v="0"/>
    <x v="0"/>
    <s v="USD"/>
    <n v="1408114822"/>
    <n v="1405522822"/>
    <b v="0"/>
    <n v="311"/>
    <b v="1"/>
    <s v="food/small batch"/>
    <n v="202.51495"/>
    <n v="69.266666670000006"/>
    <x v="7"/>
  </r>
  <r>
    <x v="0"/>
    <x v="0"/>
    <s v="USD"/>
    <n v="1464199591"/>
    <n v="1461607591"/>
    <b v="0"/>
    <n v="61"/>
    <b v="1"/>
    <s v="food/small batch"/>
    <n v="108.60000000000001"/>
    <n v="69.266666670000006"/>
    <x v="7"/>
  </r>
  <r>
    <x v="0"/>
    <x v="0"/>
    <s v="USD"/>
    <n v="1443242021"/>
    <n v="1440650021"/>
    <b v="0"/>
    <n v="115"/>
    <b v="1"/>
    <s v="food/small batch"/>
    <n v="172.8"/>
    <n v="69.266666670000006"/>
    <x v="7"/>
  </r>
  <r>
    <x v="0"/>
    <x v="0"/>
    <s v="USD"/>
    <n v="1480174071"/>
    <n v="1477578471"/>
    <b v="0"/>
    <n v="111"/>
    <b v="1"/>
    <s v="food/small batch"/>
    <n v="167.98"/>
    <n v="69.266666670000006"/>
    <x v="7"/>
  </r>
  <r>
    <x v="0"/>
    <x v="0"/>
    <s v="USD"/>
    <n v="1478923200"/>
    <n v="1476184593"/>
    <b v="0"/>
    <n v="337"/>
    <b v="1"/>
    <s v="food/small batch"/>
    <n v="427.20000000000005"/>
    <n v="69.266666670000006"/>
    <x v="7"/>
  </r>
  <r>
    <x v="0"/>
    <x v="0"/>
    <s v="USD"/>
    <n v="1472621760"/>
    <n v="1472110513"/>
    <b v="0"/>
    <n v="9"/>
    <b v="1"/>
    <s v="food/small batch"/>
    <n v="107.5"/>
    <n v="69.266666670000006"/>
    <x v="7"/>
  </r>
  <r>
    <x v="0"/>
    <x v="0"/>
    <s v="USD"/>
    <n v="1417321515"/>
    <n v="1414725915"/>
    <b v="0"/>
    <n v="120"/>
    <b v="1"/>
    <s v="food/small batch"/>
    <n v="108"/>
    <n v="69.266666670000006"/>
    <x v="7"/>
  </r>
  <r>
    <x v="0"/>
    <x v="0"/>
    <s v="USD"/>
    <n v="1414465860"/>
    <n v="1411177456"/>
    <b v="0"/>
    <n v="102"/>
    <b v="1"/>
    <s v="food/small batch"/>
    <n v="101.53353333333335"/>
    <n v="69.266666670000006"/>
    <x v="7"/>
  </r>
  <r>
    <x v="0"/>
    <x v="0"/>
    <s v="USD"/>
    <n v="1488750490"/>
    <n v="1487022490"/>
    <b v="0"/>
    <n v="186"/>
    <b v="1"/>
    <s v="food/small batch"/>
    <n v="115.45"/>
    <n v="69.266666670000006"/>
    <x v="7"/>
  </r>
  <r>
    <x v="0"/>
    <x v="0"/>
    <s v="USD"/>
    <n v="1451430000"/>
    <n v="1448914500"/>
    <b v="0"/>
    <n v="15"/>
    <b v="1"/>
    <s v="food/small batch"/>
    <n v="133.5"/>
    <n v="69.266666670000006"/>
    <x v="7"/>
  </r>
  <r>
    <x v="0"/>
    <x v="0"/>
    <s v="USD"/>
    <n v="1486053409"/>
    <n v="1483461409"/>
    <b v="0"/>
    <n v="67"/>
    <b v="1"/>
    <s v="food/small batch"/>
    <n v="154.69999999999999"/>
    <n v="69.266666670000006"/>
    <x v="7"/>
  </r>
  <r>
    <x v="0"/>
    <x v="0"/>
    <s v="USD"/>
    <n v="1489207808"/>
    <n v="1486183808"/>
    <b v="0"/>
    <n v="130"/>
    <b v="1"/>
    <s v="food/small batch"/>
    <n v="100.84571428571429"/>
    <n v="69.266666670000006"/>
    <x v="7"/>
  </r>
  <r>
    <x v="0"/>
    <x v="0"/>
    <s v="USD"/>
    <n v="1461177950"/>
    <n v="1458758750"/>
    <b v="0"/>
    <n v="16"/>
    <b v="1"/>
    <s v="food/small batch"/>
    <n v="182"/>
    <n v="69.266666670000006"/>
    <x v="7"/>
  </r>
  <r>
    <x v="0"/>
    <x v="0"/>
    <s v="USD"/>
    <n v="1488063839"/>
    <n v="1485471839"/>
    <b v="0"/>
    <n v="67"/>
    <b v="1"/>
    <s v="food/small batch"/>
    <n v="180.86666666666667"/>
    <n v="69.266666670000006"/>
    <x v="7"/>
  </r>
  <r>
    <x v="0"/>
    <x v="0"/>
    <s v="USD"/>
    <n v="1458826056"/>
    <n v="1456237656"/>
    <b v="0"/>
    <n v="124"/>
    <b v="1"/>
    <s v="food/small batch"/>
    <n v="102.30434782608695"/>
    <n v="69.266666670000006"/>
    <x v="7"/>
  </r>
  <r>
    <x v="0"/>
    <x v="0"/>
    <s v="USD"/>
    <n v="1465498800"/>
    <n v="1462481718"/>
    <b v="0"/>
    <n v="80"/>
    <b v="1"/>
    <s v="food/small batch"/>
    <n v="110.17999999999999"/>
    <n v="69.266666670000006"/>
    <x v="7"/>
  </r>
  <r>
    <x v="0"/>
    <x v="0"/>
    <s v="USD"/>
    <n v="1458742685"/>
    <n v="1454858285"/>
    <b v="0"/>
    <n v="282"/>
    <b v="1"/>
    <s v="food/small batch"/>
    <n v="102.25"/>
    <n v="69.266666670000006"/>
    <x v="7"/>
  </r>
  <r>
    <x v="0"/>
    <x v="0"/>
    <s v="USD"/>
    <n v="1483417020"/>
    <n v="1480480167"/>
    <b v="0"/>
    <n v="68"/>
    <b v="1"/>
    <s v="food/small batch"/>
    <n v="100.78823529411764"/>
    <n v="69.266666670000006"/>
    <x v="7"/>
  </r>
  <r>
    <x v="0"/>
    <x v="0"/>
    <s v="USD"/>
    <n v="1317438000"/>
    <n v="1314577097"/>
    <b v="0"/>
    <n v="86"/>
    <b v="1"/>
    <s v="music/indie rock"/>
    <n v="103.8"/>
    <n v="69.266666670000006"/>
    <x v="4"/>
  </r>
  <r>
    <x v="0"/>
    <x v="0"/>
    <s v="USD"/>
    <n v="1342672096"/>
    <n v="1340944096"/>
    <b v="0"/>
    <n v="115"/>
    <b v="1"/>
    <s v="music/indie rock"/>
    <n v="110.70833333333334"/>
    <n v="69.266666670000006"/>
    <x v="4"/>
  </r>
  <r>
    <x v="0"/>
    <x v="0"/>
    <s v="USD"/>
    <n v="1366138800"/>
    <n v="1362710425"/>
    <b v="0"/>
    <n v="75"/>
    <b v="1"/>
    <s v="music/indie rock"/>
    <n v="116.25000000000001"/>
    <n v="69.266666670000006"/>
    <x v="4"/>
  </r>
  <r>
    <x v="0"/>
    <x v="5"/>
    <s v="CAD"/>
    <n v="1443641340"/>
    <n v="1441143397"/>
    <b v="0"/>
    <n v="43"/>
    <b v="1"/>
    <s v="music/indie rock"/>
    <n v="111.1"/>
    <n v="69.266666670000006"/>
    <x v="4"/>
  </r>
  <r>
    <x v="0"/>
    <x v="0"/>
    <s v="USD"/>
    <n v="1348420548"/>
    <n v="1345828548"/>
    <b v="0"/>
    <n v="48"/>
    <b v="1"/>
    <s v="music/indie rock"/>
    <n v="180.14285714285714"/>
    <n v="69.266666670000006"/>
    <x v="4"/>
  </r>
  <r>
    <x v="0"/>
    <x v="0"/>
    <s v="USD"/>
    <n v="1368066453"/>
    <n v="1365474453"/>
    <b v="0"/>
    <n v="52"/>
    <b v="1"/>
    <s v="music/indie rock"/>
    <n v="100"/>
    <n v="69.266666670000006"/>
    <x v="4"/>
  </r>
  <r>
    <x v="0"/>
    <x v="0"/>
    <s v="USD"/>
    <n v="1336669200"/>
    <n v="1335473931"/>
    <b v="0"/>
    <n v="43"/>
    <b v="1"/>
    <s v="music/indie rock"/>
    <n v="118.5"/>
    <n v="69.266666670000006"/>
    <x v="4"/>
  </r>
  <r>
    <x v="0"/>
    <x v="0"/>
    <s v="USD"/>
    <n v="1351400400"/>
    <n v="1348285321"/>
    <b v="0"/>
    <n v="58"/>
    <b v="1"/>
    <s v="music/indie rock"/>
    <n v="107.21700000000001"/>
    <n v="69.266666670000006"/>
    <x v="4"/>
  </r>
  <r>
    <x v="0"/>
    <x v="0"/>
    <s v="USD"/>
    <n v="1297160329"/>
    <n v="1295000329"/>
    <b v="0"/>
    <n v="47"/>
    <b v="1"/>
    <s v="music/indie rock"/>
    <n v="113.66666666666667"/>
    <n v="69.266666670000006"/>
    <x v="4"/>
  </r>
  <r>
    <x v="0"/>
    <x v="0"/>
    <s v="USD"/>
    <n v="1337824055"/>
    <n v="1335232055"/>
    <b v="0"/>
    <n v="36"/>
    <b v="1"/>
    <s v="music/indie rock"/>
    <n v="103.16400000000002"/>
    <n v="69.266666670000006"/>
    <x v="4"/>
  </r>
  <r>
    <x v="0"/>
    <x v="0"/>
    <s v="USD"/>
    <n v="1327535392"/>
    <n v="1324079392"/>
    <b v="0"/>
    <n v="17"/>
    <b v="1"/>
    <s v="music/indie rock"/>
    <n v="128"/>
    <n v="69.266666670000006"/>
    <x v="4"/>
  </r>
  <r>
    <x v="0"/>
    <x v="0"/>
    <s v="USD"/>
    <n v="1283562180"/>
    <n v="1277433980"/>
    <b v="0"/>
    <n v="104"/>
    <b v="1"/>
    <s v="music/indie rock"/>
    <n v="135.76026666666667"/>
    <n v="69.266666670000006"/>
    <x v="4"/>
  </r>
  <r>
    <x v="0"/>
    <x v="0"/>
    <s v="USD"/>
    <n v="1352573869"/>
    <n v="1349978269"/>
    <b v="0"/>
    <n v="47"/>
    <b v="1"/>
    <s v="music/indie rock"/>
    <n v="100"/>
    <n v="69.266666670000006"/>
    <x v="4"/>
  </r>
  <r>
    <x v="0"/>
    <x v="0"/>
    <s v="USD"/>
    <n v="1286756176"/>
    <n v="1282868176"/>
    <b v="0"/>
    <n v="38"/>
    <b v="1"/>
    <s v="music/indie rock"/>
    <n v="100.00360000000002"/>
    <n v="69.266666670000006"/>
    <x v="4"/>
  </r>
  <r>
    <x v="0"/>
    <x v="0"/>
    <s v="USD"/>
    <n v="1278799200"/>
    <n v="1273647255"/>
    <b v="0"/>
    <n v="81"/>
    <b v="1"/>
    <s v="music/indie rock"/>
    <n v="104.71999999999998"/>
    <n v="69.266666670000006"/>
    <x v="4"/>
  </r>
  <r>
    <x v="0"/>
    <x v="0"/>
    <s v="USD"/>
    <n v="1415004770"/>
    <n v="1412149970"/>
    <b v="0"/>
    <n v="55"/>
    <b v="1"/>
    <s v="music/indie rock"/>
    <n v="105.02249999999999"/>
    <n v="69.266666670000006"/>
    <x v="4"/>
  </r>
  <r>
    <x v="0"/>
    <x v="0"/>
    <s v="USD"/>
    <n v="1344789345"/>
    <n v="1340901345"/>
    <b v="0"/>
    <n v="41"/>
    <b v="1"/>
    <s v="music/indie rock"/>
    <n v="171.33333333333334"/>
    <n v="69.266666670000006"/>
    <x v="4"/>
  </r>
  <r>
    <x v="0"/>
    <x v="0"/>
    <s v="USD"/>
    <n v="1358117313"/>
    <n v="1355525313"/>
    <b v="0"/>
    <n v="79"/>
    <b v="1"/>
    <s v="music/indie rock"/>
    <n v="127.49999999999999"/>
    <n v="69.266666670000006"/>
    <x v="4"/>
  </r>
  <r>
    <x v="0"/>
    <x v="0"/>
    <s v="USD"/>
    <n v="1343440800"/>
    <n v="1342545994"/>
    <b v="0"/>
    <n v="16"/>
    <b v="1"/>
    <s v="music/indie rock"/>
    <n v="133.44333333333333"/>
    <n v="69.266666670000006"/>
    <x v="4"/>
  </r>
  <r>
    <x v="0"/>
    <x v="0"/>
    <s v="USD"/>
    <n v="1444516084"/>
    <n v="1439332084"/>
    <b v="0"/>
    <n v="8"/>
    <b v="1"/>
    <s v="music/indie rock"/>
    <n v="100"/>
    <n v="69.266666670000006"/>
    <x v="4"/>
  </r>
  <r>
    <x v="0"/>
    <x v="0"/>
    <s v="USD"/>
    <n v="1335799808"/>
    <n v="1333207808"/>
    <b v="0"/>
    <n v="95"/>
    <b v="1"/>
    <s v="music/indie rock"/>
    <n v="112.91099999999999"/>
    <n v="69.266666670000006"/>
    <x v="4"/>
  </r>
  <r>
    <x v="0"/>
    <x v="0"/>
    <s v="USD"/>
    <n v="1312224383"/>
    <n v="1308336383"/>
    <b v="0"/>
    <n v="25"/>
    <b v="1"/>
    <s v="music/indie rock"/>
    <n v="100.1"/>
    <n v="69.266666670000006"/>
    <x v="4"/>
  </r>
  <r>
    <x v="0"/>
    <x v="0"/>
    <s v="USD"/>
    <n v="1335891603"/>
    <n v="1330711203"/>
    <b v="0"/>
    <n v="19"/>
    <b v="1"/>
    <s v="music/indie rock"/>
    <n v="113.72727272727272"/>
    <n v="69.266666670000006"/>
    <x v="4"/>
  </r>
  <r>
    <x v="0"/>
    <x v="0"/>
    <s v="USD"/>
    <n v="1316124003"/>
    <n v="1313532003"/>
    <b v="0"/>
    <n v="90"/>
    <b v="1"/>
    <s v="music/indie rock"/>
    <n v="119.31742857142855"/>
    <n v="69.266666670000006"/>
    <x v="4"/>
  </r>
  <r>
    <x v="0"/>
    <x v="0"/>
    <s v="USD"/>
    <n v="1318463879"/>
    <n v="1315439879"/>
    <b v="0"/>
    <n v="41"/>
    <b v="1"/>
    <s v="music/indie rock"/>
    <n v="103.25"/>
    <n v="69.266666670000006"/>
    <x v="4"/>
  </r>
  <r>
    <x v="0"/>
    <x v="0"/>
    <s v="USD"/>
    <n v="1335113976"/>
    <n v="1332521976"/>
    <b v="0"/>
    <n v="30"/>
    <b v="1"/>
    <s v="music/indie rock"/>
    <n v="265.66666666666669"/>
    <n v="69.266666670000006"/>
    <x v="4"/>
  </r>
  <r>
    <x v="0"/>
    <x v="0"/>
    <s v="USD"/>
    <n v="1338083997"/>
    <n v="1335491997"/>
    <b v="0"/>
    <n v="38"/>
    <b v="1"/>
    <s v="music/indie rock"/>
    <n v="100.05066666666667"/>
    <n v="69.266666670000006"/>
    <x v="4"/>
  </r>
  <r>
    <x v="0"/>
    <x v="0"/>
    <s v="USD"/>
    <n v="1321459908"/>
    <n v="1318864308"/>
    <b v="0"/>
    <n v="65"/>
    <b v="1"/>
    <s v="music/indie rock"/>
    <n v="106.69999999999999"/>
    <n v="69.266666670000006"/>
    <x v="4"/>
  </r>
  <r>
    <x v="0"/>
    <x v="0"/>
    <s v="USD"/>
    <n v="1368117239"/>
    <n v="1365525239"/>
    <b v="0"/>
    <n v="75"/>
    <b v="1"/>
    <s v="music/indie rock"/>
    <n v="133.67142857142858"/>
    <n v="69.266666670000006"/>
    <x v="4"/>
  </r>
  <r>
    <x v="0"/>
    <x v="0"/>
    <s v="USD"/>
    <n v="1340429276"/>
    <n v="1335245276"/>
    <b v="0"/>
    <n v="16"/>
    <b v="1"/>
    <s v="music/indie rock"/>
    <n v="121.39999999999999"/>
    <n v="69.266666670000006"/>
    <x v="4"/>
  </r>
  <r>
    <x v="0"/>
    <x v="0"/>
    <s v="USD"/>
    <n v="1295142660"/>
    <n v="1293739714"/>
    <b v="0"/>
    <n v="10"/>
    <b v="1"/>
    <s v="music/indie rock"/>
    <n v="103.2"/>
    <n v="69.266666670000006"/>
    <x v="4"/>
  </r>
  <r>
    <x v="0"/>
    <x v="0"/>
    <s v="USD"/>
    <n v="1339840740"/>
    <n v="1335397188"/>
    <b v="0"/>
    <n v="27"/>
    <b v="1"/>
    <s v="music/indie rock"/>
    <n v="125"/>
    <n v="69.266666670000006"/>
    <x v="4"/>
  </r>
  <r>
    <x v="0"/>
    <x v="0"/>
    <s v="USD"/>
    <n v="1367208140"/>
    <n v="1363320140"/>
    <b v="0"/>
    <n v="259"/>
    <b v="1"/>
    <s v="music/indie rock"/>
    <n v="128.69999999999999"/>
    <n v="69.266666670000006"/>
    <x v="4"/>
  </r>
  <r>
    <x v="0"/>
    <x v="0"/>
    <s v="USD"/>
    <n v="1337786944"/>
    <n v="1335194944"/>
    <b v="0"/>
    <n v="39"/>
    <b v="1"/>
    <s v="music/indie rock"/>
    <n v="101.00533333333333"/>
    <n v="69.266666670000006"/>
    <x v="4"/>
  </r>
  <r>
    <x v="0"/>
    <x v="0"/>
    <s v="USD"/>
    <n v="1339022575"/>
    <n v="1336430575"/>
    <b v="0"/>
    <n v="42"/>
    <b v="1"/>
    <s v="music/indie rock"/>
    <n v="127.53666666666665"/>
    <n v="69.266666670000006"/>
    <x v="4"/>
  </r>
  <r>
    <x v="0"/>
    <x v="0"/>
    <s v="USD"/>
    <n v="1364597692"/>
    <n v="1361577292"/>
    <b v="0"/>
    <n v="10"/>
    <b v="1"/>
    <s v="music/indie rock"/>
    <n v="100"/>
    <n v="69.266666670000006"/>
    <x v="4"/>
  </r>
  <r>
    <x v="0"/>
    <x v="0"/>
    <s v="USD"/>
    <n v="1312578338"/>
    <n v="1309986338"/>
    <b v="0"/>
    <n v="56"/>
    <b v="1"/>
    <s v="music/indie rock"/>
    <n v="112.7715"/>
    <n v="69.266666670000006"/>
    <x v="4"/>
  </r>
  <r>
    <x v="0"/>
    <x v="0"/>
    <s v="USD"/>
    <n v="1422400387"/>
    <n v="1421190787"/>
    <b v="0"/>
    <n v="20"/>
    <b v="1"/>
    <s v="music/indie rock"/>
    <n v="105.60000000000001"/>
    <n v="69.266666670000006"/>
    <x v="4"/>
  </r>
  <r>
    <x v="0"/>
    <x v="0"/>
    <s v="USD"/>
    <n v="1356976800"/>
    <n v="1352820837"/>
    <b v="0"/>
    <n v="170"/>
    <b v="1"/>
    <s v="music/indie rock"/>
    <n v="202.625"/>
    <n v="69.266666670000006"/>
    <x v="4"/>
  </r>
  <r>
    <x v="0"/>
    <x v="0"/>
    <s v="USD"/>
    <n v="1340476375"/>
    <n v="1337884375"/>
    <b v="0"/>
    <n v="29"/>
    <b v="1"/>
    <s v="music/indie rock"/>
    <n v="113.33333333333333"/>
    <n v="69.266666670000006"/>
    <x v="4"/>
  </r>
  <r>
    <x v="2"/>
    <x v="5"/>
    <s v="CAD"/>
    <n v="1443379104"/>
    <n v="1440787104"/>
    <b v="0"/>
    <n v="7"/>
    <b v="0"/>
    <s v="food/restaurants"/>
    <n v="2.5545454545454547"/>
    <n v="69.266666670000006"/>
    <x v="7"/>
  </r>
  <r>
    <x v="2"/>
    <x v="0"/>
    <s v="USD"/>
    <n v="1411328918"/>
    <n v="1407440918"/>
    <b v="0"/>
    <n v="5"/>
    <b v="0"/>
    <s v="food/restaurants"/>
    <n v="7.8181818181818186E-2"/>
    <n v="69.266666670000006"/>
    <x v="7"/>
  </r>
  <r>
    <x v="2"/>
    <x v="0"/>
    <s v="USD"/>
    <n v="1465333560"/>
    <n v="1462743308"/>
    <b v="0"/>
    <n v="0"/>
    <b v="0"/>
    <s v="food/restaurants"/>
    <n v="0"/>
    <n v="69.266666670000006"/>
    <x v="7"/>
  </r>
  <r>
    <x v="2"/>
    <x v="0"/>
    <s v="USD"/>
    <n v="1416014534"/>
    <n v="1413418934"/>
    <b v="0"/>
    <n v="0"/>
    <b v="0"/>
    <s v="food/restaurants"/>
    <n v="0"/>
    <n v="69.266666670000006"/>
    <x v="7"/>
  </r>
  <r>
    <x v="2"/>
    <x v="0"/>
    <s v="USD"/>
    <n v="1426292416"/>
    <n v="1423704016"/>
    <b v="0"/>
    <n v="0"/>
    <b v="0"/>
    <s v="food/restaurants"/>
    <n v="0"/>
    <n v="69.266666670000006"/>
    <x v="7"/>
  </r>
  <r>
    <x v="2"/>
    <x v="1"/>
    <s v="GBP"/>
    <n v="1443906000"/>
    <n v="1441955269"/>
    <b v="0"/>
    <n v="2"/>
    <b v="0"/>
    <s v="food/restaurants"/>
    <n v="0.6"/>
    <n v="69.266666670000006"/>
    <x v="7"/>
  </r>
  <r>
    <x v="2"/>
    <x v="0"/>
    <s v="USD"/>
    <n v="1431308704"/>
    <n v="1428716704"/>
    <b v="0"/>
    <n v="0"/>
    <b v="0"/>
    <s v="food/restaurants"/>
    <n v="0"/>
    <n v="69.266666670000006"/>
    <x v="7"/>
  </r>
  <r>
    <x v="2"/>
    <x v="0"/>
    <s v="USD"/>
    <n v="1408056634"/>
    <n v="1405464634"/>
    <b v="0"/>
    <n v="0"/>
    <b v="0"/>
    <s v="food/restaurants"/>
    <n v="0"/>
    <n v="69.266666670000006"/>
    <x v="7"/>
  </r>
  <r>
    <x v="2"/>
    <x v="1"/>
    <s v="GBP"/>
    <n v="1429554349"/>
    <n v="1424719549"/>
    <b v="0"/>
    <n v="28"/>
    <b v="0"/>
    <s v="food/restaurants"/>
    <n v="1.0526315789473684"/>
    <n v="69.266666670000006"/>
    <x v="7"/>
  </r>
  <r>
    <x v="2"/>
    <x v="0"/>
    <s v="USD"/>
    <n v="1431647772"/>
    <n v="1426463772"/>
    <b v="0"/>
    <n v="2"/>
    <b v="0"/>
    <s v="food/restaurants"/>
    <n v="0.15"/>
    <n v="69.266666670000006"/>
    <x v="7"/>
  </r>
  <r>
    <x v="2"/>
    <x v="1"/>
    <s v="GBP"/>
    <n v="1454323413"/>
    <n v="1451731413"/>
    <b v="0"/>
    <n v="0"/>
    <b v="0"/>
    <s v="food/restaurants"/>
    <n v="0"/>
    <n v="69.266666670000006"/>
    <x v="7"/>
  </r>
  <r>
    <x v="2"/>
    <x v="0"/>
    <s v="USD"/>
    <n v="1418504561"/>
    <n v="1417208561"/>
    <b v="0"/>
    <n v="0"/>
    <b v="0"/>
    <s v="food/restaurants"/>
    <n v="0"/>
    <n v="69.266666670000006"/>
    <x v="7"/>
  </r>
  <r>
    <x v="2"/>
    <x v="12"/>
    <s v="EUR"/>
    <n v="1488067789"/>
    <n v="1482883789"/>
    <b v="0"/>
    <n v="0"/>
    <b v="0"/>
    <s v="food/restaurants"/>
    <n v="0"/>
    <n v="69.266666670000006"/>
    <x v="7"/>
  </r>
  <r>
    <x v="2"/>
    <x v="0"/>
    <s v="USD"/>
    <n v="1408526477"/>
    <n v="1407057677"/>
    <b v="0"/>
    <n v="4"/>
    <b v="0"/>
    <s v="food/restaurants"/>
    <n v="1.7500000000000002"/>
    <n v="69.266666670000006"/>
    <x v="7"/>
  </r>
  <r>
    <x v="2"/>
    <x v="0"/>
    <s v="USD"/>
    <n v="1424635753"/>
    <n v="1422043753"/>
    <b v="0"/>
    <n v="12"/>
    <b v="0"/>
    <s v="food/restaurants"/>
    <n v="18.600000000000001"/>
    <n v="69.266666670000006"/>
    <x v="7"/>
  </r>
  <r>
    <x v="2"/>
    <x v="0"/>
    <s v="USD"/>
    <n v="1417279252"/>
    <n v="1414683652"/>
    <b v="0"/>
    <n v="0"/>
    <b v="0"/>
    <s v="food/restaurants"/>
    <n v="0"/>
    <n v="69.266666670000006"/>
    <x v="7"/>
  </r>
  <r>
    <x v="2"/>
    <x v="5"/>
    <s v="CAD"/>
    <n v="1426788930"/>
    <n v="1424200530"/>
    <b v="0"/>
    <n v="33"/>
    <b v="0"/>
    <s v="food/restaurants"/>
    <n v="9.8166666666666664"/>
    <n v="69.266666670000006"/>
    <x v="7"/>
  </r>
  <r>
    <x v="2"/>
    <x v="0"/>
    <s v="USD"/>
    <n v="1415899228"/>
    <n v="1413303628"/>
    <b v="0"/>
    <n v="0"/>
    <b v="0"/>
    <s v="food/restaurants"/>
    <n v="0"/>
    <n v="69.266666670000006"/>
    <x v="7"/>
  </r>
  <r>
    <x v="2"/>
    <x v="0"/>
    <s v="USD"/>
    <n v="1405741404"/>
    <n v="1403149404"/>
    <b v="0"/>
    <n v="4"/>
    <b v="0"/>
    <s v="food/restaurants"/>
    <n v="4.3333333333333335E-2"/>
    <n v="69.266666670000006"/>
    <x v="7"/>
  </r>
  <r>
    <x v="2"/>
    <x v="0"/>
    <s v="USD"/>
    <n v="1476559260"/>
    <n v="1472567085"/>
    <b v="0"/>
    <n v="0"/>
    <b v="0"/>
    <s v="food/restaurants"/>
    <n v="0"/>
    <n v="69.266666670000006"/>
    <x v="7"/>
  </r>
  <r>
    <x v="0"/>
    <x v="0"/>
    <s v="USD"/>
    <n v="1444778021"/>
    <n v="1442963621"/>
    <b v="0"/>
    <n v="132"/>
    <b v="1"/>
    <s v="music/classical music"/>
    <n v="109.48792"/>
    <n v="69.266666670000006"/>
    <x v="4"/>
  </r>
  <r>
    <x v="0"/>
    <x v="0"/>
    <s v="USD"/>
    <n v="1461336720"/>
    <n v="1459431960"/>
    <b v="0"/>
    <n v="27"/>
    <b v="1"/>
    <s v="music/classical music"/>
    <n v="100"/>
    <n v="69.266666670000006"/>
    <x v="4"/>
  </r>
  <r>
    <x v="0"/>
    <x v="0"/>
    <s v="USD"/>
    <n v="1416270292"/>
    <n v="1413674692"/>
    <b v="0"/>
    <n v="26"/>
    <b v="1"/>
    <s v="music/classical music"/>
    <n v="156.44444444444446"/>
    <n v="69.266666670000006"/>
    <x v="4"/>
  </r>
  <r>
    <x v="0"/>
    <x v="0"/>
    <s v="USD"/>
    <n v="1419136200"/>
    <n v="1416338557"/>
    <b v="0"/>
    <n v="43"/>
    <b v="1"/>
    <s v="music/classical music"/>
    <n v="101.6"/>
    <n v="69.266666670000006"/>
    <x v="4"/>
  </r>
  <r>
    <x v="0"/>
    <x v="0"/>
    <s v="USD"/>
    <n v="1340914571"/>
    <n v="1338322571"/>
    <b v="0"/>
    <n v="80"/>
    <b v="1"/>
    <s v="music/classical music"/>
    <n v="100.325"/>
    <n v="69.266666670000006"/>
    <x v="4"/>
  </r>
  <r>
    <x v="0"/>
    <x v="0"/>
    <s v="USD"/>
    <n v="1418014740"/>
    <n v="1415585474"/>
    <b v="0"/>
    <n v="33"/>
    <b v="1"/>
    <s v="music/classical music"/>
    <n v="112.94999999999999"/>
    <n v="69.266666670000006"/>
    <x v="4"/>
  </r>
  <r>
    <x v="0"/>
    <x v="0"/>
    <s v="USD"/>
    <n v="1382068740"/>
    <n v="1380477691"/>
    <b v="0"/>
    <n v="71"/>
    <b v="1"/>
    <s v="music/classical music"/>
    <n v="102.125"/>
    <n v="69.266666670000006"/>
    <x v="4"/>
  </r>
  <r>
    <x v="0"/>
    <x v="1"/>
    <s v="GBP"/>
    <n v="1440068400"/>
    <n v="1438459303"/>
    <b v="0"/>
    <n v="81"/>
    <b v="1"/>
    <s v="music/classical music"/>
    <n v="107.24974999999999"/>
    <n v="69.266666670000006"/>
    <x v="4"/>
  </r>
  <r>
    <x v="0"/>
    <x v="0"/>
    <s v="USD"/>
    <n v="1332636975"/>
    <n v="1328752575"/>
    <b v="0"/>
    <n v="76"/>
    <b v="1"/>
    <s v="music/classical music"/>
    <n v="104.28333333333333"/>
    <n v="69.266666670000006"/>
    <x v="4"/>
  </r>
  <r>
    <x v="0"/>
    <x v="0"/>
    <s v="USD"/>
    <n v="1429505400"/>
    <n v="1426711505"/>
    <b v="0"/>
    <n v="48"/>
    <b v="1"/>
    <s v="music/classical music"/>
    <n v="100"/>
    <n v="69.266666670000006"/>
    <x v="4"/>
  </r>
  <r>
    <x v="0"/>
    <x v="0"/>
    <s v="USD"/>
    <n v="1439611140"/>
    <n v="1437668354"/>
    <b v="0"/>
    <n v="61"/>
    <b v="1"/>
    <s v="music/classical music"/>
    <n v="100.4"/>
    <n v="69.266666670000006"/>
    <x v="4"/>
  </r>
  <r>
    <x v="0"/>
    <x v="0"/>
    <s v="USD"/>
    <n v="1345148566"/>
    <n v="1342556566"/>
    <b v="0"/>
    <n v="60"/>
    <b v="1"/>
    <s v="music/classical music"/>
    <n v="126.125"/>
    <n v="69.266666670000006"/>
    <x v="4"/>
  </r>
  <r>
    <x v="0"/>
    <x v="0"/>
    <s v="USD"/>
    <n v="1362160868"/>
    <n v="1359568911"/>
    <b v="0"/>
    <n v="136"/>
    <b v="1"/>
    <s v="music/classical music"/>
    <n v="110.66666666666667"/>
    <n v="69.266666670000006"/>
    <x v="4"/>
  </r>
  <r>
    <x v="0"/>
    <x v="0"/>
    <s v="USD"/>
    <n v="1262325600"/>
    <n v="1257871712"/>
    <b v="0"/>
    <n v="14"/>
    <b v="1"/>
    <s v="music/classical music"/>
    <n v="105"/>
    <n v="69.266666670000006"/>
    <x v="4"/>
  </r>
  <r>
    <x v="0"/>
    <x v="0"/>
    <s v="USD"/>
    <n v="1417463945"/>
    <n v="1414781945"/>
    <b v="0"/>
    <n v="78"/>
    <b v="1"/>
    <s v="music/classical music"/>
    <n v="103.77499999999999"/>
    <n v="69.266666670000006"/>
    <x v="4"/>
  </r>
  <r>
    <x v="0"/>
    <x v="0"/>
    <s v="USD"/>
    <n v="1375151566"/>
    <n v="1373337166"/>
    <b v="0"/>
    <n v="4"/>
    <b v="1"/>
    <s v="music/classical music"/>
    <n v="115.99999999999999"/>
    <n v="69.266666670000006"/>
    <x v="4"/>
  </r>
  <r>
    <x v="0"/>
    <x v="0"/>
    <s v="USD"/>
    <n v="1312212855"/>
    <n v="1307028855"/>
    <b v="0"/>
    <n v="11"/>
    <b v="1"/>
    <s v="music/classical music"/>
    <n v="110.00000000000001"/>
    <n v="69.266666670000006"/>
    <x v="4"/>
  </r>
  <r>
    <x v="0"/>
    <x v="0"/>
    <s v="USD"/>
    <n v="1361681940"/>
    <n v="1359029661"/>
    <b v="0"/>
    <n v="185"/>
    <b v="1"/>
    <s v="music/classical music"/>
    <n v="113.01761111111111"/>
    <n v="69.266666670000006"/>
    <x v="4"/>
  </r>
  <r>
    <x v="0"/>
    <x v="0"/>
    <s v="USD"/>
    <n v="1422913152"/>
    <n v="1417729152"/>
    <b v="0"/>
    <n v="59"/>
    <b v="1"/>
    <s v="music/classical music"/>
    <n v="100.25"/>
    <n v="69.266666670000006"/>
    <x v="4"/>
  </r>
  <r>
    <x v="0"/>
    <x v="0"/>
    <s v="USD"/>
    <n v="1319904721"/>
    <n v="1314720721"/>
    <b v="0"/>
    <n v="27"/>
    <b v="1"/>
    <s v="music/classical music"/>
    <n v="103.4"/>
    <n v="69.266666670000006"/>
    <x v="4"/>
  </r>
  <r>
    <x v="0"/>
    <x v="1"/>
    <s v="GBP"/>
    <n v="1380192418"/>
    <n v="1375008418"/>
    <b v="0"/>
    <n v="63"/>
    <b v="1"/>
    <s v="music/classical music"/>
    <n v="107.02857142857142"/>
    <n v="69.266666670000006"/>
    <x v="4"/>
  </r>
  <r>
    <x v="0"/>
    <x v="0"/>
    <s v="USD"/>
    <n v="1380599940"/>
    <n v="1377252857"/>
    <b v="0"/>
    <n v="13"/>
    <b v="1"/>
    <s v="music/classical music"/>
    <n v="103.57142857142858"/>
    <n v="69.266666670000006"/>
    <x v="4"/>
  </r>
  <r>
    <x v="0"/>
    <x v="0"/>
    <s v="USD"/>
    <n v="1293937200"/>
    <n v="1291257298"/>
    <b v="0"/>
    <n v="13"/>
    <b v="1"/>
    <s v="music/classical music"/>
    <n v="156.4"/>
    <n v="69.266666670000006"/>
    <x v="4"/>
  </r>
  <r>
    <x v="0"/>
    <x v="0"/>
    <s v="USD"/>
    <n v="1341750569"/>
    <n v="1339158569"/>
    <b v="0"/>
    <n v="57"/>
    <b v="1"/>
    <s v="music/classical music"/>
    <n v="100.82"/>
    <n v="69.266666670000006"/>
    <x v="4"/>
  </r>
  <r>
    <x v="0"/>
    <x v="0"/>
    <s v="USD"/>
    <n v="1424997000"/>
    <n v="1421983138"/>
    <b v="0"/>
    <n v="61"/>
    <b v="1"/>
    <s v="music/classical music"/>
    <n v="195.3"/>
    <n v="69.266666670000006"/>
    <x v="4"/>
  </r>
  <r>
    <x v="0"/>
    <x v="0"/>
    <s v="USD"/>
    <n v="1380949200"/>
    <n v="1378586179"/>
    <b v="0"/>
    <n v="65"/>
    <b v="1"/>
    <s v="music/classical music"/>
    <n v="111.71428571428572"/>
    <n v="69.266666670000006"/>
    <x v="4"/>
  </r>
  <r>
    <x v="0"/>
    <x v="0"/>
    <s v="USD"/>
    <n v="1333560803"/>
    <n v="1330972403"/>
    <b v="0"/>
    <n v="134"/>
    <b v="1"/>
    <s v="music/classical music"/>
    <n v="119.85454545454546"/>
    <n v="69.266666670000006"/>
    <x v="4"/>
  </r>
  <r>
    <x v="0"/>
    <x v="6"/>
    <s v="EUR"/>
    <n v="1475209620"/>
    <n v="1473087637"/>
    <b v="0"/>
    <n v="37"/>
    <b v="1"/>
    <s v="music/classical music"/>
    <n v="101.85"/>
    <n v="69.266666670000006"/>
    <x v="4"/>
  </r>
  <r>
    <x v="0"/>
    <x v="1"/>
    <s v="GBP"/>
    <n v="1370019600"/>
    <n v="1366999870"/>
    <b v="0"/>
    <n v="37"/>
    <b v="1"/>
    <s v="music/classical music"/>
    <n v="102.80254777070064"/>
    <n v="69.266666670000006"/>
    <x v="4"/>
  </r>
  <r>
    <x v="0"/>
    <x v="0"/>
    <s v="USD"/>
    <n v="1444276740"/>
    <n v="1439392406"/>
    <b v="0"/>
    <n v="150"/>
    <b v="1"/>
    <s v="music/classical music"/>
    <n v="100.84615384615385"/>
    <n v="69.266666670000006"/>
    <x v="4"/>
  </r>
  <r>
    <x v="0"/>
    <x v="0"/>
    <s v="USD"/>
    <n v="1332362880"/>
    <n v="1329890585"/>
    <b v="0"/>
    <n v="56"/>
    <b v="1"/>
    <s v="music/classical music"/>
    <n v="102.73469387755102"/>
    <n v="69.266666670000006"/>
    <x v="4"/>
  </r>
  <r>
    <x v="0"/>
    <x v="0"/>
    <s v="USD"/>
    <n v="1488741981"/>
    <n v="1486149981"/>
    <b v="0"/>
    <n v="18"/>
    <b v="1"/>
    <s v="music/classical music"/>
    <n v="106.5"/>
    <n v="69.266666670000006"/>
    <x v="4"/>
  </r>
  <r>
    <x v="0"/>
    <x v="0"/>
    <s v="USD"/>
    <n v="1348202807"/>
    <n v="1343018807"/>
    <b v="0"/>
    <n v="60"/>
    <b v="1"/>
    <s v="music/classical music"/>
    <n v="155.53333333333333"/>
    <n v="69.266666670000006"/>
    <x v="4"/>
  </r>
  <r>
    <x v="0"/>
    <x v="0"/>
    <s v="USD"/>
    <n v="1433131140"/>
    <n v="1430445163"/>
    <b v="0"/>
    <n v="67"/>
    <b v="1"/>
    <s v="music/classical music"/>
    <n v="122.8"/>
    <n v="69.266666670000006"/>
    <x v="4"/>
  </r>
  <r>
    <x v="0"/>
    <x v="0"/>
    <s v="USD"/>
    <n v="1338219793"/>
    <n v="1335541393"/>
    <b v="0"/>
    <n v="35"/>
    <b v="1"/>
    <s v="music/classical music"/>
    <n v="107.35"/>
    <n v="69.266666670000006"/>
    <x v="4"/>
  </r>
  <r>
    <x v="0"/>
    <x v="0"/>
    <s v="USD"/>
    <n v="1356392857"/>
    <n v="1352504857"/>
    <b v="0"/>
    <n v="34"/>
    <b v="1"/>
    <s v="music/classical music"/>
    <n v="105.50335570469798"/>
    <n v="69.266666670000006"/>
    <x v="4"/>
  </r>
  <r>
    <x v="0"/>
    <x v="1"/>
    <s v="GBP"/>
    <n v="1400176386"/>
    <n v="1397584386"/>
    <b v="0"/>
    <n v="36"/>
    <b v="1"/>
    <s v="music/classical music"/>
    <n v="118.44444444444444"/>
    <n v="69.266666670000006"/>
    <x v="4"/>
  </r>
  <r>
    <x v="0"/>
    <x v="2"/>
    <s v="AUD"/>
    <n v="1430488740"/>
    <n v="1427747906"/>
    <b v="0"/>
    <n v="18"/>
    <b v="1"/>
    <s v="music/classical music"/>
    <n v="108.88"/>
    <n v="69.266666670000006"/>
    <x v="4"/>
  </r>
  <r>
    <x v="0"/>
    <x v="0"/>
    <s v="USD"/>
    <n v="1321385820"/>
    <n v="1318539484"/>
    <b v="0"/>
    <n v="25"/>
    <b v="1"/>
    <s v="music/classical music"/>
    <n v="111.25"/>
    <n v="69.266666670000006"/>
    <x v="4"/>
  </r>
  <r>
    <x v="0"/>
    <x v="1"/>
    <s v="GBP"/>
    <n v="1425682174"/>
    <n v="1423090174"/>
    <b v="0"/>
    <n v="21"/>
    <b v="1"/>
    <s v="music/classical music"/>
    <n v="100.1"/>
    <n v="69.266666670000006"/>
    <x v="4"/>
  </r>
  <r>
    <x v="1"/>
    <x v="5"/>
    <s v="CAD"/>
    <n v="1444740089"/>
    <n v="1442148089"/>
    <b v="0"/>
    <n v="0"/>
    <b v="0"/>
    <s v="food/food trucks"/>
    <n v="0"/>
    <n v="69.266666670000006"/>
    <x v="7"/>
  </r>
  <r>
    <x v="1"/>
    <x v="12"/>
    <s v="EUR"/>
    <n v="1476189339"/>
    <n v="1471005339"/>
    <b v="0"/>
    <n v="3"/>
    <b v="0"/>
    <s v="food/food trucks"/>
    <n v="0.75"/>
    <n v="69.266666670000006"/>
    <x v="7"/>
  </r>
  <r>
    <x v="1"/>
    <x v="0"/>
    <s v="USD"/>
    <n v="1438226451"/>
    <n v="1433042451"/>
    <b v="0"/>
    <n v="0"/>
    <b v="0"/>
    <s v="food/food trucks"/>
    <n v="0"/>
    <n v="69.266666670000006"/>
    <x v="7"/>
  </r>
  <r>
    <x v="1"/>
    <x v="5"/>
    <s v="CAD"/>
    <n v="1406854699"/>
    <n v="1404262699"/>
    <b v="0"/>
    <n v="0"/>
    <b v="0"/>
    <s v="food/food trucks"/>
    <n v="0"/>
    <n v="69.266666670000006"/>
    <x v="7"/>
  </r>
  <r>
    <x v="1"/>
    <x v="0"/>
    <s v="USD"/>
    <n v="1462827000"/>
    <n v="1457710589"/>
    <b v="0"/>
    <n v="1"/>
    <b v="0"/>
    <s v="food/food trucks"/>
    <n v="1"/>
    <n v="69.266666670000006"/>
    <x v="7"/>
  </r>
  <r>
    <x v="1"/>
    <x v="0"/>
    <s v="USD"/>
    <n v="1408663948"/>
    <n v="1406071948"/>
    <b v="0"/>
    <n v="0"/>
    <b v="0"/>
    <s v="food/food trucks"/>
    <n v="0"/>
    <n v="69.266666670000006"/>
    <x v="7"/>
  </r>
  <r>
    <x v="1"/>
    <x v="0"/>
    <s v="USD"/>
    <n v="1429823138"/>
    <n v="1427231138"/>
    <b v="0"/>
    <n v="2"/>
    <b v="0"/>
    <s v="food/food trucks"/>
    <n v="0.26666666666666666"/>
    <n v="69.266666670000006"/>
    <x v="7"/>
  </r>
  <r>
    <x v="1"/>
    <x v="1"/>
    <s v="GBP"/>
    <n v="1472745594"/>
    <n v="1470153594"/>
    <b v="0"/>
    <n v="1"/>
    <b v="0"/>
    <s v="food/food trucks"/>
    <n v="0.5"/>
    <n v="69.266666670000006"/>
    <x v="7"/>
  </r>
  <r>
    <x v="1"/>
    <x v="0"/>
    <s v="USD"/>
    <n v="1442457112"/>
    <n v="1439865112"/>
    <b v="0"/>
    <n v="2"/>
    <b v="0"/>
    <s v="food/food trucks"/>
    <n v="2.2307692307692308"/>
    <n v="69.266666670000006"/>
    <x v="7"/>
  </r>
  <r>
    <x v="1"/>
    <x v="0"/>
    <s v="USD"/>
    <n v="1486590035"/>
    <n v="1483998035"/>
    <b v="0"/>
    <n v="2"/>
    <b v="0"/>
    <s v="food/food trucks"/>
    <n v="0.84285714285714297"/>
    <n v="69.266666670000006"/>
    <x v="7"/>
  </r>
  <r>
    <x v="1"/>
    <x v="2"/>
    <s v="AUD"/>
    <n v="1463645521"/>
    <n v="1458461521"/>
    <b v="0"/>
    <n v="4"/>
    <b v="0"/>
    <s v="food/food trucks"/>
    <n v="0.25"/>
    <n v="69.266666670000006"/>
    <x v="7"/>
  </r>
  <r>
    <x v="1"/>
    <x v="0"/>
    <s v="USD"/>
    <n v="1428893517"/>
    <n v="1426301517"/>
    <b v="0"/>
    <n v="0"/>
    <b v="0"/>
    <s v="food/food trucks"/>
    <n v="0"/>
    <n v="69.266666670000006"/>
    <x v="7"/>
  </r>
  <r>
    <x v="1"/>
    <x v="0"/>
    <s v="USD"/>
    <n v="1408803149"/>
    <n v="1404915149"/>
    <b v="0"/>
    <n v="0"/>
    <b v="0"/>
    <s v="food/food trucks"/>
    <n v="0"/>
    <n v="69.266666670000006"/>
    <x v="7"/>
  </r>
  <r>
    <x v="1"/>
    <x v="0"/>
    <s v="USD"/>
    <n v="1463600945"/>
    <n v="1461786545"/>
    <b v="0"/>
    <n v="0"/>
    <b v="0"/>
    <s v="food/food trucks"/>
    <n v="0"/>
    <n v="69.266666670000006"/>
    <x v="7"/>
  </r>
  <r>
    <x v="1"/>
    <x v="0"/>
    <s v="USD"/>
    <n v="1421030194"/>
    <n v="1418438194"/>
    <b v="0"/>
    <n v="0"/>
    <b v="0"/>
    <s v="food/food trucks"/>
    <n v="0"/>
    <n v="69.266666670000006"/>
    <x v="7"/>
  </r>
  <r>
    <x v="1"/>
    <x v="0"/>
    <s v="USD"/>
    <n v="1428707647"/>
    <n v="1424823247"/>
    <b v="0"/>
    <n v="0"/>
    <b v="0"/>
    <s v="food/food trucks"/>
    <n v="0"/>
    <n v="69.266666670000006"/>
    <x v="7"/>
  </r>
  <r>
    <x v="1"/>
    <x v="0"/>
    <s v="USD"/>
    <n v="1407181297"/>
    <n v="1405021297"/>
    <b v="0"/>
    <n v="0"/>
    <b v="0"/>
    <s v="food/food trucks"/>
    <n v="0"/>
    <n v="69.266666670000006"/>
    <x v="7"/>
  </r>
  <r>
    <x v="1"/>
    <x v="0"/>
    <s v="USD"/>
    <n v="1444410000"/>
    <n v="1440203579"/>
    <b v="0"/>
    <n v="0"/>
    <b v="0"/>
    <s v="food/food trucks"/>
    <n v="0"/>
    <n v="69.266666670000006"/>
    <x v="7"/>
  </r>
  <r>
    <x v="1"/>
    <x v="0"/>
    <s v="USD"/>
    <n v="1410810903"/>
    <n v="1405626903"/>
    <b v="0"/>
    <n v="12"/>
    <b v="0"/>
    <s v="food/food trucks"/>
    <n v="0.13849999999999998"/>
    <n v="69.266666670000006"/>
    <x v="7"/>
  </r>
  <r>
    <x v="1"/>
    <x v="0"/>
    <s v="USD"/>
    <n v="1431745200"/>
    <n v="1429170603"/>
    <b v="0"/>
    <n v="2"/>
    <b v="0"/>
    <s v="food/food trucks"/>
    <n v="0.6"/>
    <n v="69.266666670000006"/>
    <x v="7"/>
  </r>
  <r>
    <x v="2"/>
    <x v="0"/>
    <s v="USD"/>
    <n v="1447689898"/>
    <n v="1445094298"/>
    <b v="0"/>
    <n v="11"/>
    <b v="0"/>
    <s v="food/food trucks"/>
    <n v="10.6"/>
    <n v="69.266666670000006"/>
    <x v="7"/>
  </r>
  <r>
    <x v="2"/>
    <x v="0"/>
    <s v="USD"/>
    <n v="1477784634"/>
    <n v="1475192634"/>
    <b v="0"/>
    <n v="1"/>
    <b v="0"/>
    <s v="food/food trucks"/>
    <n v="1.1111111111111111E-3"/>
    <n v="69.266666670000006"/>
    <x v="7"/>
  </r>
  <r>
    <x v="2"/>
    <x v="0"/>
    <s v="USD"/>
    <n v="1426526880"/>
    <n v="1421346480"/>
    <b v="0"/>
    <n v="5"/>
    <b v="0"/>
    <s v="food/food trucks"/>
    <n v="0.5"/>
    <n v="69.266666670000006"/>
    <x v="7"/>
  </r>
  <r>
    <x v="2"/>
    <x v="0"/>
    <s v="USD"/>
    <n v="1434341369"/>
    <n v="1431749369"/>
    <b v="0"/>
    <n v="0"/>
    <b v="0"/>
    <s v="food/food trucks"/>
    <n v="0"/>
    <n v="69.266666670000006"/>
    <x v="7"/>
  </r>
  <r>
    <x v="2"/>
    <x v="0"/>
    <s v="USD"/>
    <n v="1404601632"/>
    <n v="1402009632"/>
    <b v="0"/>
    <n v="1"/>
    <b v="0"/>
    <s v="food/food trucks"/>
    <n v="0.16666666666666669"/>
    <n v="69.266666670000006"/>
    <x v="7"/>
  </r>
  <r>
    <x v="2"/>
    <x v="1"/>
    <s v="GBP"/>
    <n v="1451030136"/>
    <n v="1448438136"/>
    <b v="0"/>
    <n v="1"/>
    <b v="0"/>
    <s v="food/food trucks"/>
    <n v="0.16666666666666669"/>
    <n v="69.266666670000006"/>
    <x v="7"/>
  </r>
  <r>
    <x v="2"/>
    <x v="0"/>
    <s v="USD"/>
    <n v="1451491953"/>
    <n v="1448899953"/>
    <b v="0"/>
    <n v="6"/>
    <b v="0"/>
    <s v="food/food trucks"/>
    <n v="2.4340000000000002"/>
    <n v="69.266666670000006"/>
    <x v="7"/>
  </r>
  <r>
    <x v="2"/>
    <x v="0"/>
    <s v="USD"/>
    <n v="1427807640"/>
    <n v="1423325626"/>
    <b v="0"/>
    <n v="8"/>
    <b v="0"/>
    <s v="food/food trucks"/>
    <n v="3.8833333333333329"/>
    <n v="69.266666670000006"/>
    <x v="7"/>
  </r>
  <r>
    <x v="2"/>
    <x v="8"/>
    <s v="DKK"/>
    <n v="1458733927"/>
    <n v="1456145527"/>
    <b v="0"/>
    <n v="1"/>
    <b v="0"/>
    <s v="food/food trucks"/>
    <n v="0.01"/>
    <n v="69.266666670000006"/>
    <x v="7"/>
  </r>
  <r>
    <x v="2"/>
    <x v="2"/>
    <s v="AUD"/>
    <n v="1453817297"/>
    <n v="1453212497"/>
    <b v="0"/>
    <n v="0"/>
    <b v="0"/>
    <s v="food/food trucks"/>
    <n v="0"/>
    <n v="69.266666670000006"/>
    <x v="7"/>
  </r>
  <r>
    <x v="2"/>
    <x v="0"/>
    <s v="USD"/>
    <n v="1457901924"/>
    <n v="1452721524"/>
    <b v="0"/>
    <n v="2"/>
    <b v="0"/>
    <s v="food/food trucks"/>
    <n v="1.7333333333333332"/>
    <n v="69.266666670000006"/>
    <x v="7"/>
  </r>
  <r>
    <x v="2"/>
    <x v="0"/>
    <s v="USD"/>
    <n v="1412536421"/>
    <n v="1409944421"/>
    <b v="0"/>
    <n v="1"/>
    <b v="0"/>
    <s v="food/food trucks"/>
    <n v="0.16666666666666669"/>
    <n v="69.266666670000006"/>
    <x v="7"/>
  </r>
  <r>
    <x v="2"/>
    <x v="0"/>
    <s v="USD"/>
    <n v="1429993026"/>
    <n v="1427401026"/>
    <b v="0"/>
    <n v="0"/>
    <b v="0"/>
    <s v="food/food trucks"/>
    <n v="0"/>
    <n v="69.266666670000006"/>
    <x v="7"/>
  </r>
  <r>
    <x v="2"/>
    <x v="0"/>
    <s v="USD"/>
    <n v="1407453228"/>
    <n v="1404861228"/>
    <b v="0"/>
    <n v="1"/>
    <b v="0"/>
    <s v="food/food trucks"/>
    <n v="1.25E-3"/>
    <n v="69.266666670000006"/>
    <x v="7"/>
  </r>
  <r>
    <x v="2"/>
    <x v="0"/>
    <s v="USD"/>
    <n v="1487915500"/>
    <n v="1485323500"/>
    <b v="0"/>
    <n v="19"/>
    <b v="0"/>
    <s v="food/food trucks"/>
    <n v="12.166666666666668"/>
    <n v="69.266666670000006"/>
    <x v="7"/>
  </r>
  <r>
    <x v="2"/>
    <x v="5"/>
    <s v="CAD"/>
    <n v="1407427009"/>
    <n v="1404835009"/>
    <b v="0"/>
    <n v="27"/>
    <b v="0"/>
    <s v="food/food trucks"/>
    <n v="23.588571428571427"/>
    <n v="69.266666670000006"/>
    <x v="7"/>
  </r>
  <r>
    <x v="2"/>
    <x v="1"/>
    <s v="GBP"/>
    <n v="1466323917"/>
    <n v="1463731917"/>
    <b v="0"/>
    <n v="7"/>
    <b v="0"/>
    <s v="food/food trucks"/>
    <n v="5.6666666666666661"/>
    <n v="69.266666670000006"/>
    <x v="7"/>
  </r>
  <r>
    <x v="2"/>
    <x v="0"/>
    <s v="USD"/>
    <n v="1443039001"/>
    <n v="1440447001"/>
    <b v="0"/>
    <n v="14"/>
    <b v="0"/>
    <s v="food/food trucks"/>
    <n v="39"/>
    <n v="69.266666670000006"/>
    <x v="7"/>
  </r>
  <r>
    <x v="2"/>
    <x v="0"/>
    <s v="USD"/>
    <n v="1407089147"/>
    <n v="1403201147"/>
    <b v="0"/>
    <n v="5"/>
    <b v="0"/>
    <s v="food/food trucks"/>
    <n v="0.99546510341776351"/>
    <n v="69.266666670000006"/>
    <x v="7"/>
  </r>
  <r>
    <x v="2"/>
    <x v="0"/>
    <s v="USD"/>
    <n v="1458938200"/>
    <n v="1453757800"/>
    <b v="0"/>
    <n v="30"/>
    <b v="0"/>
    <s v="food/food trucks"/>
    <n v="6.9320000000000004"/>
    <n v="69.266666670000006"/>
    <x v="7"/>
  </r>
  <r>
    <x v="0"/>
    <x v="0"/>
    <s v="USD"/>
    <n v="1347508740"/>
    <n v="1346276349"/>
    <b v="1"/>
    <n v="151"/>
    <b v="1"/>
    <s v="technology/space exploration"/>
    <n v="661.4"/>
    <n v="69.266666670000006"/>
    <x v="2"/>
  </r>
  <r>
    <x v="0"/>
    <x v="0"/>
    <s v="USD"/>
    <n v="1415827200"/>
    <n v="1412358968"/>
    <b v="1"/>
    <n v="489"/>
    <b v="1"/>
    <s v="technology/space exploration"/>
    <n v="326.0916666666667"/>
    <n v="69.266666670000006"/>
    <x v="2"/>
  </r>
  <r>
    <x v="0"/>
    <x v="0"/>
    <s v="USD"/>
    <n v="1387835654"/>
    <n v="1386626054"/>
    <b v="1"/>
    <n v="50"/>
    <b v="1"/>
    <s v="technology/space exploration"/>
    <n v="101.48571428571429"/>
    <n v="69.266666670000006"/>
    <x v="2"/>
  </r>
  <r>
    <x v="0"/>
    <x v="0"/>
    <s v="USD"/>
    <n v="1335662023"/>
    <n v="1333070023"/>
    <b v="1"/>
    <n v="321"/>
    <b v="1"/>
    <s v="technology/space exploration"/>
    <n v="104.21799999999999"/>
    <n v="69.266666670000006"/>
    <x v="2"/>
  </r>
  <r>
    <x v="0"/>
    <x v="0"/>
    <s v="USD"/>
    <n v="1466168390"/>
    <n v="1463576390"/>
    <b v="1"/>
    <n v="1762"/>
    <b v="1"/>
    <s v="technology/space exploration"/>
    <n v="107.42157000000002"/>
    <n v="69.266666670000006"/>
    <x v="2"/>
  </r>
  <r>
    <x v="0"/>
    <x v="0"/>
    <s v="USD"/>
    <n v="1398791182"/>
    <n v="1396026382"/>
    <b v="1"/>
    <n v="385"/>
    <b v="1"/>
    <s v="technology/space exploration"/>
    <n v="110.05454545454545"/>
    <n v="69.266666670000006"/>
    <x v="2"/>
  </r>
  <r>
    <x v="0"/>
    <x v="0"/>
    <s v="USD"/>
    <n v="1439344800"/>
    <n v="1435611572"/>
    <b v="1"/>
    <n v="398"/>
    <b v="1"/>
    <s v="technology/space exploration"/>
    <n v="407.7"/>
    <n v="69.266666670000006"/>
    <x v="2"/>
  </r>
  <r>
    <x v="0"/>
    <x v="0"/>
    <s v="USD"/>
    <n v="1489536000"/>
    <n v="1485976468"/>
    <b v="1"/>
    <n v="304"/>
    <b v="1"/>
    <s v="technology/space exploration"/>
    <n v="223.92500000000001"/>
    <n v="69.266666670000006"/>
    <x v="2"/>
  </r>
  <r>
    <x v="0"/>
    <x v="0"/>
    <s v="USD"/>
    <n v="1342330951"/>
    <n v="1339738951"/>
    <b v="1"/>
    <n v="676"/>
    <b v="1"/>
    <s v="technology/space exploration"/>
    <n v="303.80111428571428"/>
    <n v="69.266666670000006"/>
    <x v="2"/>
  </r>
  <r>
    <x v="0"/>
    <x v="0"/>
    <s v="USD"/>
    <n v="1471849140"/>
    <n v="1468444125"/>
    <b v="1"/>
    <n v="577"/>
    <b v="1"/>
    <s v="technology/space exploration"/>
    <n v="141.3251043268175"/>
    <n v="69.266666670000006"/>
    <x v="2"/>
  </r>
  <r>
    <x v="0"/>
    <x v="12"/>
    <s v="EUR"/>
    <n v="1483397940"/>
    <n v="1480493014"/>
    <b v="1"/>
    <n v="3663"/>
    <b v="1"/>
    <s v="technology/space exploration"/>
    <n v="2790.6363636363635"/>
    <n v="69.266666670000006"/>
    <x v="2"/>
  </r>
  <r>
    <x v="0"/>
    <x v="0"/>
    <s v="USD"/>
    <n v="1420773970"/>
    <n v="1418095570"/>
    <b v="1"/>
    <n v="294"/>
    <b v="1"/>
    <s v="technology/space exploration"/>
    <n v="171.76130000000001"/>
    <n v="69.266666670000006"/>
    <x v="2"/>
  </r>
  <r>
    <x v="0"/>
    <x v="0"/>
    <s v="USD"/>
    <n v="1348256294"/>
    <n v="1345664294"/>
    <b v="1"/>
    <n v="28"/>
    <b v="1"/>
    <s v="technology/space exploration"/>
    <n v="101.01333333333334"/>
    <n v="69.266666670000006"/>
    <x v="2"/>
  </r>
  <r>
    <x v="0"/>
    <x v="0"/>
    <s v="USD"/>
    <n v="1398834000"/>
    <n v="1396371612"/>
    <b v="1"/>
    <n v="100"/>
    <b v="1"/>
    <s v="technology/space exploration"/>
    <n v="102"/>
    <n v="69.266666670000006"/>
    <x v="2"/>
  </r>
  <r>
    <x v="0"/>
    <x v="1"/>
    <s v="GBP"/>
    <n v="1462017600"/>
    <n v="1458820564"/>
    <b v="0"/>
    <n v="72"/>
    <b v="1"/>
    <s v="technology/space exploration"/>
    <n v="169.76511744127936"/>
    <n v="69.266666670000006"/>
    <x v="2"/>
  </r>
  <r>
    <x v="0"/>
    <x v="0"/>
    <s v="USD"/>
    <n v="1440546729"/>
    <n v="1437954729"/>
    <b v="1"/>
    <n v="238"/>
    <b v="1"/>
    <s v="technology/space exploration"/>
    <n v="114.53400000000001"/>
    <n v="69.266666670000006"/>
    <x v="2"/>
  </r>
  <r>
    <x v="0"/>
    <x v="0"/>
    <s v="USD"/>
    <n v="1413838751"/>
    <n v="1411246751"/>
    <b v="1"/>
    <n v="159"/>
    <b v="1"/>
    <s v="technology/space exploration"/>
    <n v="877.6"/>
    <n v="69.266666670000006"/>
    <x v="2"/>
  </r>
  <r>
    <x v="0"/>
    <x v="0"/>
    <s v="USD"/>
    <n v="1449000061"/>
    <n v="1443812461"/>
    <b v="1"/>
    <n v="77"/>
    <b v="1"/>
    <s v="technology/space exploration"/>
    <n v="105.38666666666667"/>
    <n v="69.266666670000006"/>
    <x v="2"/>
  </r>
  <r>
    <x v="0"/>
    <x v="0"/>
    <s v="USD"/>
    <n v="1445598000"/>
    <n v="1443302004"/>
    <b v="1"/>
    <n v="53"/>
    <b v="1"/>
    <s v="technology/space exploration"/>
    <n v="188.39999999999998"/>
    <n v="69.266666670000006"/>
    <x v="2"/>
  </r>
  <r>
    <x v="0"/>
    <x v="2"/>
    <s v="AUD"/>
    <n v="1444525200"/>
    <n v="1441339242"/>
    <b v="1"/>
    <n v="1251"/>
    <b v="1"/>
    <s v="technology/space exploration"/>
    <n v="143.65230769230772"/>
    <n v="69.266666670000006"/>
    <x v="2"/>
  </r>
  <r>
    <x v="0"/>
    <x v="0"/>
    <s v="USD"/>
    <n v="1432230988"/>
    <n v="1429638988"/>
    <b v="1"/>
    <n v="465"/>
    <b v="1"/>
    <s v="technology/space exploration"/>
    <n v="145.88"/>
    <n v="69.266666670000006"/>
    <x v="2"/>
  </r>
  <r>
    <x v="0"/>
    <x v="13"/>
    <s v="EUR"/>
    <n v="1483120216"/>
    <n v="1479232216"/>
    <b v="0"/>
    <n v="74"/>
    <b v="1"/>
    <s v="technology/space exploration"/>
    <n v="131.184"/>
    <n v="69.266666670000006"/>
    <x v="2"/>
  </r>
  <r>
    <x v="0"/>
    <x v="0"/>
    <s v="USD"/>
    <n v="1480658966"/>
    <n v="1479449366"/>
    <b v="0"/>
    <n v="62"/>
    <b v="1"/>
    <s v="technology/space exploration"/>
    <n v="113.99999999999999"/>
    <n v="69.266666670000006"/>
    <x v="2"/>
  </r>
  <r>
    <x v="0"/>
    <x v="0"/>
    <s v="USD"/>
    <n v="1347530822"/>
    <n v="1345716422"/>
    <b v="0"/>
    <n v="3468"/>
    <b v="1"/>
    <s v="technology/space exploration"/>
    <n v="1379.4206249999997"/>
    <n v="69.266666670000006"/>
    <x v="2"/>
  </r>
  <r>
    <x v="0"/>
    <x v="12"/>
    <s v="EUR"/>
    <n v="1478723208"/>
    <n v="1476559608"/>
    <b v="0"/>
    <n v="52"/>
    <b v="1"/>
    <s v="technology/space exploration"/>
    <n v="956"/>
    <n v="69.266666670000006"/>
    <x v="2"/>
  </r>
  <r>
    <x v="0"/>
    <x v="0"/>
    <s v="USD"/>
    <n v="1433343869"/>
    <n v="1430751869"/>
    <b v="0"/>
    <n v="50"/>
    <b v="1"/>
    <s v="technology/space exploration"/>
    <n v="112.00000000000001"/>
    <n v="69.266666670000006"/>
    <x v="2"/>
  </r>
  <r>
    <x v="0"/>
    <x v="0"/>
    <s v="USD"/>
    <n v="1448571261"/>
    <n v="1445975661"/>
    <b v="0"/>
    <n v="45"/>
    <b v="1"/>
    <s v="technology/space exploration"/>
    <n v="646.66666666666663"/>
    <n v="69.266666670000006"/>
    <x v="2"/>
  </r>
  <r>
    <x v="0"/>
    <x v="0"/>
    <s v="USD"/>
    <n v="1417389067"/>
    <n v="1415661067"/>
    <b v="0"/>
    <n v="21"/>
    <b v="1"/>
    <s v="technology/space exploration"/>
    <n v="110.36948748510132"/>
    <n v="69.266666670000006"/>
    <x v="2"/>
  </r>
  <r>
    <x v="0"/>
    <x v="1"/>
    <s v="GBP"/>
    <n v="1431608122"/>
    <n v="1429016122"/>
    <b v="0"/>
    <n v="100"/>
    <b v="1"/>
    <s v="technology/space exploration"/>
    <n v="127.74000000000001"/>
    <n v="69.266666670000006"/>
    <x v="2"/>
  </r>
  <r>
    <x v="0"/>
    <x v="2"/>
    <s v="AUD"/>
    <n v="1467280800"/>
    <n v="1464921112"/>
    <b v="0"/>
    <n v="81"/>
    <b v="1"/>
    <s v="technology/space exploration"/>
    <n v="157.9"/>
    <n v="69.266666670000006"/>
    <x v="2"/>
  </r>
  <r>
    <x v="0"/>
    <x v="0"/>
    <s v="USD"/>
    <n v="1440907427"/>
    <n v="1438488227"/>
    <b v="0"/>
    <n v="286"/>
    <b v="1"/>
    <s v="technology/space exploration"/>
    <n v="114.66525000000001"/>
    <n v="69.266666670000006"/>
    <x v="2"/>
  </r>
  <r>
    <x v="0"/>
    <x v="0"/>
    <s v="USD"/>
    <n v="1464485339"/>
    <n v="1462325339"/>
    <b v="0"/>
    <n v="42"/>
    <b v="1"/>
    <s v="technology/space exploration"/>
    <n v="137.00934579439252"/>
    <n v="69.266666670000006"/>
    <x v="2"/>
  </r>
  <r>
    <x v="0"/>
    <x v="0"/>
    <s v="USD"/>
    <n v="1393542000"/>
    <n v="1390938332"/>
    <b v="0"/>
    <n v="199"/>
    <b v="1"/>
    <s v="technology/space exploration"/>
    <n v="354.62"/>
    <n v="69.266666670000006"/>
    <x v="2"/>
  </r>
  <r>
    <x v="0"/>
    <x v="0"/>
    <s v="USD"/>
    <n v="1475163921"/>
    <n v="1472571921"/>
    <b v="0"/>
    <n v="25"/>
    <b v="1"/>
    <s v="technology/space exploration"/>
    <n v="106.02150537634409"/>
    <n v="69.266666670000006"/>
    <x v="2"/>
  </r>
  <r>
    <x v="0"/>
    <x v="5"/>
    <s v="CAD"/>
    <n v="1425937761"/>
    <n v="1422917361"/>
    <b v="0"/>
    <n v="84"/>
    <b v="1"/>
    <s v="technology/space exploration"/>
    <n v="100"/>
    <n v="69.266666670000006"/>
    <x v="2"/>
  </r>
  <r>
    <x v="0"/>
    <x v="0"/>
    <s v="USD"/>
    <n v="1476579600"/>
    <n v="1474641914"/>
    <b v="0"/>
    <n v="50"/>
    <b v="1"/>
    <s v="technology/space exploration"/>
    <n v="187.3"/>
    <n v="69.266666670000006"/>
    <x v="2"/>
  </r>
  <r>
    <x v="0"/>
    <x v="0"/>
    <s v="USD"/>
    <n v="1476277875"/>
    <n v="1474895475"/>
    <b v="0"/>
    <n v="26"/>
    <b v="1"/>
    <s v="technology/space exploration"/>
    <n v="166.2"/>
    <n v="69.266666670000006"/>
    <x v="2"/>
  </r>
  <r>
    <x v="0"/>
    <x v="0"/>
    <s v="USD"/>
    <n v="1421358895"/>
    <n v="1418766895"/>
    <b v="0"/>
    <n v="14"/>
    <b v="1"/>
    <s v="technology/space exploration"/>
    <n v="101.72910662824208"/>
    <n v="69.266666670000006"/>
    <x v="2"/>
  </r>
  <r>
    <x v="0"/>
    <x v="1"/>
    <s v="GBP"/>
    <n v="1424378748"/>
    <n v="1421786748"/>
    <b v="0"/>
    <n v="49"/>
    <b v="1"/>
    <s v="technology/space exploration"/>
    <n v="164"/>
    <n v="69.266666670000006"/>
    <x v="2"/>
  </r>
  <r>
    <x v="0"/>
    <x v="0"/>
    <s v="USD"/>
    <n v="1433735474"/>
    <n v="1428551474"/>
    <b v="0"/>
    <n v="69"/>
    <b v="1"/>
    <s v="technology/space exploration"/>
    <n v="105.66666666666666"/>
    <n v="69.266666670000006"/>
    <x v="2"/>
  </r>
  <r>
    <x v="2"/>
    <x v="0"/>
    <s v="USD"/>
    <n v="1410811740"/>
    <n v="1409341863"/>
    <b v="0"/>
    <n v="1"/>
    <b v="0"/>
    <s v="technology/space exploration"/>
    <n v="1"/>
    <n v="69.266666670000006"/>
    <x v="2"/>
  </r>
  <r>
    <x v="2"/>
    <x v="12"/>
    <s v="EUR"/>
    <n v="1468565820"/>
    <n v="1465970108"/>
    <b v="0"/>
    <n v="0"/>
    <b v="0"/>
    <s v="technology/space exploration"/>
    <n v="0"/>
    <n v="69.266666670000006"/>
    <x v="2"/>
  </r>
  <r>
    <x v="1"/>
    <x v="0"/>
    <s v="USD"/>
    <n v="1482307140"/>
    <n v="1479218315"/>
    <b v="1"/>
    <n v="1501"/>
    <b v="0"/>
    <s v="technology/space exploration"/>
    <n v="33.559730999999999"/>
    <n v="69.266666670000006"/>
    <x v="2"/>
  </r>
  <r>
    <x v="1"/>
    <x v="0"/>
    <s v="USD"/>
    <n v="1489172435"/>
    <n v="1486580435"/>
    <b v="1"/>
    <n v="52"/>
    <b v="0"/>
    <s v="technology/space exploration"/>
    <n v="2.0529999999999999"/>
    <n v="69.266666670000006"/>
    <x v="2"/>
  </r>
  <r>
    <x v="1"/>
    <x v="2"/>
    <s v="AUD"/>
    <n v="1415481203"/>
    <n v="1412885603"/>
    <b v="1"/>
    <n v="23"/>
    <b v="0"/>
    <s v="technology/space exploration"/>
    <n v="10.5"/>
    <n v="69.266666670000006"/>
    <x v="2"/>
  </r>
  <r>
    <x v="1"/>
    <x v="0"/>
    <s v="USD"/>
    <n v="1441783869"/>
    <n v="1439191869"/>
    <b v="1"/>
    <n v="535"/>
    <b v="0"/>
    <s v="technology/space exploration"/>
    <n v="8.4172840000000004"/>
    <n v="69.266666670000006"/>
    <x v="2"/>
  </r>
  <r>
    <x v="1"/>
    <x v="5"/>
    <s v="CAD"/>
    <n v="1439533019"/>
    <n v="1436941019"/>
    <b v="0"/>
    <n v="3"/>
    <b v="0"/>
    <s v="technology/space exploration"/>
    <n v="1.44"/>
    <n v="69.266666670000006"/>
    <x v="2"/>
  </r>
  <r>
    <x v="1"/>
    <x v="0"/>
    <s v="USD"/>
    <n v="1457543360"/>
    <n v="1454951360"/>
    <b v="0"/>
    <n v="6"/>
    <b v="0"/>
    <s v="technology/space exploration"/>
    <n v="0.88333333333333341"/>
    <n v="69.266666670000006"/>
    <x v="2"/>
  </r>
  <r>
    <x v="1"/>
    <x v="0"/>
    <s v="USD"/>
    <n v="1454370941"/>
    <n v="1449186941"/>
    <b v="0"/>
    <n v="3"/>
    <b v="0"/>
    <s v="technology/space exploration"/>
    <n v="9.920000000000001E-2"/>
    <n v="69.266666670000006"/>
    <x v="2"/>
  </r>
  <r>
    <x v="1"/>
    <x v="0"/>
    <s v="USD"/>
    <n v="1482332343"/>
    <n v="1479740343"/>
    <b v="0"/>
    <n v="5"/>
    <b v="0"/>
    <s v="technology/space exploration"/>
    <n v="0.59666666666666668"/>
    <n v="69.266666670000006"/>
    <x v="2"/>
  </r>
  <r>
    <x v="1"/>
    <x v="0"/>
    <s v="USD"/>
    <n v="1450380009"/>
    <n v="1447960809"/>
    <b v="0"/>
    <n v="17"/>
    <b v="0"/>
    <s v="technology/space exploration"/>
    <n v="1.8689285714285715"/>
    <n v="69.266666670000006"/>
    <x v="2"/>
  </r>
  <r>
    <x v="1"/>
    <x v="2"/>
    <s v="AUD"/>
    <n v="1418183325"/>
    <n v="1415591325"/>
    <b v="0"/>
    <n v="11"/>
    <b v="0"/>
    <s v="technology/space exploration"/>
    <n v="0.88500000000000001"/>
    <n v="69.266666670000006"/>
    <x v="2"/>
  </r>
  <r>
    <x v="1"/>
    <x v="0"/>
    <s v="USD"/>
    <n v="1402632000"/>
    <n v="1399909127"/>
    <b v="0"/>
    <n v="70"/>
    <b v="0"/>
    <s v="technology/space exploration"/>
    <n v="11.52156862745098"/>
    <n v="69.266666670000006"/>
    <x v="2"/>
  </r>
  <r>
    <x v="1"/>
    <x v="0"/>
    <s v="USD"/>
    <n v="1429622726"/>
    <n v="1424442326"/>
    <b v="0"/>
    <n v="6"/>
    <b v="0"/>
    <s v="technology/space exploration"/>
    <n v="5.1000000000000004E-2"/>
    <n v="69.266666670000006"/>
    <x v="2"/>
  </r>
  <r>
    <x v="1"/>
    <x v="0"/>
    <s v="USD"/>
    <n v="1455048000"/>
    <n v="1452631647"/>
    <b v="0"/>
    <n v="43"/>
    <b v="0"/>
    <s v="technology/space exploration"/>
    <n v="21.033333333333335"/>
    <n v="69.266666670000006"/>
    <x v="2"/>
  </r>
  <r>
    <x v="1"/>
    <x v="0"/>
    <s v="USD"/>
    <n v="1489345200"/>
    <n v="1485966688"/>
    <b v="0"/>
    <n v="152"/>
    <b v="0"/>
    <s v="technology/space exploration"/>
    <n v="11.436666666666667"/>
    <n v="69.266666670000006"/>
    <x v="2"/>
  </r>
  <r>
    <x v="1"/>
    <x v="0"/>
    <s v="USD"/>
    <n v="1470187800"/>
    <n v="1467325053"/>
    <b v="0"/>
    <n v="59"/>
    <b v="0"/>
    <s v="technology/space exploration"/>
    <n v="18.737933333333334"/>
    <n v="69.266666670000006"/>
    <x v="2"/>
  </r>
  <r>
    <x v="1"/>
    <x v="0"/>
    <s v="USD"/>
    <n v="1469913194"/>
    <n v="1467321194"/>
    <b v="0"/>
    <n v="4"/>
    <b v="0"/>
    <s v="technology/space exploration"/>
    <n v="9.285714285714286E-2"/>
    <n v="69.266666670000006"/>
    <x v="2"/>
  </r>
  <r>
    <x v="1"/>
    <x v="0"/>
    <s v="USD"/>
    <n v="1429321210"/>
    <n v="1426729210"/>
    <b v="0"/>
    <n v="10"/>
    <b v="0"/>
    <s v="technology/space exploration"/>
    <n v="2.7204081632653061"/>
    <n v="69.266666670000006"/>
    <x v="2"/>
  </r>
  <r>
    <x v="1"/>
    <x v="0"/>
    <s v="USD"/>
    <n v="1448388418"/>
    <n v="1443200818"/>
    <b v="0"/>
    <n v="5"/>
    <b v="0"/>
    <s v="technology/space exploration"/>
    <n v="9.5000000000000001E-2"/>
    <n v="69.266666670000006"/>
    <x v="2"/>
  </r>
  <r>
    <x v="0"/>
    <x v="0"/>
    <s v="USD"/>
    <n v="1382742010"/>
    <n v="1380150010"/>
    <b v="0"/>
    <n v="60"/>
    <b v="1"/>
    <s v="technology/makerspaces"/>
    <n v="102.89999999999999"/>
    <n v="69.266666670000006"/>
    <x v="2"/>
  </r>
  <r>
    <x v="0"/>
    <x v="0"/>
    <s v="USD"/>
    <n v="1440179713"/>
    <n v="1437587713"/>
    <b v="0"/>
    <n v="80"/>
    <b v="1"/>
    <s v="technology/makerspaces"/>
    <n v="106.80000000000001"/>
    <n v="69.266666670000006"/>
    <x v="2"/>
  </r>
  <r>
    <x v="0"/>
    <x v="5"/>
    <s v="CAD"/>
    <n v="1441378800"/>
    <n v="1438873007"/>
    <b v="0"/>
    <n v="56"/>
    <b v="1"/>
    <s v="technology/makerspaces"/>
    <n v="104.59625"/>
    <n v="69.266666670000006"/>
    <x v="2"/>
  </r>
  <r>
    <x v="0"/>
    <x v="0"/>
    <s v="USD"/>
    <n v="1449644340"/>
    <n v="1446683797"/>
    <b v="0"/>
    <n v="104"/>
    <b v="1"/>
    <s v="technology/makerspaces"/>
    <n v="103.42857142857143"/>
    <n v="69.266666670000006"/>
    <x v="2"/>
  </r>
  <r>
    <x v="0"/>
    <x v="0"/>
    <s v="USD"/>
    <n v="1430774974"/>
    <n v="1426886974"/>
    <b v="0"/>
    <n v="46"/>
    <b v="1"/>
    <s v="technology/makerspaces"/>
    <n v="123.14285714285715"/>
    <n v="69.266666670000006"/>
    <x v="2"/>
  </r>
  <r>
    <x v="0"/>
    <x v="0"/>
    <s v="USD"/>
    <n v="1443214800"/>
    <n v="1440008439"/>
    <b v="0"/>
    <n v="206"/>
    <b v="1"/>
    <s v="technology/makerspaces"/>
    <n v="159.29509999999999"/>
    <n v="69.266666670000006"/>
    <x v="2"/>
  </r>
  <r>
    <x v="0"/>
    <x v="0"/>
    <s v="USD"/>
    <n v="1455142416"/>
    <n v="1452550416"/>
    <b v="0"/>
    <n v="18"/>
    <b v="1"/>
    <s v="technology/makerspaces"/>
    <n v="110.66666666666667"/>
    <n v="69.266666670000006"/>
    <x v="2"/>
  </r>
  <r>
    <x v="0"/>
    <x v="5"/>
    <s v="CAD"/>
    <n v="1447079520"/>
    <n v="1443449265"/>
    <b v="0"/>
    <n v="28"/>
    <b v="1"/>
    <s v="technology/makerspaces"/>
    <n v="170.70000000000002"/>
    <n v="69.266666670000006"/>
    <x v="2"/>
  </r>
  <r>
    <x v="0"/>
    <x v="0"/>
    <s v="USD"/>
    <n v="1452387096"/>
    <n v="1447203096"/>
    <b v="0"/>
    <n v="11"/>
    <b v="1"/>
    <s v="technology/makerspaces"/>
    <n v="125.125"/>
    <n v="69.266666670000006"/>
    <x v="2"/>
  </r>
  <r>
    <x v="2"/>
    <x v="2"/>
    <s v="AUD"/>
    <n v="1406593780"/>
    <n v="1404174580"/>
    <b v="1"/>
    <n v="60"/>
    <b v="0"/>
    <s v="technology/makerspaces"/>
    <n v="6.4158609339642041"/>
    <n v="69.266666670000006"/>
    <x v="2"/>
  </r>
  <r>
    <x v="2"/>
    <x v="0"/>
    <s v="USD"/>
    <n v="1419017880"/>
    <n v="1416419916"/>
    <b v="1"/>
    <n v="84"/>
    <b v="0"/>
    <s v="technology/makerspaces"/>
    <n v="11.343999999999999"/>
    <n v="69.266666670000006"/>
    <x v="2"/>
  </r>
  <r>
    <x v="2"/>
    <x v="0"/>
    <s v="USD"/>
    <n v="1451282400"/>
    <n v="1449436390"/>
    <b v="1"/>
    <n v="47"/>
    <b v="0"/>
    <s v="technology/makerspaces"/>
    <n v="33.19"/>
    <n v="69.266666670000006"/>
    <x v="2"/>
  </r>
  <r>
    <x v="2"/>
    <x v="0"/>
    <s v="USD"/>
    <n v="1414622700"/>
    <n v="1412081999"/>
    <b v="1"/>
    <n v="66"/>
    <b v="0"/>
    <s v="technology/makerspaces"/>
    <n v="27.58"/>
    <n v="69.266666670000006"/>
    <x v="2"/>
  </r>
  <r>
    <x v="2"/>
    <x v="0"/>
    <s v="USD"/>
    <n v="1467694740"/>
    <n v="1465398670"/>
    <b v="1"/>
    <n v="171"/>
    <b v="0"/>
    <s v="technology/makerspaces"/>
    <n v="62.839999999999996"/>
    <n v="69.266666670000006"/>
    <x v="2"/>
  </r>
  <r>
    <x v="2"/>
    <x v="0"/>
    <s v="USD"/>
    <n v="1415655289"/>
    <n v="1413059689"/>
    <b v="1"/>
    <n v="29"/>
    <b v="0"/>
    <s v="technology/makerspaces"/>
    <n v="7.5880000000000001"/>
    <n v="69.266666670000006"/>
    <x v="2"/>
  </r>
  <r>
    <x v="2"/>
    <x v="5"/>
    <s v="CAD"/>
    <n v="1463929174"/>
    <n v="1461337174"/>
    <b v="0"/>
    <n v="9"/>
    <b v="0"/>
    <s v="technology/makerspaces"/>
    <n v="50.38095238095238"/>
    <n v="69.266666670000006"/>
    <x v="2"/>
  </r>
  <r>
    <x v="2"/>
    <x v="0"/>
    <s v="USD"/>
    <n v="1404348143"/>
    <n v="1401756143"/>
    <b v="0"/>
    <n v="27"/>
    <b v="0"/>
    <s v="technology/makerspaces"/>
    <n v="17.512820512820511"/>
    <n v="69.266666670000006"/>
    <x v="2"/>
  </r>
  <r>
    <x v="2"/>
    <x v="3"/>
    <s v="EUR"/>
    <n v="1443121765"/>
    <n v="1440529765"/>
    <b v="0"/>
    <n v="2"/>
    <b v="0"/>
    <s v="technology/makerspaces"/>
    <n v="1.375E-2"/>
    <n v="69.266666670000006"/>
    <x v="2"/>
  </r>
  <r>
    <x v="2"/>
    <x v="0"/>
    <s v="USD"/>
    <n v="1425081694"/>
    <n v="1422489694"/>
    <b v="0"/>
    <n v="3"/>
    <b v="0"/>
    <s v="technology/makerspaces"/>
    <n v="0.33"/>
    <n v="69.266666670000006"/>
    <x v="2"/>
  </r>
  <r>
    <x v="2"/>
    <x v="3"/>
    <s v="EUR"/>
    <n v="1459915491"/>
    <n v="1457327091"/>
    <b v="0"/>
    <n v="4"/>
    <b v="0"/>
    <s v="technology/makerspaces"/>
    <n v="0.86250000000000004"/>
    <n v="69.266666670000006"/>
    <x v="2"/>
  </r>
  <r>
    <x v="2"/>
    <x v="0"/>
    <s v="USD"/>
    <n v="1405027750"/>
    <n v="1402867750"/>
    <b v="0"/>
    <n v="2"/>
    <b v="0"/>
    <s v="food/food trucks"/>
    <n v="0.6875"/>
    <n v="69.266666670000006"/>
    <x v="7"/>
  </r>
  <r>
    <x v="2"/>
    <x v="0"/>
    <s v="USD"/>
    <n v="1416635940"/>
    <n v="1413838540"/>
    <b v="0"/>
    <n v="20"/>
    <b v="0"/>
    <s v="food/food trucks"/>
    <n v="28.299999999999997"/>
    <n v="69.266666670000006"/>
    <x v="7"/>
  </r>
  <r>
    <x v="2"/>
    <x v="0"/>
    <s v="USD"/>
    <n v="1425233240"/>
    <n v="1422641240"/>
    <b v="0"/>
    <n v="3"/>
    <b v="0"/>
    <s v="food/food trucks"/>
    <n v="0.24"/>
    <n v="69.266666670000006"/>
    <x v="7"/>
  </r>
  <r>
    <x v="2"/>
    <x v="0"/>
    <s v="USD"/>
    <n v="1407621425"/>
    <n v="1404165425"/>
    <b v="0"/>
    <n v="4"/>
    <b v="0"/>
    <s v="food/food trucks"/>
    <n v="1.1428571428571428"/>
    <n v="69.266666670000006"/>
    <x v="7"/>
  </r>
  <r>
    <x v="2"/>
    <x v="0"/>
    <s v="USD"/>
    <n v="1430149330"/>
    <n v="1424968930"/>
    <b v="0"/>
    <n v="1"/>
    <b v="0"/>
    <s v="food/food trucks"/>
    <n v="0.02"/>
    <n v="69.266666670000006"/>
    <x v="7"/>
  </r>
  <r>
    <x v="2"/>
    <x v="0"/>
    <s v="USD"/>
    <n v="1412119423"/>
    <n v="1410391423"/>
    <b v="0"/>
    <n v="0"/>
    <b v="0"/>
    <s v="food/food trucks"/>
    <n v="0"/>
    <n v="69.266666670000006"/>
    <x v="7"/>
  </r>
  <r>
    <x v="2"/>
    <x v="0"/>
    <s v="USD"/>
    <n v="1435591318"/>
    <n v="1432999318"/>
    <b v="0"/>
    <n v="0"/>
    <b v="0"/>
    <s v="food/food trucks"/>
    <n v="0"/>
    <n v="69.266666670000006"/>
    <x v="7"/>
  </r>
  <r>
    <x v="2"/>
    <x v="0"/>
    <s v="USD"/>
    <n v="1424746800"/>
    <n v="1422067870"/>
    <b v="0"/>
    <n v="14"/>
    <b v="0"/>
    <s v="food/food trucks"/>
    <n v="0.14799999999999999"/>
    <n v="69.266666670000006"/>
    <x v="7"/>
  </r>
  <r>
    <x v="2"/>
    <x v="0"/>
    <s v="USD"/>
    <n v="1469919890"/>
    <n v="1467327890"/>
    <b v="0"/>
    <n v="1"/>
    <b v="0"/>
    <s v="food/food trucks"/>
    <n v="2.8571428571428571E-3"/>
    <n v="69.266666670000006"/>
    <x v="7"/>
  </r>
  <r>
    <x v="2"/>
    <x v="0"/>
    <s v="USD"/>
    <n v="1433298676"/>
    <n v="1429410676"/>
    <b v="0"/>
    <n v="118"/>
    <b v="0"/>
    <s v="food/food trucks"/>
    <n v="10.7325"/>
    <n v="69.266666670000006"/>
    <x v="7"/>
  </r>
  <r>
    <x v="2"/>
    <x v="5"/>
    <s v="CAD"/>
    <n v="1431278557"/>
    <n v="1427390557"/>
    <b v="0"/>
    <n v="2"/>
    <b v="0"/>
    <s v="food/food trucks"/>
    <n v="5.3846153846153842E-2"/>
    <n v="69.266666670000006"/>
    <x v="7"/>
  </r>
  <r>
    <x v="2"/>
    <x v="0"/>
    <s v="USD"/>
    <n v="1427266860"/>
    <n v="1424678460"/>
    <b v="0"/>
    <n v="1"/>
    <b v="0"/>
    <s v="food/food trucks"/>
    <n v="0.7142857142857143"/>
    <n v="69.266666670000006"/>
    <x v="7"/>
  </r>
  <r>
    <x v="2"/>
    <x v="0"/>
    <s v="USD"/>
    <n v="1407899966"/>
    <n v="1405307966"/>
    <b v="0"/>
    <n v="3"/>
    <b v="0"/>
    <s v="food/food trucks"/>
    <n v="0.8"/>
    <n v="69.266666670000006"/>
    <x v="7"/>
  </r>
  <r>
    <x v="2"/>
    <x v="0"/>
    <s v="USD"/>
    <n v="1411701739"/>
    <n v="1409109739"/>
    <b v="0"/>
    <n v="1"/>
    <b v="0"/>
    <s v="food/food trucks"/>
    <n v="3.3333333333333335E-3"/>
    <n v="69.266666670000006"/>
    <x v="7"/>
  </r>
  <r>
    <x v="2"/>
    <x v="0"/>
    <s v="USD"/>
    <n v="1428981718"/>
    <n v="1423801318"/>
    <b v="0"/>
    <n v="3"/>
    <b v="0"/>
    <s v="food/food trucks"/>
    <n v="0.47333333333333333"/>
    <n v="69.266666670000006"/>
    <x v="7"/>
  </r>
  <r>
    <x v="2"/>
    <x v="0"/>
    <s v="USD"/>
    <n v="1419538560"/>
    <n v="1416600960"/>
    <b v="0"/>
    <n v="38"/>
    <b v="0"/>
    <s v="food/food trucks"/>
    <n v="5.65"/>
    <n v="69.266666670000006"/>
    <x v="7"/>
  </r>
  <r>
    <x v="2"/>
    <x v="0"/>
    <s v="USD"/>
    <n v="1438552800"/>
    <n v="1435876423"/>
    <b v="0"/>
    <n v="52"/>
    <b v="0"/>
    <s v="food/food trucks"/>
    <n v="26.35217391304348"/>
    <n v="69.266666670000006"/>
    <x v="7"/>
  </r>
  <r>
    <x v="2"/>
    <x v="0"/>
    <s v="USD"/>
    <n v="1403904808"/>
    <n v="1401312808"/>
    <b v="0"/>
    <n v="2"/>
    <b v="0"/>
    <s v="food/food trucks"/>
    <n v="0.325125"/>
    <n v="69.266666670000006"/>
    <x v="7"/>
  </r>
  <r>
    <x v="2"/>
    <x v="5"/>
    <s v="CAD"/>
    <n v="1407533463"/>
    <n v="1404941463"/>
    <b v="0"/>
    <n v="0"/>
    <b v="0"/>
    <s v="food/food trucks"/>
    <n v="0"/>
    <n v="69.266666670000006"/>
    <x v="7"/>
  </r>
  <r>
    <x v="2"/>
    <x v="0"/>
    <s v="USD"/>
    <n v="1411073972"/>
    <n v="1408481972"/>
    <b v="0"/>
    <n v="4"/>
    <b v="0"/>
    <s v="food/food trucks"/>
    <n v="0.7000700070007001"/>
    <n v="69.266666670000006"/>
    <x v="7"/>
  </r>
  <r>
    <x v="3"/>
    <x v="17"/>
    <s v="EUR"/>
    <n v="1491586534"/>
    <n v="1488911734"/>
    <b v="0"/>
    <n v="46"/>
    <b v="0"/>
    <s v="theater/spaces"/>
    <n v="46.176470588235297"/>
    <n v="69.266666670000006"/>
    <x v="1"/>
  </r>
  <r>
    <x v="3"/>
    <x v="0"/>
    <s v="USD"/>
    <n v="1491416077"/>
    <n v="1488827677"/>
    <b v="1"/>
    <n v="26"/>
    <b v="0"/>
    <s v="theater/spaces"/>
    <n v="34.410000000000004"/>
    <n v="69.266666670000006"/>
    <x v="1"/>
  </r>
  <r>
    <x v="3"/>
    <x v="14"/>
    <s v="MXN"/>
    <n v="1490196830"/>
    <n v="1485016430"/>
    <b v="0"/>
    <n v="45"/>
    <b v="0"/>
    <s v="theater/spaces"/>
    <n v="103.75000000000001"/>
    <n v="69.266666670000006"/>
    <x v="1"/>
  </r>
  <r>
    <x v="3"/>
    <x v="0"/>
    <s v="USD"/>
    <n v="1491421314"/>
    <n v="1487709714"/>
    <b v="0"/>
    <n v="7"/>
    <b v="0"/>
    <s v="theater/spaces"/>
    <n v="6.0263157894736841"/>
    <n v="69.266666670000006"/>
    <x v="1"/>
  </r>
  <r>
    <x v="3"/>
    <x v="0"/>
    <s v="USD"/>
    <n v="1490389158"/>
    <n v="1486504758"/>
    <b v="0"/>
    <n v="8"/>
    <b v="0"/>
    <s v="theater/spaces"/>
    <n v="10.539393939393939"/>
    <n v="69.266666670000006"/>
    <x v="1"/>
  </r>
  <r>
    <x v="0"/>
    <x v="0"/>
    <s v="USD"/>
    <n v="1413442740"/>
    <n v="1410937483"/>
    <b v="1"/>
    <n v="263"/>
    <b v="1"/>
    <s v="theater/spaces"/>
    <n v="112.29714285714284"/>
    <n v="69.266666670000006"/>
    <x v="1"/>
  </r>
  <r>
    <x v="0"/>
    <x v="0"/>
    <s v="USD"/>
    <n v="1369637940"/>
    <n v="1367088443"/>
    <b v="1"/>
    <n v="394"/>
    <b v="1"/>
    <s v="theater/spaces"/>
    <n v="350.84462500000001"/>
    <n v="69.266666670000006"/>
    <x v="1"/>
  </r>
  <r>
    <x v="0"/>
    <x v="1"/>
    <s v="GBP"/>
    <n v="1469119526"/>
    <n v="1463935526"/>
    <b v="1"/>
    <n v="1049"/>
    <b v="1"/>
    <s v="theater/spaces"/>
    <n v="233.21535"/>
    <n v="69.266666670000006"/>
    <x v="1"/>
  </r>
  <r>
    <x v="0"/>
    <x v="0"/>
    <s v="USD"/>
    <n v="1475553540"/>
    <n v="1472528141"/>
    <b v="1"/>
    <n v="308"/>
    <b v="1"/>
    <s v="theater/spaces"/>
    <n v="101.60599999999999"/>
    <n v="69.266666670000006"/>
    <x v="1"/>
  </r>
  <r>
    <x v="0"/>
    <x v="0"/>
    <s v="USD"/>
    <n v="1407549600"/>
    <n v="1404797428"/>
    <b v="1"/>
    <n v="1088"/>
    <b v="1"/>
    <s v="theater/spaces"/>
    <n v="153.90035000000003"/>
    <n v="69.266666670000006"/>
    <x v="1"/>
  </r>
  <r>
    <x v="0"/>
    <x v="1"/>
    <s v="GBP"/>
    <n v="1403301660"/>
    <n v="1400694790"/>
    <b v="1"/>
    <n v="73"/>
    <b v="1"/>
    <s v="theater/spaces"/>
    <n v="100.7161125319693"/>
    <n v="69.266666670000006"/>
    <x v="1"/>
  </r>
  <r>
    <x v="0"/>
    <x v="0"/>
    <s v="USD"/>
    <n v="1373738400"/>
    <n v="1370568560"/>
    <b v="1"/>
    <n v="143"/>
    <b v="1"/>
    <s v="theater/spaces"/>
    <n v="131.38181818181818"/>
    <n v="69.266666670000006"/>
    <x v="1"/>
  </r>
  <r>
    <x v="0"/>
    <x v="0"/>
    <s v="USD"/>
    <n v="1450971684"/>
    <n v="1447515684"/>
    <b v="1"/>
    <n v="1420"/>
    <b v="1"/>
    <s v="theater/spaces"/>
    <n v="102.24133333333334"/>
    <n v="69.266666670000006"/>
    <x v="1"/>
  </r>
  <r>
    <x v="0"/>
    <x v="0"/>
    <s v="USD"/>
    <n v="1476486000"/>
    <n v="1474040596"/>
    <b v="1"/>
    <n v="305"/>
    <b v="1"/>
    <s v="theater/spaces"/>
    <n v="116.35599999999999"/>
    <n v="69.266666670000006"/>
    <x v="1"/>
  </r>
  <r>
    <x v="0"/>
    <x v="0"/>
    <s v="USD"/>
    <n v="1456047228"/>
    <n v="1453109628"/>
    <b v="1"/>
    <n v="551"/>
    <b v="1"/>
    <s v="theater/spaces"/>
    <n v="264.62241666666665"/>
    <n v="69.266666670000006"/>
    <x v="1"/>
  </r>
  <r>
    <x v="0"/>
    <x v="12"/>
    <s v="EUR"/>
    <n v="1444291193"/>
    <n v="1441699193"/>
    <b v="1"/>
    <n v="187"/>
    <b v="1"/>
    <s v="theater/spaces"/>
    <n v="119.98010000000001"/>
    <n v="69.266666670000006"/>
    <x v="1"/>
  </r>
  <r>
    <x v="0"/>
    <x v="0"/>
    <s v="USD"/>
    <n v="1417906649"/>
    <n v="1414015049"/>
    <b v="1"/>
    <n v="325"/>
    <b v="1"/>
    <s v="theater/spaces"/>
    <n v="120.10400000000001"/>
    <n v="69.266666670000006"/>
    <x v="1"/>
  </r>
  <r>
    <x v="0"/>
    <x v="0"/>
    <s v="USD"/>
    <n v="1462316400"/>
    <n v="1459865945"/>
    <b v="1"/>
    <n v="148"/>
    <b v="1"/>
    <s v="theater/spaces"/>
    <n v="103.58333333333334"/>
    <n v="69.266666670000006"/>
    <x v="1"/>
  </r>
  <r>
    <x v="0"/>
    <x v="0"/>
    <s v="USD"/>
    <n v="1460936694"/>
    <n v="1455756294"/>
    <b v="0"/>
    <n v="69"/>
    <b v="1"/>
    <s v="theater/spaces"/>
    <n v="108.83333333333334"/>
    <n v="69.266666670000006"/>
    <x v="1"/>
  </r>
  <r>
    <x v="0"/>
    <x v="0"/>
    <s v="USD"/>
    <n v="1478866253"/>
    <n v="1476270653"/>
    <b v="0"/>
    <n v="173"/>
    <b v="1"/>
    <s v="theater/spaces"/>
    <n v="118.12400000000001"/>
    <n v="69.266666670000006"/>
    <x v="1"/>
  </r>
  <r>
    <x v="0"/>
    <x v="1"/>
    <s v="GBP"/>
    <n v="1378494000"/>
    <n v="1375880598"/>
    <b v="0"/>
    <n v="269"/>
    <b v="1"/>
    <s v="technology/hardware"/>
    <n v="1462"/>
    <n v="69.266666670000006"/>
    <x v="2"/>
  </r>
  <r>
    <x v="0"/>
    <x v="0"/>
    <s v="USD"/>
    <n v="1485722053"/>
    <n v="1480538053"/>
    <b v="0"/>
    <n v="185"/>
    <b v="1"/>
    <s v="technology/hardware"/>
    <n v="252.54"/>
    <n v="69.266666670000006"/>
    <x v="2"/>
  </r>
  <r>
    <x v="0"/>
    <x v="0"/>
    <s v="USD"/>
    <n v="1420060088"/>
    <n v="1414872488"/>
    <b v="0"/>
    <n v="176"/>
    <b v="1"/>
    <s v="technology/hardware"/>
    <n v="140.05000000000001"/>
    <n v="69.266666670000006"/>
    <x v="2"/>
  </r>
  <r>
    <x v="0"/>
    <x v="1"/>
    <s v="GBP"/>
    <n v="1439625059"/>
    <n v="1436860259"/>
    <b v="0"/>
    <n v="1019"/>
    <b v="1"/>
    <s v="technology/hardware"/>
    <n v="296.87520259319291"/>
    <n v="69.266666670000006"/>
    <x v="2"/>
  </r>
  <r>
    <x v="0"/>
    <x v="5"/>
    <s v="CAD"/>
    <n v="1488390735"/>
    <n v="1484070735"/>
    <b v="0"/>
    <n v="113"/>
    <b v="1"/>
    <s v="technology/hardware"/>
    <n v="144.54249999999999"/>
    <n v="69.266666670000006"/>
    <x v="2"/>
  </r>
  <r>
    <x v="0"/>
    <x v="0"/>
    <s v="USD"/>
    <n v="1461333311"/>
    <n v="1458741311"/>
    <b v="0"/>
    <n v="404"/>
    <b v="1"/>
    <s v="technology/hardware"/>
    <n v="105.745"/>
    <n v="69.266666670000006"/>
    <x v="2"/>
  </r>
  <r>
    <x v="0"/>
    <x v="0"/>
    <s v="USD"/>
    <n v="1438964063"/>
    <n v="1436804063"/>
    <b v="0"/>
    <n v="707"/>
    <b v="1"/>
    <s v="technology/hardware"/>
    <n v="493.21000000000004"/>
    <n v="69.266666670000006"/>
    <x v="2"/>
  </r>
  <r>
    <x v="0"/>
    <x v="0"/>
    <s v="USD"/>
    <n v="1451485434"/>
    <n v="1448461434"/>
    <b v="0"/>
    <n v="392"/>
    <b v="1"/>
    <s v="technology/hardware"/>
    <n v="201.82666666666668"/>
    <n v="69.266666670000006"/>
    <x v="2"/>
  </r>
  <r>
    <x v="0"/>
    <x v="0"/>
    <s v="USD"/>
    <n v="1430459197"/>
    <n v="1427867197"/>
    <b v="0"/>
    <n v="23"/>
    <b v="1"/>
    <s v="technology/hardware"/>
    <n v="104.44"/>
    <n v="69.266666670000006"/>
    <x v="2"/>
  </r>
  <r>
    <x v="0"/>
    <x v="0"/>
    <s v="USD"/>
    <n v="1366635575"/>
    <n v="1363611575"/>
    <b v="0"/>
    <n v="682"/>
    <b v="1"/>
    <s v="technology/hardware"/>
    <n v="170.29262962962963"/>
    <n v="69.266666670000006"/>
    <x v="2"/>
  </r>
  <r>
    <x v="0"/>
    <x v="0"/>
    <s v="USD"/>
    <n v="1413604800"/>
    <n v="1408624622"/>
    <b v="0"/>
    <n v="37"/>
    <b v="1"/>
    <s v="technology/hardware"/>
    <n v="104.30333333333333"/>
    <n v="69.266666670000006"/>
    <x v="2"/>
  </r>
  <r>
    <x v="0"/>
    <x v="0"/>
    <s v="USD"/>
    <n v="1369699200"/>
    <n v="1366917828"/>
    <b v="0"/>
    <n v="146"/>
    <b v="1"/>
    <s v="technology/hardware"/>
    <n v="118.25000000000001"/>
    <n v="69.266666670000006"/>
    <x v="2"/>
  </r>
  <r>
    <x v="0"/>
    <x v="0"/>
    <s v="USD"/>
    <n v="1428643974"/>
    <n v="1423463574"/>
    <b v="0"/>
    <n v="119"/>
    <b v="1"/>
    <s v="technology/hardware"/>
    <n v="107.538"/>
    <n v="69.266666670000006"/>
    <x v="2"/>
  </r>
  <r>
    <x v="0"/>
    <x v="0"/>
    <s v="USD"/>
    <n v="1476395940"/>
    <n v="1473782592"/>
    <b v="0"/>
    <n v="163"/>
    <b v="1"/>
    <s v="technology/hardware"/>
    <n v="2260300"/>
    <n v="69.266666670000006"/>
    <x v="2"/>
  </r>
  <r>
    <x v="0"/>
    <x v="1"/>
    <s v="GBP"/>
    <n v="1363204800"/>
    <n v="1360551250"/>
    <b v="0"/>
    <n v="339"/>
    <b v="1"/>
    <s v="technology/hardware"/>
    <n v="978.13466666666682"/>
    <n v="69.266666670000006"/>
    <x v="2"/>
  </r>
  <r>
    <x v="0"/>
    <x v="5"/>
    <s v="CAD"/>
    <n v="1398268773"/>
    <n v="1395676773"/>
    <b v="0"/>
    <n v="58"/>
    <b v="1"/>
    <s v="technology/hardware"/>
    <n v="122.9"/>
    <n v="69.266666670000006"/>
    <x v="2"/>
  </r>
  <r>
    <x v="0"/>
    <x v="0"/>
    <s v="USD"/>
    <n v="1389812400"/>
    <n v="1386108087"/>
    <b v="0"/>
    <n v="456"/>
    <b v="1"/>
    <s v="technology/hardware"/>
    <n v="246.0608"/>
    <n v="69.266666670000006"/>
    <x v="2"/>
  </r>
  <r>
    <x v="0"/>
    <x v="0"/>
    <s v="USD"/>
    <n v="1478402804"/>
    <n v="1473218804"/>
    <b v="0"/>
    <n v="15"/>
    <b v="1"/>
    <s v="technology/hardware"/>
    <n v="147.94"/>
    <n v="69.266666670000006"/>
    <x v="2"/>
  </r>
  <r>
    <x v="0"/>
    <x v="1"/>
    <s v="GBP"/>
    <n v="1399324717"/>
    <n v="1395436717"/>
    <b v="0"/>
    <n v="191"/>
    <b v="1"/>
    <s v="technology/hardware"/>
    <n v="384.09090909090907"/>
    <n v="69.266666670000006"/>
    <x v="2"/>
  </r>
  <r>
    <x v="0"/>
    <x v="0"/>
    <s v="USD"/>
    <n v="1426117552"/>
    <n v="1423529152"/>
    <b v="0"/>
    <n v="17"/>
    <b v="1"/>
    <s v="technology/hardware"/>
    <n v="103.33333333333334"/>
    <n v="69.266666670000006"/>
    <x v="2"/>
  </r>
  <r>
    <x v="2"/>
    <x v="0"/>
    <s v="USD"/>
    <n v="1413770820"/>
    <n v="1412005602"/>
    <b v="0"/>
    <n v="4"/>
    <b v="0"/>
    <s v="publishing/children's books"/>
    <n v="0.43750000000000006"/>
    <n v="69.266666670000006"/>
    <x v="3"/>
  </r>
  <r>
    <x v="2"/>
    <x v="0"/>
    <s v="USD"/>
    <n v="1337102187"/>
    <n v="1335892587"/>
    <b v="0"/>
    <n v="18"/>
    <b v="0"/>
    <s v="publishing/children's books"/>
    <n v="29.24"/>
    <n v="69.266666670000006"/>
    <x v="3"/>
  </r>
  <r>
    <x v="2"/>
    <x v="0"/>
    <s v="USD"/>
    <n v="1476863607"/>
    <n v="1474271607"/>
    <b v="0"/>
    <n v="0"/>
    <b v="0"/>
    <s v="publishing/children's books"/>
    <n v="0"/>
    <n v="69.266666670000006"/>
    <x v="3"/>
  </r>
  <r>
    <x v="2"/>
    <x v="0"/>
    <s v="USD"/>
    <n v="1330478998"/>
    <n v="1327886998"/>
    <b v="0"/>
    <n v="22"/>
    <b v="0"/>
    <s v="publishing/children's books"/>
    <n v="5.21875"/>
    <n v="69.266666670000006"/>
    <x v="3"/>
  </r>
  <r>
    <x v="2"/>
    <x v="0"/>
    <s v="USD"/>
    <n v="1342309368"/>
    <n v="1337125368"/>
    <b v="0"/>
    <n v="49"/>
    <b v="0"/>
    <s v="publishing/children's books"/>
    <n v="21.887499999999999"/>
    <n v="69.266666670000006"/>
    <x v="3"/>
  </r>
  <r>
    <x v="2"/>
    <x v="0"/>
    <s v="USD"/>
    <n v="1409337911"/>
    <n v="1406745911"/>
    <b v="0"/>
    <n v="19"/>
    <b v="0"/>
    <s v="publishing/children's books"/>
    <n v="26.700000000000003"/>
    <n v="69.266666670000006"/>
    <x v="3"/>
  </r>
  <r>
    <x v="2"/>
    <x v="0"/>
    <s v="USD"/>
    <n v="1339816200"/>
    <n v="1337095997"/>
    <b v="0"/>
    <n v="4"/>
    <b v="0"/>
    <s v="publishing/children's books"/>
    <n v="28.000000000000004"/>
    <n v="69.266666670000006"/>
    <x v="3"/>
  </r>
  <r>
    <x v="2"/>
    <x v="0"/>
    <s v="USD"/>
    <n v="1472835802"/>
    <n v="1470243802"/>
    <b v="0"/>
    <n v="4"/>
    <b v="0"/>
    <s v="publishing/children's books"/>
    <n v="1.06"/>
    <n v="69.266666670000006"/>
    <x v="3"/>
  </r>
  <r>
    <x v="2"/>
    <x v="0"/>
    <s v="USD"/>
    <n v="1428171037"/>
    <n v="1425582637"/>
    <b v="0"/>
    <n v="2"/>
    <b v="0"/>
    <s v="publishing/children's books"/>
    <n v="1.0999999999999999"/>
    <n v="69.266666670000006"/>
    <x v="3"/>
  </r>
  <r>
    <x v="2"/>
    <x v="0"/>
    <s v="USD"/>
    <n v="1341086400"/>
    <n v="1340055345"/>
    <b v="0"/>
    <n v="0"/>
    <b v="0"/>
    <s v="publishing/children's books"/>
    <n v="0"/>
    <n v="69.266666670000006"/>
    <x v="3"/>
  </r>
  <r>
    <x v="2"/>
    <x v="0"/>
    <s v="USD"/>
    <n v="1403039842"/>
    <n v="1397855842"/>
    <b v="0"/>
    <n v="0"/>
    <b v="0"/>
    <s v="publishing/children's books"/>
    <n v="0"/>
    <n v="69.266666670000006"/>
    <x v="3"/>
  </r>
  <r>
    <x v="2"/>
    <x v="0"/>
    <s v="USD"/>
    <n v="1324232504"/>
    <n v="1320776504"/>
    <b v="0"/>
    <n v="14"/>
    <b v="0"/>
    <s v="publishing/children's books"/>
    <n v="11.458333333333332"/>
    <n v="69.266666670000006"/>
    <x v="3"/>
  </r>
  <r>
    <x v="2"/>
    <x v="0"/>
    <s v="USD"/>
    <n v="1346017023"/>
    <n v="1343425023"/>
    <b v="0"/>
    <n v="8"/>
    <b v="0"/>
    <s v="publishing/children's books"/>
    <n v="19"/>
    <n v="69.266666670000006"/>
    <x v="3"/>
  </r>
  <r>
    <x v="2"/>
    <x v="0"/>
    <s v="USD"/>
    <n v="1410448551"/>
    <n v="1407856551"/>
    <b v="0"/>
    <n v="0"/>
    <b v="0"/>
    <s v="publishing/children's books"/>
    <n v="0"/>
    <n v="69.266666670000006"/>
    <x v="3"/>
  </r>
  <r>
    <x v="2"/>
    <x v="17"/>
    <s v="EUR"/>
    <n v="1428519527"/>
    <n v="1425927527"/>
    <b v="0"/>
    <n v="15"/>
    <b v="0"/>
    <s v="publishing/children's books"/>
    <n v="52"/>
    <n v="69.266666670000006"/>
    <x v="3"/>
  </r>
  <r>
    <x v="2"/>
    <x v="0"/>
    <s v="USD"/>
    <n v="1389476201"/>
    <n v="1386884201"/>
    <b v="0"/>
    <n v="33"/>
    <b v="0"/>
    <s v="publishing/children's books"/>
    <n v="10.48"/>
    <n v="69.266666670000006"/>
    <x v="3"/>
  </r>
  <r>
    <x v="2"/>
    <x v="0"/>
    <s v="USD"/>
    <n v="1470498332"/>
    <n v="1469202332"/>
    <b v="0"/>
    <n v="2"/>
    <b v="0"/>
    <s v="publishing/children's books"/>
    <n v="0.66666666666666674"/>
    <n v="69.266666670000006"/>
    <x v="3"/>
  </r>
  <r>
    <x v="2"/>
    <x v="2"/>
    <s v="AUD"/>
    <n v="1476095783"/>
    <n v="1474886183"/>
    <b v="0"/>
    <n v="6"/>
    <b v="0"/>
    <s v="publishing/children's books"/>
    <n v="11.700000000000001"/>
    <n v="69.266666670000006"/>
    <x v="3"/>
  </r>
  <r>
    <x v="2"/>
    <x v="2"/>
    <s v="AUD"/>
    <n v="1468658866"/>
    <n v="1464943666"/>
    <b v="0"/>
    <n v="2"/>
    <b v="0"/>
    <s v="publishing/children's books"/>
    <n v="10.5"/>
    <n v="69.266666670000006"/>
    <x v="3"/>
  </r>
  <r>
    <x v="2"/>
    <x v="1"/>
    <s v="GBP"/>
    <n v="1371726258"/>
    <n v="1369134258"/>
    <b v="0"/>
    <n v="0"/>
    <b v="0"/>
    <s v="publishing/children's books"/>
    <n v="0"/>
    <n v="69.266666670000006"/>
    <x v="3"/>
  </r>
  <r>
    <x v="2"/>
    <x v="0"/>
    <s v="USD"/>
    <n v="1357176693"/>
    <n v="1354584693"/>
    <b v="0"/>
    <n v="4"/>
    <b v="0"/>
    <s v="publishing/children's books"/>
    <n v="0.72"/>
    <n v="69.266666670000006"/>
    <x v="3"/>
  </r>
  <r>
    <x v="2"/>
    <x v="0"/>
    <s v="USD"/>
    <n v="1332114795"/>
    <n v="1326934395"/>
    <b v="0"/>
    <n v="1"/>
    <b v="0"/>
    <s v="publishing/children's books"/>
    <n v="0.76923076923076927"/>
    <n v="69.266666670000006"/>
    <x v="3"/>
  </r>
  <r>
    <x v="2"/>
    <x v="0"/>
    <s v="USD"/>
    <n v="1369403684"/>
    <n v="1365515684"/>
    <b v="0"/>
    <n v="3"/>
    <b v="0"/>
    <s v="publishing/children's books"/>
    <n v="0.22842639593908631"/>
    <n v="69.266666670000006"/>
    <x v="3"/>
  </r>
  <r>
    <x v="2"/>
    <x v="0"/>
    <s v="USD"/>
    <n v="1338404400"/>
    <n v="1335855631"/>
    <b v="0"/>
    <n v="4"/>
    <b v="0"/>
    <s v="publishing/children's books"/>
    <n v="1.125"/>
    <n v="69.266666670000006"/>
    <x v="3"/>
  </r>
  <r>
    <x v="2"/>
    <x v="0"/>
    <s v="USD"/>
    <n v="1351432428"/>
    <n v="1350050028"/>
    <b v="0"/>
    <n v="0"/>
    <b v="0"/>
    <s v="publishing/children's books"/>
    <n v="0"/>
    <n v="69.266666670000006"/>
    <x v="3"/>
  </r>
  <r>
    <x v="2"/>
    <x v="0"/>
    <s v="USD"/>
    <n v="1313078518"/>
    <n v="1310486518"/>
    <b v="0"/>
    <n v="4"/>
    <b v="0"/>
    <s v="publishing/children's books"/>
    <n v="2"/>
    <n v="69.266666670000006"/>
    <x v="3"/>
  </r>
  <r>
    <x v="2"/>
    <x v="5"/>
    <s v="CAD"/>
    <n v="1439766050"/>
    <n v="1434582050"/>
    <b v="0"/>
    <n v="3"/>
    <b v="0"/>
    <s v="publishing/children's books"/>
    <n v="0.85000000000000009"/>
    <n v="69.266666670000006"/>
    <x v="3"/>
  </r>
  <r>
    <x v="2"/>
    <x v="0"/>
    <s v="USD"/>
    <n v="1333028723"/>
    <n v="1330440323"/>
    <b v="0"/>
    <n v="34"/>
    <b v="0"/>
    <s v="publishing/children's books"/>
    <n v="14.314285714285715"/>
    <n v="69.266666670000006"/>
    <x v="3"/>
  </r>
  <r>
    <x v="2"/>
    <x v="1"/>
    <s v="GBP"/>
    <n v="1401997790"/>
    <n v="1397677790"/>
    <b v="0"/>
    <n v="2"/>
    <b v="0"/>
    <s v="publishing/children's books"/>
    <n v="0.25"/>
    <n v="69.266666670000006"/>
    <x v="3"/>
  </r>
  <r>
    <x v="2"/>
    <x v="0"/>
    <s v="USD"/>
    <n v="1395158130"/>
    <n v="1392569730"/>
    <b v="0"/>
    <n v="33"/>
    <b v="0"/>
    <s v="publishing/children's books"/>
    <n v="10.411249999999999"/>
    <n v="69.266666670000006"/>
    <x v="3"/>
  </r>
  <r>
    <x v="2"/>
    <x v="0"/>
    <s v="USD"/>
    <n v="1359738000"/>
    <n v="1355489140"/>
    <b v="0"/>
    <n v="0"/>
    <b v="0"/>
    <s v="publishing/children's books"/>
    <n v="0"/>
    <n v="69.266666670000006"/>
    <x v="3"/>
  </r>
  <r>
    <x v="2"/>
    <x v="0"/>
    <s v="USD"/>
    <n v="1381006294"/>
    <n v="1379710294"/>
    <b v="0"/>
    <n v="0"/>
    <b v="0"/>
    <s v="publishing/children's books"/>
    <n v="0"/>
    <n v="69.266666670000006"/>
    <x v="3"/>
  </r>
  <r>
    <x v="2"/>
    <x v="5"/>
    <s v="CAD"/>
    <n v="1461530721"/>
    <n v="1460666721"/>
    <b v="0"/>
    <n v="1"/>
    <b v="0"/>
    <s v="publishing/children's books"/>
    <n v="0.18867924528301888"/>
    <n v="69.266666670000006"/>
    <x v="3"/>
  </r>
  <r>
    <x v="2"/>
    <x v="0"/>
    <s v="USD"/>
    <n v="1362711728"/>
    <n v="1360119728"/>
    <b v="0"/>
    <n v="13"/>
    <b v="0"/>
    <s v="publishing/children's books"/>
    <n v="14.249999999999998"/>
    <n v="69.266666670000006"/>
    <x v="3"/>
  </r>
  <r>
    <x v="2"/>
    <x v="0"/>
    <s v="USD"/>
    <n v="1323994754"/>
    <n v="1321402754"/>
    <b v="0"/>
    <n v="2"/>
    <b v="0"/>
    <s v="publishing/children's books"/>
    <n v="3"/>
    <n v="69.266666670000006"/>
    <x v="3"/>
  </r>
  <r>
    <x v="2"/>
    <x v="0"/>
    <s v="USD"/>
    <n v="1434092876"/>
    <n v="1431414476"/>
    <b v="0"/>
    <n v="36"/>
    <b v="0"/>
    <s v="publishing/children's books"/>
    <n v="7.8809523809523814"/>
    <n v="69.266666670000006"/>
    <x v="3"/>
  </r>
  <r>
    <x v="2"/>
    <x v="0"/>
    <s v="USD"/>
    <n v="1437149004"/>
    <n v="1434557004"/>
    <b v="0"/>
    <n v="1"/>
    <b v="0"/>
    <s v="publishing/children's books"/>
    <n v="0.33333333333333337"/>
    <n v="69.266666670000006"/>
    <x v="3"/>
  </r>
  <r>
    <x v="2"/>
    <x v="0"/>
    <s v="USD"/>
    <n v="1409009306"/>
    <n v="1406417306"/>
    <b v="0"/>
    <n v="15"/>
    <b v="0"/>
    <s v="publishing/children's books"/>
    <n v="25.545454545454543"/>
    <n v="69.266666670000006"/>
    <x v="3"/>
  </r>
  <r>
    <x v="2"/>
    <x v="0"/>
    <s v="USD"/>
    <n v="1448204621"/>
    <n v="1445609021"/>
    <b v="0"/>
    <n v="1"/>
    <b v="0"/>
    <s v="publishing/children's books"/>
    <n v="2.12"/>
    <n v="69.266666670000006"/>
    <x v="3"/>
  </r>
  <r>
    <x v="2"/>
    <x v="13"/>
    <s v="EUR"/>
    <n v="1489142688"/>
    <n v="1486550688"/>
    <b v="0"/>
    <n v="0"/>
    <b v="0"/>
    <s v="publishing/children's books"/>
    <n v="0"/>
    <n v="69.266666670000006"/>
    <x v="3"/>
  </r>
  <r>
    <x v="0"/>
    <x v="0"/>
    <s v="USD"/>
    <n v="1423724400"/>
    <n v="1421274954"/>
    <b v="0"/>
    <n v="28"/>
    <b v="1"/>
    <s v="theater/plays"/>
    <n v="105.28"/>
    <n v="69.266666670000006"/>
    <x v="1"/>
  </r>
  <r>
    <x v="0"/>
    <x v="0"/>
    <s v="USD"/>
    <n v="1424149140"/>
    <n v="1421964718"/>
    <b v="0"/>
    <n v="18"/>
    <b v="1"/>
    <s v="theater/plays"/>
    <n v="120"/>
    <n v="69.266666670000006"/>
    <x v="1"/>
  </r>
  <r>
    <x v="0"/>
    <x v="1"/>
    <s v="GBP"/>
    <n v="1429793446"/>
    <n v="1428583846"/>
    <b v="0"/>
    <n v="61"/>
    <b v="1"/>
    <s v="theater/plays"/>
    <n v="114.5"/>
    <n v="69.266666670000006"/>
    <x v="1"/>
  </r>
  <r>
    <x v="0"/>
    <x v="0"/>
    <s v="USD"/>
    <n v="1414608843"/>
    <n v="1412794443"/>
    <b v="0"/>
    <n v="108"/>
    <b v="1"/>
    <s v="theater/plays"/>
    <n v="119"/>
    <n v="69.266666670000006"/>
    <x v="1"/>
  </r>
  <r>
    <x v="0"/>
    <x v="0"/>
    <s v="USD"/>
    <n v="1470430800"/>
    <n v="1467865967"/>
    <b v="0"/>
    <n v="142"/>
    <b v="1"/>
    <s v="theater/plays"/>
    <n v="104.67999999999999"/>
    <n v="69.266666670000006"/>
    <x v="1"/>
  </r>
  <r>
    <x v="0"/>
    <x v="1"/>
    <s v="GBP"/>
    <n v="1404913180"/>
    <n v="1403703580"/>
    <b v="0"/>
    <n v="74"/>
    <b v="1"/>
    <s v="theater/plays"/>
    <n v="117.83999999999999"/>
    <n v="69.266666670000006"/>
    <x v="1"/>
  </r>
  <r>
    <x v="0"/>
    <x v="0"/>
    <s v="USD"/>
    <n v="1405658752"/>
    <n v="1403066752"/>
    <b v="0"/>
    <n v="38"/>
    <b v="1"/>
    <s v="theater/plays"/>
    <n v="119.7"/>
    <n v="69.266666670000006"/>
    <x v="1"/>
  </r>
  <r>
    <x v="0"/>
    <x v="0"/>
    <s v="USD"/>
    <n v="1469811043"/>
    <n v="1467219043"/>
    <b v="0"/>
    <n v="20"/>
    <b v="1"/>
    <s v="theater/plays"/>
    <n v="102.49999999999999"/>
    <n v="69.266666670000006"/>
    <x v="1"/>
  </r>
  <r>
    <x v="0"/>
    <x v="0"/>
    <s v="USD"/>
    <n v="1426132800"/>
    <n v="1424477934"/>
    <b v="0"/>
    <n v="24"/>
    <b v="1"/>
    <s v="theater/plays"/>
    <n v="101.16666666666667"/>
    <n v="69.266666670000006"/>
    <x v="1"/>
  </r>
  <r>
    <x v="0"/>
    <x v="0"/>
    <s v="USD"/>
    <n v="1423693903"/>
    <n v="1421101903"/>
    <b v="0"/>
    <n v="66"/>
    <b v="1"/>
    <s v="theater/plays"/>
    <n v="105.33333333333333"/>
    <n v="69.266666670000006"/>
    <x v="1"/>
  </r>
  <r>
    <x v="0"/>
    <x v="0"/>
    <s v="USD"/>
    <n v="1473393600"/>
    <n v="1470778559"/>
    <b v="0"/>
    <n v="28"/>
    <b v="1"/>
    <s v="theater/plays"/>
    <n v="102.49999999999999"/>
    <n v="69.266666670000006"/>
    <x v="1"/>
  </r>
  <r>
    <x v="0"/>
    <x v="0"/>
    <s v="USD"/>
    <n v="1439357559"/>
    <n v="1435469559"/>
    <b v="0"/>
    <n v="24"/>
    <b v="1"/>
    <s v="theater/plays"/>
    <n v="107.60000000000001"/>
    <n v="69.266666670000006"/>
    <x v="1"/>
  </r>
  <r>
    <x v="0"/>
    <x v="2"/>
    <s v="AUD"/>
    <n v="1437473005"/>
    <n v="1434881005"/>
    <b v="0"/>
    <n v="73"/>
    <b v="1"/>
    <s v="theater/plays"/>
    <n v="110.5675"/>
    <n v="69.266666670000006"/>
    <x v="1"/>
  </r>
  <r>
    <x v="0"/>
    <x v="1"/>
    <s v="GBP"/>
    <n v="1457031600"/>
    <n v="1455640559"/>
    <b v="0"/>
    <n v="3"/>
    <b v="1"/>
    <s v="theater/plays"/>
    <n v="150"/>
    <n v="69.266666670000006"/>
    <x v="1"/>
  </r>
  <r>
    <x v="0"/>
    <x v="0"/>
    <s v="USD"/>
    <n v="1402095600"/>
    <n v="1400675841"/>
    <b v="0"/>
    <n v="20"/>
    <b v="1"/>
    <s v="theater/plays"/>
    <n v="104.28571428571429"/>
    <n v="69.266666670000006"/>
    <x v="1"/>
  </r>
  <r>
    <x v="0"/>
    <x v="1"/>
    <s v="GBP"/>
    <n v="1404564028"/>
    <n v="1401972028"/>
    <b v="0"/>
    <n v="21"/>
    <b v="1"/>
    <s v="theater/plays"/>
    <n v="115.5"/>
    <n v="69.266666670000006"/>
    <x v="1"/>
  </r>
  <r>
    <x v="0"/>
    <x v="1"/>
    <s v="GBP"/>
    <n v="1404858840"/>
    <n v="1402266840"/>
    <b v="0"/>
    <n v="94"/>
    <b v="1"/>
    <s v="theater/plays"/>
    <n v="102.64512500000001"/>
    <n v="69.266666670000006"/>
    <x v="1"/>
  </r>
  <r>
    <x v="0"/>
    <x v="1"/>
    <s v="GBP"/>
    <n v="1438358400"/>
    <n v="1437063121"/>
    <b v="0"/>
    <n v="139"/>
    <b v="1"/>
    <s v="theater/plays"/>
    <n v="101.4"/>
    <n v="69.266666670000006"/>
    <x v="1"/>
  </r>
  <r>
    <x v="0"/>
    <x v="1"/>
    <s v="GBP"/>
    <n v="1466179200"/>
    <n v="1463466070"/>
    <b v="0"/>
    <n v="130"/>
    <b v="1"/>
    <s v="theater/plays"/>
    <n v="116.6348"/>
    <n v="69.266666670000006"/>
    <x v="1"/>
  </r>
  <r>
    <x v="0"/>
    <x v="1"/>
    <s v="GBP"/>
    <n v="1420377366"/>
    <n v="1415193366"/>
    <b v="0"/>
    <n v="31"/>
    <b v="1"/>
    <s v="theater/plays"/>
    <n v="133"/>
    <n v="69.266666670000006"/>
    <x v="1"/>
  </r>
  <r>
    <x v="0"/>
    <x v="2"/>
    <s v="AUD"/>
    <n v="1412938800"/>
    <n v="1411019409"/>
    <b v="0"/>
    <n v="13"/>
    <b v="1"/>
    <s v="theater/plays"/>
    <n v="133.20000000000002"/>
    <n v="69.266666670000006"/>
    <x v="1"/>
  </r>
  <r>
    <x v="0"/>
    <x v="1"/>
    <s v="GBP"/>
    <n v="1438875107"/>
    <n v="1436283107"/>
    <b v="0"/>
    <n v="90"/>
    <b v="1"/>
    <s v="theater/plays"/>
    <n v="101.83333333333333"/>
    <n v="69.266666670000006"/>
    <x v="1"/>
  </r>
  <r>
    <x v="0"/>
    <x v="0"/>
    <s v="USD"/>
    <n v="1437004800"/>
    <n v="1433295276"/>
    <b v="0"/>
    <n v="141"/>
    <b v="1"/>
    <s v="theater/plays"/>
    <n v="127.95"/>
    <n v="69.266666670000006"/>
    <x v="1"/>
  </r>
  <r>
    <x v="0"/>
    <x v="1"/>
    <s v="GBP"/>
    <n v="1411987990"/>
    <n v="1409395990"/>
    <b v="0"/>
    <n v="23"/>
    <b v="1"/>
    <s v="theater/plays"/>
    <n v="114.99999999999999"/>
    <n v="69.266666670000006"/>
    <x v="1"/>
  </r>
  <r>
    <x v="0"/>
    <x v="1"/>
    <s v="GBP"/>
    <n v="1440245273"/>
    <n v="1438085273"/>
    <b v="0"/>
    <n v="18"/>
    <b v="1"/>
    <s v="theater/plays"/>
    <n v="110.00000000000001"/>
    <n v="69.266666670000006"/>
    <x v="1"/>
  </r>
  <r>
    <x v="0"/>
    <x v="1"/>
    <s v="GBP"/>
    <n v="1438772400"/>
    <n v="1435645490"/>
    <b v="0"/>
    <n v="76"/>
    <b v="1"/>
    <s v="theater/plays"/>
    <n v="112.1"/>
    <n v="69.266666670000006"/>
    <x v="1"/>
  </r>
  <r>
    <x v="0"/>
    <x v="0"/>
    <s v="USD"/>
    <n v="1435611438"/>
    <n v="1433019438"/>
    <b v="0"/>
    <n v="93"/>
    <b v="1"/>
    <s v="theater/plays"/>
    <n v="126"/>
    <n v="69.266666670000006"/>
    <x v="1"/>
  </r>
  <r>
    <x v="0"/>
    <x v="0"/>
    <s v="USD"/>
    <n v="1440274735"/>
    <n v="1437682735"/>
    <b v="0"/>
    <n v="69"/>
    <b v="1"/>
    <s v="theater/plays"/>
    <n v="100.24444444444444"/>
    <n v="69.266666670000006"/>
    <x v="1"/>
  </r>
  <r>
    <x v="0"/>
    <x v="0"/>
    <s v="USD"/>
    <n v="1459348740"/>
    <n v="1458647725"/>
    <b v="0"/>
    <n v="21"/>
    <b v="1"/>
    <s v="theater/plays"/>
    <n v="102.4"/>
    <n v="69.266666670000006"/>
    <x v="1"/>
  </r>
  <r>
    <x v="0"/>
    <x v="0"/>
    <s v="USD"/>
    <n v="1401595140"/>
    <n v="1398828064"/>
    <b v="0"/>
    <n v="57"/>
    <b v="1"/>
    <s v="theater/plays"/>
    <n v="108.2"/>
    <n v="69.266666670000006"/>
    <x v="1"/>
  </r>
  <r>
    <x v="0"/>
    <x v="1"/>
    <s v="GBP"/>
    <n v="1424692503"/>
    <n v="1422100503"/>
    <b v="0"/>
    <n v="108"/>
    <b v="1"/>
    <s v="theater/plays"/>
    <n v="100.27"/>
    <n v="69.266666670000006"/>
    <x v="1"/>
  </r>
  <r>
    <x v="0"/>
    <x v="5"/>
    <s v="CAD"/>
    <n v="1428292800"/>
    <n v="1424368298"/>
    <b v="0"/>
    <n v="83"/>
    <b v="1"/>
    <s v="theater/plays"/>
    <n v="113.3"/>
    <n v="69.266666670000006"/>
    <x v="1"/>
  </r>
  <r>
    <x v="0"/>
    <x v="0"/>
    <s v="USD"/>
    <n v="1481737761"/>
    <n v="1479577761"/>
    <b v="0"/>
    <n v="96"/>
    <b v="1"/>
    <s v="theater/plays"/>
    <n v="127.57571428571428"/>
    <n v="69.266666670000006"/>
    <x v="1"/>
  </r>
  <r>
    <x v="0"/>
    <x v="1"/>
    <s v="GBP"/>
    <n v="1431164115"/>
    <n v="1428572115"/>
    <b v="0"/>
    <n v="64"/>
    <b v="1"/>
    <s v="theater/plays"/>
    <n v="107.73333333333332"/>
    <n v="69.266666670000006"/>
    <x v="1"/>
  </r>
  <r>
    <x v="0"/>
    <x v="5"/>
    <s v="CAD"/>
    <n v="1470595109"/>
    <n v="1468003109"/>
    <b v="0"/>
    <n v="14"/>
    <b v="1"/>
    <s v="theater/plays"/>
    <n v="242"/>
    <n v="69.266666670000006"/>
    <x v="1"/>
  </r>
  <r>
    <x v="0"/>
    <x v="1"/>
    <s v="GBP"/>
    <n v="1438531200"/>
    <n v="1435921992"/>
    <b v="0"/>
    <n v="169"/>
    <b v="1"/>
    <s v="theater/plays"/>
    <n v="141.56666666666666"/>
    <n v="69.266666670000006"/>
    <x v="1"/>
  </r>
  <r>
    <x v="0"/>
    <x v="1"/>
    <s v="GBP"/>
    <n v="1425136462"/>
    <n v="1421680462"/>
    <b v="0"/>
    <n v="33"/>
    <b v="1"/>
    <s v="theater/plays"/>
    <n v="130"/>
    <n v="69.266666670000006"/>
    <x v="1"/>
  </r>
  <r>
    <x v="0"/>
    <x v="0"/>
    <s v="USD"/>
    <n v="1443018086"/>
    <n v="1441290086"/>
    <b v="0"/>
    <n v="102"/>
    <b v="1"/>
    <s v="theater/plays"/>
    <n v="106.03"/>
    <n v="69.266666670000006"/>
    <x v="1"/>
  </r>
  <r>
    <x v="0"/>
    <x v="1"/>
    <s v="GBP"/>
    <n v="1434285409"/>
    <n v="1431693409"/>
    <b v="0"/>
    <n v="104"/>
    <b v="1"/>
    <s v="theater/plays"/>
    <n v="104.80000000000001"/>
    <n v="69.266666670000006"/>
    <x v="1"/>
  </r>
  <r>
    <x v="0"/>
    <x v="1"/>
    <s v="GBP"/>
    <n v="1456444800"/>
    <n v="1454337589"/>
    <b v="0"/>
    <n v="20"/>
    <b v="1"/>
    <s v="theater/plays"/>
    <n v="136"/>
    <n v="69.266666670000006"/>
    <x v="1"/>
  </r>
  <r>
    <x v="0"/>
    <x v="1"/>
    <s v="GBP"/>
    <n v="1411510135"/>
    <n v="1408918135"/>
    <b v="0"/>
    <n v="35"/>
    <b v="1"/>
    <s v="theater/plays"/>
    <n v="100"/>
    <n v="69.266666670000006"/>
    <x v="1"/>
  </r>
  <r>
    <x v="0"/>
    <x v="0"/>
    <s v="USD"/>
    <n v="1427469892"/>
    <n v="1424881492"/>
    <b v="0"/>
    <n v="94"/>
    <b v="1"/>
    <s v="theater/plays"/>
    <n v="100"/>
    <n v="69.266666670000006"/>
    <x v="1"/>
  </r>
  <r>
    <x v="0"/>
    <x v="1"/>
    <s v="GBP"/>
    <n v="1427842740"/>
    <n v="1425428206"/>
    <b v="0"/>
    <n v="14"/>
    <b v="1"/>
    <s v="theater/plays"/>
    <n v="124"/>
    <n v="69.266666670000006"/>
    <x v="1"/>
  </r>
  <r>
    <x v="0"/>
    <x v="0"/>
    <s v="USD"/>
    <n v="1434159780"/>
    <n v="1431412196"/>
    <b v="0"/>
    <n v="15"/>
    <b v="1"/>
    <s v="theater/plays"/>
    <n v="116.92307692307693"/>
    <n v="69.266666670000006"/>
    <x v="1"/>
  </r>
  <r>
    <x v="0"/>
    <x v="1"/>
    <s v="GBP"/>
    <n v="1449255686"/>
    <n v="1446663686"/>
    <b v="0"/>
    <n v="51"/>
    <b v="1"/>
    <s v="theater/plays"/>
    <n v="103.33333333333334"/>
    <n v="69.266666670000006"/>
    <x v="1"/>
  </r>
  <r>
    <x v="0"/>
    <x v="0"/>
    <s v="USD"/>
    <n v="1436511600"/>
    <n v="1434415812"/>
    <b v="0"/>
    <n v="19"/>
    <b v="1"/>
    <s v="theater/plays"/>
    <n v="107.74999999999999"/>
    <n v="69.266666670000006"/>
    <x v="1"/>
  </r>
  <r>
    <x v="0"/>
    <x v="0"/>
    <s v="USD"/>
    <n v="1464971400"/>
    <n v="1462379066"/>
    <b v="0"/>
    <n v="23"/>
    <b v="1"/>
    <s v="theater/plays"/>
    <n v="120.24999999999999"/>
    <n v="69.266666670000006"/>
    <x v="1"/>
  </r>
  <r>
    <x v="0"/>
    <x v="1"/>
    <s v="GBP"/>
    <n v="1443826800"/>
    <n v="1441606869"/>
    <b v="0"/>
    <n v="97"/>
    <b v="1"/>
    <s v="theater/plays"/>
    <n v="100.37894736842105"/>
    <n v="69.266666670000006"/>
    <x v="1"/>
  </r>
  <r>
    <x v="0"/>
    <x v="1"/>
    <s v="GBP"/>
    <n v="1464863118"/>
    <n v="1462443918"/>
    <b v="0"/>
    <n v="76"/>
    <b v="1"/>
    <s v="theater/plays"/>
    <n v="106.52"/>
    <n v="69.266666670000006"/>
    <x v="1"/>
  </r>
  <r>
    <x v="0"/>
    <x v="0"/>
    <s v="USD"/>
    <n v="1399867140"/>
    <n v="1398802148"/>
    <b v="0"/>
    <n v="11"/>
    <b v="1"/>
    <s v="theater/plays"/>
    <n v="100"/>
    <n v="69.266666670000006"/>
    <x v="1"/>
  </r>
  <r>
    <x v="0"/>
    <x v="0"/>
    <s v="USD"/>
    <n v="1437076070"/>
    <n v="1434484070"/>
    <b v="0"/>
    <n v="52"/>
    <b v="1"/>
    <s v="theater/plays"/>
    <n v="110.66666666666667"/>
    <n v="69.266666670000006"/>
    <x v="1"/>
  </r>
  <r>
    <x v="0"/>
    <x v="1"/>
    <s v="GBP"/>
    <n v="1416780000"/>
    <n v="1414342894"/>
    <b v="0"/>
    <n v="95"/>
    <b v="1"/>
    <s v="theater/plays"/>
    <n v="114.71959999999999"/>
    <n v="69.266666670000006"/>
    <x v="1"/>
  </r>
  <r>
    <x v="0"/>
    <x v="0"/>
    <s v="USD"/>
    <n v="1444528800"/>
    <n v="1442804633"/>
    <b v="0"/>
    <n v="35"/>
    <b v="1"/>
    <s v="theater/plays"/>
    <n v="108.25925925925925"/>
    <n v="69.266666670000006"/>
    <x v="1"/>
  </r>
  <r>
    <x v="0"/>
    <x v="1"/>
    <s v="GBP"/>
    <n v="1422658930"/>
    <n v="1421362930"/>
    <b v="0"/>
    <n v="21"/>
    <b v="1"/>
    <s v="theater/plays"/>
    <n v="170"/>
    <n v="69.266666670000006"/>
    <x v="1"/>
  </r>
  <r>
    <x v="0"/>
    <x v="1"/>
    <s v="GBP"/>
    <n v="1449273600"/>
    <n v="1446742417"/>
    <b v="0"/>
    <n v="93"/>
    <b v="1"/>
    <s v="theater/plays"/>
    <n v="187.09899999999999"/>
    <n v="69.266666670000006"/>
    <x v="1"/>
  </r>
  <r>
    <x v="0"/>
    <x v="0"/>
    <s v="USD"/>
    <n v="1487393940"/>
    <n v="1484115418"/>
    <b v="0"/>
    <n v="11"/>
    <b v="1"/>
    <s v="theater/plays"/>
    <n v="107.77777777777777"/>
    <n v="69.266666670000006"/>
    <x v="1"/>
  </r>
  <r>
    <x v="0"/>
    <x v="5"/>
    <s v="CAD"/>
    <n v="1449701284"/>
    <n v="1446241684"/>
    <b v="0"/>
    <n v="21"/>
    <b v="1"/>
    <s v="theater/plays"/>
    <n v="100"/>
    <n v="69.266666670000006"/>
    <x v="1"/>
  </r>
  <r>
    <x v="0"/>
    <x v="0"/>
    <s v="USD"/>
    <n v="1407967200"/>
    <n v="1406039696"/>
    <b v="0"/>
    <n v="54"/>
    <b v="1"/>
    <s v="theater/plays"/>
    <n v="120.24999999999999"/>
    <n v="69.266666670000006"/>
    <x v="1"/>
  </r>
  <r>
    <x v="0"/>
    <x v="0"/>
    <s v="USD"/>
    <n v="1408942740"/>
    <n v="1406958354"/>
    <b v="0"/>
    <n v="31"/>
    <b v="1"/>
    <s v="theater/plays"/>
    <n v="111.42857142857143"/>
    <n v="69.266666670000006"/>
    <x v="1"/>
  </r>
  <r>
    <x v="0"/>
    <x v="1"/>
    <s v="GBP"/>
    <n v="1426698000"/>
    <n v="1424825479"/>
    <b v="0"/>
    <n v="132"/>
    <b v="1"/>
    <s v="theater/plays"/>
    <n v="104"/>
    <n v="69.266666670000006"/>
    <x v="1"/>
  </r>
  <r>
    <x v="2"/>
    <x v="1"/>
    <s v="GBP"/>
    <n v="1450032297"/>
    <n v="1444844697"/>
    <b v="0"/>
    <n v="1"/>
    <b v="0"/>
    <s v="theater/plays"/>
    <n v="1"/>
    <n v="69.266666670000006"/>
    <x v="1"/>
  </r>
  <r>
    <x v="2"/>
    <x v="1"/>
    <s v="GBP"/>
    <n v="1403348400"/>
    <n v="1401058295"/>
    <b v="0"/>
    <n v="0"/>
    <b v="0"/>
    <s v="theater/plays"/>
    <n v="0"/>
    <n v="69.266666670000006"/>
    <x v="1"/>
  </r>
  <r>
    <x v="2"/>
    <x v="0"/>
    <s v="USD"/>
    <n v="1465790400"/>
    <n v="1462210950"/>
    <b v="0"/>
    <n v="0"/>
    <b v="0"/>
    <s v="theater/plays"/>
    <n v="0"/>
    <n v="69.266666670000006"/>
    <x v="1"/>
  </r>
  <r>
    <x v="2"/>
    <x v="15"/>
    <s v="EUR"/>
    <n v="1483535180"/>
    <n v="1480943180"/>
    <b v="0"/>
    <n v="1"/>
    <b v="0"/>
    <s v="theater/plays"/>
    <n v="5.4545454545454541"/>
    <n v="69.266666670000006"/>
    <x v="1"/>
  </r>
  <r>
    <x v="2"/>
    <x v="0"/>
    <s v="USD"/>
    <n v="1433723033"/>
    <n v="1428539033"/>
    <b v="0"/>
    <n v="39"/>
    <b v="0"/>
    <s v="theater/plays"/>
    <n v="31.546666666666667"/>
    <n v="69.266666670000006"/>
    <x v="1"/>
  </r>
  <r>
    <x v="2"/>
    <x v="0"/>
    <s v="USD"/>
    <n v="1432917394"/>
    <n v="1429029394"/>
    <b v="0"/>
    <n v="0"/>
    <b v="0"/>
    <s v="theater/plays"/>
    <n v="0"/>
    <n v="69.266666670000006"/>
    <x v="1"/>
  </r>
  <r>
    <x v="2"/>
    <x v="0"/>
    <s v="USD"/>
    <n v="1464031265"/>
    <n v="1458847265"/>
    <b v="0"/>
    <n v="0"/>
    <b v="0"/>
    <s v="theater/plays"/>
    <n v="0"/>
    <n v="69.266666670000006"/>
    <x v="1"/>
  </r>
  <r>
    <x v="2"/>
    <x v="0"/>
    <s v="USD"/>
    <n v="1432913659"/>
    <n v="1430321659"/>
    <b v="0"/>
    <n v="3"/>
    <b v="0"/>
    <s v="theater/plays"/>
    <n v="0.2"/>
    <n v="69.266666670000006"/>
    <x v="1"/>
  </r>
  <r>
    <x v="2"/>
    <x v="1"/>
    <s v="GBP"/>
    <n v="1461406600"/>
    <n v="1458814600"/>
    <b v="0"/>
    <n v="1"/>
    <b v="0"/>
    <s v="theater/plays"/>
    <n v="1"/>
    <n v="69.266666670000006"/>
    <x v="1"/>
  </r>
  <r>
    <x v="2"/>
    <x v="0"/>
    <s v="USD"/>
    <n v="1409962211"/>
    <n v="1407370211"/>
    <b v="0"/>
    <n v="13"/>
    <b v="0"/>
    <s v="theater/plays"/>
    <n v="3.8875000000000002"/>
    <n v="69.266666670000006"/>
    <x v="1"/>
  </r>
  <r>
    <x v="2"/>
    <x v="17"/>
    <s v="EUR"/>
    <n v="1454109420"/>
    <n v="1453334629"/>
    <b v="0"/>
    <n v="0"/>
    <b v="0"/>
    <s v="theater/plays"/>
    <n v="0"/>
    <n v="69.266666670000006"/>
    <x v="1"/>
  </r>
  <r>
    <x v="2"/>
    <x v="0"/>
    <s v="USD"/>
    <n v="1403312703"/>
    <n v="1400720703"/>
    <b v="0"/>
    <n v="6"/>
    <b v="0"/>
    <s v="theater/plays"/>
    <n v="1.9"/>
    <n v="69.266666670000006"/>
    <x v="1"/>
  </r>
  <r>
    <x v="2"/>
    <x v="5"/>
    <s v="CAD"/>
    <n v="1410669297"/>
    <n v="1405485297"/>
    <b v="0"/>
    <n v="0"/>
    <b v="0"/>
    <s v="theater/plays"/>
    <n v="0"/>
    <n v="69.266666670000006"/>
    <x v="1"/>
  </r>
  <r>
    <x v="2"/>
    <x v="1"/>
    <s v="GBP"/>
    <n v="1431018719"/>
    <n v="1429290719"/>
    <b v="0"/>
    <n v="14"/>
    <b v="0"/>
    <s v="theater/plays"/>
    <n v="41.699999999999996"/>
    <n v="69.266666670000006"/>
    <x v="1"/>
  </r>
  <r>
    <x v="2"/>
    <x v="0"/>
    <s v="USD"/>
    <n v="1454110440"/>
    <n v="1451607071"/>
    <b v="0"/>
    <n v="5"/>
    <b v="0"/>
    <s v="theater/plays"/>
    <n v="50"/>
    <n v="69.266666670000006"/>
    <x v="1"/>
  </r>
  <r>
    <x v="2"/>
    <x v="0"/>
    <s v="USD"/>
    <n v="1439069640"/>
    <n v="1433897647"/>
    <b v="0"/>
    <n v="6"/>
    <b v="0"/>
    <s v="theater/plays"/>
    <n v="4.8666666666666663"/>
    <n v="69.266666670000006"/>
    <x v="1"/>
  </r>
  <r>
    <x v="2"/>
    <x v="14"/>
    <s v="MXN"/>
    <n v="1487613600"/>
    <n v="1482444295"/>
    <b v="0"/>
    <n v="15"/>
    <b v="0"/>
    <s v="theater/plays"/>
    <n v="19.736842105263158"/>
    <n v="69.266666670000006"/>
    <x v="1"/>
  </r>
  <r>
    <x v="2"/>
    <x v="9"/>
    <s v="EUR"/>
    <n v="1417778880"/>
    <n v="1415711095"/>
    <b v="0"/>
    <n v="0"/>
    <b v="0"/>
    <s v="theater/plays"/>
    <n v="0"/>
    <n v="69.266666670000006"/>
    <x v="1"/>
  </r>
  <r>
    <x v="2"/>
    <x v="2"/>
    <s v="AUD"/>
    <n v="1444984904"/>
    <n v="1439800904"/>
    <b v="0"/>
    <n v="1"/>
    <b v="0"/>
    <s v="theater/plays"/>
    <n v="1.7500000000000002"/>
    <n v="69.266666670000006"/>
    <x v="1"/>
  </r>
  <r>
    <x v="2"/>
    <x v="0"/>
    <s v="USD"/>
    <n v="1466363576"/>
    <n v="1461179576"/>
    <b v="0"/>
    <n v="9"/>
    <b v="0"/>
    <s v="theater/plays"/>
    <n v="6.65"/>
    <n v="69.266666670000006"/>
    <x v="1"/>
  </r>
  <r>
    <x v="2"/>
    <x v="2"/>
    <s v="AUD"/>
    <n v="1443103848"/>
    <n v="1441894248"/>
    <b v="0"/>
    <n v="3"/>
    <b v="0"/>
    <s v="theater/plays"/>
    <n v="32"/>
    <n v="69.266666670000006"/>
    <x v="1"/>
  </r>
  <r>
    <x v="2"/>
    <x v="0"/>
    <s v="USD"/>
    <n v="1403636229"/>
    <n v="1401044229"/>
    <b v="0"/>
    <n v="3"/>
    <b v="0"/>
    <s v="theater/plays"/>
    <n v="0.43307086614173229"/>
    <n v="69.266666670000006"/>
    <x v="1"/>
  </r>
  <r>
    <x v="2"/>
    <x v="0"/>
    <s v="USD"/>
    <n v="1410279123"/>
    <n v="1405095123"/>
    <b v="0"/>
    <n v="1"/>
    <b v="0"/>
    <s v="theater/plays"/>
    <n v="0.04"/>
    <n v="69.266666670000006"/>
    <x v="1"/>
  </r>
  <r>
    <x v="2"/>
    <x v="1"/>
    <s v="GBP"/>
    <n v="1437139080"/>
    <n v="1434552207"/>
    <b v="0"/>
    <n v="3"/>
    <b v="0"/>
    <s v="theater/plays"/>
    <n v="1.6"/>
    <n v="69.266666670000006"/>
    <x v="1"/>
  </r>
  <r>
    <x v="2"/>
    <x v="0"/>
    <s v="USD"/>
    <n v="1420512259"/>
    <n v="1415328259"/>
    <b v="0"/>
    <n v="0"/>
    <b v="0"/>
    <s v="theater/plays"/>
    <n v="0"/>
    <n v="69.266666670000006"/>
    <x v="1"/>
  </r>
  <r>
    <x v="2"/>
    <x v="0"/>
    <s v="USD"/>
    <n v="1476482400"/>
    <n v="1473893721"/>
    <b v="0"/>
    <n v="2"/>
    <b v="0"/>
    <s v="theater/plays"/>
    <n v="0.89999999999999991"/>
    <n v="69.266666670000006"/>
    <x v="1"/>
  </r>
  <r>
    <x v="2"/>
    <x v="0"/>
    <s v="USD"/>
    <n v="1467604800"/>
    <n v="1465533672"/>
    <b v="0"/>
    <n v="10"/>
    <b v="0"/>
    <s v="theater/plays"/>
    <n v="20.16"/>
    <n v="69.266666670000006"/>
    <x v="1"/>
  </r>
  <r>
    <x v="2"/>
    <x v="0"/>
    <s v="USD"/>
    <n v="1475697054"/>
    <n v="1473105054"/>
    <b v="0"/>
    <n v="60"/>
    <b v="0"/>
    <s v="theater/plays"/>
    <n v="42.011733333333332"/>
    <n v="69.266666670000006"/>
    <x v="1"/>
  </r>
  <r>
    <x v="2"/>
    <x v="0"/>
    <s v="USD"/>
    <n v="1468937681"/>
    <n v="1466345681"/>
    <b v="0"/>
    <n v="5"/>
    <b v="0"/>
    <s v="theater/plays"/>
    <n v="0.88500000000000001"/>
    <n v="69.266666670000006"/>
    <x v="1"/>
  </r>
  <r>
    <x v="2"/>
    <x v="0"/>
    <s v="USD"/>
    <n v="1400301165"/>
    <n v="1397709165"/>
    <b v="0"/>
    <n v="9"/>
    <b v="0"/>
    <s v="theater/plays"/>
    <n v="15"/>
    <n v="69.266666670000006"/>
    <x v="1"/>
  </r>
  <r>
    <x v="2"/>
    <x v="0"/>
    <s v="USD"/>
    <n v="1419183813"/>
    <n v="1417455813"/>
    <b v="0"/>
    <n v="13"/>
    <b v="0"/>
    <s v="theater/plays"/>
    <n v="4.67"/>
    <n v="69.266666670000006"/>
    <x v="1"/>
  </r>
  <r>
    <x v="2"/>
    <x v="0"/>
    <s v="USD"/>
    <n v="1434768438"/>
    <n v="1429584438"/>
    <b v="0"/>
    <n v="0"/>
    <b v="0"/>
    <s v="theater/plays"/>
    <n v="0"/>
    <n v="69.266666670000006"/>
    <x v="1"/>
  </r>
  <r>
    <x v="2"/>
    <x v="0"/>
    <s v="USD"/>
    <n v="1422473831"/>
    <n v="1419881831"/>
    <b v="0"/>
    <n v="8"/>
    <b v="0"/>
    <s v="theater/plays"/>
    <n v="38.119999999999997"/>
    <n v="69.266666670000006"/>
    <x v="1"/>
  </r>
  <r>
    <x v="2"/>
    <x v="0"/>
    <s v="USD"/>
    <n v="1484684186"/>
    <n v="1482092186"/>
    <b v="0"/>
    <n v="3"/>
    <b v="0"/>
    <s v="theater/plays"/>
    <n v="5.42"/>
    <n v="69.266666670000006"/>
    <x v="1"/>
  </r>
  <r>
    <x v="2"/>
    <x v="0"/>
    <s v="USD"/>
    <n v="1462417493"/>
    <n v="1459825493"/>
    <b v="0"/>
    <n v="3"/>
    <b v="0"/>
    <s v="theater/plays"/>
    <n v="3.4999999999999996E-2"/>
    <n v="69.266666670000006"/>
    <x v="1"/>
  </r>
  <r>
    <x v="2"/>
    <x v="0"/>
    <s v="USD"/>
    <n v="1437069079"/>
    <n v="1434477079"/>
    <b v="0"/>
    <n v="0"/>
    <b v="0"/>
    <s v="theater/plays"/>
    <n v="0"/>
    <n v="69.266666670000006"/>
    <x v="1"/>
  </r>
  <r>
    <x v="2"/>
    <x v="0"/>
    <s v="USD"/>
    <n v="1480525200"/>
    <n v="1477781724"/>
    <b v="0"/>
    <n v="6"/>
    <b v="0"/>
    <s v="theater/plays"/>
    <n v="10.833333333333334"/>
    <n v="69.266666670000006"/>
    <x v="1"/>
  </r>
  <r>
    <x v="2"/>
    <x v="1"/>
    <s v="GBP"/>
    <n v="1435934795"/>
    <n v="1430750795"/>
    <b v="0"/>
    <n v="4"/>
    <b v="0"/>
    <s v="theater/plays"/>
    <n v="2.1"/>
    <n v="69.266666670000006"/>
    <x v="1"/>
  </r>
  <r>
    <x v="2"/>
    <x v="0"/>
    <s v="USD"/>
    <n v="1453310661"/>
    <n v="1450718661"/>
    <b v="0"/>
    <n v="1"/>
    <b v="0"/>
    <s v="theater/plays"/>
    <n v="0.2589285714285714"/>
    <n v="69.266666670000006"/>
    <x v="1"/>
  </r>
  <r>
    <x v="2"/>
    <x v="0"/>
    <s v="USD"/>
    <n v="1440090300"/>
    <n v="1436305452"/>
    <b v="0"/>
    <n v="29"/>
    <b v="0"/>
    <s v="theater/plays"/>
    <n v="23.333333333333332"/>
    <n v="69.266666670000006"/>
    <x v="1"/>
  </r>
  <r>
    <x v="2"/>
    <x v="0"/>
    <s v="USD"/>
    <n v="1417620036"/>
    <n v="1412432436"/>
    <b v="0"/>
    <n v="0"/>
    <b v="0"/>
    <s v="theater/plays"/>
    <n v="0"/>
    <n v="69.266666670000006"/>
    <x v="1"/>
  </r>
  <r>
    <x v="2"/>
    <x v="0"/>
    <s v="USD"/>
    <n v="1462112318"/>
    <n v="1459520318"/>
    <b v="0"/>
    <n v="4"/>
    <b v="0"/>
    <s v="theater/plays"/>
    <n v="33.6"/>
    <n v="69.266666670000006"/>
    <x v="1"/>
  </r>
  <r>
    <x v="2"/>
    <x v="0"/>
    <s v="USD"/>
    <n v="1454734740"/>
    <n v="1451684437"/>
    <b v="0"/>
    <n v="5"/>
    <b v="0"/>
    <s v="theater/plays"/>
    <n v="19.079999999999998"/>
    <n v="69.266666670000006"/>
    <x v="1"/>
  </r>
  <r>
    <x v="2"/>
    <x v="0"/>
    <s v="USD"/>
    <n v="1417800435"/>
    <n v="1415208435"/>
    <b v="0"/>
    <n v="4"/>
    <b v="0"/>
    <s v="theater/plays"/>
    <n v="0.41111111111111115"/>
    <n v="69.266666670000006"/>
    <x v="1"/>
  </r>
  <r>
    <x v="2"/>
    <x v="0"/>
    <s v="USD"/>
    <n v="1426294201"/>
    <n v="1423705801"/>
    <b v="0"/>
    <n v="5"/>
    <b v="0"/>
    <s v="theater/plays"/>
    <n v="32.5"/>
    <n v="69.266666670000006"/>
    <x v="1"/>
  </r>
  <r>
    <x v="2"/>
    <x v="0"/>
    <s v="USD"/>
    <n v="1442635140"/>
    <n v="1442243484"/>
    <b v="0"/>
    <n v="1"/>
    <b v="0"/>
    <s v="theater/plays"/>
    <n v="5"/>
    <n v="69.266666670000006"/>
    <x v="1"/>
  </r>
  <r>
    <x v="2"/>
    <x v="0"/>
    <s v="USD"/>
    <n v="1420971324"/>
    <n v="1418379324"/>
    <b v="0"/>
    <n v="1"/>
    <b v="0"/>
    <s v="theater/plays"/>
    <n v="0.16666666666666669"/>
    <n v="69.266666670000006"/>
    <x v="1"/>
  </r>
  <r>
    <x v="2"/>
    <x v="0"/>
    <s v="USD"/>
    <n v="1413608340"/>
    <n v="1412945440"/>
    <b v="0"/>
    <n v="0"/>
    <b v="0"/>
    <s v="theater/plays"/>
    <n v="0"/>
    <n v="69.266666670000006"/>
    <x v="1"/>
  </r>
  <r>
    <x v="2"/>
    <x v="0"/>
    <s v="USD"/>
    <n v="1409344985"/>
    <n v="1406752985"/>
    <b v="0"/>
    <n v="14"/>
    <b v="0"/>
    <s v="theater/plays"/>
    <n v="38.066666666666663"/>
    <n v="69.266666670000006"/>
    <x v="1"/>
  </r>
  <r>
    <x v="2"/>
    <x v="0"/>
    <s v="USD"/>
    <n v="1407553200"/>
    <n v="1405100992"/>
    <b v="0"/>
    <n v="3"/>
    <b v="0"/>
    <s v="theater/plays"/>
    <n v="1.05"/>
    <n v="69.266666670000006"/>
    <x v="1"/>
  </r>
  <r>
    <x v="2"/>
    <x v="0"/>
    <s v="USD"/>
    <n v="1460751128"/>
    <n v="1455570728"/>
    <b v="0"/>
    <n v="10"/>
    <b v="0"/>
    <s v="theater/plays"/>
    <n v="2.73"/>
    <n v="69.266666670000006"/>
    <x v="1"/>
  </r>
  <r>
    <x v="2"/>
    <x v="0"/>
    <s v="USD"/>
    <n v="1409000400"/>
    <n v="1408381704"/>
    <b v="0"/>
    <n v="17"/>
    <b v="0"/>
    <s v="theater/plays"/>
    <n v="9.0909090909090917"/>
    <n v="69.266666670000006"/>
    <x v="1"/>
  </r>
  <r>
    <x v="2"/>
    <x v="0"/>
    <s v="USD"/>
    <n v="1420768800"/>
    <n v="1415644395"/>
    <b v="0"/>
    <n v="2"/>
    <b v="0"/>
    <s v="theater/plays"/>
    <n v="0.5"/>
    <n v="69.266666670000006"/>
    <x v="1"/>
  </r>
  <r>
    <x v="2"/>
    <x v="0"/>
    <s v="USD"/>
    <n v="1428100815"/>
    <n v="1422920415"/>
    <b v="0"/>
    <n v="0"/>
    <b v="0"/>
    <s v="theater/plays"/>
    <n v="0"/>
    <n v="69.266666670000006"/>
    <x v="1"/>
  </r>
  <r>
    <x v="2"/>
    <x v="0"/>
    <s v="USD"/>
    <n v="1403470800"/>
    <n v="1403356792"/>
    <b v="0"/>
    <n v="4"/>
    <b v="0"/>
    <s v="theater/plays"/>
    <n v="4.5999999999999996"/>
    <n v="69.266666670000006"/>
    <x v="1"/>
  </r>
  <r>
    <x v="2"/>
    <x v="0"/>
    <s v="USD"/>
    <n v="1481522400"/>
    <n v="1480283321"/>
    <b v="0"/>
    <n v="12"/>
    <b v="0"/>
    <s v="theater/plays"/>
    <n v="20.833333333333336"/>
    <n v="69.266666670000006"/>
    <x v="1"/>
  </r>
  <r>
    <x v="2"/>
    <x v="0"/>
    <s v="USD"/>
    <n v="1444577345"/>
    <n v="1441985458"/>
    <b v="0"/>
    <n v="3"/>
    <b v="0"/>
    <s v="theater/plays"/>
    <n v="4.583333333333333"/>
    <n v="69.266666670000006"/>
    <x v="1"/>
  </r>
  <r>
    <x v="2"/>
    <x v="0"/>
    <s v="USD"/>
    <n v="1446307053"/>
    <n v="1443715053"/>
    <b v="0"/>
    <n v="12"/>
    <b v="0"/>
    <s v="theater/plays"/>
    <n v="4.2133333333333338"/>
    <n v="69.266666670000006"/>
    <x v="1"/>
  </r>
  <r>
    <x v="2"/>
    <x v="0"/>
    <s v="USD"/>
    <n v="1469325158"/>
    <n v="1464141158"/>
    <b v="0"/>
    <n v="0"/>
    <b v="0"/>
    <s v="theater/plays"/>
    <n v="0"/>
    <n v="69.266666670000006"/>
    <x v="1"/>
  </r>
  <r>
    <x v="2"/>
    <x v="0"/>
    <s v="USD"/>
    <n v="1407562632"/>
    <n v="1404970632"/>
    <b v="0"/>
    <n v="7"/>
    <b v="0"/>
    <s v="theater/plays"/>
    <n v="61.909090909090914"/>
    <n v="69.266666670000006"/>
    <x v="1"/>
  </r>
  <r>
    <x v="2"/>
    <x v="0"/>
    <s v="USD"/>
    <n v="1423345339"/>
    <n v="1418161339"/>
    <b v="0"/>
    <n v="2"/>
    <b v="0"/>
    <s v="theater/plays"/>
    <n v="0.8"/>
    <n v="69.266666670000006"/>
    <x v="1"/>
  </r>
  <r>
    <x v="2"/>
    <x v="0"/>
    <s v="USD"/>
    <n v="1440412396"/>
    <n v="1437820396"/>
    <b v="0"/>
    <n v="1"/>
    <b v="0"/>
    <s v="theater/plays"/>
    <n v="1.6666666666666666E-2"/>
    <n v="69.266666670000006"/>
    <x v="1"/>
  </r>
  <r>
    <x v="2"/>
    <x v="0"/>
    <s v="USD"/>
    <n v="1441771218"/>
    <n v="1436587218"/>
    <b v="0"/>
    <n v="4"/>
    <b v="0"/>
    <s v="theater/plays"/>
    <n v="0.77999999999999992"/>
    <n v="69.266666670000006"/>
    <x v="1"/>
  </r>
  <r>
    <x v="2"/>
    <x v="1"/>
    <s v="GBP"/>
    <n v="1415534400"/>
    <n v="1414538031"/>
    <b v="0"/>
    <n v="4"/>
    <b v="0"/>
    <s v="theater/plays"/>
    <n v="5"/>
    <n v="69.266666670000006"/>
    <x v="1"/>
  </r>
  <r>
    <x v="2"/>
    <x v="0"/>
    <s v="USD"/>
    <n v="1473211313"/>
    <n v="1472001713"/>
    <b v="0"/>
    <n v="17"/>
    <b v="0"/>
    <s v="theater/plays"/>
    <n v="17.771428571428572"/>
    <n v="69.266666670000006"/>
    <x v="1"/>
  </r>
  <r>
    <x v="2"/>
    <x v="0"/>
    <s v="USD"/>
    <n v="1438390800"/>
    <n v="1436888066"/>
    <b v="0"/>
    <n v="7"/>
    <b v="0"/>
    <s v="theater/plays"/>
    <n v="9.4166666666666661"/>
    <n v="69.266666670000006"/>
    <x v="1"/>
  </r>
  <r>
    <x v="2"/>
    <x v="0"/>
    <s v="USD"/>
    <n v="1463259837"/>
    <n v="1458075837"/>
    <b v="0"/>
    <n v="2"/>
    <b v="0"/>
    <s v="theater/plays"/>
    <n v="0.08"/>
    <n v="69.266666670000006"/>
    <x v="1"/>
  </r>
  <r>
    <x v="2"/>
    <x v="0"/>
    <s v="USD"/>
    <n v="1465407219"/>
    <n v="1462815219"/>
    <b v="0"/>
    <n v="5"/>
    <b v="0"/>
    <s v="theater/plays"/>
    <n v="2.75"/>
    <n v="69.266666670000006"/>
    <x v="1"/>
  </r>
  <r>
    <x v="2"/>
    <x v="0"/>
    <s v="USD"/>
    <n v="1416944760"/>
    <n v="1413527001"/>
    <b v="0"/>
    <n v="1"/>
    <b v="0"/>
    <s v="theater/plays"/>
    <n v="1.1111111111111112E-2"/>
    <n v="69.266666670000006"/>
    <x v="1"/>
  </r>
  <r>
    <x v="2"/>
    <x v="1"/>
    <s v="GBP"/>
    <n v="1434139887"/>
    <n v="1428955887"/>
    <b v="0"/>
    <n v="1"/>
    <b v="0"/>
    <s v="theater/plays"/>
    <n v="3.3333333333333335E-3"/>
    <n v="69.266666670000006"/>
    <x v="1"/>
  </r>
  <r>
    <x v="2"/>
    <x v="0"/>
    <s v="USD"/>
    <n v="1435429626"/>
    <n v="1431973626"/>
    <b v="0"/>
    <n v="14"/>
    <b v="0"/>
    <s v="theater/plays"/>
    <n v="36.5"/>
    <n v="69.266666670000006"/>
    <x v="1"/>
  </r>
  <r>
    <x v="2"/>
    <x v="0"/>
    <s v="USD"/>
    <n v="1452827374"/>
    <n v="1450235374"/>
    <b v="0"/>
    <n v="26"/>
    <b v="0"/>
    <s v="theater/plays"/>
    <n v="14.058171745152354"/>
    <n v="69.266666670000006"/>
    <x v="1"/>
  </r>
  <r>
    <x v="2"/>
    <x v="0"/>
    <s v="USD"/>
    <n v="1410041339"/>
    <n v="1404857339"/>
    <b v="0"/>
    <n v="2"/>
    <b v="0"/>
    <s v="theater/plays"/>
    <n v="0.02"/>
    <n v="69.266666670000006"/>
    <x v="1"/>
  </r>
  <r>
    <x v="2"/>
    <x v="1"/>
    <s v="GBP"/>
    <n v="1426365994"/>
    <n v="1421185594"/>
    <b v="0"/>
    <n v="1"/>
    <b v="0"/>
    <s v="theater/plays"/>
    <n v="4.0000000000000001E-3"/>
    <n v="69.266666670000006"/>
    <x v="1"/>
  </r>
  <r>
    <x v="2"/>
    <x v="1"/>
    <s v="GBP"/>
    <n v="1458117190"/>
    <n v="1455528790"/>
    <b v="0"/>
    <n v="3"/>
    <b v="0"/>
    <s v="theater/plays"/>
    <n v="61.1"/>
    <n v="69.266666670000006"/>
    <x v="1"/>
  </r>
  <r>
    <x v="2"/>
    <x v="1"/>
    <s v="GBP"/>
    <n v="1400498789"/>
    <n v="1398511589"/>
    <b v="0"/>
    <n v="7"/>
    <b v="0"/>
    <s v="theater/plays"/>
    <n v="7.8378378378378386"/>
    <n v="69.266666670000006"/>
    <x v="1"/>
  </r>
  <r>
    <x v="2"/>
    <x v="0"/>
    <s v="USD"/>
    <n v="1442381847"/>
    <n v="1440826647"/>
    <b v="0"/>
    <n v="9"/>
    <b v="0"/>
    <s v="theater/plays"/>
    <n v="21.85"/>
    <n v="69.266666670000006"/>
    <x v="1"/>
  </r>
  <r>
    <x v="2"/>
    <x v="0"/>
    <s v="USD"/>
    <n v="1446131207"/>
    <n v="1443712007"/>
    <b v="0"/>
    <n v="20"/>
    <b v="0"/>
    <s v="theater/plays"/>
    <n v="27.24"/>
    <n v="69.266666670000006"/>
    <x v="1"/>
  </r>
  <r>
    <x v="2"/>
    <x v="0"/>
    <s v="USD"/>
    <n v="1407250329"/>
    <n v="1404658329"/>
    <b v="0"/>
    <n v="6"/>
    <b v="0"/>
    <s v="theater/plays"/>
    <n v="8.5"/>
    <n v="69.266666670000006"/>
    <x v="1"/>
  </r>
  <r>
    <x v="2"/>
    <x v="5"/>
    <s v="CAD"/>
    <n v="1427306470"/>
    <n v="1424718070"/>
    <b v="0"/>
    <n v="13"/>
    <b v="0"/>
    <s v="theater/plays"/>
    <n v="26.840000000000003"/>
    <n v="69.266666670000006"/>
    <x v="1"/>
  </r>
  <r>
    <x v="0"/>
    <x v="0"/>
    <s v="USD"/>
    <n v="1411679804"/>
    <n v="1409087804"/>
    <b v="0"/>
    <n v="3"/>
    <b v="1"/>
    <s v="theater/musical"/>
    <n v="129"/>
    <n v="69.266666670000006"/>
    <x v="1"/>
  </r>
  <r>
    <x v="0"/>
    <x v="1"/>
    <s v="GBP"/>
    <n v="1431982727"/>
    <n v="1428094727"/>
    <b v="0"/>
    <n v="6"/>
    <b v="1"/>
    <s v="theater/musical"/>
    <n v="100"/>
    <n v="69.266666670000006"/>
    <x v="1"/>
  </r>
  <r>
    <x v="0"/>
    <x v="0"/>
    <s v="USD"/>
    <n v="1422068400"/>
    <n v="1420774779"/>
    <b v="0"/>
    <n v="10"/>
    <b v="1"/>
    <s v="theater/musical"/>
    <n v="100"/>
    <n v="69.266666670000006"/>
    <x v="1"/>
  </r>
  <r>
    <x v="0"/>
    <x v="0"/>
    <s v="USD"/>
    <n v="1431143940"/>
    <n v="1428585710"/>
    <b v="0"/>
    <n v="147"/>
    <b v="1"/>
    <s v="theater/musical"/>
    <n v="103.2"/>
    <n v="69.266666670000006"/>
    <x v="1"/>
  </r>
  <r>
    <x v="0"/>
    <x v="0"/>
    <s v="USD"/>
    <n v="1410444068"/>
    <n v="1407852068"/>
    <b v="0"/>
    <n v="199"/>
    <b v="1"/>
    <s v="theater/musical"/>
    <n v="102.44597777777777"/>
    <n v="69.266666670000006"/>
    <x v="1"/>
  </r>
  <r>
    <x v="0"/>
    <x v="0"/>
    <s v="USD"/>
    <n v="1424715779"/>
    <n v="1423506179"/>
    <b v="0"/>
    <n v="50"/>
    <b v="1"/>
    <s v="theater/musical"/>
    <n v="125"/>
    <n v="69.266666670000006"/>
    <x v="1"/>
  </r>
  <r>
    <x v="0"/>
    <x v="0"/>
    <s v="USD"/>
    <n v="1405400400"/>
    <n v="1402934629"/>
    <b v="0"/>
    <n v="21"/>
    <b v="1"/>
    <s v="theater/musical"/>
    <n v="130.83333333333334"/>
    <n v="69.266666670000006"/>
    <x v="1"/>
  </r>
  <r>
    <x v="0"/>
    <x v="0"/>
    <s v="USD"/>
    <n v="1457135846"/>
    <n v="1454543846"/>
    <b v="0"/>
    <n v="24"/>
    <b v="1"/>
    <s v="theater/musical"/>
    <n v="100"/>
    <n v="69.266666670000006"/>
    <x v="1"/>
  </r>
  <r>
    <x v="0"/>
    <x v="0"/>
    <s v="USD"/>
    <n v="1401024758"/>
    <n v="1398432758"/>
    <b v="0"/>
    <n v="32"/>
    <b v="1"/>
    <s v="theater/musical"/>
    <n v="102.06937499999999"/>
    <n v="69.266666670000006"/>
    <x v="1"/>
  </r>
  <r>
    <x v="0"/>
    <x v="1"/>
    <s v="GBP"/>
    <n v="1431007264"/>
    <n v="1428415264"/>
    <b v="0"/>
    <n v="62"/>
    <b v="1"/>
    <s v="theater/musical"/>
    <n v="100.92000000000002"/>
    <n v="69.266666670000006"/>
    <x v="1"/>
  </r>
  <r>
    <x v="0"/>
    <x v="5"/>
    <s v="CAD"/>
    <n v="1410761280"/>
    <n v="1408604363"/>
    <b v="0"/>
    <n v="9"/>
    <b v="1"/>
    <s v="theater/musical"/>
    <n v="106"/>
    <n v="69.266666670000006"/>
    <x v="1"/>
  </r>
  <r>
    <x v="0"/>
    <x v="2"/>
    <s v="AUD"/>
    <n v="1424516400"/>
    <n v="1421812637"/>
    <b v="0"/>
    <n v="38"/>
    <b v="1"/>
    <s v="theater/musical"/>
    <n v="105.0967741935484"/>
    <n v="69.266666670000006"/>
    <x v="1"/>
  </r>
  <r>
    <x v="0"/>
    <x v="0"/>
    <s v="USD"/>
    <n v="1465081053"/>
    <n v="1462489053"/>
    <b v="0"/>
    <n v="54"/>
    <b v="1"/>
    <s v="theater/musical"/>
    <n v="102.76"/>
    <n v="69.266666670000006"/>
    <x v="1"/>
  </r>
  <r>
    <x v="0"/>
    <x v="5"/>
    <s v="CAD"/>
    <n v="1402845364"/>
    <n v="1400253364"/>
    <b v="0"/>
    <n v="37"/>
    <b v="1"/>
    <s v="theater/musical"/>
    <n v="108"/>
    <n v="69.266666670000006"/>
    <x v="1"/>
  </r>
  <r>
    <x v="0"/>
    <x v="0"/>
    <s v="USD"/>
    <n v="1472490000"/>
    <n v="1467468008"/>
    <b v="0"/>
    <n v="39"/>
    <b v="1"/>
    <s v="theater/musical"/>
    <n v="100.88571428571429"/>
    <n v="69.266666670000006"/>
    <x v="1"/>
  </r>
  <r>
    <x v="0"/>
    <x v="0"/>
    <s v="USD"/>
    <n v="1413176340"/>
    <n v="1412091423"/>
    <b v="0"/>
    <n v="34"/>
    <b v="1"/>
    <s v="theater/musical"/>
    <n v="128"/>
    <n v="69.266666670000006"/>
    <x v="1"/>
  </r>
  <r>
    <x v="0"/>
    <x v="1"/>
    <s v="GBP"/>
    <n v="1405249113"/>
    <n v="1402657113"/>
    <b v="0"/>
    <n v="55"/>
    <b v="1"/>
    <s v="theater/musical"/>
    <n v="133.33333333333331"/>
    <n v="69.266666670000006"/>
    <x v="1"/>
  </r>
  <r>
    <x v="0"/>
    <x v="0"/>
    <s v="USD"/>
    <n v="1422636814"/>
    <n v="1420044814"/>
    <b v="0"/>
    <n v="32"/>
    <b v="1"/>
    <s v="theater/musical"/>
    <n v="101.375"/>
    <n v="69.266666670000006"/>
    <x v="1"/>
  </r>
  <r>
    <x v="0"/>
    <x v="0"/>
    <s v="USD"/>
    <n v="1409187600"/>
    <n v="1406316312"/>
    <b v="0"/>
    <n v="25"/>
    <b v="1"/>
    <s v="theater/musical"/>
    <n v="102.875"/>
    <n v="69.266666670000006"/>
    <x v="1"/>
  </r>
  <r>
    <x v="0"/>
    <x v="0"/>
    <s v="USD"/>
    <n v="1421606018"/>
    <n v="1418150018"/>
    <b v="0"/>
    <n v="33"/>
    <b v="1"/>
    <s v="theater/musical"/>
    <n v="107.24000000000001"/>
    <n v="69.266666670000006"/>
    <x v="1"/>
  </r>
  <r>
    <x v="2"/>
    <x v="0"/>
    <s v="USD"/>
    <n v="1425250955"/>
    <n v="1422658955"/>
    <b v="0"/>
    <n v="1"/>
    <b v="0"/>
    <s v="theater/spaces"/>
    <n v="4.0000000000000001E-3"/>
    <n v="69.266666670000006"/>
    <x v="1"/>
  </r>
  <r>
    <x v="2"/>
    <x v="5"/>
    <s v="CAD"/>
    <n v="1450297080"/>
    <n v="1448565459"/>
    <b v="0"/>
    <n v="202"/>
    <b v="0"/>
    <s v="theater/spaces"/>
    <n v="20.424999999999997"/>
    <n v="69.266666670000006"/>
    <x v="1"/>
  </r>
  <r>
    <x v="2"/>
    <x v="0"/>
    <s v="USD"/>
    <n v="1428894380"/>
    <n v="1426302380"/>
    <b v="0"/>
    <n v="0"/>
    <b v="0"/>
    <s v="theater/spaces"/>
    <n v="0"/>
    <n v="69.266666670000006"/>
    <x v="1"/>
  </r>
  <r>
    <x v="2"/>
    <x v="0"/>
    <s v="USD"/>
    <n v="1433714198"/>
    <n v="1431122198"/>
    <b v="0"/>
    <n v="1"/>
    <b v="0"/>
    <s v="theater/spaces"/>
    <n v="1"/>
    <n v="69.266666670000006"/>
    <x v="1"/>
  </r>
  <r>
    <x v="2"/>
    <x v="0"/>
    <s v="USD"/>
    <n v="1432437660"/>
    <n v="1429845660"/>
    <b v="0"/>
    <n v="0"/>
    <b v="0"/>
    <s v="theater/spaces"/>
    <n v="0"/>
    <n v="69.266666670000006"/>
    <x v="1"/>
  </r>
  <r>
    <x v="2"/>
    <x v="1"/>
    <s v="GBP"/>
    <n v="1471265092"/>
    <n v="1468673092"/>
    <b v="0"/>
    <n v="2"/>
    <b v="0"/>
    <s v="theater/spaces"/>
    <n v="0.1"/>
    <n v="69.266666670000006"/>
    <x v="1"/>
  </r>
  <r>
    <x v="2"/>
    <x v="0"/>
    <s v="USD"/>
    <n v="1480007460"/>
    <n v="1475760567"/>
    <b v="0"/>
    <n v="13"/>
    <b v="0"/>
    <s v="theater/spaces"/>
    <n v="4.2880000000000003"/>
    <n v="69.266666670000006"/>
    <x v="1"/>
  </r>
  <r>
    <x v="2"/>
    <x v="0"/>
    <s v="USD"/>
    <n v="1433259293"/>
    <n v="1428075293"/>
    <b v="0"/>
    <n v="9"/>
    <b v="0"/>
    <s v="theater/spaces"/>
    <n v="4.8000000000000004E-3"/>
    <n v="69.266666670000006"/>
    <x v="1"/>
  </r>
  <r>
    <x v="2"/>
    <x v="0"/>
    <s v="USD"/>
    <n v="1447965917"/>
    <n v="1445370317"/>
    <b v="0"/>
    <n v="2"/>
    <b v="0"/>
    <s v="theater/spaces"/>
    <n v="2.5"/>
    <n v="69.266666670000006"/>
    <x v="1"/>
  </r>
  <r>
    <x v="2"/>
    <x v="0"/>
    <s v="USD"/>
    <n v="1453538752"/>
    <n v="1450946752"/>
    <b v="0"/>
    <n v="0"/>
    <b v="0"/>
    <s v="theater/spaces"/>
    <n v="0"/>
    <n v="69.266666670000006"/>
    <x v="1"/>
  </r>
  <r>
    <x v="1"/>
    <x v="0"/>
    <s v="USD"/>
    <n v="1412536573"/>
    <n v="1408648573"/>
    <b v="0"/>
    <n v="58"/>
    <b v="0"/>
    <s v="theater/spaces"/>
    <n v="2.1919999999999997"/>
    <n v="69.266666670000006"/>
    <x v="1"/>
  </r>
  <r>
    <x v="1"/>
    <x v="0"/>
    <s v="USD"/>
    <n v="1476676800"/>
    <n v="1473957239"/>
    <b v="0"/>
    <n v="8"/>
    <b v="0"/>
    <s v="theater/spaces"/>
    <n v="8.0250000000000004"/>
    <n v="69.266666670000006"/>
    <x v="1"/>
  </r>
  <r>
    <x v="1"/>
    <x v="0"/>
    <s v="USD"/>
    <n v="1444330821"/>
    <n v="1441738821"/>
    <b v="0"/>
    <n v="3"/>
    <b v="0"/>
    <s v="theater/spaces"/>
    <n v="0.15125"/>
    <n v="69.266666670000006"/>
    <x v="1"/>
  </r>
  <r>
    <x v="1"/>
    <x v="0"/>
    <s v="USD"/>
    <n v="1489669203"/>
    <n v="1487944803"/>
    <b v="0"/>
    <n v="0"/>
    <b v="0"/>
    <s v="theater/spaces"/>
    <n v="0"/>
    <n v="69.266666670000006"/>
    <x v="1"/>
  </r>
  <r>
    <x v="1"/>
    <x v="0"/>
    <s v="USD"/>
    <n v="1434476849"/>
    <n v="1431884849"/>
    <b v="0"/>
    <n v="11"/>
    <b v="0"/>
    <s v="theater/spaces"/>
    <n v="59.583333333333336"/>
    <n v="69.266666670000006"/>
    <x v="1"/>
  </r>
  <r>
    <x v="1"/>
    <x v="0"/>
    <s v="USD"/>
    <n v="1462402850"/>
    <n v="1459810850"/>
    <b v="0"/>
    <n v="20"/>
    <b v="0"/>
    <s v="theater/spaces"/>
    <n v="16.734177215189874"/>
    <n v="69.266666670000006"/>
    <x v="1"/>
  </r>
  <r>
    <x v="1"/>
    <x v="0"/>
    <s v="USD"/>
    <n v="1427498172"/>
    <n v="1422317772"/>
    <b v="0"/>
    <n v="3"/>
    <b v="0"/>
    <s v="theater/spaces"/>
    <n v="1.8666666666666669"/>
    <n v="69.266666670000006"/>
    <x v="1"/>
  </r>
  <r>
    <x v="1"/>
    <x v="0"/>
    <s v="USD"/>
    <n v="1462729317"/>
    <n v="1457548917"/>
    <b v="0"/>
    <n v="0"/>
    <b v="0"/>
    <s v="theater/spaces"/>
    <n v="0"/>
    <n v="69.266666670000006"/>
    <x v="1"/>
  </r>
  <r>
    <x v="1"/>
    <x v="1"/>
    <s v="GBP"/>
    <n v="1465258325"/>
    <n v="1462666325"/>
    <b v="0"/>
    <n v="0"/>
    <b v="0"/>
    <s v="theater/spaces"/>
    <n v="0"/>
    <n v="69.266666670000006"/>
    <x v="1"/>
  </r>
  <r>
    <x v="1"/>
    <x v="0"/>
    <s v="USD"/>
    <n v="1410459023"/>
    <n v="1407867023"/>
    <b v="0"/>
    <n v="0"/>
    <b v="0"/>
    <s v="theater/spaces"/>
    <n v="0"/>
    <n v="69.266666670000006"/>
    <x v="1"/>
  </r>
  <r>
    <x v="0"/>
    <x v="0"/>
    <s v="USD"/>
    <n v="1427342400"/>
    <n v="1424927159"/>
    <b v="0"/>
    <n v="108"/>
    <b v="1"/>
    <s v="theater/plays"/>
    <n v="109.62"/>
    <n v="69.266666670000006"/>
    <x v="1"/>
  </r>
  <r>
    <x v="0"/>
    <x v="0"/>
    <s v="USD"/>
    <n v="1425193140"/>
    <n v="1422769906"/>
    <b v="0"/>
    <n v="20"/>
    <b v="1"/>
    <s v="theater/plays"/>
    <n v="121.8"/>
    <n v="69.266666670000006"/>
    <x v="1"/>
  </r>
  <r>
    <x v="0"/>
    <x v="0"/>
    <s v="USD"/>
    <n v="1435835824"/>
    <n v="1433243824"/>
    <b v="0"/>
    <n v="98"/>
    <b v="1"/>
    <s v="theater/plays"/>
    <n v="106.85"/>
    <n v="69.266666670000006"/>
    <x v="1"/>
  </r>
  <r>
    <x v="0"/>
    <x v="0"/>
    <s v="USD"/>
    <n v="1407360720"/>
    <n v="1404769819"/>
    <b v="0"/>
    <n v="196"/>
    <b v="1"/>
    <s v="theater/plays"/>
    <n v="100.71379999999999"/>
    <n v="69.266666670000006"/>
    <x v="1"/>
  </r>
  <r>
    <x v="0"/>
    <x v="0"/>
    <s v="USD"/>
    <n v="1436290233"/>
    <n v="1433698233"/>
    <b v="0"/>
    <n v="39"/>
    <b v="1"/>
    <s v="theater/plays"/>
    <n v="109.00000000000001"/>
    <n v="69.266666670000006"/>
    <x v="1"/>
  </r>
  <r>
    <x v="0"/>
    <x v="0"/>
    <s v="USD"/>
    <n v="1442425412"/>
    <n v="1439833412"/>
    <b v="0"/>
    <n v="128"/>
    <b v="1"/>
    <s v="theater/plays"/>
    <n v="113.63000000000001"/>
    <n v="69.266666670000006"/>
    <x v="1"/>
  </r>
  <r>
    <x v="0"/>
    <x v="0"/>
    <s v="USD"/>
    <n v="1425872692"/>
    <n v="1423284292"/>
    <b v="0"/>
    <n v="71"/>
    <b v="1"/>
    <s v="theater/plays"/>
    <n v="113.92"/>
    <n v="69.266666670000006"/>
    <x v="1"/>
  </r>
  <r>
    <x v="0"/>
    <x v="0"/>
    <s v="USD"/>
    <n v="1471406340"/>
    <n v="1470227660"/>
    <b v="0"/>
    <n v="47"/>
    <b v="1"/>
    <s v="theater/plays"/>
    <n v="106"/>
    <n v="69.266666670000006"/>
    <x v="1"/>
  </r>
  <r>
    <x v="0"/>
    <x v="5"/>
    <s v="CAD"/>
    <n v="1430693460"/>
    <n v="1428087153"/>
    <b v="0"/>
    <n v="17"/>
    <b v="1"/>
    <s v="theater/plays"/>
    <n v="162.5"/>
    <n v="69.266666670000006"/>
    <x v="1"/>
  </r>
  <r>
    <x v="0"/>
    <x v="0"/>
    <s v="USD"/>
    <n v="1405699451"/>
    <n v="1403107451"/>
    <b v="0"/>
    <n v="91"/>
    <b v="1"/>
    <s v="theater/plays"/>
    <n v="106"/>
    <n v="69.266666670000006"/>
    <x v="1"/>
  </r>
  <r>
    <x v="0"/>
    <x v="0"/>
    <s v="USD"/>
    <n v="1409500078"/>
    <n v="1406908078"/>
    <b v="0"/>
    <n v="43"/>
    <b v="1"/>
    <s v="theater/plays"/>
    <n v="100.15624999999999"/>
    <n v="69.266666670000006"/>
    <x v="1"/>
  </r>
  <r>
    <x v="0"/>
    <x v="0"/>
    <s v="USD"/>
    <n v="1480899600"/>
    <n v="1479609520"/>
    <b v="0"/>
    <n v="17"/>
    <b v="1"/>
    <s v="theater/plays"/>
    <n v="105.35000000000001"/>
    <n v="69.266666670000006"/>
    <x v="1"/>
  </r>
  <r>
    <x v="0"/>
    <x v="0"/>
    <s v="USD"/>
    <n v="1451620800"/>
    <n v="1449171508"/>
    <b v="0"/>
    <n v="33"/>
    <b v="1"/>
    <s v="theater/plays"/>
    <n v="174.8"/>
    <n v="69.266666670000006"/>
    <x v="1"/>
  </r>
  <r>
    <x v="0"/>
    <x v="0"/>
    <s v="USD"/>
    <n v="1411695300"/>
    <n v="1409275671"/>
    <b v="0"/>
    <n v="87"/>
    <b v="1"/>
    <s v="theater/plays"/>
    <n v="102"/>
    <n v="69.266666670000006"/>
    <x v="1"/>
  </r>
  <r>
    <x v="0"/>
    <x v="0"/>
    <s v="USD"/>
    <n v="1417057200"/>
    <n v="1414599886"/>
    <b v="0"/>
    <n v="113"/>
    <b v="1"/>
    <s v="theater/plays"/>
    <n v="100.125"/>
    <n v="69.266666670000006"/>
    <x v="1"/>
  </r>
  <r>
    <x v="0"/>
    <x v="1"/>
    <s v="GBP"/>
    <n v="1457870400"/>
    <n v="1456421530"/>
    <b v="0"/>
    <n v="14"/>
    <b v="1"/>
    <s v="theater/plays"/>
    <n v="171.42857142857142"/>
    <n v="69.266666670000006"/>
    <x v="1"/>
  </r>
  <r>
    <x v="0"/>
    <x v="0"/>
    <s v="USD"/>
    <n v="1427076840"/>
    <n v="1421960934"/>
    <b v="0"/>
    <n v="30"/>
    <b v="1"/>
    <s v="theater/plays"/>
    <n v="113.56666666666666"/>
    <n v="69.266666670000006"/>
    <x v="1"/>
  </r>
  <r>
    <x v="0"/>
    <x v="0"/>
    <s v="USD"/>
    <n v="1413784740"/>
    <n v="1412954547"/>
    <b v="0"/>
    <n v="16"/>
    <b v="1"/>
    <s v="theater/plays"/>
    <n v="129.46666666666667"/>
    <n v="69.266666670000006"/>
    <x v="1"/>
  </r>
  <r>
    <x v="0"/>
    <x v="0"/>
    <s v="USD"/>
    <n v="1420524000"/>
    <n v="1419104823"/>
    <b v="0"/>
    <n v="46"/>
    <b v="1"/>
    <s v="theater/plays"/>
    <n v="101.4"/>
    <n v="69.266666670000006"/>
    <x v="1"/>
  </r>
  <r>
    <x v="0"/>
    <x v="0"/>
    <s v="USD"/>
    <n v="1440381600"/>
    <n v="1438639130"/>
    <b v="0"/>
    <n v="24"/>
    <b v="1"/>
    <s v="theater/plays"/>
    <n v="109.16666666666666"/>
    <n v="69.266666670000006"/>
    <x v="1"/>
  </r>
  <r>
    <x v="0"/>
    <x v="17"/>
    <s v="EUR"/>
    <n v="1443014756"/>
    <n v="1439126756"/>
    <b v="1"/>
    <n v="97"/>
    <b v="1"/>
    <s v="theater/spaces"/>
    <n v="128.92500000000001"/>
    <n v="69.266666670000006"/>
    <x v="1"/>
  </r>
  <r>
    <x v="0"/>
    <x v="1"/>
    <s v="GBP"/>
    <n v="1455208143"/>
    <n v="1452616143"/>
    <b v="1"/>
    <n v="59"/>
    <b v="1"/>
    <s v="theater/spaces"/>
    <n v="102.06"/>
    <n v="69.266666670000006"/>
    <x v="1"/>
  </r>
  <r>
    <x v="0"/>
    <x v="0"/>
    <s v="USD"/>
    <n v="1415722236"/>
    <n v="1410534636"/>
    <b v="1"/>
    <n v="1095"/>
    <b v="1"/>
    <s v="theater/spaces"/>
    <n v="146.53957758620692"/>
    <n v="69.266666670000006"/>
    <x v="1"/>
  </r>
  <r>
    <x v="0"/>
    <x v="0"/>
    <s v="USD"/>
    <n v="1472020881"/>
    <n v="1469428881"/>
    <b v="1"/>
    <n v="218"/>
    <b v="1"/>
    <s v="theater/spaces"/>
    <n v="100.352"/>
    <n v="69.266666670000006"/>
    <x v="1"/>
  </r>
  <r>
    <x v="0"/>
    <x v="4"/>
    <s v="NZD"/>
    <n v="1477886400"/>
    <n v="1476228128"/>
    <b v="0"/>
    <n v="111"/>
    <b v="1"/>
    <s v="theater/spaces"/>
    <n v="121.64999999999999"/>
    <n v="69.266666670000006"/>
    <x v="1"/>
  </r>
  <r>
    <x v="0"/>
    <x v="1"/>
    <s v="GBP"/>
    <n v="1462100406"/>
    <n v="1456920006"/>
    <b v="0"/>
    <n v="56"/>
    <b v="1"/>
    <s v="theater/spaces"/>
    <n v="105.5"/>
    <n v="69.266666670000006"/>
    <x v="1"/>
  </r>
  <r>
    <x v="0"/>
    <x v="0"/>
    <s v="USD"/>
    <n v="1476316800"/>
    <n v="1473837751"/>
    <b v="0"/>
    <n v="265"/>
    <b v="1"/>
    <s v="theater/spaces"/>
    <n v="110.4008"/>
    <n v="69.266666670000006"/>
    <x v="1"/>
  </r>
  <r>
    <x v="0"/>
    <x v="1"/>
    <s v="GBP"/>
    <n v="1466412081"/>
    <n v="1463820081"/>
    <b v="0"/>
    <n v="28"/>
    <b v="1"/>
    <s v="theater/spaces"/>
    <n v="100"/>
    <n v="69.266666670000006"/>
    <x v="1"/>
  </r>
  <r>
    <x v="0"/>
    <x v="0"/>
    <s v="USD"/>
    <n v="1450673940"/>
    <n v="1448756962"/>
    <b v="0"/>
    <n v="364"/>
    <b v="1"/>
    <s v="theater/spaces"/>
    <n v="176.535"/>
    <n v="69.266666670000006"/>
    <x v="1"/>
  </r>
  <r>
    <x v="0"/>
    <x v="0"/>
    <s v="USD"/>
    <n v="1452174420"/>
    <n v="1449150420"/>
    <b v="0"/>
    <n v="27"/>
    <b v="1"/>
    <s v="theater/spaces"/>
    <n v="100"/>
    <n v="69.266666670000006"/>
    <x v="1"/>
  </r>
  <r>
    <x v="0"/>
    <x v="0"/>
    <s v="USD"/>
    <n v="1485547530"/>
    <n v="1483646730"/>
    <b v="0"/>
    <n v="93"/>
    <b v="1"/>
    <s v="theater/spaces"/>
    <n v="103.29411764705883"/>
    <n v="69.266666670000006"/>
    <x v="1"/>
  </r>
  <r>
    <x v="0"/>
    <x v="0"/>
    <s v="USD"/>
    <n v="1476037510"/>
    <n v="1473445510"/>
    <b v="0"/>
    <n v="64"/>
    <b v="1"/>
    <s v="theater/spaces"/>
    <n v="104.5"/>
    <n v="69.266666670000006"/>
    <x v="1"/>
  </r>
  <r>
    <x v="0"/>
    <x v="0"/>
    <s v="USD"/>
    <n v="1455998867"/>
    <n v="1453406867"/>
    <b v="0"/>
    <n v="22"/>
    <b v="1"/>
    <s v="theater/spaces"/>
    <n v="100.29999999999998"/>
    <n v="69.266666670000006"/>
    <x v="1"/>
  </r>
  <r>
    <x v="0"/>
    <x v="1"/>
    <s v="GBP"/>
    <n v="1412335772"/>
    <n v="1409743772"/>
    <b v="0"/>
    <n v="59"/>
    <b v="1"/>
    <s v="theater/spaces"/>
    <n v="457.74666666666673"/>
    <n v="69.266666670000006"/>
    <x v="1"/>
  </r>
  <r>
    <x v="0"/>
    <x v="0"/>
    <s v="USD"/>
    <n v="1484841471"/>
    <n v="1482249471"/>
    <b v="0"/>
    <n v="249"/>
    <b v="1"/>
    <s v="theater/spaces"/>
    <n v="104.96000000000001"/>
    <n v="69.266666670000006"/>
    <x v="1"/>
  </r>
  <r>
    <x v="0"/>
    <x v="0"/>
    <s v="USD"/>
    <n v="1432677240"/>
    <n v="1427493240"/>
    <b v="0"/>
    <n v="392"/>
    <b v="1"/>
    <s v="theater/spaces"/>
    <n v="171.94285714285715"/>
    <n v="69.266666670000006"/>
    <x v="1"/>
  </r>
  <r>
    <x v="0"/>
    <x v="0"/>
    <s v="USD"/>
    <n v="1488171540"/>
    <n v="1486661793"/>
    <b v="0"/>
    <n v="115"/>
    <b v="1"/>
    <s v="theater/spaces"/>
    <n v="103.73000000000002"/>
    <n v="69.266666670000006"/>
    <x v="1"/>
  </r>
  <r>
    <x v="0"/>
    <x v="0"/>
    <s v="USD"/>
    <n v="1402892700"/>
    <n v="1400474329"/>
    <b v="0"/>
    <n v="433"/>
    <b v="1"/>
    <s v="theater/spaces"/>
    <n v="103.029"/>
    <n v="69.266666670000006"/>
    <x v="1"/>
  </r>
  <r>
    <x v="0"/>
    <x v="0"/>
    <s v="USD"/>
    <n v="1488333600"/>
    <n v="1487094360"/>
    <b v="0"/>
    <n v="20"/>
    <b v="1"/>
    <s v="theater/spaces"/>
    <n v="118.88888888888889"/>
    <n v="69.266666670000006"/>
    <x v="1"/>
  </r>
  <r>
    <x v="0"/>
    <x v="0"/>
    <s v="USD"/>
    <n v="1485885600"/>
    <n v="1484682670"/>
    <b v="0"/>
    <n v="8"/>
    <b v="1"/>
    <s v="theater/spaces"/>
    <n v="100"/>
    <n v="69.266666670000006"/>
    <x v="1"/>
  </r>
  <r>
    <x v="0"/>
    <x v="0"/>
    <s v="USD"/>
    <n v="1468445382"/>
    <n v="1465853382"/>
    <b v="0"/>
    <n v="175"/>
    <b v="1"/>
    <s v="theater/spaces"/>
    <n v="318.69988910451895"/>
    <n v="69.266666670000006"/>
    <x v="1"/>
  </r>
  <r>
    <x v="0"/>
    <x v="0"/>
    <s v="USD"/>
    <n v="1356552252"/>
    <n v="1353960252"/>
    <b v="0"/>
    <n v="104"/>
    <b v="1"/>
    <s v="theater/spaces"/>
    <n v="108.50614285714286"/>
    <n v="69.266666670000006"/>
    <x v="1"/>
  </r>
  <r>
    <x v="0"/>
    <x v="0"/>
    <s v="USD"/>
    <n v="1456811940"/>
    <n v="1454098976"/>
    <b v="0"/>
    <n v="17"/>
    <b v="1"/>
    <s v="theater/spaces"/>
    <n v="101.16666666666667"/>
    <n v="69.266666670000006"/>
    <x v="1"/>
  </r>
  <r>
    <x v="0"/>
    <x v="0"/>
    <s v="USD"/>
    <n v="1416089324"/>
    <n v="1413493724"/>
    <b v="0"/>
    <n v="277"/>
    <b v="1"/>
    <s v="theater/spaces"/>
    <n v="112.815"/>
    <n v="69.266666670000006"/>
    <x v="1"/>
  </r>
  <r>
    <x v="0"/>
    <x v="0"/>
    <s v="USD"/>
    <n v="1412611905"/>
    <n v="1410019905"/>
    <b v="0"/>
    <n v="118"/>
    <b v="1"/>
    <s v="theater/spaces"/>
    <n v="120.49622641509434"/>
    <n v="69.266666670000006"/>
    <x v="1"/>
  </r>
  <r>
    <x v="0"/>
    <x v="5"/>
    <s v="CAD"/>
    <n v="1418580591"/>
    <n v="1415988591"/>
    <b v="0"/>
    <n v="97"/>
    <b v="1"/>
    <s v="theater/spaces"/>
    <n v="107.74999999999999"/>
    <n v="69.266666670000006"/>
    <x v="1"/>
  </r>
  <r>
    <x v="0"/>
    <x v="0"/>
    <s v="USD"/>
    <n v="1429938683"/>
    <n v="1428124283"/>
    <b v="0"/>
    <n v="20"/>
    <b v="1"/>
    <s v="theater/spaces"/>
    <n v="180"/>
    <n v="69.266666670000006"/>
    <x v="1"/>
  </r>
  <r>
    <x v="0"/>
    <x v="0"/>
    <s v="USD"/>
    <n v="1453352719"/>
    <n v="1450760719"/>
    <b v="0"/>
    <n v="26"/>
    <b v="1"/>
    <s v="theater/spaces"/>
    <n v="101.16666666666667"/>
    <n v="69.266666670000006"/>
    <x v="1"/>
  </r>
  <r>
    <x v="0"/>
    <x v="0"/>
    <s v="USD"/>
    <n v="1417012840"/>
    <n v="1414417240"/>
    <b v="0"/>
    <n v="128"/>
    <b v="1"/>
    <s v="theater/spaces"/>
    <n v="119.756"/>
    <n v="69.266666670000006"/>
    <x v="1"/>
  </r>
  <r>
    <x v="0"/>
    <x v="0"/>
    <s v="USD"/>
    <n v="1424548719"/>
    <n v="1419364719"/>
    <b v="0"/>
    <n v="15"/>
    <b v="1"/>
    <s v="theater/spaces"/>
    <n v="158"/>
    <n v="69.266666670000006"/>
    <x v="1"/>
  </r>
  <r>
    <x v="0"/>
    <x v="3"/>
    <s v="EUR"/>
    <n v="1450911540"/>
    <n v="1448536516"/>
    <b v="0"/>
    <n v="25"/>
    <b v="1"/>
    <s v="theater/spaces"/>
    <n v="123.66666666666666"/>
    <n v="69.266666670000006"/>
    <x v="1"/>
  </r>
  <r>
    <x v="0"/>
    <x v="0"/>
    <s v="USD"/>
    <n v="1423587130"/>
    <n v="1421772730"/>
    <b v="0"/>
    <n v="55"/>
    <b v="1"/>
    <s v="theater/spaces"/>
    <n v="117.12499999999999"/>
    <n v="69.266666670000006"/>
    <x v="1"/>
  </r>
  <r>
    <x v="0"/>
    <x v="0"/>
    <s v="USD"/>
    <n v="1434917049"/>
    <n v="1432325049"/>
    <b v="0"/>
    <n v="107"/>
    <b v="1"/>
    <s v="theater/spaces"/>
    <n v="156.96"/>
    <n v="69.266666670000006"/>
    <x v="1"/>
  </r>
  <r>
    <x v="0"/>
    <x v="0"/>
    <s v="USD"/>
    <n v="1415163600"/>
    <n v="1412737080"/>
    <b v="0"/>
    <n v="557"/>
    <b v="1"/>
    <s v="theater/spaces"/>
    <n v="113.104"/>
    <n v="69.266666670000006"/>
    <x v="1"/>
  </r>
  <r>
    <x v="0"/>
    <x v="0"/>
    <s v="USD"/>
    <n v="1402459200"/>
    <n v="1401125238"/>
    <b v="0"/>
    <n v="40"/>
    <b v="1"/>
    <s v="theater/spaces"/>
    <n v="103.17647058823529"/>
    <n v="69.266666670000006"/>
    <x v="1"/>
  </r>
  <r>
    <x v="0"/>
    <x v="0"/>
    <s v="USD"/>
    <n v="1405688952"/>
    <n v="1400504952"/>
    <b v="0"/>
    <n v="36"/>
    <b v="1"/>
    <s v="theater/spaces"/>
    <n v="102.61176470588236"/>
    <n v="69.266666670000006"/>
    <x v="1"/>
  </r>
  <r>
    <x v="0"/>
    <x v="0"/>
    <s v="USD"/>
    <n v="1408566243"/>
    <n v="1405974243"/>
    <b v="0"/>
    <n v="159"/>
    <b v="1"/>
    <s v="theater/spaces"/>
    <n v="105.84090909090908"/>
    <n v="69.266666670000006"/>
    <x v="1"/>
  </r>
  <r>
    <x v="0"/>
    <x v="6"/>
    <s v="EUR"/>
    <n v="1437429600"/>
    <n v="1433747376"/>
    <b v="0"/>
    <n v="41"/>
    <b v="1"/>
    <s v="theater/spaces"/>
    <n v="100.71428571428571"/>
    <n v="69.266666670000006"/>
    <x v="1"/>
  </r>
  <r>
    <x v="0"/>
    <x v="0"/>
    <s v="USD"/>
    <n v="1401159600"/>
    <n v="1398801620"/>
    <b v="0"/>
    <n v="226"/>
    <b v="1"/>
    <s v="theater/spaces"/>
    <n v="121.23333333333332"/>
    <n v="69.266666670000006"/>
    <x v="1"/>
  </r>
  <r>
    <x v="0"/>
    <x v="0"/>
    <s v="USD"/>
    <n v="1439583533"/>
    <n v="1434399533"/>
    <b v="0"/>
    <n v="30"/>
    <b v="1"/>
    <s v="theater/spaces"/>
    <n v="100.57142857142858"/>
    <n v="69.266666670000006"/>
    <x v="1"/>
  </r>
  <r>
    <x v="0"/>
    <x v="0"/>
    <s v="USD"/>
    <n v="1479794340"/>
    <n v="1476715869"/>
    <b v="0"/>
    <n v="103"/>
    <b v="1"/>
    <s v="theater/spaces"/>
    <n v="116.02222222222223"/>
    <n v="69.266666670000006"/>
    <x v="1"/>
  </r>
  <r>
    <x v="0"/>
    <x v="0"/>
    <s v="USD"/>
    <n v="1472338409"/>
    <n v="1468450409"/>
    <b v="0"/>
    <n v="62"/>
    <b v="1"/>
    <s v="theater/spaces"/>
    <n v="100.88"/>
    <n v="69.266666670000006"/>
    <x v="1"/>
  </r>
  <r>
    <x v="0"/>
    <x v="1"/>
    <s v="GBP"/>
    <n v="1434039186"/>
    <n v="1430151186"/>
    <b v="0"/>
    <n v="6"/>
    <b v="1"/>
    <s v="theater/spaces"/>
    <n v="103"/>
    <n v="69.266666670000006"/>
    <x v="1"/>
  </r>
  <r>
    <x v="0"/>
    <x v="0"/>
    <s v="USD"/>
    <n v="1349567475"/>
    <n v="1346975475"/>
    <b v="0"/>
    <n v="182"/>
    <b v="1"/>
    <s v="theater/spaces"/>
    <n v="246.42"/>
    <n v="69.266666670000006"/>
    <x v="1"/>
  </r>
  <r>
    <x v="0"/>
    <x v="1"/>
    <s v="GBP"/>
    <n v="1401465600"/>
    <n v="1399032813"/>
    <b v="0"/>
    <n v="145"/>
    <b v="1"/>
    <s v="theater/spaces"/>
    <n v="302.2"/>
    <n v="69.266666670000006"/>
    <x v="1"/>
  </r>
  <r>
    <x v="0"/>
    <x v="1"/>
    <s v="GBP"/>
    <n v="1488538892"/>
    <n v="1487329292"/>
    <b v="0"/>
    <n v="25"/>
    <b v="1"/>
    <s v="theater/spaces"/>
    <n v="143.33333333333334"/>
    <n v="69.266666670000006"/>
    <x v="1"/>
  </r>
  <r>
    <x v="0"/>
    <x v="0"/>
    <s v="USD"/>
    <n v="1426866851"/>
    <n v="1424278451"/>
    <b v="0"/>
    <n v="320"/>
    <b v="1"/>
    <s v="theater/spaces"/>
    <n v="131.44"/>
    <n v="69.266666670000006"/>
    <x v="1"/>
  </r>
  <r>
    <x v="0"/>
    <x v="0"/>
    <s v="USD"/>
    <n v="1471242025"/>
    <n v="1468650025"/>
    <b v="0"/>
    <n v="99"/>
    <b v="1"/>
    <s v="theater/spaces"/>
    <n v="168.01999999999998"/>
    <n v="69.266666670000006"/>
    <x v="1"/>
  </r>
  <r>
    <x v="0"/>
    <x v="0"/>
    <s v="USD"/>
    <n v="1416285300"/>
    <n v="1413824447"/>
    <b v="0"/>
    <n v="348"/>
    <b v="1"/>
    <s v="theater/spaces"/>
    <n v="109.67666666666666"/>
    <n v="69.266666670000006"/>
    <x v="1"/>
  </r>
  <r>
    <x v="0"/>
    <x v="0"/>
    <s v="USD"/>
    <n v="1442426171"/>
    <n v="1439834171"/>
    <b v="0"/>
    <n v="41"/>
    <b v="1"/>
    <s v="theater/spaces"/>
    <n v="106.6857142857143"/>
    <n v="69.266666670000006"/>
    <x v="1"/>
  </r>
  <r>
    <x v="0"/>
    <x v="0"/>
    <s v="USD"/>
    <n v="1476479447"/>
    <n v="1471295447"/>
    <b v="0"/>
    <n v="29"/>
    <b v="1"/>
    <s v="theater/spaces"/>
    <n v="100"/>
    <n v="69.266666670000006"/>
    <x v="1"/>
  </r>
  <r>
    <x v="0"/>
    <x v="0"/>
    <s v="USD"/>
    <n v="1441933459"/>
    <n v="1439341459"/>
    <b v="0"/>
    <n v="25"/>
    <b v="1"/>
    <s v="theater/spaces"/>
    <n v="127.2"/>
    <n v="69.266666670000006"/>
    <x v="1"/>
  </r>
  <r>
    <x v="0"/>
    <x v="0"/>
    <s v="USD"/>
    <n v="1471487925"/>
    <n v="1468895925"/>
    <b v="0"/>
    <n v="23"/>
    <b v="1"/>
    <s v="theater/spaces"/>
    <n v="146.53333333333333"/>
    <n v="69.266666670000006"/>
    <x v="1"/>
  </r>
  <r>
    <x v="0"/>
    <x v="0"/>
    <s v="USD"/>
    <n v="1477972740"/>
    <n v="1475326255"/>
    <b v="0"/>
    <n v="1260"/>
    <b v="1"/>
    <s v="theater/spaces"/>
    <n v="112.53599999999999"/>
    <n v="69.266666670000006"/>
    <x v="1"/>
  </r>
  <r>
    <x v="0"/>
    <x v="0"/>
    <s v="USD"/>
    <n v="1367674009"/>
    <n v="1365082009"/>
    <b v="0"/>
    <n v="307"/>
    <b v="1"/>
    <s v="theater/spaces"/>
    <n v="108.78684000000001"/>
    <n v="69.266666670000006"/>
    <x v="1"/>
  </r>
  <r>
    <x v="0"/>
    <x v="0"/>
    <s v="USD"/>
    <n v="1376654340"/>
    <n v="1373568644"/>
    <b v="0"/>
    <n v="329"/>
    <b v="1"/>
    <s v="theater/spaces"/>
    <n v="126.732"/>
    <n v="69.266666670000006"/>
    <x v="1"/>
  </r>
  <r>
    <x v="0"/>
    <x v="0"/>
    <s v="USD"/>
    <n v="1285995540"/>
    <n v="1279574773"/>
    <b v="0"/>
    <n v="32"/>
    <b v="1"/>
    <s v="theater/spaces"/>
    <n v="213.20000000000002"/>
    <n v="69.266666670000006"/>
    <x v="1"/>
  </r>
  <r>
    <x v="0"/>
    <x v="0"/>
    <s v="USD"/>
    <n v="1457071397"/>
    <n v="1451887397"/>
    <b v="0"/>
    <n v="27"/>
    <b v="1"/>
    <s v="theater/spaces"/>
    <n v="100.49999999999999"/>
    <n v="69.266666670000006"/>
    <x v="1"/>
  </r>
  <r>
    <x v="0"/>
    <x v="0"/>
    <s v="USD"/>
    <n v="1388303940"/>
    <n v="1386011038"/>
    <b v="0"/>
    <n v="236"/>
    <b v="1"/>
    <s v="theater/spaces"/>
    <n v="108.71389999999998"/>
    <n v="69.266666670000006"/>
    <x v="1"/>
  </r>
  <r>
    <x v="0"/>
    <x v="0"/>
    <s v="USD"/>
    <n v="1435359600"/>
    <n v="1434999621"/>
    <b v="0"/>
    <n v="42"/>
    <b v="1"/>
    <s v="theater/spaces"/>
    <n v="107.5"/>
    <n v="69.266666670000006"/>
    <x v="1"/>
  </r>
  <r>
    <x v="0"/>
    <x v="0"/>
    <s v="USD"/>
    <n v="1453323048"/>
    <n v="1450731048"/>
    <b v="0"/>
    <n v="95"/>
    <b v="1"/>
    <s v="theater/spaces"/>
    <n v="110.48192771084338"/>
    <n v="69.266666670000006"/>
    <x v="1"/>
  </r>
  <r>
    <x v="0"/>
    <x v="1"/>
    <s v="GBP"/>
    <n v="1444149047"/>
    <n v="1441557047"/>
    <b v="0"/>
    <n v="37"/>
    <b v="1"/>
    <s v="theater/spaces"/>
    <n v="128"/>
    <n v="69.266666670000006"/>
    <x v="1"/>
  </r>
  <r>
    <x v="0"/>
    <x v="5"/>
    <s v="CAD"/>
    <n v="1429152600"/>
    <n v="1426815699"/>
    <b v="0"/>
    <n v="128"/>
    <b v="1"/>
    <s v="theater/spaces"/>
    <n v="110.00666666666667"/>
    <n v="69.266666670000006"/>
    <x v="1"/>
  </r>
  <r>
    <x v="0"/>
    <x v="0"/>
    <s v="USD"/>
    <n v="1454433998"/>
    <n v="1453137998"/>
    <b v="0"/>
    <n v="156"/>
    <b v="1"/>
    <s v="theater/spaces"/>
    <n v="109.34166666666667"/>
    <n v="69.266666670000006"/>
    <x v="1"/>
  </r>
  <r>
    <x v="0"/>
    <x v="0"/>
    <s v="USD"/>
    <n v="1408679055"/>
    <n v="1406087055"/>
    <b v="0"/>
    <n v="64"/>
    <b v="1"/>
    <s v="theater/spaces"/>
    <n v="132.70650000000001"/>
    <n v="69.266666670000006"/>
    <x v="1"/>
  </r>
  <r>
    <x v="0"/>
    <x v="0"/>
    <s v="USD"/>
    <n v="1410324720"/>
    <n v="1407784586"/>
    <b v="0"/>
    <n v="58"/>
    <b v="1"/>
    <s v="theater/spaces"/>
    <n v="190.84810126582278"/>
    <n v="69.266666670000006"/>
    <x v="1"/>
  </r>
  <r>
    <x v="0"/>
    <x v="0"/>
    <s v="USD"/>
    <n v="1461762960"/>
    <n v="1457999054"/>
    <b v="0"/>
    <n v="20"/>
    <b v="1"/>
    <s v="theater/spaces"/>
    <n v="149"/>
    <n v="69.266666670000006"/>
    <x v="1"/>
  </r>
  <r>
    <x v="0"/>
    <x v="0"/>
    <s v="USD"/>
    <n v="1420060920"/>
    <n v="1417556262"/>
    <b v="0"/>
    <n v="47"/>
    <b v="1"/>
    <s v="theater/spaces"/>
    <n v="166.4"/>
    <n v="69.266666670000006"/>
    <x v="1"/>
  </r>
  <r>
    <x v="0"/>
    <x v="0"/>
    <s v="USD"/>
    <n v="1434241255"/>
    <n v="1431649255"/>
    <b v="0"/>
    <n v="54"/>
    <b v="1"/>
    <s v="theater/spaces"/>
    <n v="106.66666666666667"/>
    <n v="69.266666670000006"/>
    <x v="1"/>
  </r>
  <r>
    <x v="0"/>
    <x v="0"/>
    <s v="USD"/>
    <n v="1462420960"/>
    <n v="1459828960"/>
    <b v="0"/>
    <n v="9"/>
    <b v="1"/>
    <s v="theater/spaces"/>
    <n v="106"/>
    <n v="69.266666670000006"/>
    <x v="1"/>
  </r>
  <r>
    <x v="2"/>
    <x v="1"/>
    <s v="GBP"/>
    <n v="1486547945"/>
    <n v="1483955945"/>
    <b v="1"/>
    <n v="35"/>
    <b v="0"/>
    <s v="theater/spaces"/>
    <n v="23.62857142857143"/>
    <n v="69.266666670000006"/>
    <x v="1"/>
  </r>
  <r>
    <x v="2"/>
    <x v="0"/>
    <s v="USD"/>
    <n v="1432828740"/>
    <n v="1430237094"/>
    <b v="0"/>
    <n v="2"/>
    <b v="0"/>
    <s v="theater/spaces"/>
    <n v="0.15"/>
    <n v="69.266666670000006"/>
    <x v="1"/>
  </r>
  <r>
    <x v="2"/>
    <x v="0"/>
    <s v="USD"/>
    <n v="1412222340"/>
    <n v="1407781013"/>
    <b v="0"/>
    <n v="3"/>
    <b v="0"/>
    <s v="theater/spaces"/>
    <n v="0.4"/>
    <n v="69.266666670000006"/>
    <x v="1"/>
  </r>
  <r>
    <x v="2"/>
    <x v="0"/>
    <s v="USD"/>
    <n v="1425258240"/>
    <n v="1422043154"/>
    <b v="0"/>
    <n v="0"/>
    <b v="0"/>
    <s v="theater/spaces"/>
    <n v="0"/>
    <n v="69.266666670000006"/>
    <x v="1"/>
  </r>
  <r>
    <x v="2"/>
    <x v="0"/>
    <s v="USD"/>
    <n v="1420844390"/>
    <n v="1415660390"/>
    <b v="0"/>
    <n v="1"/>
    <b v="0"/>
    <s v="theater/spaces"/>
    <n v="5.0000000000000001E-3"/>
    <n v="69.266666670000006"/>
    <x v="1"/>
  </r>
  <r>
    <x v="2"/>
    <x v="0"/>
    <s v="USD"/>
    <n v="1412003784"/>
    <n v="1406819784"/>
    <b v="0"/>
    <n v="0"/>
    <b v="0"/>
    <s v="theater/spaces"/>
    <n v="0"/>
    <n v="69.266666670000006"/>
    <x v="1"/>
  </r>
  <r>
    <x v="2"/>
    <x v="1"/>
    <s v="GBP"/>
    <n v="1459694211"/>
    <n v="1457105811"/>
    <b v="0"/>
    <n v="0"/>
    <b v="0"/>
    <s v="theater/spaces"/>
    <n v="0"/>
    <n v="69.266666670000006"/>
    <x v="1"/>
  </r>
  <r>
    <x v="2"/>
    <x v="13"/>
    <s v="EUR"/>
    <n v="1463734740"/>
    <n v="1459414740"/>
    <b v="0"/>
    <n v="3"/>
    <b v="0"/>
    <s v="theater/spaces"/>
    <n v="1.6666666666666666E-2"/>
    <n v="69.266666670000006"/>
    <x v="1"/>
  </r>
  <r>
    <x v="2"/>
    <x v="0"/>
    <s v="USD"/>
    <n v="1407536846"/>
    <n v="1404944846"/>
    <b v="0"/>
    <n v="11"/>
    <b v="0"/>
    <s v="theater/spaces"/>
    <n v="3.0066666666666664"/>
    <n v="69.266666670000006"/>
    <x v="1"/>
  </r>
  <r>
    <x v="2"/>
    <x v="0"/>
    <s v="USD"/>
    <n v="1443422134"/>
    <n v="1440830134"/>
    <b v="0"/>
    <n v="6"/>
    <b v="0"/>
    <s v="theater/spaces"/>
    <n v="0.15227272727272728"/>
    <n v="69.266666670000006"/>
    <x v="1"/>
  </r>
  <r>
    <x v="2"/>
    <x v="0"/>
    <s v="USD"/>
    <n v="1407955748"/>
    <n v="1405363748"/>
    <b v="0"/>
    <n v="0"/>
    <b v="0"/>
    <s v="theater/spaces"/>
    <n v="0"/>
    <n v="69.266666670000006"/>
    <x v="1"/>
  </r>
  <r>
    <x v="2"/>
    <x v="0"/>
    <s v="USD"/>
    <n v="1443636000"/>
    <n v="1441111892"/>
    <b v="0"/>
    <n v="67"/>
    <b v="0"/>
    <s v="theater/spaces"/>
    <n v="66.84"/>
    <n v="69.266666670000006"/>
    <x v="1"/>
  </r>
  <r>
    <x v="2"/>
    <x v="0"/>
    <s v="USD"/>
    <n v="1477174138"/>
    <n v="1474150138"/>
    <b v="0"/>
    <n v="23"/>
    <b v="0"/>
    <s v="theater/spaces"/>
    <n v="19.566666666666666"/>
    <n v="69.266666670000006"/>
    <x v="1"/>
  </r>
  <r>
    <x v="2"/>
    <x v="0"/>
    <s v="USD"/>
    <n v="1448175540"/>
    <n v="1445483246"/>
    <b v="0"/>
    <n v="72"/>
    <b v="0"/>
    <s v="theater/spaces"/>
    <n v="11.294666666666666"/>
    <n v="69.266666670000006"/>
    <x v="1"/>
  </r>
  <r>
    <x v="2"/>
    <x v="0"/>
    <s v="USD"/>
    <n v="1406683172"/>
    <n v="1404523172"/>
    <b v="0"/>
    <n v="2"/>
    <b v="0"/>
    <s v="theater/spaces"/>
    <n v="0.04"/>
    <n v="69.266666670000006"/>
    <x v="1"/>
  </r>
  <r>
    <x v="2"/>
    <x v="2"/>
    <s v="AUD"/>
    <n v="1468128537"/>
    <n v="1465536537"/>
    <b v="0"/>
    <n v="15"/>
    <b v="0"/>
    <s v="theater/spaces"/>
    <n v="11.985714285714286"/>
    <n v="69.266666670000006"/>
    <x v="1"/>
  </r>
  <r>
    <x v="2"/>
    <x v="4"/>
    <s v="NZD"/>
    <n v="1441837879"/>
    <n v="1439245879"/>
    <b v="0"/>
    <n v="1"/>
    <b v="0"/>
    <s v="theater/spaces"/>
    <n v="2.5"/>
    <n v="69.266666670000006"/>
    <x v="1"/>
  </r>
  <r>
    <x v="2"/>
    <x v="0"/>
    <s v="USD"/>
    <n v="1445013352"/>
    <n v="1442421352"/>
    <b v="0"/>
    <n v="2"/>
    <b v="0"/>
    <s v="theater/spaces"/>
    <n v="6.9999999999999993E-2"/>
    <n v="69.266666670000006"/>
    <x v="1"/>
  </r>
  <r>
    <x v="2"/>
    <x v="0"/>
    <s v="USD"/>
    <n v="1418587234"/>
    <n v="1415995234"/>
    <b v="0"/>
    <n v="7"/>
    <b v="0"/>
    <s v="theater/spaces"/>
    <n v="14.099999999999998"/>
    <n v="69.266666670000006"/>
    <x v="1"/>
  </r>
  <r>
    <x v="2"/>
    <x v="1"/>
    <s v="GBP"/>
    <n v="1481132169"/>
    <n v="1479317769"/>
    <b v="0"/>
    <n v="16"/>
    <b v="0"/>
    <s v="theater/spaces"/>
    <n v="3.34"/>
    <n v="69.266666670000006"/>
    <x v="1"/>
  </r>
  <r>
    <x v="2"/>
    <x v="0"/>
    <s v="USD"/>
    <n v="1429595940"/>
    <n v="1428082481"/>
    <b v="0"/>
    <n v="117"/>
    <b v="0"/>
    <s v="theater/spaces"/>
    <n v="59.774999999999999"/>
    <n v="69.266666670000006"/>
    <x v="1"/>
  </r>
  <r>
    <x v="2"/>
    <x v="0"/>
    <s v="USD"/>
    <n v="1477791960"/>
    <n v="1476549262"/>
    <b v="0"/>
    <n v="2"/>
    <b v="0"/>
    <s v="theater/spaces"/>
    <n v="1.6666666666666666E-2"/>
    <n v="69.266666670000006"/>
    <x v="1"/>
  </r>
  <r>
    <x v="2"/>
    <x v="0"/>
    <s v="USD"/>
    <n v="1434309540"/>
    <n v="1429287900"/>
    <b v="0"/>
    <n v="7"/>
    <b v="0"/>
    <s v="theater/spaces"/>
    <n v="2.3035714285714284E-2"/>
    <n v="69.266666670000006"/>
    <x v="1"/>
  </r>
  <r>
    <x v="2"/>
    <x v="6"/>
    <s v="EUR"/>
    <n v="1457617359"/>
    <n v="1455025359"/>
    <b v="0"/>
    <n v="3"/>
    <b v="0"/>
    <s v="theater/spaces"/>
    <n v="8.8000000000000009E-2"/>
    <n v="69.266666670000006"/>
    <x v="1"/>
  </r>
  <r>
    <x v="2"/>
    <x v="0"/>
    <s v="USD"/>
    <n v="1471573640"/>
    <n v="1467253640"/>
    <b v="0"/>
    <n v="20"/>
    <b v="0"/>
    <s v="theater/spaces"/>
    <n v="8.64"/>
    <n v="69.266666670000006"/>
    <x v="1"/>
  </r>
  <r>
    <x v="2"/>
    <x v="0"/>
    <s v="USD"/>
    <n v="1444405123"/>
    <n v="1439221123"/>
    <b v="0"/>
    <n v="50"/>
    <b v="0"/>
    <s v="theater/spaces"/>
    <n v="15.06"/>
    <n v="69.266666670000006"/>
    <x v="1"/>
  </r>
  <r>
    <x v="2"/>
    <x v="5"/>
    <s v="CAD"/>
    <n v="1488495478"/>
    <n v="1485903478"/>
    <b v="0"/>
    <n v="2"/>
    <b v="0"/>
    <s v="theater/spaces"/>
    <n v="0.47727272727272729"/>
    <n v="69.266666670000006"/>
    <x v="1"/>
  </r>
  <r>
    <x v="2"/>
    <x v="0"/>
    <s v="USD"/>
    <n v="1424920795"/>
    <n v="1422328795"/>
    <b v="0"/>
    <n v="3"/>
    <b v="0"/>
    <s v="theater/spaces"/>
    <n v="0.11833333333333333"/>
    <n v="69.266666670000006"/>
    <x v="1"/>
  </r>
  <r>
    <x v="2"/>
    <x v="0"/>
    <s v="USD"/>
    <n v="1427040435"/>
    <n v="1424452035"/>
    <b v="0"/>
    <n v="27"/>
    <b v="0"/>
    <s v="theater/spaces"/>
    <n v="0.8417399858735245"/>
    <n v="69.266666670000006"/>
    <x v="1"/>
  </r>
  <r>
    <x v="2"/>
    <x v="0"/>
    <s v="USD"/>
    <n v="1419644444"/>
    <n v="1414456844"/>
    <b v="0"/>
    <n v="7"/>
    <b v="0"/>
    <s v="theater/spaces"/>
    <n v="1.8799999999999997E-2"/>
    <n v="69.266666670000006"/>
    <x v="1"/>
  </r>
  <r>
    <x v="2"/>
    <x v="0"/>
    <s v="USD"/>
    <n v="1442722891"/>
    <n v="1440130891"/>
    <b v="0"/>
    <n v="5"/>
    <b v="0"/>
    <s v="theater/spaces"/>
    <n v="0.21029999999999999"/>
    <n v="69.266666670000006"/>
    <x v="1"/>
  </r>
  <r>
    <x v="2"/>
    <x v="0"/>
    <s v="USD"/>
    <n v="1447628946"/>
    <n v="1445033346"/>
    <b v="0"/>
    <n v="0"/>
    <b v="0"/>
    <s v="theater/spaces"/>
    <n v="0"/>
    <n v="69.266666670000006"/>
    <x v="1"/>
  </r>
  <r>
    <x v="2"/>
    <x v="0"/>
    <s v="USD"/>
    <n v="1409547600"/>
    <n v="1406986278"/>
    <b v="0"/>
    <n v="3"/>
    <b v="0"/>
    <s v="theater/spaces"/>
    <n v="0.27999999999999997"/>
    <n v="69.266666670000006"/>
    <x v="1"/>
  </r>
  <r>
    <x v="2"/>
    <x v="0"/>
    <s v="USD"/>
    <n v="1430851680"/>
    <n v="1428340931"/>
    <b v="0"/>
    <n v="6"/>
    <b v="0"/>
    <s v="theater/spaces"/>
    <n v="11.57920670115792"/>
    <n v="69.266666670000006"/>
    <x v="1"/>
  </r>
  <r>
    <x v="2"/>
    <x v="0"/>
    <s v="USD"/>
    <n v="1443561159"/>
    <n v="1440969159"/>
    <b v="0"/>
    <n v="9"/>
    <b v="0"/>
    <s v="theater/spaces"/>
    <n v="2.44"/>
    <n v="69.266666670000006"/>
    <x v="1"/>
  </r>
  <r>
    <x v="2"/>
    <x v="13"/>
    <s v="EUR"/>
    <n v="1439827559"/>
    <n v="1434643559"/>
    <b v="0"/>
    <n v="3"/>
    <b v="0"/>
    <s v="theater/spaces"/>
    <n v="0.25"/>
    <n v="69.266666670000006"/>
    <x v="1"/>
  </r>
  <r>
    <x v="2"/>
    <x v="0"/>
    <s v="USD"/>
    <n v="1482294990"/>
    <n v="1477107390"/>
    <b v="0"/>
    <n v="2"/>
    <b v="0"/>
    <s v="theater/spaces"/>
    <n v="0.625"/>
    <n v="69.266666670000006"/>
    <x v="1"/>
  </r>
  <r>
    <x v="2"/>
    <x v="0"/>
    <s v="USD"/>
    <n v="1420724460"/>
    <n v="1418046247"/>
    <b v="0"/>
    <n v="3"/>
    <b v="0"/>
    <s v="theater/spaces"/>
    <n v="0.19384615384615383"/>
    <n v="69.266666670000006"/>
    <x v="1"/>
  </r>
  <r>
    <x v="2"/>
    <x v="0"/>
    <s v="USD"/>
    <n v="1468029540"/>
    <n v="1465304483"/>
    <b v="0"/>
    <n v="45"/>
    <b v="0"/>
    <s v="theater/spaces"/>
    <n v="23.416"/>
    <n v="69.266666670000006"/>
    <x v="1"/>
  </r>
  <r>
    <x v="2"/>
    <x v="0"/>
    <s v="USD"/>
    <n v="1430505545"/>
    <n v="1425325145"/>
    <b v="0"/>
    <n v="9"/>
    <b v="0"/>
    <s v="theater/spaces"/>
    <n v="5.0808888888888886"/>
    <n v="69.266666670000006"/>
    <x v="1"/>
  </r>
  <r>
    <x v="2"/>
    <x v="0"/>
    <s v="USD"/>
    <n v="1471214743"/>
    <n v="1468622743"/>
    <b v="0"/>
    <n v="9"/>
    <b v="0"/>
    <s v="theater/spaces"/>
    <n v="15.920000000000002"/>
    <n v="69.266666670000006"/>
    <x v="1"/>
  </r>
  <r>
    <x v="2"/>
    <x v="0"/>
    <s v="USD"/>
    <n v="1444946400"/>
    <n v="1441723912"/>
    <b v="0"/>
    <n v="21"/>
    <b v="0"/>
    <s v="theater/spaces"/>
    <n v="1.1831900000000002"/>
    <n v="69.266666670000006"/>
    <x v="1"/>
  </r>
  <r>
    <x v="2"/>
    <x v="5"/>
    <s v="CAD"/>
    <n v="1401595140"/>
    <n v="1398980941"/>
    <b v="0"/>
    <n v="17"/>
    <b v="0"/>
    <s v="theater/spaces"/>
    <n v="22.75"/>
    <n v="69.266666670000006"/>
    <x v="1"/>
  </r>
  <r>
    <x v="2"/>
    <x v="0"/>
    <s v="USD"/>
    <n v="1442775956"/>
    <n v="1437591956"/>
    <b v="0"/>
    <n v="1"/>
    <b v="0"/>
    <s v="theater/spaces"/>
    <n v="2.5000000000000001E-2"/>
    <n v="69.266666670000006"/>
    <x v="1"/>
  </r>
  <r>
    <x v="2"/>
    <x v="0"/>
    <s v="USD"/>
    <n v="1470011780"/>
    <n v="1464827780"/>
    <b v="0"/>
    <n v="1"/>
    <b v="0"/>
    <s v="theater/spaces"/>
    <n v="0.33512064343163539"/>
    <n v="69.266666670000006"/>
    <x v="1"/>
  </r>
  <r>
    <x v="2"/>
    <x v="0"/>
    <s v="USD"/>
    <n v="1432151326"/>
    <n v="1429559326"/>
    <b v="0"/>
    <n v="14"/>
    <b v="0"/>
    <s v="theater/spaces"/>
    <n v="3.9750000000000001"/>
    <n v="69.266666670000006"/>
    <x v="1"/>
  </r>
  <r>
    <x v="2"/>
    <x v="1"/>
    <s v="GBP"/>
    <n v="1475848800"/>
    <n v="1474027501"/>
    <b v="0"/>
    <n v="42"/>
    <b v="0"/>
    <s v="theater/spaces"/>
    <n v="17.150000000000002"/>
    <n v="69.266666670000006"/>
    <x v="1"/>
  </r>
  <r>
    <x v="2"/>
    <x v="0"/>
    <s v="USD"/>
    <n v="1454890620"/>
    <n v="1450724449"/>
    <b v="0"/>
    <n v="27"/>
    <b v="0"/>
    <s v="theater/spaces"/>
    <n v="3.6080041046690612"/>
    <n v="69.266666670000006"/>
    <x v="1"/>
  </r>
  <r>
    <x v="2"/>
    <x v="0"/>
    <s v="USD"/>
    <n v="1455251591"/>
    <n v="1452659591"/>
    <b v="0"/>
    <n v="5"/>
    <b v="0"/>
    <s v="theater/spaces"/>
    <n v="13.900000000000002"/>
    <n v="69.266666670000006"/>
    <x v="1"/>
  </r>
  <r>
    <x v="2"/>
    <x v="0"/>
    <s v="USD"/>
    <n v="1413816975"/>
    <n v="1411224975"/>
    <b v="0"/>
    <n v="13"/>
    <b v="0"/>
    <s v="theater/spaces"/>
    <n v="15.225"/>
    <n v="69.266666670000006"/>
    <x v="1"/>
  </r>
  <r>
    <x v="2"/>
    <x v="6"/>
    <s v="EUR"/>
    <n v="1437033360"/>
    <n v="1434445937"/>
    <b v="0"/>
    <n v="12"/>
    <b v="0"/>
    <s v="theater/spaces"/>
    <n v="12"/>
    <n v="69.266666670000006"/>
    <x v="1"/>
  </r>
  <r>
    <x v="2"/>
    <x v="1"/>
    <s v="GBP"/>
    <n v="1471939818"/>
    <n v="1467619818"/>
    <b v="0"/>
    <n v="90"/>
    <b v="0"/>
    <s v="theater/spaces"/>
    <n v="39.112499999999997"/>
    <n v="69.266666670000006"/>
    <x v="1"/>
  </r>
  <r>
    <x v="2"/>
    <x v="0"/>
    <s v="USD"/>
    <n v="1434080706"/>
    <n v="1428896706"/>
    <b v="0"/>
    <n v="2"/>
    <b v="0"/>
    <s v="theater/spaces"/>
    <n v="0.26829268292682928"/>
    <n v="69.266666670000006"/>
    <x v="1"/>
  </r>
  <r>
    <x v="2"/>
    <x v="2"/>
    <s v="AUD"/>
    <n v="1422928800"/>
    <n v="1420235311"/>
    <b v="0"/>
    <n v="5"/>
    <b v="0"/>
    <s v="theater/spaces"/>
    <n v="29.625"/>
    <n v="69.266666670000006"/>
    <x v="1"/>
  </r>
  <r>
    <x v="2"/>
    <x v="0"/>
    <s v="USD"/>
    <n v="1413694800"/>
    <n v="1408986916"/>
    <b v="0"/>
    <n v="31"/>
    <b v="0"/>
    <s v="theater/spaces"/>
    <n v="42.360992301112063"/>
    <n v="69.266666670000006"/>
    <x v="1"/>
  </r>
  <r>
    <x v="2"/>
    <x v="1"/>
    <s v="GBP"/>
    <n v="1442440800"/>
    <n v="1440497876"/>
    <b v="0"/>
    <n v="4"/>
    <b v="0"/>
    <s v="theater/spaces"/>
    <n v="4.1000000000000005"/>
    <n v="69.266666670000006"/>
    <x v="1"/>
  </r>
  <r>
    <x v="2"/>
    <x v="0"/>
    <s v="USD"/>
    <n v="1431372751"/>
    <n v="1430767951"/>
    <b v="0"/>
    <n v="29"/>
    <b v="0"/>
    <s v="theater/spaces"/>
    <n v="19.762499999999999"/>
    <n v="69.266666670000006"/>
    <x v="1"/>
  </r>
  <r>
    <x v="2"/>
    <x v="0"/>
    <s v="USD"/>
    <n v="1430234394"/>
    <n v="1425053994"/>
    <b v="0"/>
    <n v="2"/>
    <b v="0"/>
    <s v="theater/spaces"/>
    <n v="5.1999999999999998E-2"/>
    <n v="69.266666670000006"/>
    <x v="1"/>
  </r>
  <r>
    <x v="2"/>
    <x v="0"/>
    <s v="USD"/>
    <n v="1409194810"/>
    <n v="1406170810"/>
    <b v="0"/>
    <n v="114"/>
    <b v="0"/>
    <s v="theater/spaces"/>
    <n v="25.030188679245285"/>
    <n v="69.266666670000006"/>
    <x v="1"/>
  </r>
  <r>
    <x v="2"/>
    <x v="0"/>
    <s v="USD"/>
    <n v="1487465119"/>
    <n v="1484009119"/>
    <b v="0"/>
    <n v="1"/>
    <b v="0"/>
    <s v="theater/spaces"/>
    <n v="0.04"/>
    <n v="69.266666670000006"/>
    <x v="1"/>
  </r>
  <r>
    <x v="2"/>
    <x v="0"/>
    <s v="USD"/>
    <n v="1412432220"/>
    <n v="1409753820"/>
    <b v="0"/>
    <n v="76"/>
    <b v="0"/>
    <s v="theater/spaces"/>
    <n v="26.640000000000004"/>
    <n v="69.266666670000006"/>
    <x v="1"/>
  </r>
  <r>
    <x v="2"/>
    <x v="0"/>
    <s v="USD"/>
    <n v="1477968934"/>
    <n v="1472784934"/>
    <b v="0"/>
    <n v="9"/>
    <b v="0"/>
    <s v="theater/spaces"/>
    <n v="4.7363636363636363"/>
    <n v="69.266666670000006"/>
    <x v="1"/>
  </r>
  <r>
    <x v="2"/>
    <x v="0"/>
    <s v="USD"/>
    <n v="1429291982"/>
    <n v="1426699982"/>
    <b v="0"/>
    <n v="37"/>
    <b v="0"/>
    <s v="theater/spaces"/>
    <n v="4.2435339894712749"/>
    <n v="69.266666670000006"/>
    <x v="1"/>
  </r>
  <r>
    <x v="2"/>
    <x v="0"/>
    <s v="USD"/>
    <n v="1411312250"/>
    <n v="1406128250"/>
    <b v="0"/>
    <n v="0"/>
    <b v="0"/>
    <s v="theater/spaces"/>
    <n v="0"/>
    <n v="69.266666670000006"/>
    <x v="1"/>
  </r>
  <r>
    <x v="2"/>
    <x v="11"/>
    <s v="SEK"/>
    <n v="1465123427"/>
    <n v="1462531427"/>
    <b v="0"/>
    <n v="1"/>
    <b v="0"/>
    <s v="theater/spaces"/>
    <n v="3"/>
    <n v="69.266666670000006"/>
    <x v="1"/>
  </r>
  <r>
    <x v="2"/>
    <x v="0"/>
    <s v="USD"/>
    <n v="1427890925"/>
    <n v="1426681325"/>
    <b v="0"/>
    <n v="10"/>
    <b v="0"/>
    <s v="theater/spaces"/>
    <n v="57.333333333333336"/>
    <n v="69.266666670000006"/>
    <x v="1"/>
  </r>
  <r>
    <x v="2"/>
    <x v="1"/>
    <s v="GBP"/>
    <n v="1464354720"/>
    <n v="1463648360"/>
    <b v="0"/>
    <n v="1"/>
    <b v="0"/>
    <s v="theater/spaces"/>
    <n v="0.1"/>
    <n v="69.266666670000006"/>
    <x v="1"/>
  </r>
  <r>
    <x v="2"/>
    <x v="11"/>
    <s v="SEK"/>
    <n v="1467473723"/>
    <n v="1465832123"/>
    <b v="0"/>
    <n v="2"/>
    <b v="0"/>
    <s v="theater/spaces"/>
    <n v="0.31"/>
    <n v="69.266666670000006"/>
    <x v="1"/>
  </r>
  <r>
    <x v="2"/>
    <x v="0"/>
    <s v="USD"/>
    <n v="1427414732"/>
    <n v="1424826332"/>
    <b v="0"/>
    <n v="1"/>
    <b v="0"/>
    <s v="theater/spaces"/>
    <n v="0.05"/>
    <n v="69.266666670000006"/>
    <x v="1"/>
  </r>
  <r>
    <x v="2"/>
    <x v="9"/>
    <s v="EUR"/>
    <n v="1462484196"/>
    <n v="1457303796"/>
    <b v="0"/>
    <n v="10"/>
    <b v="0"/>
    <s v="theater/spaces"/>
    <n v="9.8461538461538465E-3"/>
    <n v="69.266666670000006"/>
    <x v="1"/>
  </r>
  <r>
    <x v="1"/>
    <x v="5"/>
    <s v="CAD"/>
    <n v="1411748335"/>
    <n v="1406564335"/>
    <b v="0"/>
    <n v="1"/>
    <b v="0"/>
    <s v="theater/spaces"/>
    <n v="0.66666666666666674"/>
    <n v="69.266666670000006"/>
    <x v="1"/>
  </r>
  <r>
    <x v="1"/>
    <x v="0"/>
    <s v="USD"/>
    <n v="1478733732"/>
    <n v="1478298132"/>
    <b v="0"/>
    <n v="2"/>
    <b v="0"/>
    <s v="theater/spaces"/>
    <n v="58.291457286432156"/>
    <n v="69.266666670000006"/>
    <x v="1"/>
  </r>
  <r>
    <x v="1"/>
    <x v="0"/>
    <s v="USD"/>
    <n v="1468108198"/>
    <n v="1465516198"/>
    <b v="0"/>
    <n v="348"/>
    <b v="0"/>
    <s v="theater/spaces"/>
    <n v="68.153599999999997"/>
    <n v="69.266666670000006"/>
    <x v="1"/>
  </r>
  <r>
    <x v="1"/>
    <x v="0"/>
    <s v="USD"/>
    <n v="1422902601"/>
    <n v="1417718601"/>
    <b v="0"/>
    <n v="4"/>
    <b v="0"/>
    <s v="theater/spaces"/>
    <n v="3.2499999999999999E-3"/>
    <n v="69.266666670000006"/>
    <x v="1"/>
  </r>
  <r>
    <x v="1"/>
    <x v="0"/>
    <s v="USD"/>
    <n v="1452142672"/>
    <n v="1449550672"/>
    <b v="0"/>
    <n v="0"/>
    <b v="0"/>
    <s v="theater/spaces"/>
    <n v="0"/>
    <n v="69.266666670000006"/>
    <x v="1"/>
  </r>
  <r>
    <x v="1"/>
    <x v="0"/>
    <s v="USD"/>
    <n v="1459121162"/>
    <n v="1456532762"/>
    <b v="0"/>
    <n v="17"/>
    <b v="0"/>
    <s v="theater/spaces"/>
    <n v="4.16"/>
    <n v="69.266666670000006"/>
    <x v="1"/>
  </r>
  <r>
    <x v="1"/>
    <x v="0"/>
    <s v="USD"/>
    <n v="1425242029"/>
    <n v="1422650029"/>
    <b v="0"/>
    <n v="0"/>
    <b v="0"/>
    <s v="theater/spaces"/>
    <n v="0"/>
    <n v="69.266666670000006"/>
    <x v="1"/>
  </r>
  <r>
    <x v="3"/>
    <x v="0"/>
    <s v="USD"/>
    <n v="1489690141"/>
    <n v="1487101741"/>
    <b v="0"/>
    <n v="117"/>
    <b v="0"/>
    <s v="theater/plays"/>
    <n v="108.60666666666667"/>
    <n v="69.266666670000006"/>
    <x v="1"/>
  </r>
  <r>
    <x v="3"/>
    <x v="0"/>
    <s v="USD"/>
    <n v="1492542819"/>
    <n v="1489090419"/>
    <b v="0"/>
    <n v="1"/>
    <b v="0"/>
    <s v="theater/plays"/>
    <n v="0.8"/>
    <n v="69.266666670000006"/>
    <x v="1"/>
  </r>
  <r>
    <x v="3"/>
    <x v="0"/>
    <s v="USD"/>
    <n v="1492145940"/>
    <n v="1489504916"/>
    <b v="0"/>
    <n v="4"/>
    <b v="0"/>
    <s v="theater/plays"/>
    <n v="3.75"/>
    <n v="69.266666670000006"/>
    <x v="1"/>
  </r>
  <r>
    <x v="3"/>
    <x v="0"/>
    <s v="USD"/>
    <n v="1491656045"/>
    <n v="1489067645"/>
    <b v="0"/>
    <n v="12"/>
    <b v="0"/>
    <s v="theater/plays"/>
    <n v="15.731707317073171"/>
    <n v="69.266666670000006"/>
    <x v="1"/>
  </r>
  <r>
    <x v="3"/>
    <x v="0"/>
    <s v="USD"/>
    <n v="1492759460"/>
    <n v="1487579060"/>
    <b v="0"/>
    <n v="1"/>
    <b v="0"/>
    <s v="theater/plays"/>
    <n v="3.3333333333333333E-2"/>
    <n v="69.266666670000006"/>
    <x v="1"/>
  </r>
  <r>
    <x v="3"/>
    <x v="1"/>
    <s v="GBP"/>
    <n v="1490358834"/>
    <n v="1487770434"/>
    <b v="0"/>
    <n v="16"/>
    <b v="0"/>
    <s v="theater/plays"/>
    <n v="108"/>
    <n v="69.266666670000006"/>
    <x v="1"/>
  </r>
  <r>
    <x v="3"/>
    <x v="1"/>
    <s v="GBP"/>
    <n v="1490631419"/>
    <n v="1488820619"/>
    <b v="0"/>
    <n v="12"/>
    <b v="0"/>
    <s v="theater/plays"/>
    <n v="22.5"/>
    <n v="69.266666670000006"/>
    <x v="1"/>
  </r>
  <r>
    <x v="3"/>
    <x v="0"/>
    <s v="USD"/>
    <n v="1491277121"/>
    <n v="1489376321"/>
    <b v="0"/>
    <n v="7"/>
    <b v="0"/>
    <s v="theater/plays"/>
    <n v="20.849420849420849"/>
    <n v="69.266666670000006"/>
    <x v="1"/>
  </r>
  <r>
    <x v="3"/>
    <x v="1"/>
    <s v="GBP"/>
    <n v="1491001140"/>
    <n v="1487847954"/>
    <b v="0"/>
    <n v="22"/>
    <b v="0"/>
    <s v="theater/plays"/>
    <n v="127.8"/>
    <n v="69.266666670000006"/>
    <x v="1"/>
  </r>
  <r>
    <x v="3"/>
    <x v="0"/>
    <s v="USD"/>
    <n v="1493838720"/>
    <n v="1489439669"/>
    <b v="0"/>
    <n v="1"/>
    <b v="0"/>
    <s v="theater/plays"/>
    <n v="3.3333333333333335"/>
    <n v="69.266666670000006"/>
    <x v="1"/>
  </r>
  <r>
    <x v="3"/>
    <x v="1"/>
    <s v="GBP"/>
    <n v="1491233407"/>
    <n v="1489591807"/>
    <b v="0"/>
    <n v="0"/>
    <b v="0"/>
    <s v="theater/plays"/>
    <n v="0"/>
    <n v="69.266666670000006"/>
    <x v="1"/>
  </r>
  <r>
    <x v="3"/>
    <x v="14"/>
    <s v="MXN"/>
    <n v="1490416380"/>
    <n v="1487485760"/>
    <b v="0"/>
    <n v="6"/>
    <b v="0"/>
    <s v="theater/plays"/>
    <n v="5.4"/>
    <n v="69.266666670000006"/>
    <x v="1"/>
  </r>
  <r>
    <x v="3"/>
    <x v="6"/>
    <s v="EUR"/>
    <n v="1491581703"/>
    <n v="1488993303"/>
    <b v="0"/>
    <n v="4"/>
    <b v="0"/>
    <s v="theater/plays"/>
    <n v="0.96"/>
    <n v="69.266666670000006"/>
    <x v="1"/>
  </r>
  <r>
    <x v="3"/>
    <x v="9"/>
    <s v="EUR"/>
    <n v="1492372800"/>
    <n v="1488823488"/>
    <b v="0"/>
    <n v="8"/>
    <b v="0"/>
    <s v="theater/plays"/>
    <n v="51.6"/>
    <n v="69.266666670000006"/>
    <x v="1"/>
  </r>
  <r>
    <x v="3"/>
    <x v="1"/>
    <s v="GBP"/>
    <n v="1489922339"/>
    <n v="1487333939"/>
    <b v="0"/>
    <n v="3"/>
    <b v="0"/>
    <s v="theater/plays"/>
    <n v="1.6363636363636365"/>
    <n v="69.266666670000006"/>
    <x v="1"/>
  </r>
  <r>
    <x v="3"/>
    <x v="1"/>
    <s v="GBP"/>
    <n v="1491726956"/>
    <n v="1489480556"/>
    <b v="0"/>
    <n v="0"/>
    <b v="0"/>
    <s v="theater/plays"/>
    <n v="0"/>
    <n v="69.266666670000006"/>
    <x v="1"/>
  </r>
  <r>
    <x v="3"/>
    <x v="0"/>
    <s v="USD"/>
    <n v="1489903200"/>
    <n v="1488459307"/>
    <b v="0"/>
    <n v="30"/>
    <b v="0"/>
    <s v="theater/plays"/>
    <n v="75.400000000000006"/>
    <n v="69.266666670000006"/>
    <x v="1"/>
  </r>
  <r>
    <x v="3"/>
    <x v="0"/>
    <s v="USD"/>
    <n v="1490659134"/>
    <n v="1485478734"/>
    <b v="0"/>
    <n v="0"/>
    <b v="0"/>
    <s v="theater/plays"/>
    <n v="0"/>
    <n v="69.266666670000006"/>
    <x v="1"/>
  </r>
  <r>
    <x v="3"/>
    <x v="14"/>
    <s v="MXN"/>
    <n v="1492356166"/>
    <n v="1488471766"/>
    <b v="0"/>
    <n v="12"/>
    <b v="0"/>
    <s v="theater/plays"/>
    <n v="10.5"/>
    <n v="69.266666670000006"/>
    <x v="1"/>
  </r>
  <r>
    <x v="0"/>
    <x v="0"/>
    <s v="USD"/>
    <n v="1415319355"/>
    <n v="1411859755"/>
    <b v="1"/>
    <n v="213"/>
    <b v="1"/>
    <s v="theater/plays"/>
    <n v="117.52499999999999"/>
    <n v="69.266666670000006"/>
    <x v="1"/>
  </r>
  <r>
    <x v="0"/>
    <x v="0"/>
    <s v="USD"/>
    <n v="1412136000"/>
    <n v="1410278284"/>
    <b v="1"/>
    <n v="57"/>
    <b v="1"/>
    <s v="theater/plays"/>
    <n v="131.16666666666669"/>
    <n v="69.266666670000006"/>
    <x v="1"/>
  </r>
  <r>
    <x v="0"/>
    <x v="0"/>
    <s v="USD"/>
    <n v="1354845600"/>
    <n v="1352766300"/>
    <b v="1"/>
    <n v="25"/>
    <b v="1"/>
    <s v="theater/plays"/>
    <n v="104"/>
    <n v="69.266666670000006"/>
    <x v="1"/>
  </r>
  <r>
    <x v="0"/>
    <x v="0"/>
    <s v="USD"/>
    <n v="1295928000"/>
    <n v="1288160403"/>
    <b v="1"/>
    <n v="104"/>
    <b v="1"/>
    <s v="theater/plays"/>
    <n v="101"/>
    <n v="69.266666670000006"/>
    <x v="1"/>
  </r>
  <r>
    <x v="0"/>
    <x v="0"/>
    <s v="USD"/>
    <n v="1410379774"/>
    <n v="1407787774"/>
    <b v="1"/>
    <n v="34"/>
    <b v="1"/>
    <s v="theater/plays"/>
    <n v="100.4"/>
    <n v="69.266666670000006"/>
    <x v="1"/>
  </r>
  <r>
    <x v="0"/>
    <x v="1"/>
    <s v="GBP"/>
    <n v="1383425367"/>
    <n v="1380833367"/>
    <b v="1"/>
    <n v="67"/>
    <b v="1"/>
    <s v="theater/plays"/>
    <n v="105.95454545454545"/>
    <n v="69.266666670000006"/>
    <x v="1"/>
  </r>
  <r>
    <x v="0"/>
    <x v="0"/>
    <s v="USD"/>
    <n v="1304225940"/>
    <n v="1301542937"/>
    <b v="1"/>
    <n v="241"/>
    <b v="1"/>
    <s v="theater/plays"/>
    <n v="335.58333333333337"/>
    <n v="69.266666670000006"/>
    <x v="1"/>
  </r>
  <r>
    <x v="0"/>
    <x v="0"/>
    <s v="USD"/>
    <n v="1333310458"/>
    <n v="1330722058"/>
    <b v="1"/>
    <n v="123"/>
    <b v="1"/>
    <s v="theater/plays"/>
    <n v="112.92857142857142"/>
    <n v="69.266666670000006"/>
    <x v="1"/>
  </r>
  <r>
    <x v="0"/>
    <x v="1"/>
    <s v="GBP"/>
    <n v="1356004725"/>
    <n v="1353412725"/>
    <b v="1"/>
    <n v="302"/>
    <b v="1"/>
    <s v="theater/plays"/>
    <n v="188.50460000000001"/>
    <n v="69.266666670000006"/>
    <x v="1"/>
  </r>
  <r>
    <x v="0"/>
    <x v="0"/>
    <s v="USD"/>
    <n v="1338591144"/>
    <n v="1335567144"/>
    <b v="1"/>
    <n v="89"/>
    <b v="1"/>
    <s v="theater/plays"/>
    <n v="101.81818181818181"/>
    <n v="69.266666670000006"/>
    <x v="1"/>
  </r>
  <r>
    <x v="0"/>
    <x v="0"/>
    <s v="USD"/>
    <n v="1405746000"/>
    <n v="1404932105"/>
    <b v="1"/>
    <n v="41"/>
    <b v="1"/>
    <s v="theater/plays"/>
    <n v="101"/>
    <n v="69.266666670000006"/>
    <x v="1"/>
  </r>
  <r>
    <x v="0"/>
    <x v="0"/>
    <s v="USD"/>
    <n v="1374523752"/>
    <n v="1371931752"/>
    <b v="1"/>
    <n v="69"/>
    <b v="1"/>
    <s v="theater/plays"/>
    <n v="113.99999999999999"/>
    <n v="69.266666670000006"/>
    <x v="1"/>
  </r>
  <r>
    <x v="0"/>
    <x v="0"/>
    <s v="USD"/>
    <n v="1326927600"/>
    <n v="1323221761"/>
    <b v="1"/>
    <n v="52"/>
    <b v="1"/>
    <s v="theater/plays"/>
    <n v="133.48133333333334"/>
    <n v="69.266666670000006"/>
    <x v="1"/>
  </r>
  <r>
    <x v="0"/>
    <x v="0"/>
    <s v="USD"/>
    <n v="1407905940"/>
    <n v="1405923687"/>
    <b v="1"/>
    <n v="57"/>
    <b v="1"/>
    <s v="theater/plays"/>
    <n v="101.53333333333335"/>
    <n v="69.266666670000006"/>
    <x v="1"/>
  </r>
  <r>
    <x v="0"/>
    <x v="1"/>
    <s v="GBP"/>
    <n v="1413377522"/>
    <n v="1410785522"/>
    <b v="1"/>
    <n v="74"/>
    <b v="1"/>
    <s v="theater/plays"/>
    <n v="105.1"/>
    <n v="69.266666670000006"/>
    <x v="1"/>
  </r>
  <r>
    <x v="0"/>
    <x v="0"/>
    <s v="USD"/>
    <n v="1404698400"/>
    <n v="1402331262"/>
    <b v="1"/>
    <n v="63"/>
    <b v="1"/>
    <s v="theater/plays"/>
    <n v="127.15"/>
    <n v="69.266666670000006"/>
    <x v="1"/>
  </r>
  <r>
    <x v="0"/>
    <x v="0"/>
    <s v="USD"/>
    <n v="1402855525"/>
    <n v="1400263525"/>
    <b v="1"/>
    <n v="72"/>
    <b v="1"/>
    <s v="theater/plays"/>
    <n v="111.15384615384616"/>
    <n v="69.266666670000006"/>
    <x v="1"/>
  </r>
  <r>
    <x v="0"/>
    <x v="0"/>
    <s v="USD"/>
    <n v="1402341615"/>
    <n v="1399490415"/>
    <b v="1"/>
    <n v="71"/>
    <b v="1"/>
    <s v="theater/plays"/>
    <n v="106.76"/>
    <n v="69.266666670000006"/>
    <x v="1"/>
  </r>
  <r>
    <x v="0"/>
    <x v="0"/>
    <s v="USD"/>
    <n v="1304395140"/>
    <n v="1302493760"/>
    <b v="1"/>
    <n v="21"/>
    <b v="1"/>
    <s v="theater/plays"/>
    <n v="162.66666666666666"/>
    <n v="69.266666670000006"/>
    <x v="1"/>
  </r>
  <r>
    <x v="0"/>
    <x v="0"/>
    <s v="USD"/>
    <n v="1416988740"/>
    <n v="1414514153"/>
    <b v="1"/>
    <n v="930"/>
    <b v="1"/>
    <s v="theater/plays"/>
    <n v="160.22808571428573"/>
    <n v="69.266666670000006"/>
    <x v="1"/>
  </r>
  <r>
    <x v="0"/>
    <x v="0"/>
    <s v="USD"/>
    <n v="1406952781"/>
    <n v="1405743181"/>
    <b v="1"/>
    <n v="55"/>
    <b v="1"/>
    <s v="theater/plays"/>
    <n v="116.16666666666666"/>
    <n v="69.266666670000006"/>
    <x v="1"/>
  </r>
  <r>
    <x v="0"/>
    <x v="0"/>
    <s v="USD"/>
    <n v="1402696800"/>
    <n v="1399948353"/>
    <b v="1"/>
    <n v="61"/>
    <b v="1"/>
    <s v="theater/plays"/>
    <n v="124.2"/>
    <n v="69.266666670000006"/>
    <x v="1"/>
  </r>
  <r>
    <x v="0"/>
    <x v="0"/>
    <s v="USD"/>
    <n v="1386910740"/>
    <n v="1384364561"/>
    <b v="1"/>
    <n v="82"/>
    <b v="1"/>
    <s v="theater/plays"/>
    <n v="103.01249999999999"/>
    <n v="69.266666670000006"/>
    <x v="1"/>
  </r>
  <r>
    <x v="0"/>
    <x v="0"/>
    <s v="USD"/>
    <n v="1404273600"/>
    <n v="1401414944"/>
    <b v="1"/>
    <n v="71"/>
    <b v="1"/>
    <s v="theater/plays"/>
    <n v="112.25"/>
    <n v="69.266666670000006"/>
    <x v="1"/>
  </r>
  <r>
    <x v="0"/>
    <x v="1"/>
    <s v="GBP"/>
    <n v="1462545358"/>
    <n v="1459953358"/>
    <b v="1"/>
    <n v="117"/>
    <b v="1"/>
    <s v="theater/plays"/>
    <n v="108.8142857142857"/>
    <n v="69.266666670000006"/>
    <x v="1"/>
  </r>
  <r>
    <x v="0"/>
    <x v="0"/>
    <s v="USD"/>
    <n v="1329240668"/>
    <n v="1326648668"/>
    <b v="1"/>
    <n v="29"/>
    <b v="1"/>
    <s v="theater/plays"/>
    <n v="114.99999999999999"/>
    <n v="69.266666670000006"/>
    <x v="1"/>
  </r>
  <r>
    <x v="0"/>
    <x v="0"/>
    <s v="USD"/>
    <n v="1411765492"/>
    <n v="1409173492"/>
    <b v="1"/>
    <n v="74"/>
    <b v="1"/>
    <s v="theater/plays"/>
    <n v="103"/>
    <n v="69.266666670000006"/>
    <x v="1"/>
  </r>
  <r>
    <x v="0"/>
    <x v="0"/>
    <s v="USD"/>
    <n v="1408999508"/>
    <n v="1407789908"/>
    <b v="1"/>
    <n v="23"/>
    <b v="1"/>
    <s v="theater/plays"/>
    <n v="101.13333333333334"/>
    <n v="69.266666670000006"/>
    <x v="1"/>
  </r>
  <r>
    <x v="0"/>
    <x v="0"/>
    <s v="USD"/>
    <n v="1297977427"/>
    <n v="1292793427"/>
    <b v="1"/>
    <n v="60"/>
    <b v="1"/>
    <s v="theater/plays"/>
    <n v="109.55999999999999"/>
    <n v="69.266666670000006"/>
    <x v="1"/>
  </r>
  <r>
    <x v="0"/>
    <x v="0"/>
    <s v="USD"/>
    <n v="1376838000"/>
    <n v="1374531631"/>
    <b v="1"/>
    <n v="55"/>
    <b v="1"/>
    <s v="theater/plays"/>
    <n v="114.8421052631579"/>
    <n v="69.266666670000006"/>
    <x v="1"/>
  </r>
  <r>
    <x v="0"/>
    <x v="0"/>
    <s v="USD"/>
    <n v="1403366409"/>
    <n v="1400774409"/>
    <b v="1"/>
    <n v="51"/>
    <b v="1"/>
    <s v="theater/plays"/>
    <n v="117.39999999999999"/>
    <n v="69.266666670000006"/>
    <x v="1"/>
  </r>
  <r>
    <x v="0"/>
    <x v="1"/>
    <s v="GBP"/>
    <n v="1405521075"/>
    <n v="1402929075"/>
    <b v="1"/>
    <n v="78"/>
    <b v="1"/>
    <s v="theater/plays"/>
    <n v="171.73333333333335"/>
    <n v="69.266666670000006"/>
    <x v="1"/>
  </r>
  <r>
    <x v="0"/>
    <x v="0"/>
    <s v="USD"/>
    <n v="1367859071"/>
    <n v="1365699071"/>
    <b v="1"/>
    <n v="62"/>
    <b v="1"/>
    <s v="theater/plays"/>
    <n v="114.16238095238094"/>
    <n v="69.266666670000006"/>
    <x v="1"/>
  </r>
  <r>
    <x v="0"/>
    <x v="1"/>
    <s v="GBP"/>
    <n v="1403258049"/>
    <n v="1400666049"/>
    <b v="1"/>
    <n v="45"/>
    <b v="1"/>
    <s v="theater/plays"/>
    <n v="119.75"/>
    <n v="69.266666670000006"/>
    <x v="1"/>
  </r>
  <r>
    <x v="0"/>
    <x v="1"/>
    <s v="GBP"/>
    <n v="1402848000"/>
    <n v="1400570787"/>
    <b v="1"/>
    <n v="15"/>
    <b v="1"/>
    <s v="theater/plays"/>
    <n v="109.00000000000001"/>
    <n v="69.266666670000006"/>
    <x v="1"/>
  </r>
  <r>
    <x v="0"/>
    <x v="0"/>
    <s v="USD"/>
    <n v="1328029200"/>
    <n v="1323211621"/>
    <b v="1"/>
    <n v="151"/>
    <b v="1"/>
    <s v="theater/plays"/>
    <n v="100.88571428571429"/>
    <n v="69.266666670000006"/>
    <x v="1"/>
  </r>
  <r>
    <x v="0"/>
    <x v="0"/>
    <s v="USD"/>
    <n v="1377284669"/>
    <n v="1375729469"/>
    <b v="1"/>
    <n v="68"/>
    <b v="1"/>
    <s v="theater/plays"/>
    <n v="109.00000000000001"/>
    <n v="69.266666670000006"/>
    <x v="1"/>
  </r>
  <r>
    <x v="0"/>
    <x v="0"/>
    <s v="USD"/>
    <n v="1404258631"/>
    <n v="1401666631"/>
    <b v="1"/>
    <n v="46"/>
    <b v="1"/>
    <s v="theater/plays"/>
    <n v="107.20930232558139"/>
    <n v="69.266666670000006"/>
    <x v="1"/>
  </r>
  <r>
    <x v="0"/>
    <x v="1"/>
    <s v="GBP"/>
    <n v="1405553241"/>
    <n v="1404948441"/>
    <b v="1"/>
    <n v="24"/>
    <b v="1"/>
    <s v="theater/plays"/>
    <n v="100"/>
    <n v="69.266666670000006"/>
    <x v="1"/>
  </r>
  <r>
    <x v="0"/>
    <x v="1"/>
    <s v="GBP"/>
    <n v="1410901200"/>
    <n v="1408313438"/>
    <b v="1"/>
    <n v="70"/>
    <b v="1"/>
    <s v="theater/plays"/>
    <n v="102.18750000000001"/>
    <n v="69.266666670000006"/>
    <x v="1"/>
  </r>
  <r>
    <x v="0"/>
    <x v="0"/>
    <s v="USD"/>
    <n v="1407167973"/>
    <n v="1405439973"/>
    <b v="1"/>
    <n v="244"/>
    <b v="1"/>
    <s v="theater/plays"/>
    <n v="116.29333333333334"/>
    <n v="69.266666670000006"/>
    <x v="1"/>
  </r>
  <r>
    <x v="2"/>
    <x v="1"/>
    <s v="GBP"/>
    <n v="1433930302"/>
    <n v="1432115902"/>
    <b v="0"/>
    <n v="9"/>
    <b v="0"/>
    <s v="theater/musical"/>
    <n v="65"/>
    <n v="69.266666670000006"/>
    <x v="1"/>
  </r>
  <r>
    <x v="2"/>
    <x v="11"/>
    <s v="SEK"/>
    <n v="1432455532"/>
    <n v="1429863532"/>
    <b v="0"/>
    <n v="19"/>
    <b v="0"/>
    <s v="theater/musical"/>
    <n v="12.327272727272726"/>
    <n v="69.266666670000006"/>
    <x v="1"/>
  </r>
  <r>
    <x v="2"/>
    <x v="5"/>
    <s v="CAD"/>
    <n v="1481258275"/>
    <n v="1478662675"/>
    <b v="0"/>
    <n v="0"/>
    <b v="0"/>
    <s v="theater/musical"/>
    <n v="0"/>
    <n v="69.266666670000006"/>
    <x v="1"/>
  </r>
  <r>
    <x v="2"/>
    <x v="0"/>
    <s v="USD"/>
    <n v="1471370869"/>
    <n v="1466186869"/>
    <b v="0"/>
    <n v="4"/>
    <b v="0"/>
    <s v="theater/musical"/>
    <n v="4.0266666666666664"/>
    <n v="69.266666670000006"/>
    <x v="1"/>
  </r>
  <r>
    <x v="2"/>
    <x v="1"/>
    <s v="GBP"/>
    <n v="1425160800"/>
    <n v="1421274859"/>
    <b v="0"/>
    <n v="8"/>
    <b v="0"/>
    <s v="theater/musical"/>
    <n v="1.02"/>
    <n v="69.266666670000006"/>
    <x v="1"/>
  </r>
  <r>
    <x v="2"/>
    <x v="1"/>
    <s v="GBP"/>
    <n v="1424474056"/>
    <n v="1420586056"/>
    <b v="0"/>
    <n v="24"/>
    <b v="0"/>
    <s v="theater/musical"/>
    <n v="11.74"/>
    <n v="69.266666670000006"/>
    <x v="1"/>
  </r>
  <r>
    <x v="2"/>
    <x v="0"/>
    <s v="USD"/>
    <n v="1437960598"/>
    <n v="1435368598"/>
    <b v="0"/>
    <n v="0"/>
    <b v="0"/>
    <s v="theater/musical"/>
    <n v="0"/>
    <n v="69.266666670000006"/>
    <x v="1"/>
  </r>
  <r>
    <x v="2"/>
    <x v="0"/>
    <s v="USD"/>
    <n v="1423750542"/>
    <n v="1421158542"/>
    <b v="0"/>
    <n v="39"/>
    <b v="0"/>
    <s v="theater/musical"/>
    <n v="59.142857142857139"/>
    <n v="69.266666670000006"/>
    <x v="1"/>
  </r>
  <r>
    <x v="2"/>
    <x v="0"/>
    <s v="USD"/>
    <n v="1438437600"/>
    <n v="1433254875"/>
    <b v="0"/>
    <n v="6"/>
    <b v="0"/>
    <s v="theater/musical"/>
    <n v="0.06"/>
    <n v="69.266666670000006"/>
    <x v="1"/>
  </r>
  <r>
    <x v="2"/>
    <x v="10"/>
    <s v="NOK"/>
    <n v="1423050618"/>
    <n v="1420458618"/>
    <b v="0"/>
    <n v="4"/>
    <b v="0"/>
    <s v="theater/musical"/>
    <n v="11.450000000000001"/>
    <n v="69.266666670000006"/>
    <x v="1"/>
  </r>
  <r>
    <x v="2"/>
    <x v="8"/>
    <s v="DKK"/>
    <n v="1424081477"/>
    <n v="1420798277"/>
    <b v="0"/>
    <n v="3"/>
    <b v="0"/>
    <s v="theater/musical"/>
    <n v="0.36666666666666664"/>
    <n v="69.266666670000006"/>
    <x v="1"/>
  </r>
  <r>
    <x v="2"/>
    <x v="0"/>
    <s v="USD"/>
    <n v="1410037200"/>
    <n v="1407435418"/>
    <b v="0"/>
    <n v="53"/>
    <b v="0"/>
    <s v="theater/musical"/>
    <n v="52.16"/>
    <n v="69.266666670000006"/>
    <x v="1"/>
  </r>
  <r>
    <x v="2"/>
    <x v="0"/>
    <s v="USD"/>
    <n v="1461994440"/>
    <n v="1459410101"/>
    <b v="0"/>
    <n v="1"/>
    <b v="0"/>
    <s v="theater/musical"/>
    <n v="2E-3"/>
    <n v="69.266666670000006"/>
    <x v="1"/>
  </r>
  <r>
    <x v="2"/>
    <x v="1"/>
    <s v="GBP"/>
    <n v="1409509477"/>
    <n v="1407695077"/>
    <b v="0"/>
    <n v="2"/>
    <b v="0"/>
    <s v="theater/musical"/>
    <n v="1.25"/>
    <n v="69.266666670000006"/>
    <x v="1"/>
  </r>
  <r>
    <x v="2"/>
    <x v="0"/>
    <s v="USD"/>
    <n v="1450072740"/>
    <n v="1445027346"/>
    <b v="0"/>
    <n v="25"/>
    <b v="0"/>
    <s v="theater/musical"/>
    <n v="54.52"/>
    <n v="69.266666670000006"/>
    <x v="1"/>
  </r>
  <r>
    <x v="2"/>
    <x v="0"/>
    <s v="USD"/>
    <n v="1443224622"/>
    <n v="1440632622"/>
    <b v="0"/>
    <n v="6"/>
    <b v="0"/>
    <s v="theater/musical"/>
    <n v="25"/>
    <n v="69.266666670000006"/>
    <x v="1"/>
  </r>
  <r>
    <x v="2"/>
    <x v="0"/>
    <s v="USD"/>
    <n v="1437149640"/>
    <n v="1434558479"/>
    <b v="0"/>
    <n v="0"/>
    <b v="0"/>
    <s v="theater/musical"/>
    <n v="0"/>
    <n v="69.266666670000006"/>
    <x v="1"/>
  </r>
  <r>
    <x v="2"/>
    <x v="1"/>
    <s v="GBP"/>
    <n v="1430470772"/>
    <n v="1427878772"/>
    <b v="0"/>
    <n v="12"/>
    <b v="0"/>
    <s v="theater/musical"/>
    <n v="3.4125000000000001"/>
    <n v="69.266666670000006"/>
    <x v="1"/>
  </r>
  <r>
    <x v="2"/>
    <x v="0"/>
    <s v="USD"/>
    <n v="1442644651"/>
    <n v="1440052651"/>
    <b v="0"/>
    <n v="0"/>
    <b v="0"/>
    <s v="theater/musical"/>
    <n v="0"/>
    <n v="69.266666670000006"/>
    <x v="1"/>
  </r>
  <r>
    <x v="2"/>
    <x v="0"/>
    <s v="USD"/>
    <n v="1429767607"/>
    <n v="1424587207"/>
    <b v="0"/>
    <n v="36"/>
    <b v="0"/>
    <s v="theater/musical"/>
    <n v="46.36363636363636"/>
    <n v="69.266666670000006"/>
    <x v="1"/>
  </r>
  <r>
    <x v="0"/>
    <x v="0"/>
    <s v="USD"/>
    <n v="1406557877"/>
    <n v="1404743477"/>
    <b v="1"/>
    <n v="82"/>
    <b v="1"/>
    <s v="theater/plays"/>
    <n v="103.49999999999999"/>
    <n v="69.266666670000006"/>
    <x v="1"/>
  </r>
  <r>
    <x v="0"/>
    <x v="0"/>
    <s v="USD"/>
    <n v="1403305200"/>
    <n v="1400512658"/>
    <b v="1"/>
    <n v="226"/>
    <b v="1"/>
    <s v="theater/plays"/>
    <n v="119.32315789473684"/>
    <n v="69.266666670000006"/>
    <x v="1"/>
  </r>
  <r>
    <x v="0"/>
    <x v="0"/>
    <s v="USD"/>
    <n v="1338523140"/>
    <n v="1334442519"/>
    <b v="1"/>
    <n v="60"/>
    <b v="1"/>
    <s v="theater/plays"/>
    <n v="125.76666666666667"/>
    <n v="69.266666670000006"/>
    <x v="1"/>
  </r>
  <r>
    <x v="0"/>
    <x v="0"/>
    <s v="USD"/>
    <n v="1408068000"/>
    <n v="1405346680"/>
    <b v="1"/>
    <n v="322"/>
    <b v="1"/>
    <s v="theater/plays"/>
    <n v="119.74347826086958"/>
    <n v="69.266666670000006"/>
    <x v="1"/>
  </r>
  <r>
    <x v="0"/>
    <x v="0"/>
    <s v="USD"/>
    <n v="1407524751"/>
    <n v="1404932751"/>
    <b v="1"/>
    <n v="94"/>
    <b v="1"/>
    <s v="theater/plays"/>
    <n v="126.25"/>
    <n v="69.266666670000006"/>
    <x v="1"/>
  </r>
  <r>
    <x v="0"/>
    <x v="1"/>
    <s v="GBP"/>
    <n v="1437934759"/>
    <n v="1434478759"/>
    <b v="1"/>
    <n v="47"/>
    <b v="1"/>
    <s v="theater/plays"/>
    <n v="100.11666666666667"/>
    <n v="69.266666670000006"/>
    <x v="1"/>
  </r>
  <r>
    <x v="0"/>
    <x v="1"/>
    <s v="GBP"/>
    <n v="1452038100"/>
    <n v="1448823673"/>
    <b v="1"/>
    <n v="115"/>
    <b v="1"/>
    <s v="theater/plays"/>
    <n v="102.13333333333334"/>
    <n v="69.266666670000006"/>
    <x v="1"/>
  </r>
  <r>
    <x v="0"/>
    <x v="0"/>
    <s v="USD"/>
    <n v="1441857540"/>
    <n v="1438617471"/>
    <b v="1"/>
    <n v="134"/>
    <b v="1"/>
    <s v="theater/plays"/>
    <n v="100.35142857142858"/>
    <n v="69.266666670000006"/>
    <x v="1"/>
  </r>
  <r>
    <x v="0"/>
    <x v="1"/>
    <s v="GBP"/>
    <n v="1436625000"/>
    <n v="1433934371"/>
    <b v="1"/>
    <n v="35"/>
    <b v="1"/>
    <s v="theater/plays"/>
    <n v="100.05"/>
    <n v="69.266666670000006"/>
    <x v="1"/>
  </r>
  <r>
    <x v="0"/>
    <x v="0"/>
    <s v="USD"/>
    <n v="1478264784"/>
    <n v="1475672784"/>
    <b v="1"/>
    <n v="104"/>
    <b v="1"/>
    <s v="theater/plays"/>
    <n v="116.02222222222223"/>
    <n v="69.266666670000006"/>
    <x v="1"/>
  </r>
  <r>
    <x v="0"/>
    <x v="1"/>
    <s v="GBP"/>
    <n v="1419984000"/>
    <n v="1417132986"/>
    <b v="1"/>
    <n v="184"/>
    <b v="1"/>
    <s v="theater/plays"/>
    <n v="102.1"/>
    <n v="69.266666670000006"/>
    <x v="1"/>
  </r>
  <r>
    <x v="0"/>
    <x v="0"/>
    <s v="USD"/>
    <n v="1427063747"/>
    <n v="1424043347"/>
    <b v="1"/>
    <n v="119"/>
    <b v="1"/>
    <s v="theater/plays"/>
    <n v="100.11000000000001"/>
    <n v="69.266666670000006"/>
    <x v="1"/>
  </r>
  <r>
    <x v="0"/>
    <x v="0"/>
    <s v="USD"/>
    <n v="1489352400"/>
    <n v="1486411204"/>
    <b v="1"/>
    <n v="59"/>
    <b v="1"/>
    <s v="theater/plays"/>
    <n v="100.84"/>
    <n v="69.266666670000006"/>
    <x v="1"/>
  </r>
  <r>
    <x v="0"/>
    <x v="1"/>
    <s v="GBP"/>
    <n v="1436114603"/>
    <n v="1433090603"/>
    <b v="1"/>
    <n v="113"/>
    <b v="1"/>
    <s v="theater/plays"/>
    <n v="103.42499999999998"/>
    <n v="69.266666670000006"/>
    <x v="1"/>
  </r>
  <r>
    <x v="0"/>
    <x v="0"/>
    <s v="USD"/>
    <n v="1445722140"/>
    <n v="1443016697"/>
    <b v="1"/>
    <n v="84"/>
    <b v="1"/>
    <s v="theater/plays"/>
    <n v="124.8"/>
    <n v="69.266666670000006"/>
    <x v="1"/>
  </r>
  <r>
    <x v="0"/>
    <x v="0"/>
    <s v="USD"/>
    <n v="1440100976"/>
    <n v="1437508976"/>
    <b v="1"/>
    <n v="74"/>
    <b v="1"/>
    <s v="theater/plays"/>
    <n v="109.51612903225806"/>
    <n v="69.266666670000006"/>
    <x v="1"/>
  </r>
  <r>
    <x v="0"/>
    <x v="0"/>
    <s v="USD"/>
    <n v="1484024400"/>
    <n v="1479932713"/>
    <b v="1"/>
    <n v="216"/>
    <b v="1"/>
    <s v="theater/plays"/>
    <n v="102.03333333333333"/>
    <n v="69.266666670000006"/>
    <x v="1"/>
  </r>
  <r>
    <x v="0"/>
    <x v="0"/>
    <s v="USD"/>
    <n v="1464987600"/>
    <n v="1463145938"/>
    <b v="1"/>
    <n v="39"/>
    <b v="1"/>
    <s v="theater/plays"/>
    <n v="102.35000000000001"/>
    <n v="69.266666670000006"/>
    <x v="1"/>
  </r>
  <r>
    <x v="0"/>
    <x v="1"/>
    <s v="GBP"/>
    <n v="1446213612"/>
    <n v="1443621612"/>
    <b v="1"/>
    <n v="21"/>
    <b v="1"/>
    <s v="theater/plays"/>
    <n v="104.16666666666667"/>
    <n v="69.266666670000006"/>
    <x v="1"/>
  </r>
  <r>
    <x v="0"/>
    <x v="1"/>
    <s v="GBP"/>
    <n v="1484687436"/>
    <n v="1482095436"/>
    <b v="0"/>
    <n v="30"/>
    <b v="1"/>
    <s v="theater/plays"/>
    <n v="125"/>
    <n v="69.266666670000006"/>
    <x v="1"/>
  </r>
  <r>
    <x v="0"/>
    <x v="0"/>
    <s v="USD"/>
    <n v="1450328340"/>
    <n v="1447606884"/>
    <b v="1"/>
    <n v="37"/>
    <b v="1"/>
    <s v="theater/plays"/>
    <n v="102.34285714285714"/>
    <n v="69.266666670000006"/>
    <x v="1"/>
  </r>
  <r>
    <x v="0"/>
    <x v="0"/>
    <s v="USD"/>
    <n v="1416470398"/>
    <n v="1413874798"/>
    <b v="1"/>
    <n v="202"/>
    <b v="1"/>
    <s v="theater/plays"/>
    <n v="107.86500000000001"/>
    <n v="69.266666670000006"/>
    <x v="1"/>
  </r>
  <r>
    <x v="0"/>
    <x v="0"/>
    <s v="USD"/>
    <n v="1412135940"/>
    <n v="1410840126"/>
    <b v="1"/>
    <n v="37"/>
    <b v="1"/>
    <s v="theater/plays"/>
    <n v="109.88461538461539"/>
    <n v="69.266666670000006"/>
    <x v="1"/>
  </r>
  <r>
    <x v="0"/>
    <x v="0"/>
    <s v="USD"/>
    <n v="1460846347"/>
    <n v="1458254347"/>
    <b v="0"/>
    <n v="28"/>
    <b v="1"/>
    <s v="theater/plays"/>
    <n v="161"/>
    <n v="69.266666670000006"/>
    <x v="1"/>
  </r>
  <r>
    <x v="0"/>
    <x v="0"/>
    <s v="USD"/>
    <n v="1462334340"/>
    <n v="1459711917"/>
    <b v="1"/>
    <n v="26"/>
    <b v="1"/>
    <s v="theater/plays"/>
    <n v="131.20000000000002"/>
    <n v="69.266666670000006"/>
    <x v="1"/>
  </r>
  <r>
    <x v="0"/>
    <x v="0"/>
    <s v="USD"/>
    <n v="1488482355"/>
    <n v="1485890355"/>
    <b v="0"/>
    <n v="61"/>
    <b v="1"/>
    <s v="theater/plays"/>
    <n v="118.8"/>
    <n v="69.266666670000006"/>
    <x v="1"/>
  </r>
  <r>
    <x v="0"/>
    <x v="1"/>
    <s v="GBP"/>
    <n v="1485991860"/>
    <n v="1483124208"/>
    <b v="0"/>
    <n v="115"/>
    <b v="1"/>
    <s v="theater/plays"/>
    <n v="100.39275000000001"/>
    <n v="69.266666670000006"/>
    <x v="1"/>
  </r>
  <r>
    <x v="0"/>
    <x v="0"/>
    <s v="USD"/>
    <n v="1467361251"/>
    <n v="1464769251"/>
    <b v="1"/>
    <n v="181"/>
    <b v="1"/>
    <s v="theater/plays"/>
    <n v="103.20666666666666"/>
    <n v="69.266666670000006"/>
    <x v="1"/>
  </r>
  <r>
    <x v="0"/>
    <x v="0"/>
    <s v="USD"/>
    <n v="1482962433"/>
    <n v="1480370433"/>
    <b v="0"/>
    <n v="110"/>
    <b v="1"/>
    <s v="theater/plays"/>
    <n v="100.6"/>
    <n v="69.266666670000006"/>
    <x v="1"/>
  </r>
  <r>
    <x v="0"/>
    <x v="0"/>
    <s v="USD"/>
    <n v="1443499140"/>
    <n v="1441452184"/>
    <b v="1"/>
    <n v="269"/>
    <b v="1"/>
    <s v="theater/plays"/>
    <n v="100.78754285714287"/>
    <n v="69.266666670000006"/>
    <x v="1"/>
  </r>
  <r>
    <x v="0"/>
    <x v="1"/>
    <s v="GBP"/>
    <n v="1435752898"/>
    <n v="1433160898"/>
    <b v="1"/>
    <n v="79"/>
    <b v="1"/>
    <s v="theater/plays"/>
    <n v="112.32142857142857"/>
    <n v="69.266666670000006"/>
    <x v="1"/>
  </r>
  <r>
    <x v="0"/>
    <x v="1"/>
    <s v="GBP"/>
    <n v="1445817540"/>
    <n v="1443665293"/>
    <b v="1"/>
    <n v="104"/>
    <b v="1"/>
    <s v="theater/plays"/>
    <n v="105.91914022517912"/>
    <n v="69.266666670000006"/>
    <x v="1"/>
  </r>
  <r>
    <x v="0"/>
    <x v="1"/>
    <s v="GBP"/>
    <n v="1487286000"/>
    <n v="1484843948"/>
    <b v="0"/>
    <n v="34"/>
    <b v="1"/>
    <s v="theater/plays"/>
    <n v="100.56666666666668"/>
    <n v="69.266666670000006"/>
    <x v="1"/>
  </r>
  <r>
    <x v="0"/>
    <x v="0"/>
    <s v="USD"/>
    <n v="1413269940"/>
    <n v="1410421670"/>
    <b v="1"/>
    <n v="167"/>
    <b v="1"/>
    <s v="theater/plays"/>
    <n v="115.30588235294117"/>
    <n v="69.266666670000006"/>
    <x v="1"/>
  </r>
  <r>
    <x v="0"/>
    <x v="0"/>
    <s v="USD"/>
    <n v="1411150092"/>
    <n v="1408558092"/>
    <b v="1"/>
    <n v="183"/>
    <b v="1"/>
    <s v="theater/plays"/>
    <n v="127.30419999999999"/>
    <n v="69.266666670000006"/>
    <x v="1"/>
  </r>
  <r>
    <x v="0"/>
    <x v="0"/>
    <s v="USD"/>
    <n v="1444348800"/>
    <n v="1442283562"/>
    <b v="1"/>
    <n v="71"/>
    <b v="1"/>
    <s v="theater/plays"/>
    <n v="102.83750000000001"/>
    <n v="69.266666670000006"/>
    <x v="1"/>
  </r>
  <r>
    <x v="0"/>
    <x v="1"/>
    <s v="GBP"/>
    <n v="1480613982"/>
    <n v="1478018382"/>
    <b v="0"/>
    <n v="69"/>
    <b v="1"/>
    <s v="theater/plays"/>
    <n v="102.9375"/>
    <n v="69.266666670000006"/>
    <x v="1"/>
  </r>
  <r>
    <x v="0"/>
    <x v="0"/>
    <s v="USD"/>
    <n v="1434074400"/>
    <n v="1431354258"/>
    <b v="0"/>
    <n v="270"/>
    <b v="1"/>
    <s v="theater/plays"/>
    <n v="104.3047619047619"/>
    <n v="69.266666670000006"/>
    <x v="1"/>
  </r>
  <r>
    <x v="0"/>
    <x v="0"/>
    <s v="USD"/>
    <n v="1442030340"/>
    <n v="1439551200"/>
    <b v="1"/>
    <n v="193"/>
    <b v="1"/>
    <s v="theater/plays"/>
    <n v="111.22000000000001"/>
    <n v="69.266666670000006"/>
    <x v="1"/>
  </r>
  <r>
    <x v="0"/>
    <x v="1"/>
    <s v="GBP"/>
    <n v="1436696712"/>
    <n v="1434104712"/>
    <b v="1"/>
    <n v="57"/>
    <b v="1"/>
    <s v="theater/plays"/>
    <n v="105.86"/>
    <n v="69.266666670000006"/>
    <x v="1"/>
  </r>
  <r>
    <x v="0"/>
    <x v="0"/>
    <s v="USD"/>
    <n v="1428178757"/>
    <n v="1425590357"/>
    <b v="1"/>
    <n v="200"/>
    <b v="1"/>
    <s v="theater/plays"/>
    <n v="100.79166666666666"/>
    <n v="69.266666670000006"/>
    <x v="1"/>
  </r>
  <r>
    <x v="0"/>
    <x v="0"/>
    <s v="USD"/>
    <n v="1434822914"/>
    <n v="1432230914"/>
    <b v="1"/>
    <n v="88"/>
    <b v="1"/>
    <s v="theater/plays"/>
    <n v="104.92727272727274"/>
    <n v="69.266666670000006"/>
    <x v="1"/>
  </r>
  <r>
    <x v="0"/>
    <x v="0"/>
    <s v="USD"/>
    <n v="1415213324"/>
    <n v="1412617724"/>
    <b v="1"/>
    <n v="213"/>
    <b v="1"/>
    <s v="theater/plays"/>
    <n v="101.55199999999999"/>
    <n v="69.266666670000006"/>
    <x v="1"/>
  </r>
  <r>
    <x v="0"/>
    <x v="0"/>
    <s v="USD"/>
    <n v="1434907966"/>
    <n v="1432315966"/>
    <b v="1"/>
    <n v="20"/>
    <b v="1"/>
    <s v="theater/plays"/>
    <n v="110.73333333333333"/>
    <n v="69.266666670000006"/>
    <x v="1"/>
  </r>
  <r>
    <x v="0"/>
    <x v="1"/>
    <s v="GBP"/>
    <n v="1473247240"/>
    <n v="1470655240"/>
    <b v="1"/>
    <n v="50"/>
    <b v="1"/>
    <s v="theater/plays"/>
    <n v="127.82222222222221"/>
    <n v="69.266666670000006"/>
    <x v="1"/>
  </r>
  <r>
    <x v="0"/>
    <x v="0"/>
    <s v="USD"/>
    <n v="1473306300"/>
    <n v="1471701028"/>
    <b v="1"/>
    <n v="115"/>
    <b v="1"/>
    <s v="theater/plays"/>
    <n v="101.82500000000002"/>
    <n v="69.266666670000006"/>
    <x v="1"/>
  </r>
  <r>
    <x v="0"/>
    <x v="1"/>
    <s v="GBP"/>
    <n v="1427331809"/>
    <n v="1424743409"/>
    <b v="1"/>
    <n v="186"/>
    <b v="1"/>
    <s v="theater/plays"/>
    <n v="101.25769230769231"/>
    <n v="69.266666670000006"/>
    <x v="1"/>
  </r>
  <r>
    <x v="0"/>
    <x v="1"/>
    <s v="GBP"/>
    <n v="1412706375"/>
    <n v="1410114375"/>
    <b v="1"/>
    <n v="18"/>
    <b v="1"/>
    <s v="theater/plays"/>
    <n v="175"/>
    <n v="69.266666670000006"/>
    <x v="1"/>
  </r>
  <r>
    <x v="0"/>
    <x v="0"/>
    <s v="USD"/>
    <n v="1433995140"/>
    <n v="1432129577"/>
    <b v="1"/>
    <n v="176"/>
    <b v="1"/>
    <s v="theater/plays"/>
    <n v="128.06"/>
    <n v="69.266666670000006"/>
    <x v="1"/>
  </r>
  <r>
    <x v="0"/>
    <x v="1"/>
    <s v="GBP"/>
    <n v="1487769952"/>
    <n v="1485177952"/>
    <b v="0"/>
    <n v="41"/>
    <b v="1"/>
    <s v="theater/plays"/>
    <n v="106.29949999999999"/>
    <n v="69.266666670000006"/>
    <x v="1"/>
  </r>
  <r>
    <x v="0"/>
    <x v="0"/>
    <s v="USD"/>
    <n v="1420751861"/>
    <n v="1418159861"/>
    <b v="1"/>
    <n v="75"/>
    <b v="1"/>
    <s v="theater/plays"/>
    <n v="105.21428571428571"/>
    <n v="69.266666670000006"/>
    <x v="1"/>
  </r>
  <r>
    <x v="0"/>
    <x v="0"/>
    <s v="USD"/>
    <n v="1475294340"/>
    <n v="1472753745"/>
    <b v="1"/>
    <n v="97"/>
    <b v="1"/>
    <s v="theater/plays"/>
    <n v="106.16782608695652"/>
    <n v="69.266666670000006"/>
    <x v="1"/>
  </r>
  <r>
    <x v="0"/>
    <x v="0"/>
    <s v="USD"/>
    <n v="1448903318"/>
    <n v="1445875718"/>
    <b v="1"/>
    <n v="73"/>
    <b v="1"/>
    <s v="theater/plays"/>
    <n v="109.24000000000001"/>
    <n v="69.266666670000006"/>
    <x v="1"/>
  </r>
  <r>
    <x v="0"/>
    <x v="0"/>
    <s v="USD"/>
    <n v="1437067476"/>
    <n v="1434475476"/>
    <b v="1"/>
    <n v="49"/>
    <b v="1"/>
    <s v="theater/plays"/>
    <n v="100.45454545454547"/>
    <n v="69.266666670000006"/>
    <x v="1"/>
  </r>
  <r>
    <x v="0"/>
    <x v="0"/>
    <s v="USD"/>
    <n v="1419220800"/>
    <n v="1416555262"/>
    <b v="1"/>
    <n v="134"/>
    <b v="1"/>
    <s v="theater/plays"/>
    <n v="103.04098360655738"/>
    <n v="69.266666670000006"/>
    <x v="1"/>
  </r>
  <r>
    <x v="0"/>
    <x v="0"/>
    <s v="USD"/>
    <n v="1446238800"/>
    <n v="1444220588"/>
    <b v="1"/>
    <n v="68"/>
    <b v="1"/>
    <s v="theater/plays"/>
    <n v="112.1664"/>
    <n v="69.266666670000006"/>
    <x v="1"/>
  </r>
  <r>
    <x v="0"/>
    <x v="0"/>
    <s v="USD"/>
    <n v="1422482400"/>
    <n v="1421089938"/>
    <b v="1"/>
    <n v="49"/>
    <b v="1"/>
    <s v="theater/plays"/>
    <n v="103"/>
    <n v="69.266666670000006"/>
    <x v="1"/>
  </r>
  <r>
    <x v="0"/>
    <x v="17"/>
    <s v="EUR"/>
    <n v="1449162000"/>
    <n v="1446570315"/>
    <b v="1"/>
    <n v="63"/>
    <b v="1"/>
    <s v="theater/plays"/>
    <n v="164"/>
    <n v="69.266666670000006"/>
    <x v="1"/>
  </r>
  <r>
    <x v="0"/>
    <x v="0"/>
    <s v="USD"/>
    <n v="1434142800"/>
    <n v="1431435122"/>
    <b v="1"/>
    <n v="163"/>
    <b v="1"/>
    <s v="theater/plays"/>
    <n v="131.28333333333333"/>
    <n v="69.266666670000006"/>
    <x v="1"/>
  </r>
  <r>
    <x v="0"/>
    <x v="0"/>
    <s v="USD"/>
    <n v="1437156660"/>
    <n v="1434564660"/>
    <b v="1"/>
    <n v="288"/>
    <b v="1"/>
    <s v="theater/plays"/>
    <n v="102.1"/>
    <n v="69.266666670000006"/>
    <x v="1"/>
  </r>
  <r>
    <x v="0"/>
    <x v="0"/>
    <s v="USD"/>
    <n v="1472074928"/>
    <n v="1470692528"/>
    <b v="1"/>
    <n v="42"/>
    <b v="1"/>
    <s v="theater/plays"/>
    <n v="128"/>
    <n v="69.266666670000006"/>
    <x v="1"/>
  </r>
  <r>
    <x v="0"/>
    <x v="1"/>
    <s v="GBP"/>
    <n v="1434452400"/>
    <n v="1431509397"/>
    <b v="1"/>
    <n v="70"/>
    <b v="1"/>
    <s v="theater/plays"/>
    <n v="101.49999999999999"/>
    <n v="69.266666670000006"/>
    <x v="1"/>
  </r>
  <r>
    <x v="0"/>
    <x v="1"/>
    <s v="GBP"/>
    <n v="1436705265"/>
    <n v="1434113265"/>
    <b v="1"/>
    <n v="30"/>
    <b v="1"/>
    <s v="theater/plays"/>
    <n v="101.66666666666666"/>
    <n v="69.266666670000006"/>
    <x v="1"/>
  </r>
  <r>
    <x v="0"/>
    <x v="1"/>
    <s v="GBP"/>
    <n v="1414927775"/>
    <n v="1412332175"/>
    <b v="1"/>
    <n v="51"/>
    <b v="1"/>
    <s v="theater/plays"/>
    <n v="130"/>
    <n v="69.266666670000006"/>
    <x v="1"/>
  </r>
  <r>
    <x v="0"/>
    <x v="0"/>
    <s v="USD"/>
    <n v="1446814809"/>
    <n v="1444219209"/>
    <b v="1"/>
    <n v="145"/>
    <b v="1"/>
    <s v="theater/plays"/>
    <n v="154.43"/>
    <n v="69.266666670000006"/>
    <x v="1"/>
  </r>
  <r>
    <x v="0"/>
    <x v="0"/>
    <s v="USD"/>
    <n v="1473879600"/>
    <n v="1472498042"/>
    <b v="1"/>
    <n v="21"/>
    <b v="1"/>
    <s v="theater/plays"/>
    <n v="107.4"/>
    <n v="69.266666670000006"/>
    <x v="1"/>
  </r>
  <r>
    <x v="0"/>
    <x v="0"/>
    <s v="USD"/>
    <n v="1458075600"/>
    <n v="1454259272"/>
    <b v="1"/>
    <n v="286"/>
    <b v="1"/>
    <s v="theater/plays"/>
    <n v="101.32258064516128"/>
    <n v="69.266666670000006"/>
    <x v="1"/>
  </r>
  <r>
    <x v="0"/>
    <x v="0"/>
    <s v="USD"/>
    <n v="1423456200"/>
    <n v="1421183271"/>
    <b v="1"/>
    <n v="12"/>
    <b v="1"/>
    <s v="theater/plays"/>
    <n v="100.27777777777777"/>
    <n v="69.266666670000006"/>
    <x v="1"/>
  </r>
  <r>
    <x v="0"/>
    <x v="5"/>
    <s v="CAD"/>
    <n v="1459483140"/>
    <n v="1456526879"/>
    <b v="1"/>
    <n v="100"/>
    <b v="1"/>
    <s v="theater/plays"/>
    <n v="116.84444444444443"/>
    <n v="69.266666670000006"/>
    <x v="1"/>
  </r>
  <r>
    <x v="0"/>
    <x v="1"/>
    <s v="GBP"/>
    <n v="1416331406"/>
    <n v="1413735806"/>
    <b v="1"/>
    <n v="100"/>
    <b v="1"/>
    <s v="theater/plays"/>
    <n v="108.60000000000001"/>
    <n v="69.266666670000006"/>
    <x v="1"/>
  </r>
  <r>
    <x v="0"/>
    <x v="1"/>
    <s v="GBP"/>
    <n v="1433017303"/>
    <n v="1430425303"/>
    <b v="1"/>
    <n v="34"/>
    <b v="1"/>
    <s v="theater/plays"/>
    <n v="103.4"/>
    <n v="69.266666670000006"/>
    <x v="1"/>
  </r>
  <r>
    <x v="0"/>
    <x v="0"/>
    <s v="USD"/>
    <n v="1459474059"/>
    <n v="1456885659"/>
    <b v="0"/>
    <n v="63"/>
    <b v="1"/>
    <s v="theater/plays"/>
    <n v="114.27586206896552"/>
    <n v="69.266666670000006"/>
    <x v="1"/>
  </r>
  <r>
    <x v="0"/>
    <x v="0"/>
    <s v="USD"/>
    <n v="1433134800"/>
    <n v="1430158198"/>
    <b v="0"/>
    <n v="30"/>
    <b v="1"/>
    <s v="theater/plays"/>
    <n v="103"/>
    <n v="69.266666670000006"/>
    <x v="1"/>
  </r>
  <r>
    <x v="0"/>
    <x v="0"/>
    <s v="USD"/>
    <n v="1441153705"/>
    <n v="1438561705"/>
    <b v="0"/>
    <n v="47"/>
    <b v="1"/>
    <s v="theater/plays"/>
    <n v="121.6"/>
    <n v="69.266666670000006"/>
    <x v="1"/>
  </r>
  <r>
    <x v="0"/>
    <x v="0"/>
    <s v="USD"/>
    <n v="1461904788"/>
    <n v="1458103188"/>
    <b v="0"/>
    <n v="237"/>
    <b v="1"/>
    <s v="theater/plays"/>
    <n v="102.6467741935484"/>
    <n v="69.266666670000006"/>
    <x v="1"/>
  </r>
  <r>
    <x v="0"/>
    <x v="1"/>
    <s v="GBP"/>
    <n v="1455138000"/>
    <n v="1452448298"/>
    <b v="0"/>
    <n v="47"/>
    <b v="1"/>
    <s v="theater/plays"/>
    <n v="104.75000000000001"/>
    <n v="69.266666670000006"/>
    <x v="1"/>
  </r>
  <r>
    <x v="0"/>
    <x v="0"/>
    <s v="USD"/>
    <n v="1454047140"/>
    <n v="1452546853"/>
    <b v="0"/>
    <n v="15"/>
    <b v="1"/>
    <s v="theater/plays"/>
    <n v="101.6"/>
    <n v="69.266666670000006"/>
    <x v="1"/>
  </r>
  <r>
    <x v="0"/>
    <x v="0"/>
    <s v="USD"/>
    <n v="1488258000"/>
    <n v="1485556626"/>
    <b v="0"/>
    <n v="81"/>
    <b v="1"/>
    <s v="theater/plays"/>
    <n v="112.10242048409683"/>
    <n v="69.266666670000006"/>
    <x v="1"/>
  </r>
  <r>
    <x v="0"/>
    <x v="0"/>
    <s v="USD"/>
    <n v="1471291782"/>
    <n v="1468699782"/>
    <b v="0"/>
    <n v="122"/>
    <b v="1"/>
    <s v="theater/plays"/>
    <n v="101.76666666666667"/>
    <n v="69.266666670000006"/>
    <x v="1"/>
  </r>
  <r>
    <x v="0"/>
    <x v="5"/>
    <s v="CAD"/>
    <n v="1448733628"/>
    <n v="1446573628"/>
    <b v="0"/>
    <n v="34"/>
    <b v="1"/>
    <s v="theater/plays"/>
    <n v="100"/>
    <n v="69.266666670000006"/>
    <x v="1"/>
  </r>
  <r>
    <x v="0"/>
    <x v="1"/>
    <s v="GBP"/>
    <n v="1466463600"/>
    <n v="1463337315"/>
    <b v="0"/>
    <n v="207"/>
    <b v="1"/>
    <s v="theater/plays"/>
    <n v="100.26489999999998"/>
    <n v="69.266666670000006"/>
    <x v="1"/>
  </r>
  <r>
    <x v="0"/>
    <x v="1"/>
    <s v="GBP"/>
    <n v="1487580602"/>
    <n v="1485161402"/>
    <b v="0"/>
    <n v="25"/>
    <b v="1"/>
    <s v="theater/plays"/>
    <n v="133.04200000000003"/>
    <n v="69.266666670000006"/>
    <x v="1"/>
  </r>
  <r>
    <x v="0"/>
    <x v="1"/>
    <s v="GBP"/>
    <n v="1489234891"/>
    <n v="1486642891"/>
    <b v="0"/>
    <n v="72"/>
    <b v="1"/>
    <s v="theater/plays"/>
    <n v="121.2"/>
    <n v="69.266666670000006"/>
    <x v="1"/>
  </r>
  <r>
    <x v="0"/>
    <x v="0"/>
    <s v="USD"/>
    <n v="1442462340"/>
    <n v="1439743900"/>
    <b v="0"/>
    <n v="14"/>
    <b v="1"/>
    <s v="theater/plays"/>
    <n v="113.99999999999999"/>
    <n v="69.266666670000006"/>
    <x v="1"/>
  </r>
  <r>
    <x v="0"/>
    <x v="1"/>
    <s v="GBP"/>
    <n v="1449257348"/>
    <n v="1444069748"/>
    <b v="0"/>
    <n v="15"/>
    <b v="1"/>
    <s v="theater/plays"/>
    <n v="286.13861386138615"/>
    <n v="69.266666670000006"/>
    <x v="1"/>
  </r>
  <r>
    <x v="0"/>
    <x v="4"/>
    <s v="NZD"/>
    <n v="1488622352"/>
    <n v="1486030352"/>
    <b v="0"/>
    <n v="91"/>
    <b v="1"/>
    <s v="theater/plays"/>
    <n v="170.44444444444446"/>
    <n v="69.266666670000006"/>
    <x v="1"/>
  </r>
  <r>
    <x v="0"/>
    <x v="1"/>
    <s v="GBP"/>
    <n v="1434459554"/>
    <n v="1431867554"/>
    <b v="0"/>
    <n v="24"/>
    <b v="1"/>
    <s v="theater/plays"/>
    <n v="118.33333333333333"/>
    <n v="69.266666670000006"/>
    <x v="1"/>
  </r>
  <r>
    <x v="0"/>
    <x v="1"/>
    <s v="GBP"/>
    <n v="1474886229"/>
    <n v="1472294229"/>
    <b v="0"/>
    <n v="27"/>
    <b v="1"/>
    <s v="theater/plays"/>
    <n v="102.85857142857142"/>
    <n v="69.266666670000006"/>
    <x v="1"/>
  </r>
  <r>
    <x v="0"/>
    <x v="1"/>
    <s v="GBP"/>
    <n v="1448229600"/>
    <n v="1446401372"/>
    <b v="0"/>
    <n v="47"/>
    <b v="1"/>
    <s v="theater/plays"/>
    <n v="144.06666666666666"/>
    <n v="69.266666670000006"/>
    <x v="1"/>
  </r>
  <r>
    <x v="0"/>
    <x v="1"/>
    <s v="GBP"/>
    <n v="1438037940"/>
    <n v="1436380256"/>
    <b v="0"/>
    <n v="44"/>
    <b v="1"/>
    <s v="theater/plays"/>
    <n v="100.07272727272726"/>
    <n v="69.266666670000006"/>
    <x v="1"/>
  </r>
  <r>
    <x v="0"/>
    <x v="0"/>
    <s v="USD"/>
    <n v="1442102400"/>
    <n v="1440370768"/>
    <b v="0"/>
    <n v="72"/>
    <b v="1"/>
    <s v="theater/plays"/>
    <n v="101.73"/>
    <n v="69.266666670000006"/>
    <x v="1"/>
  </r>
  <r>
    <x v="0"/>
    <x v="0"/>
    <s v="USD"/>
    <n v="1444860063"/>
    <n v="1442268063"/>
    <b v="0"/>
    <n v="63"/>
    <b v="1"/>
    <s v="theater/plays"/>
    <n v="116.19999999999999"/>
    <n v="69.266666670000006"/>
    <x v="1"/>
  </r>
  <r>
    <x v="0"/>
    <x v="0"/>
    <s v="USD"/>
    <n v="1430329862"/>
    <n v="1428515462"/>
    <b v="0"/>
    <n v="88"/>
    <b v="1"/>
    <s v="theater/plays"/>
    <n v="136.16666666666666"/>
    <n v="69.266666670000006"/>
    <x v="1"/>
  </r>
  <r>
    <x v="0"/>
    <x v="0"/>
    <s v="USD"/>
    <n v="1470034740"/>
    <n v="1466185176"/>
    <b v="0"/>
    <n v="70"/>
    <b v="1"/>
    <s v="theater/plays"/>
    <n v="133.46666666666667"/>
    <n v="69.266666670000006"/>
    <x v="1"/>
  </r>
  <r>
    <x v="0"/>
    <x v="3"/>
    <s v="EUR"/>
    <n v="1481099176"/>
    <n v="1478507176"/>
    <b v="0"/>
    <n v="50"/>
    <b v="1"/>
    <s v="theater/plays"/>
    <n v="103.39285714285715"/>
    <n v="69.266666670000006"/>
    <x v="1"/>
  </r>
  <r>
    <x v="0"/>
    <x v="0"/>
    <s v="USD"/>
    <n v="1427553484"/>
    <n v="1424533084"/>
    <b v="0"/>
    <n v="35"/>
    <b v="1"/>
    <s v="theater/plays"/>
    <n v="115.88888888888889"/>
    <n v="69.266666670000006"/>
    <x v="1"/>
  </r>
  <r>
    <x v="0"/>
    <x v="0"/>
    <s v="USD"/>
    <n v="1482418752"/>
    <n v="1479826752"/>
    <b v="0"/>
    <n v="175"/>
    <b v="1"/>
    <s v="theater/plays"/>
    <n v="104.51666666666665"/>
    <n v="69.266666670000006"/>
    <x v="1"/>
  </r>
  <r>
    <x v="0"/>
    <x v="0"/>
    <s v="USD"/>
    <n v="1438374748"/>
    <n v="1435782748"/>
    <b v="0"/>
    <n v="20"/>
    <b v="1"/>
    <s v="theater/plays"/>
    <n v="102.02500000000001"/>
    <n v="69.266666670000006"/>
    <x v="1"/>
  </r>
  <r>
    <x v="0"/>
    <x v="0"/>
    <s v="USD"/>
    <n v="1465527600"/>
    <n v="1462252542"/>
    <b v="0"/>
    <n v="54"/>
    <b v="1"/>
    <s v="theater/plays"/>
    <n v="175.33333333333334"/>
    <n v="69.266666670000006"/>
    <x v="1"/>
  </r>
  <r>
    <x v="0"/>
    <x v="0"/>
    <s v="USD"/>
    <n v="1463275339"/>
    <n v="1460683339"/>
    <b v="0"/>
    <n v="20"/>
    <b v="1"/>
    <s v="theater/plays"/>
    <n v="106.67999999999999"/>
    <n v="69.266666670000006"/>
    <x v="1"/>
  </r>
  <r>
    <x v="0"/>
    <x v="0"/>
    <s v="USD"/>
    <n v="1460581365"/>
    <n v="1458766965"/>
    <b v="0"/>
    <n v="57"/>
    <b v="1"/>
    <s v="theater/plays"/>
    <n v="122.28571428571429"/>
    <n v="69.266666670000006"/>
    <x v="1"/>
  </r>
  <r>
    <x v="0"/>
    <x v="1"/>
    <s v="GBP"/>
    <n v="1476632178"/>
    <n v="1473953778"/>
    <b v="0"/>
    <n v="31"/>
    <b v="1"/>
    <s v="theater/plays"/>
    <n v="159.42857142857144"/>
    <n v="69.266666670000006"/>
    <x v="1"/>
  </r>
  <r>
    <x v="0"/>
    <x v="0"/>
    <s v="USD"/>
    <n v="1444169825"/>
    <n v="1441577825"/>
    <b v="0"/>
    <n v="31"/>
    <b v="1"/>
    <s v="theater/plays"/>
    <n v="100.07692307692308"/>
    <n v="69.266666670000006"/>
    <x v="1"/>
  </r>
  <r>
    <x v="0"/>
    <x v="0"/>
    <s v="USD"/>
    <n v="1445065210"/>
    <n v="1442473210"/>
    <b v="0"/>
    <n v="45"/>
    <b v="1"/>
    <s v="theater/plays"/>
    <n v="109.84"/>
    <n v="69.266666670000006"/>
    <x v="1"/>
  </r>
  <r>
    <x v="0"/>
    <x v="0"/>
    <s v="USD"/>
    <n v="1478901600"/>
    <n v="1477077946"/>
    <b v="0"/>
    <n v="41"/>
    <b v="1"/>
    <s v="theater/plays"/>
    <n v="100.03999999999999"/>
    <n v="69.266666670000006"/>
    <x v="1"/>
  </r>
  <r>
    <x v="0"/>
    <x v="0"/>
    <s v="USD"/>
    <n v="1453856400"/>
    <n v="1452664317"/>
    <b v="0"/>
    <n v="29"/>
    <b v="1"/>
    <s v="theater/plays"/>
    <n v="116.05000000000001"/>
    <n v="69.266666670000006"/>
    <x v="1"/>
  </r>
  <r>
    <x v="0"/>
    <x v="1"/>
    <s v="GBP"/>
    <n v="1431115500"/>
    <n v="1428733511"/>
    <b v="0"/>
    <n v="58"/>
    <b v="1"/>
    <s v="theater/plays"/>
    <n v="210.75"/>
    <n v="69.266666670000006"/>
    <x v="1"/>
  </r>
  <r>
    <x v="0"/>
    <x v="1"/>
    <s v="GBP"/>
    <n v="1462519041"/>
    <n v="1459927041"/>
    <b v="0"/>
    <n v="89"/>
    <b v="1"/>
    <s v="theater/plays"/>
    <n v="110.00000000000001"/>
    <n v="69.266666670000006"/>
    <x v="1"/>
  </r>
  <r>
    <x v="0"/>
    <x v="0"/>
    <s v="USD"/>
    <n v="1407506040"/>
    <n v="1404680075"/>
    <b v="0"/>
    <n v="125"/>
    <b v="1"/>
    <s v="theater/plays"/>
    <n v="100.08673425918037"/>
    <n v="69.266666670000006"/>
    <x v="1"/>
  </r>
  <r>
    <x v="0"/>
    <x v="0"/>
    <s v="USD"/>
    <n v="1465347424"/>
    <n v="1462755424"/>
    <b v="0"/>
    <n v="18"/>
    <b v="1"/>
    <s v="theater/plays"/>
    <n v="106.19047619047619"/>
    <n v="69.266666670000006"/>
    <x v="1"/>
  </r>
  <r>
    <x v="0"/>
    <x v="5"/>
    <s v="CAD"/>
    <n v="1460341800"/>
    <n v="1456902893"/>
    <b v="0"/>
    <n v="32"/>
    <b v="1"/>
    <s v="theater/plays"/>
    <n v="125.6"/>
    <n v="69.266666670000006"/>
    <x v="1"/>
  </r>
  <r>
    <x v="0"/>
    <x v="1"/>
    <s v="GBP"/>
    <n v="1422712986"/>
    <n v="1418824986"/>
    <b v="0"/>
    <n v="16"/>
    <b v="1"/>
    <s v="theater/plays"/>
    <n v="108"/>
    <n v="69.266666670000006"/>
    <x v="1"/>
  </r>
  <r>
    <x v="0"/>
    <x v="0"/>
    <s v="USD"/>
    <n v="1466557557"/>
    <n v="1463965557"/>
    <b v="0"/>
    <n v="38"/>
    <b v="1"/>
    <s v="theater/plays"/>
    <n v="101"/>
    <n v="69.266666670000006"/>
    <x v="1"/>
  </r>
  <r>
    <x v="0"/>
    <x v="0"/>
    <s v="USD"/>
    <n v="1413431940"/>
    <n v="1412216665"/>
    <b v="0"/>
    <n v="15"/>
    <b v="1"/>
    <s v="theater/plays"/>
    <n v="107.4"/>
    <n v="69.266666670000006"/>
    <x v="1"/>
  </r>
  <r>
    <x v="0"/>
    <x v="0"/>
    <s v="USD"/>
    <n v="1466567700"/>
    <n v="1464653696"/>
    <b v="0"/>
    <n v="23"/>
    <b v="1"/>
    <s v="theater/plays"/>
    <n v="101.51515151515152"/>
    <n v="69.266666670000006"/>
    <x v="1"/>
  </r>
  <r>
    <x v="0"/>
    <x v="1"/>
    <s v="GBP"/>
    <n v="1474793208"/>
    <n v="1472201208"/>
    <b v="0"/>
    <n v="49"/>
    <b v="1"/>
    <s v="theater/plays"/>
    <n v="125.89999999999999"/>
    <n v="69.266666670000006"/>
    <x v="1"/>
  </r>
  <r>
    <x v="0"/>
    <x v="17"/>
    <s v="EUR"/>
    <n v="1465135190"/>
    <n v="1463925590"/>
    <b v="0"/>
    <n v="10"/>
    <b v="1"/>
    <s v="theater/plays"/>
    <n v="101.66666666666666"/>
    <n v="69.266666670000006"/>
    <x v="1"/>
  </r>
  <r>
    <x v="0"/>
    <x v="1"/>
    <s v="GBP"/>
    <n v="1428256277"/>
    <n v="1425235877"/>
    <b v="0"/>
    <n v="15"/>
    <b v="1"/>
    <s v="theater/plays"/>
    <n v="112.5"/>
    <n v="69.266666670000006"/>
    <x v="1"/>
  </r>
  <r>
    <x v="0"/>
    <x v="0"/>
    <s v="USD"/>
    <n v="1425830905"/>
    <n v="1423242505"/>
    <b v="0"/>
    <n v="57"/>
    <b v="1"/>
    <s v="theater/plays"/>
    <n v="101.375"/>
    <n v="69.266666670000006"/>
    <x v="1"/>
  </r>
  <r>
    <x v="0"/>
    <x v="1"/>
    <s v="GBP"/>
    <n v="1462697966"/>
    <n v="1460105966"/>
    <b v="0"/>
    <n v="33"/>
    <b v="1"/>
    <s v="theater/plays"/>
    <n v="101.25"/>
    <n v="69.266666670000006"/>
    <x v="1"/>
  </r>
  <r>
    <x v="0"/>
    <x v="0"/>
    <s v="USD"/>
    <n v="1404522000"/>
    <n v="1404308883"/>
    <b v="0"/>
    <n v="9"/>
    <b v="1"/>
    <s v="theater/plays"/>
    <n v="146.38888888888889"/>
    <n v="69.266666670000006"/>
    <x v="1"/>
  </r>
  <r>
    <x v="0"/>
    <x v="1"/>
    <s v="GBP"/>
    <n v="1406502000"/>
    <n v="1405583108"/>
    <b v="0"/>
    <n v="26"/>
    <b v="1"/>
    <s v="theater/plays"/>
    <n v="116.8"/>
    <n v="69.266666670000006"/>
    <x v="1"/>
  </r>
  <r>
    <x v="0"/>
    <x v="1"/>
    <s v="GBP"/>
    <n v="1427919468"/>
    <n v="1425331068"/>
    <b v="0"/>
    <n v="69"/>
    <b v="1"/>
    <s v="theater/plays"/>
    <n v="106.26666666666667"/>
    <n v="69.266666670000006"/>
    <x v="1"/>
  </r>
  <r>
    <x v="0"/>
    <x v="0"/>
    <s v="USD"/>
    <n v="1444149886"/>
    <n v="1441125886"/>
    <b v="0"/>
    <n v="65"/>
    <b v="1"/>
    <s v="theater/plays"/>
    <n v="104.52"/>
    <n v="69.266666670000006"/>
    <x v="1"/>
  </r>
  <r>
    <x v="0"/>
    <x v="0"/>
    <s v="USD"/>
    <n v="1405802330"/>
    <n v="1403210330"/>
    <b v="0"/>
    <n v="83"/>
    <b v="1"/>
    <s v="theater/plays"/>
    <n v="100"/>
    <n v="69.266666670000006"/>
    <x v="1"/>
  </r>
  <r>
    <x v="0"/>
    <x v="0"/>
    <s v="USD"/>
    <n v="1434384880"/>
    <n v="1432484080"/>
    <b v="0"/>
    <n v="111"/>
    <b v="1"/>
    <s v="theater/plays"/>
    <n v="104.57142857142858"/>
    <n v="69.266666670000006"/>
    <x v="1"/>
  </r>
  <r>
    <x v="0"/>
    <x v="0"/>
    <s v="USD"/>
    <n v="1438259422"/>
    <n v="1435667422"/>
    <b v="0"/>
    <n v="46"/>
    <b v="1"/>
    <s v="theater/plays"/>
    <n v="138.62051149573753"/>
    <n v="69.266666670000006"/>
    <x v="1"/>
  </r>
  <r>
    <x v="0"/>
    <x v="1"/>
    <s v="GBP"/>
    <n v="1407106800"/>
    <n v="1404749446"/>
    <b v="0"/>
    <n v="63"/>
    <b v="1"/>
    <s v="theater/plays"/>
    <n v="100.32000000000001"/>
    <n v="69.266666670000006"/>
    <x v="1"/>
  </r>
  <r>
    <x v="0"/>
    <x v="1"/>
    <s v="GBP"/>
    <n v="1459845246"/>
    <n v="1457429646"/>
    <b v="0"/>
    <n v="9"/>
    <b v="1"/>
    <s v="theater/plays"/>
    <n v="100"/>
    <n v="69.266666670000006"/>
    <x v="1"/>
  </r>
  <r>
    <x v="0"/>
    <x v="1"/>
    <s v="GBP"/>
    <n v="1412974800"/>
    <n v="1411109167"/>
    <b v="0"/>
    <n v="34"/>
    <b v="1"/>
    <s v="theater/plays"/>
    <n v="110.2"/>
    <n v="69.266666670000006"/>
    <x v="1"/>
  </r>
  <r>
    <x v="0"/>
    <x v="0"/>
    <s v="USD"/>
    <n v="1487944080"/>
    <n v="1486129680"/>
    <b v="0"/>
    <n v="112"/>
    <b v="1"/>
    <s v="theater/plays"/>
    <n v="102.18"/>
    <n v="69.266666670000006"/>
    <x v="1"/>
  </r>
  <r>
    <x v="0"/>
    <x v="0"/>
    <s v="USD"/>
    <n v="1469721518"/>
    <n v="1467129518"/>
    <b v="0"/>
    <n v="47"/>
    <b v="1"/>
    <s v="theater/plays"/>
    <n v="104.35000000000001"/>
    <n v="69.266666670000006"/>
    <x v="1"/>
  </r>
  <r>
    <x v="0"/>
    <x v="0"/>
    <s v="USD"/>
    <n v="1481066554"/>
    <n v="1478906554"/>
    <b v="0"/>
    <n v="38"/>
    <b v="1"/>
    <s v="theater/plays"/>
    <n v="138.16666666666666"/>
    <n v="69.266666670000006"/>
    <x v="1"/>
  </r>
  <r>
    <x v="0"/>
    <x v="1"/>
    <s v="GBP"/>
    <n v="1465750800"/>
    <n v="1463771421"/>
    <b v="0"/>
    <n v="28"/>
    <b v="1"/>
    <s v="theater/plays"/>
    <n v="100"/>
    <n v="69.266666670000006"/>
    <x v="1"/>
  </r>
  <r>
    <x v="0"/>
    <x v="0"/>
    <s v="USD"/>
    <n v="1427864340"/>
    <n v="1425020810"/>
    <b v="0"/>
    <n v="78"/>
    <b v="1"/>
    <s v="theater/plays"/>
    <n v="101.66666666666666"/>
    <n v="69.266666670000006"/>
    <x v="1"/>
  </r>
  <r>
    <x v="0"/>
    <x v="1"/>
    <s v="GBP"/>
    <n v="1460553480"/>
    <n v="1458770384"/>
    <b v="0"/>
    <n v="23"/>
    <b v="1"/>
    <s v="theater/plays"/>
    <n v="171.42857142857142"/>
    <n v="69.266666670000006"/>
    <x v="1"/>
  </r>
  <r>
    <x v="0"/>
    <x v="0"/>
    <s v="USD"/>
    <n v="1409374093"/>
    <n v="1406782093"/>
    <b v="0"/>
    <n v="40"/>
    <b v="1"/>
    <s v="theater/plays"/>
    <n v="101.44444444444444"/>
    <n v="69.266666670000006"/>
    <x v="1"/>
  </r>
  <r>
    <x v="0"/>
    <x v="0"/>
    <s v="USD"/>
    <n v="1429317420"/>
    <n v="1424226768"/>
    <b v="0"/>
    <n v="13"/>
    <b v="1"/>
    <s v="theater/plays"/>
    <n v="130"/>
    <n v="69.266666670000006"/>
    <x v="1"/>
  </r>
  <r>
    <x v="0"/>
    <x v="0"/>
    <s v="USD"/>
    <n v="1424910910"/>
    <n v="1424306110"/>
    <b v="0"/>
    <n v="18"/>
    <b v="1"/>
    <s v="theater/plays"/>
    <n v="110.00000000000001"/>
    <n v="69.266666670000006"/>
    <x v="1"/>
  </r>
  <r>
    <x v="0"/>
    <x v="1"/>
    <s v="GBP"/>
    <n v="1462741200"/>
    <n v="1461503654"/>
    <b v="0"/>
    <n v="22"/>
    <b v="1"/>
    <s v="theater/plays"/>
    <n v="119.44999999999999"/>
    <n v="69.266666670000006"/>
    <x v="1"/>
  </r>
  <r>
    <x v="0"/>
    <x v="0"/>
    <s v="USD"/>
    <n v="1461988740"/>
    <n v="1459949080"/>
    <b v="0"/>
    <n v="79"/>
    <b v="1"/>
    <s v="theater/plays"/>
    <n v="100.2909090909091"/>
    <n v="69.266666670000006"/>
    <x v="1"/>
  </r>
  <r>
    <x v="0"/>
    <x v="0"/>
    <s v="USD"/>
    <n v="1465837200"/>
    <n v="1463971172"/>
    <b v="0"/>
    <n v="14"/>
    <b v="1"/>
    <s v="theater/plays"/>
    <n v="153.4"/>
    <n v="69.266666670000006"/>
    <x v="1"/>
  </r>
  <r>
    <x v="0"/>
    <x v="19"/>
    <s v="EUR"/>
    <n v="1448838000"/>
    <n v="1445791811"/>
    <b v="0"/>
    <n v="51"/>
    <b v="1"/>
    <s v="theater/plays"/>
    <n v="104.42857142857143"/>
    <n v="69.266666670000006"/>
    <x v="1"/>
  </r>
  <r>
    <x v="0"/>
    <x v="1"/>
    <s v="GBP"/>
    <n v="1406113200"/>
    <n v="1402910965"/>
    <b v="0"/>
    <n v="54"/>
    <b v="1"/>
    <s v="theater/plays"/>
    <n v="101.1"/>
    <n v="69.266666670000006"/>
    <x v="1"/>
  </r>
  <r>
    <x v="0"/>
    <x v="1"/>
    <s v="GBP"/>
    <n v="1467414000"/>
    <n v="1462492178"/>
    <b v="0"/>
    <n v="70"/>
    <b v="1"/>
    <s v="theater/plays"/>
    <n v="107.52"/>
    <n v="69.266666670000006"/>
    <x v="1"/>
  </r>
  <r>
    <x v="0"/>
    <x v="1"/>
    <s v="GBP"/>
    <n v="1462230000"/>
    <n v="1461061350"/>
    <b v="0"/>
    <n v="44"/>
    <b v="1"/>
    <s v="theater/plays"/>
    <n v="315"/>
    <n v="69.266666670000006"/>
    <x v="1"/>
  </r>
  <r>
    <x v="0"/>
    <x v="0"/>
    <s v="USD"/>
    <n v="1446091260"/>
    <n v="1443029206"/>
    <b v="0"/>
    <n v="55"/>
    <b v="1"/>
    <s v="theater/plays"/>
    <n v="101.93333333333334"/>
    <n v="69.266666670000006"/>
    <x v="1"/>
  </r>
  <r>
    <x v="0"/>
    <x v="1"/>
    <s v="GBP"/>
    <n v="1462879020"/>
    <n v="1461941527"/>
    <b v="0"/>
    <n v="15"/>
    <b v="1"/>
    <s v="theater/plays"/>
    <n v="126.28571428571429"/>
    <n v="69.266666670000006"/>
    <x v="1"/>
  </r>
  <r>
    <x v="0"/>
    <x v="1"/>
    <s v="GBP"/>
    <n v="1468611272"/>
    <n v="1466019272"/>
    <b v="0"/>
    <n v="27"/>
    <b v="1"/>
    <s v="theater/plays"/>
    <n v="101.4"/>
    <n v="69.266666670000006"/>
    <x v="1"/>
  </r>
  <r>
    <x v="0"/>
    <x v="1"/>
    <s v="GBP"/>
    <n v="1406887310"/>
    <n v="1404295310"/>
    <b v="0"/>
    <n v="21"/>
    <b v="1"/>
    <s v="theater/plays"/>
    <n v="101"/>
    <n v="69.266666670000006"/>
    <x v="1"/>
  </r>
  <r>
    <x v="0"/>
    <x v="0"/>
    <s v="USD"/>
    <n v="1416385679"/>
    <n v="1413790079"/>
    <b v="0"/>
    <n v="162"/>
    <b v="1"/>
    <s v="theater/plays"/>
    <n v="102.99000000000001"/>
    <n v="69.266666670000006"/>
    <x v="1"/>
  </r>
  <r>
    <x v="0"/>
    <x v="0"/>
    <s v="USD"/>
    <n v="1487985734"/>
    <n v="1484097734"/>
    <b v="0"/>
    <n v="23"/>
    <b v="1"/>
    <s v="theater/plays"/>
    <n v="106.25"/>
    <n v="69.266666670000006"/>
    <x v="1"/>
  </r>
  <r>
    <x v="0"/>
    <x v="20"/>
    <s v="SGD"/>
    <n v="1481731140"/>
    <n v="1479866343"/>
    <b v="0"/>
    <n v="72"/>
    <b v="1"/>
    <s v="theater/plays"/>
    <n v="101.37777777777779"/>
    <n v="69.266666670000006"/>
    <x v="1"/>
  </r>
  <r>
    <x v="0"/>
    <x v="0"/>
    <s v="USD"/>
    <n v="1409587140"/>
    <n v="1408062990"/>
    <b v="0"/>
    <n v="68"/>
    <b v="1"/>
    <s v="theater/plays"/>
    <n v="113.46000000000001"/>
    <n v="69.266666670000006"/>
    <x v="1"/>
  </r>
  <r>
    <x v="0"/>
    <x v="0"/>
    <s v="USD"/>
    <n v="1425704100"/>
    <n v="1424484717"/>
    <b v="0"/>
    <n v="20"/>
    <b v="1"/>
    <s v="theater/plays"/>
    <n v="218.00000000000003"/>
    <n v="69.266666670000006"/>
    <x v="1"/>
  </r>
  <r>
    <x v="0"/>
    <x v="0"/>
    <s v="USD"/>
    <n v="1408464000"/>
    <n v="1406831445"/>
    <b v="0"/>
    <n v="26"/>
    <b v="1"/>
    <s v="theater/plays"/>
    <n v="101.41935483870968"/>
    <n v="69.266666670000006"/>
    <x v="1"/>
  </r>
  <r>
    <x v="0"/>
    <x v="1"/>
    <s v="GBP"/>
    <n v="1458075600"/>
    <n v="1456183649"/>
    <b v="0"/>
    <n v="72"/>
    <b v="1"/>
    <s v="theater/plays"/>
    <n v="105.93333333333332"/>
    <n v="69.266666670000006"/>
    <x v="1"/>
  </r>
  <r>
    <x v="0"/>
    <x v="0"/>
    <s v="USD"/>
    <n v="1449973592"/>
    <n v="1447381592"/>
    <b v="0"/>
    <n v="3"/>
    <b v="1"/>
    <s v="theater/plays"/>
    <n v="104"/>
    <n v="69.266666670000006"/>
    <x v="1"/>
  </r>
  <r>
    <x v="0"/>
    <x v="0"/>
    <s v="USD"/>
    <n v="1431481037"/>
    <n v="1428889037"/>
    <b v="0"/>
    <n v="18"/>
    <b v="1"/>
    <s v="theater/plays"/>
    <n v="221"/>
    <n v="69.266666670000006"/>
    <x v="1"/>
  </r>
  <r>
    <x v="0"/>
    <x v="1"/>
    <s v="GBP"/>
    <n v="1438467894"/>
    <n v="1436307894"/>
    <b v="0"/>
    <n v="30"/>
    <b v="1"/>
    <s v="theater/plays"/>
    <n v="118.66666666666667"/>
    <n v="69.266666670000006"/>
    <x v="1"/>
  </r>
  <r>
    <x v="0"/>
    <x v="0"/>
    <s v="USD"/>
    <n v="1420088400"/>
    <n v="1416977259"/>
    <b v="0"/>
    <n v="23"/>
    <b v="1"/>
    <s v="theater/plays"/>
    <n v="104.60000000000001"/>
    <n v="69.266666670000006"/>
    <x v="1"/>
  </r>
  <r>
    <x v="0"/>
    <x v="17"/>
    <s v="EUR"/>
    <n v="1484441980"/>
    <n v="1479257980"/>
    <b v="0"/>
    <n v="54"/>
    <b v="1"/>
    <s v="theater/plays"/>
    <n v="103.89999999999999"/>
    <n v="69.266666670000006"/>
    <x v="1"/>
  </r>
  <r>
    <x v="0"/>
    <x v="0"/>
    <s v="USD"/>
    <n v="1481961600"/>
    <n v="1479283285"/>
    <b v="0"/>
    <n v="26"/>
    <b v="1"/>
    <s v="theater/plays"/>
    <n v="117.73333333333333"/>
    <n v="69.266666670000006"/>
    <x v="1"/>
  </r>
  <r>
    <x v="0"/>
    <x v="0"/>
    <s v="USD"/>
    <n v="1449089965"/>
    <n v="1446670765"/>
    <b v="0"/>
    <n v="9"/>
    <b v="1"/>
    <s v="theater/plays"/>
    <n v="138.5"/>
    <n v="69.266666670000006"/>
    <x v="1"/>
  </r>
  <r>
    <x v="0"/>
    <x v="0"/>
    <s v="USD"/>
    <n v="1408942740"/>
    <n v="1407157756"/>
    <b v="0"/>
    <n v="27"/>
    <b v="1"/>
    <s v="theater/plays"/>
    <n v="103.49999999999999"/>
    <n v="69.266666670000006"/>
    <x v="1"/>
  </r>
  <r>
    <x v="0"/>
    <x v="1"/>
    <s v="GBP"/>
    <n v="1437235200"/>
    <n v="1435177840"/>
    <b v="0"/>
    <n v="30"/>
    <b v="1"/>
    <s v="theater/plays"/>
    <n v="100.25"/>
    <n v="69.266666670000006"/>
    <x v="1"/>
  </r>
  <r>
    <x v="0"/>
    <x v="5"/>
    <s v="CAD"/>
    <n v="1446053616"/>
    <n v="1443461616"/>
    <b v="0"/>
    <n v="52"/>
    <b v="1"/>
    <s v="theater/plays"/>
    <n v="106.57142857142856"/>
    <n v="69.266666670000006"/>
    <x v="1"/>
  </r>
  <r>
    <x v="0"/>
    <x v="1"/>
    <s v="GBP"/>
    <n v="1400423973"/>
    <n v="1399387173"/>
    <b v="0"/>
    <n v="17"/>
    <b v="1"/>
    <s v="theater/plays"/>
    <n v="100"/>
    <n v="69.266666670000006"/>
    <x v="1"/>
  </r>
  <r>
    <x v="0"/>
    <x v="0"/>
    <s v="USD"/>
    <n v="1429976994"/>
    <n v="1424796594"/>
    <b v="0"/>
    <n v="19"/>
    <b v="1"/>
    <s v="theater/plays"/>
    <n v="100.01249999999999"/>
    <n v="69.266666670000006"/>
    <x v="1"/>
  </r>
  <r>
    <x v="0"/>
    <x v="1"/>
    <s v="GBP"/>
    <n v="1426870560"/>
    <n v="1424280899"/>
    <b v="0"/>
    <n v="77"/>
    <b v="1"/>
    <s v="theater/plays"/>
    <n v="101.05"/>
    <n v="69.266666670000006"/>
    <x v="1"/>
  </r>
  <r>
    <x v="0"/>
    <x v="1"/>
    <s v="GBP"/>
    <n v="1409490480"/>
    <n v="1407400306"/>
    <b v="0"/>
    <n v="21"/>
    <b v="1"/>
    <s v="theater/plays"/>
    <n v="107.63636363636364"/>
    <n v="69.266666670000006"/>
    <x v="1"/>
  </r>
  <r>
    <x v="0"/>
    <x v="1"/>
    <s v="GBP"/>
    <n v="1440630000"/>
    <n v="1439122800"/>
    <b v="0"/>
    <n v="38"/>
    <b v="1"/>
    <s v="theater/plays"/>
    <n v="103.64999999999999"/>
    <n v="69.266666670000006"/>
    <x v="1"/>
  </r>
  <r>
    <x v="0"/>
    <x v="0"/>
    <s v="USD"/>
    <n v="1417305178"/>
    <n v="1414277578"/>
    <b v="0"/>
    <n v="28"/>
    <b v="1"/>
    <s v="theater/plays"/>
    <n v="104.43333333333334"/>
    <n v="69.266666670000006"/>
    <x v="1"/>
  </r>
  <r>
    <x v="0"/>
    <x v="0"/>
    <s v="USD"/>
    <n v="1426044383"/>
    <n v="1423455983"/>
    <b v="0"/>
    <n v="48"/>
    <b v="1"/>
    <s v="theater/plays"/>
    <n v="102.25"/>
    <n v="69.266666670000006"/>
    <x v="1"/>
  </r>
  <r>
    <x v="0"/>
    <x v="1"/>
    <s v="GBP"/>
    <n v="1470092340"/>
    <n v="1467973256"/>
    <b v="0"/>
    <n v="46"/>
    <b v="1"/>
    <s v="theater/plays"/>
    <n v="100.74285714285713"/>
    <n v="69.266666670000006"/>
    <x v="1"/>
  </r>
  <r>
    <x v="0"/>
    <x v="0"/>
    <s v="USD"/>
    <n v="1466707620"/>
    <n v="1464979620"/>
    <b v="0"/>
    <n v="30"/>
    <b v="1"/>
    <s v="theater/plays"/>
    <n v="111.71428571428572"/>
    <n v="69.266666670000006"/>
    <x v="1"/>
  </r>
  <r>
    <x v="0"/>
    <x v="0"/>
    <s v="USD"/>
    <n v="1448074800"/>
    <n v="1444874768"/>
    <b v="0"/>
    <n v="64"/>
    <b v="1"/>
    <s v="theater/plays"/>
    <n v="100.01100000000001"/>
    <n v="69.266666670000006"/>
    <x v="1"/>
  </r>
  <r>
    <x v="0"/>
    <x v="0"/>
    <s v="USD"/>
    <n v="1418244552"/>
    <n v="1415652552"/>
    <b v="0"/>
    <n v="15"/>
    <b v="1"/>
    <s v="theater/plays"/>
    <n v="100"/>
    <n v="69.266666670000006"/>
    <x v="1"/>
  </r>
  <r>
    <x v="0"/>
    <x v="0"/>
    <s v="USD"/>
    <n v="1417620506"/>
    <n v="1415028506"/>
    <b v="0"/>
    <n v="41"/>
    <b v="1"/>
    <s v="theater/plays"/>
    <n v="105"/>
    <n v="69.266666670000006"/>
    <x v="1"/>
  </r>
  <r>
    <x v="0"/>
    <x v="0"/>
    <s v="USD"/>
    <n v="1418581088"/>
    <n v="1415125088"/>
    <b v="0"/>
    <n v="35"/>
    <b v="1"/>
    <s v="theater/plays"/>
    <n v="116.86666666666667"/>
    <n v="69.266666670000006"/>
    <x v="1"/>
  </r>
  <r>
    <x v="0"/>
    <x v="1"/>
    <s v="GBP"/>
    <n v="1434625441"/>
    <n v="1432033441"/>
    <b v="0"/>
    <n v="45"/>
    <b v="1"/>
    <s v="theater/plays"/>
    <n v="103.8"/>
    <n v="69.266666670000006"/>
    <x v="1"/>
  </r>
  <r>
    <x v="0"/>
    <x v="0"/>
    <s v="USD"/>
    <n v="1464960682"/>
    <n v="1462368682"/>
    <b v="0"/>
    <n v="62"/>
    <b v="1"/>
    <s v="theater/plays"/>
    <n v="114.5"/>
    <n v="69.266666670000006"/>
    <x v="1"/>
  </r>
  <r>
    <x v="0"/>
    <x v="0"/>
    <s v="USD"/>
    <n v="1405017345"/>
    <n v="1403721345"/>
    <b v="0"/>
    <n v="22"/>
    <b v="1"/>
    <s v="theater/plays"/>
    <n v="102.4"/>
    <n v="69.266666670000006"/>
    <x v="1"/>
  </r>
  <r>
    <x v="0"/>
    <x v="0"/>
    <s v="USD"/>
    <n v="1407536880"/>
    <n v="1404997548"/>
    <b v="0"/>
    <n v="18"/>
    <b v="1"/>
    <s v="theater/plays"/>
    <n v="223"/>
    <n v="69.266666670000006"/>
    <x v="1"/>
  </r>
  <r>
    <x v="0"/>
    <x v="1"/>
    <s v="GBP"/>
    <n v="1462565855"/>
    <n v="1458245855"/>
    <b v="0"/>
    <n v="12"/>
    <b v="1"/>
    <s v="theater/plays"/>
    <n v="100"/>
    <n v="69.266666670000006"/>
    <x v="1"/>
  </r>
  <r>
    <x v="0"/>
    <x v="0"/>
    <s v="USD"/>
    <n v="1415234760"/>
    <n v="1413065230"/>
    <b v="0"/>
    <n v="44"/>
    <b v="1"/>
    <s v="theater/plays"/>
    <n v="105.80000000000001"/>
    <n v="69.266666670000006"/>
    <x v="1"/>
  </r>
  <r>
    <x v="0"/>
    <x v="1"/>
    <s v="GBP"/>
    <n v="1406470645"/>
    <n v="1403878645"/>
    <b v="0"/>
    <n v="27"/>
    <b v="1"/>
    <s v="theater/plays"/>
    <n v="142.36363636363635"/>
    <n v="69.266666670000006"/>
    <x v="1"/>
  </r>
  <r>
    <x v="0"/>
    <x v="1"/>
    <s v="GBP"/>
    <n v="1433009400"/>
    <n v="1431795944"/>
    <b v="0"/>
    <n v="38"/>
    <b v="1"/>
    <s v="theater/plays"/>
    <n v="184"/>
    <n v="69.266666670000006"/>
    <x v="1"/>
  </r>
  <r>
    <x v="0"/>
    <x v="0"/>
    <s v="USD"/>
    <n v="1401595140"/>
    <n v="1399286589"/>
    <b v="0"/>
    <n v="28"/>
    <b v="1"/>
    <s v="theater/plays"/>
    <n v="104.33333333333333"/>
    <n v="69.266666670000006"/>
    <x v="1"/>
  </r>
  <r>
    <x v="0"/>
    <x v="1"/>
    <s v="GBP"/>
    <n v="1455832800"/>
    <n v="1452338929"/>
    <b v="0"/>
    <n v="24"/>
    <b v="1"/>
    <s v="theater/plays"/>
    <n v="112.00000000000001"/>
    <n v="69.266666670000006"/>
    <x v="1"/>
  </r>
  <r>
    <x v="0"/>
    <x v="0"/>
    <s v="USD"/>
    <n v="1416589200"/>
    <n v="1414605776"/>
    <b v="0"/>
    <n v="65"/>
    <b v="1"/>
    <s v="theater/plays"/>
    <n v="111.07499999999999"/>
    <n v="69.266666670000006"/>
    <x v="1"/>
  </r>
  <r>
    <x v="0"/>
    <x v="1"/>
    <s v="GBP"/>
    <n v="1424556325"/>
    <n v="1421964325"/>
    <b v="0"/>
    <n v="46"/>
    <b v="1"/>
    <s v="theater/plays"/>
    <n v="103.75000000000001"/>
    <n v="69.266666670000006"/>
    <x v="1"/>
  </r>
  <r>
    <x v="0"/>
    <x v="0"/>
    <s v="USD"/>
    <n v="1409266414"/>
    <n v="1405378414"/>
    <b v="0"/>
    <n v="85"/>
    <b v="1"/>
    <s v="theater/plays"/>
    <n v="100.41"/>
    <n v="69.266666670000006"/>
    <x v="1"/>
  </r>
  <r>
    <x v="0"/>
    <x v="1"/>
    <s v="GBP"/>
    <n v="1438968146"/>
    <n v="1436376146"/>
    <b v="0"/>
    <n v="66"/>
    <b v="1"/>
    <s v="theater/plays"/>
    <n v="101.86206896551724"/>
    <n v="69.266666670000006"/>
    <x v="1"/>
  </r>
  <r>
    <x v="0"/>
    <x v="0"/>
    <s v="USD"/>
    <n v="1447295460"/>
    <n v="1444747843"/>
    <b v="0"/>
    <n v="165"/>
    <b v="1"/>
    <s v="theater/plays"/>
    <n v="109.76666666666665"/>
    <n v="69.266666670000006"/>
    <x v="1"/>
  </r>
  <r>
    <x v="0"/>
    <x v="1"/>
    <s v="GBP"/>
    <n v="1435230324"/>
    <n v="1432638324"/>
    <b v="0"/>
    <n v="17"/>
    <b v="1"/>
    <s v="theater/plays"/>
    <n v="100"/>
    <n v="69.266666670000006"/>
    <x v="1"/>
  </r>
  <r>
    <x v="0"/>
    <x v="0"/>
    <s v="USD"/>
    <n v="1434542702"/>
    <n v="1432814702"/>
    <b v="0"/>
    <n v="3"/>
    <b v="1"/>
    <s v="theater/plays"/>
    <n v="122"/>
    <n v="69.266666670000006"/>
    <x v="1"/>
  </r>
  <r>
    <x v="0"/>
    <x v="1"/>
    <s v="GBP"/>
    <n v="1456876740"/>
    <n v="1455063886"/>
    <b v="0"/>
    <n v="17"/>
    <b v="1"/>
    <s v="theater/plays"/>
    <n v="137.57142857142856"/>
    <n v="69.266666670000006"/>
    <x v="1"/>
  </r>
  <r>
    <x v="0"/>
    <x v="0"/>
    <s v="USD"/>
    <n v="1405511376"/>
    <n v="1401623376"/>
    <b v="0"/>
    <n v="91"/>
    <b v="1"/>
    <s v="theater/plays"/>
    <n v="100.31000000000002"/>
    <n v="69.266666670000006"/>
    <x v="1"/>
  </r>
  <r>
    <x v="0"/>
    <x v="1"/>
    <s v="GBP"/>
    <n v="1404641289"/>
    <n v="1402049289"/>
    <b v="0"/>
    <n v="67"/>
    <b v="1"/>
    <s v="theater/plays"/>
    <n v="107.1"/>
    <n v="69.266666670000006"/>
    <x v="1"/>
  </r>
  <r>
    <x v="0"/>
    <x v="0"/>
    <s v="USD"/>
    <n v="1405727304"/>
    <n v="1403135304"/>
    <b v="0"/>
    <n v="18"/>
    <b v="1"/>
    <s v="theater/plays"/>
    <n v="211"/>
    <n v="69.266666670000006"/>
    <x v="1"/>
  </r>
  <r>
    <x v="0"/>
    <x v="1"/>
    <s v="GBP"/>
    <n v="1469998680"/>
    <n v="1466710358"/>
    <b v="0"/>
    <n v="21"/>
    <b v="1"/>
    <s v="theater/plays"/>
    <n v="123.6"/>
    <n v="69.266666670000006"/>
    <x v="1"/>
  </r>
  <r>
    <x v="0"/>
    <x v="0"/>
    <s v="USD"/>
    <n v="1465196400"/>
    <n v="1462841990"/>
    <b v="0"/>
    <n v="40"/>
    <b v="1"/>
    <s v="theater/plays"/>
    <n v="108.5"/>
    <n v="69.266666670000006"/>
    <x v="1"/>
  </r>
  <r>
    <x v="0"/>
    <x v="0"/>
    <s v="USD"/>
    <n v="1444264372"/>
    <n v="1442536372"/>
    <b v="0"/>
    <n v="78"/>
    <b v="1"/>
    <s v="theater/plays"/>
    <n v="103.56666666666668"/>
    <n v="69.266666670000006"/>
    <x v="1"/>
  </r>
  <r>
    <x v="0"/>
    <x v="1"/>
    <s v="GBP"/>
    <n v="1411858862"/>
    <n v="1409266862"/>
    <b v="0"/>
    <n v="26"/>
    <b v="1"/>
    <s v="theater/plays"/>
    <n v="100"/>
    <n v="69.266666670000006"/>
    <x v="1"/>
  </r>
  <r>
    <x v="0"/>
    <x v="0"/>
    <s v="USD"/>
    <n v="1425099540"/>
    <n v="1424280938"/>
    <b v="0"/>
    <n v="14"/>
    <b v="1"/>
    <s v="theater/plays"/>
    <n v="130"/>
    <n v="69.266666670000006"/>
    <x v="1"/>
  </r>
  <r>
    <x v="0"/>
    <x v="0"/>
    <s v="USD"/>
    <n v="1480579140"/>
    <n v="1478030325"/>
    <b v="0"/>
    <n v="44"/>
    <b v="1"/>
    <s v="theater/plays"/>
    <n v="103.49999999999999"/>
    <n v="69.266666670000006"/>
    <x v="1"/>
  </r>
  <r>
    <x v="0"/>
    <x v="0"/>
    <s v="USD"/>
    <n v="1460935800"/>
    <n v="1459999656"/>
    <b v="0"/>
    <n v="9"/>
    <b v="1"/>
    <s v="theater/plays"/>
    <n v="100"/>
    <n v="69.266666670000006"/>
    <x v="1"/>
  </r>
  <r>
    <x v="0"/>
    <x v="1"/>
    <s v="GBP"/>
    <n v="1429813800"/>
    <n v="1427363645"/>
    <b v="0"/>
    <n v="30"/>
    <b v="1"/>
    <s v="theater/plays"/>
    <n v="119.6"/>
    <n v="69.266666670000006"/>
    <x v="1"/>
  </r>
  <r>
    <x v="0"/>
    <x v="0"/>
    <s v="USD"/>
    <n v="1414284180"/>
    <n v="1410558948"/>
    <b v="0"/>
    <n v="45"/>
    <b v="1"/>
    <s v="theater/plays"/>
    <n v="100.00058823529412"/>
    <n v="69.266666670000006"/>
    <x v="1"/>
  </r>
  <r>
    <x v="0"/>
    <x v="0"/>
    <s v="USD"/>
    <n v="1400875307"/>
    <n v="1398283307"/>
    <b v="0"/>
    <n v="56"/>
    <b v="1"/>
    <s v="theater/plays"/>
    <n v="100.875"/>
    <n v="69.266666670000006"/>
    <x v="1"/>
  </r>
  <r>
    <x v="0"/>
    <x v="17"/>
    <s v="EUR"/>
    <n v="1459978200"/>
    <n v="1458416585"/>
    <b v="0"/>
    <n v="46"/>
    <b v="1"/>
    <s v="theater/plays"/>
    <n v="106.54545454545455"/>
    <n v="69.266666670000006"/>
    <x v="1"/>
  </r>
  <r>
    <x v="0"/>
    <x v="1"/>
    <s v="GBP"/>
    <n v="1455408000"/>
    <n v="1454638202"/>
    <b v="0"/>
    <n v="34"/>
    <b v="1"/>
    <s v="theater/plays"/>
    <n v="138"/>
    <n v="69.266666670000006"/>
    <x v="1"/>
  </r>
  <r>
    <x v="0"/>
    <x v="0"/>
    <s v="USD"/>
    <n v="1425495563"/>
    <n v="1422903563"/>
    <b v="0"/>
    <n v="98"/>
    <b v="1"/>
    <s v="theater/plays"/>
    <n v="101.15"/>
    <n v="69.266666670000006"/>
    <x v="1"/>
  </r>
  <r>
    <x v="0"/>
    <x v="1"/>
    <s v="GBP"/>
    <n v="1450051200"/>
    <n v="1447594176"/>
    <b v="0"/>
    <n v="46"/>
    <b v="1"/>
    <s v="theater/plays"/>
    <n v="109.1"/>
    <n v="69.266666670000006"/>
    <x v="1"/>
  </r>
  <r>
    <x v="0"/>
    <x v="0"/>
    <s v="USD"/>
    <n v="1429912341"/>
    <n v="1427320341"/>
    <b v="0"/>
    <n v="10"/>
    <b v="1"/>
    <s v="theater/plays"/>
    <n v="140"/>
    <n v="69.266666670000006"/>
    <x v="1"/>
  </r>
  <r>
    <x v="0"/>
    <x v="0"/>
    <s v="USD"/>
    <n v="1423119540"/>
    <n v="1421252084"/>
    <b v="0"/>
    <n v="76"/>
    <b v="1"/>
    <s v="theater/plays"/>
    <n v="103.58333333333334"/>
    <n v="69.266666670000006"/>
    <x v="1"/>
  </r>
  <r>
    <x v="0"/>
    <x v="0"/>
    <s v="USD"/>
    <n v="1412434136"/>
    <n v="1409669336"/>
    <b v="0"/>
    <n v="104"/>
    <b v="1"/>
    <s v="theater/plays"/>
    <n v="102.97033333333331"/>
    <n v="69.266666670000006"/>
    <x v="1"/>
  </r>
  <r>
    <x v="0"/>
    <x v="0"/>
    <s v="USD"/>
    <n v="1411264800"/>
    <n v="1409620903"/>
    <b v="0"/>
    <n v="87"/>
    <b v="1"/>
    <s v="theater/plays"/>
    <n v="108.13333333333333"/>
    <n v="69.266666670000006"/>
    <x v="1"/>
  </r>
  <r>
    <x v="0"/>
    <x v="1"/>
    <s v="GBP"/>
    <n v="1404314952"/>
    <n v="1401722952"/>
    <b v="0"/>
    <n v="29"/>
    <b v="1"/>
    <s v="theater/plays"/>
    <n v="100"/>
    <n v="69.266666670000006"/>
    <x v="1"/>
  </r>
  <r>
    <x v="0"/>
    <x v="1"/>
    <s v="GBP"/>
    <n v="1425142800"/>
    <n v="1422983847"/>
    <b v="0"/>
    <n v="51"/>
    <b v="1"/>
    <s v="theater/plays"/>
    <n v="102.75000000000001"/>
    <n v="69.266666670000006"/>
    <x v="1"/>
  </r>
  <r>
    <x v="0"/>
    <x v="1"/>
    <s v="GBP"/>
    <n v="1478046661"/>
    <n v="1476837061"/>
    <b v="0"/>
    <n v="12"/>
    <b v="1"/>
    <s v="theater/plays"/>
    <n v="130"/>
    <n v="69.266666670000006"/>
    <x v="1"/>
  </r>
  <r>
    <x v="0"/>
    <x v="1"/>
    <s v="GBP"/>
    <n v="1406760101"/>
    <n v="1404168101"/>
    <b v="0"/>
    <n v="72"/>
    <b v="1"/>
    <s v="theater/plays"/>
    <n v="108.54949999999999"/>
    <n v="69.266666670000006"/>
    <x v="1"/>
  </r>
  <r>
    <x v="0"/>
    <x v="0"/>
    <s v="USD"/>
    <n v="1408383153"/>
    <n v="1405791153"/>
    <b v="0"/>
    <n v="21"/>
    <b v="1"/>
    <s v="theater/plays"/>
    <n v="100"/>
    <n v="69.266666670000006"/>
    <x v="1"/>
  </r>
  <r>
    <x v="0"/>
    <x v="0"/>
    <s v="USD"/>
    <n v="1454709600"/>
    <n v="1452520614"/>
    <b v="0"/>
    <n v="42"/>
    <b v="1"/>
    <s v="theater/plays"/>
    <n v="109.65"/>
    <n v="69.266666670000006"/>
    <x v="1"/>
  </r>
  <r>
    <x v="0"/>
    <x v="0"/>
    <s v="USD"/>
    <n v="1402974000"/>
    <n v="1400290255"/>
    <b v="0"/>
    <n v="71"/>
    <b v="1"/>
    <s v="theater/plays"/>
    <n v="100.26315789473684"/>
    <n v="69.266666670000006"/>
    <x v="1"/>
  </r>
  <r>
    <x v="0"/>
    <x v="0"/>
    <s v="USD"/>
    <n v="1404983269"/>
    <n v="1402391269"/>
    <b v="0"/>
    <n v="168"/>
    <b v="1"/>
    <s v="theater/plays"/>
    <n v="105.55000000000001"/>
    <n v="69.266666670000006"/>
    <x v="1"/>
  </r>
  <r>
    <x v="0"/>
    <x v="0"/>
    <s v="USD"/>
    <n v="1470538800"/>
    <n v="1469112493"/>
    <b v="0"/>
    <n v="19"/>
    <b v="1"/>
    <s v="theater/plays"/>
    <n v="112.00000000000001"/>
    <n v="69.266666670000006"/>
    <x v="1"/>
  </r>
  <r>
    <x v="0"/>
    <x v="0"/>
    <s v="USD"/>
    <n v="1408638480"/>
    <n v="1406811593"/>
    <b v="0"/>
    <n v="37"/>
    <b v="1"/>
    <s v="theater/plays"/>
    <n v="105.89999999999999"/>
    <n v="69.266666670000006"/>
    <x v="1"/>
  </r>
  <r>
    <x v="0"/>
    <x v="0"/>
    <s v="USD"/>
    <n v="1440003820"/>
    <n v="1437411820"/>
    <b v="0"/>
    <n v="36"/>
    <b v="1"/>
    <s v="theater/plays"/>
    <n v="101"/>
    <n v="69.266666670000006"/>
    <x v="1"/>
  </r>
  <r>
    <x v="0"/>
    <x v="1"/>
    <s v="GBP"/>
    <n v="1430600400"/>
    <n v="1428358567"/>
    <b v="0"/>
    <n v="14"/>
    <b v="1"/>
    <s v="theater/plays"/>
    <n v="104.2"/>
    <n v="69.266666670000006"/>
    <x v="1"/>
  </r>
  <r>
    <x v="0"/>
    <x v="0"/>
    <s v="USD"/>
    <n v="1453179540"/>
    <n v="1452030730"/>
    <b v="0"/>
    <n v="18"/>
    <b v="1"/>
    <s v="theater/plays"/>
    <n v="134.67833333333334"/>
    <n v="69.266666670000006"/>
    <x v="1"/>
  </r>
  <r>
    <x v="0"/>
    <x v="0"/>
    <s v="USD"/>
    <n v="1405095300"/>
    <n v="1403146628"/>
    <b v="0"/>
    <n v="82"/>
    <b v="1"/>
    <s v="theater/plays"/>
    <n v="105.2184"/>
    <n v="69.266666670000006"/>
    <x v="1"/>
  </r>
  <r>
    <x v="0"/>
    <x v="0"/>
    <s v="USD"/>
    <n v="1447445820"/>
    <n v="1445077121"/>
    <b v="0"/>
    <n v="43"/>
    <b v="1"/>
    <s v="theater/plays"/>
    <n v="102.60000000000001"/>
    <n v="69.266666670000006"/>
    <x v="1"/>
  </r>
  <r>
    <x v="0"/>
    <x v="0"/>
    <s v="USD"/>
    <n v="1433016672"/>
    <n v="1430424672"/>
    <b v="0"/>
    <n v="8"/>
    <b v="1"/>
    <s v="theater/plays"/>
    <n v="100"/>
    <n v="69.266666670000006"/>
    <x v="1"/>
  </r>
  <r>
    <x v="0"/>
    <x v="0"/>
    <s v="USD"/>
    <n v="1410266146"/>
    <n v="1407674146"/>
    <b v="0"/>
    <n v="45"/>
    <b v="1"/>
    <s v="theater/plays"/>
    <n v="185.5"/>
    <n v="69.266666670000006"/>
    <x v="1"/>
  </r>
  <r>
    <x v="0"/>
    <x v="2"/>
    <s v="AUD"/>
    <n v="1465394340"/>
    <n v="1464677986"/>
    <b v="0"/>
    <n v="20"/>
    <b v="1"/>
    <s v="theater/plays"/>
    <n v="289"/>
    <n v="69.266666670000006"/>
    <x v="1"/>
  </r>
  <r>
    <x v="0"/>
    <x v="1"/>
    <s v="GBP"/>
    <n v="1445604236"/>
    <n v="1443185036"/>
    <b v="0"/>
    <n v="31"/>
    <b v="1"/>
    <s v="theater/plays"/>
    <n v="100"/>
    <n v="69.266666670000006"/>
    <x v="1"/>
  </r>
  <r>
    <x v="0"/>
    <x v="1"/>
    <s v="GBP"/>
    <n v="1423138800"/>
    <n v="1421092725"/>
    <b v="0"/>
    <n v="25"/>
    <b v="1"/>
    <s v="theater/plays"/>
    <n v="108.2"/>
    <n v="69.266666670000006"/>
    <x v="1"/>
  </r>
  <r>
    <x v="0"/>
    <x v="0"/>
    <s v="USD"/>
    <n v="1458332412"/>
    <n v="1454448012"/>
    <b v="0"/>
    <n v="14"/>
    <b v="1"/>
    <s v="theater/plays"/>
    <n v="107.80000000000001"/>
    <n v="69.266666670000006"/>
    <x v="1"/>
  </r>
  <r>
    <x v="0"/>
    <x v="0"/>
    <s v="USD"/>
    <n v="1418784689"/>
    <n v="1416192689"/>
    <b v="0"/>
    <n v="45"/>
    <b v="1"/>
    <s v="theater/plays"/>
    <n v="109.76190476190477"/>
    <n v="69.266666670000006"/>
    <x v="1"/>
  </r>
  <r>
    <x v="0"/>
    <x v="0"/>
    <s v="USD"/>
    <n v="1468036800"/>
    <n v="1465607738"/>
    <b v="0"/>
    <n v="20"/>
    <b v="1"/>
    <s v="theater/plays"/>
    <n v="170.625"/>
    <n v="69.266666670000006"/>
    <x v="1"/>
  </r>
  <r>
    <x v="0"/>
    <x v="1"/>
    <s v="GBP"/>
    <n v="1427990071"/>
    <n v="1422809671"/>
    <b v="0"/>
    <n v="39"/>
    <b v="1"/>
    <s v="theater/plays"/>
    <n v="152"/>
    <n v="69.266666670000006"/>
    <x v="1"/>
  </r>
  <r>
    <x v="0"/>
    <x v="0"/>
    <s v="USD"/>
    <n v="1429636927"/>
    <n v="1427304127"/>
    <b v="0"/>
    <n v="16"/>
    <b v="1"/>
    <s v="theater/plays"/>
    <n v="101.23076923076924"/>
    <n v="69.266666670000006"/>
    <x v="1"/>
  </r>
  <r>
    <x v="0"/>
    <x v="0"/>
    <s v="USD"/>
    <n v="1406087940"/>
    <n v="1404141626"/>
    <b v="0"/>
    <n v="37"/>
    <b v="1"/>
    <s v="theater/plays"/>
    <n v="153.19999999999999"/>
    <n v="69.266666670000006"/>
    <x v="1"/>
  </r>
  <r>
    <x v="0"/>
    <x v="1"/>
    <s v="GBP"/>
    <n v="1471130956"/>
    <n v="1465946956"/>
    <b v="0"/>
    <n v="14"/>
    <b v="1"/>
    <s v="theater/plays"/>
    <n v="128.33333333333334"/>
    <n v="69.266666670000006"/>
    <x v="1"/>
  </r>
  <r>
    <x v="0"/>
    <x v="1"/>
    <s v="GBP"/>
    <n v="1406825159"/>
    <n v="1404233159"/>
    <b v="0"/>
    <n v="21"/>
    <b v="1"/>
    <s v="theater/plays"/>
    <n v="100.71428571428571"/>
    <n v="69.266666670000006"/>
    <x v="1"/>
  </r>
  <r>
    <x v="0"/>
    <x v="0"/>
    <s v="USD"/>
    <n v="1476381627"/>
    <n v="1473789627"/>
    <b v="0"/>
    <n v="69"/>
    <b v="1"/>
    <s v="theater/plays"/>
    <n v="100.64999999999999"/>
    <n v="69.266666670000006"/>
    <x v="1"/>
  </r>
  <r>
    <x v="0"/>
    <x v="0"/>
    <s v="USD"/>
    <n v="1406876340"/>
    <n v="1404190567"/>
    <b v="0"/>
    <n v="16"/>
    <b v="1"/>
    <s v="theater/plays"/>
    <n v="191.3"/>
    <n v="69.266666670000006"/>
    <x v="1"/>
  </r>
  <r>
    <x v="0"/>
    <x v="0"/>
    <s v="USD"/>
    <n v="1423720740"/>
    <n v="1421081857"/>
    <b v="0"/>
    <n v="55"/>
    <b v="1"/>
    <s v="theater/plays"/>
    <n v="140.19999999999999"/>
    <n v="69.266666670000006"/>
    <x v="1"/>
  </r>
  <r>
    <x v="0"/>
    <x v="0"/>
    <s v="USD"/>
    <n v="1422937620"/>
    <n v="1420606303"/>
    <b v="0"/>
    <n v="27"/>
    <b v="1"/>
    <s v="theater/plays"/>
    <n v="124.33537832310839"/>
    <n v="69.266666670000006"/>
    <x v="1"/>
  </r>
  <r>
    <x v="0"/>
    <x v="1"/>
    <s v="GBP"/>
    <n v="1463743860"/>
    <n v="1461151860"/>
    <b v="0"/>
    <n v="36"/>
    <b v="1"/>
    <s v="theater/plays"/>
    <n v="126.2"/>
    <n v="69.266666670000006"/>
    <x v="1"/>
  </r>
  <r>
    <x v="0"/>
    <x v="1"/>
    <s v="GBP"/>
    <n v="1408106352"/>
    <n v="1406896752"/>
    <b v="0"/>
    <n v="19"/>
    <b v="1"/>
    <s v="theater/plays"/>
    <n v="190"/>
    <n v="69.266666670000006"/>
    <x v="1"/>
  </r>
  <r>
    <x v="0"/>
    <x v="0"/>
    <s v="USD"/>
    <n v="1477710000"/>
    <n v="1475248279"/>
    <b v="0"/>
    <n v="12"/>
    <b v="1"/>
    <s v="theater/plays"/>
    <n v="139"/>
    <n v="69.266666670000006"/>
    <x v="1"/>
  </r>
  <r>
    <x v="0"/>
    <x v="0"/>
    <s v="USD"/>
    <n v="1436551200"/>
    <n v="1435181628"/>
    <b v="0"/>
    <n v="17"/>
    <b v="1"/>
    <s v="theater/plays"/>
    <n v="202"/>
    <n v="69.266666670000006"/>
    <x v="1"/>
  </r>
  <r>
    <x v="0"/>
    <x v="5"/>
    <s v="CAD"/>
    <n v="1476158340"/>
    <n v="1472594585"/>
    <b v="0"/>
    <n v="114"/>
    <b v="1"/>
    <s v="theater/plays"/>
    <n v="103.38000000000001"/>
    <n v="69.266666670000006"/>
    <x v="1"/>
  </r>
  <r>
    <x v="0"/>
    <x v="0"/>
    <s v="USD"/>
    <n v="1471921637"/>
    <n v="1469329637"/>
    <b v="0"/>
    <n v="93"/>
    <b v="1"/>
    <s v="theater/plays"/>
    <n v="102.3236"/>
    <n v="69.266666670000006"/>
    <x v="1"/>
  </r>
  <r>
    <x v="0"/>
    <x v="1"/>
    <s v="GBP"/>
    <n v="1439136000"/>
    <n v="1436972472"/>
    <b v="0"/>
    <n v="36"/>
    <b v="1"/>
    <s v="theater/plays"/>
    <n v="103"/>
    <n v="69.266666670000006"/>
    <x v="1"/>
  </r>
  <r>
    <x v="0"/>
    <x v="0"/>
    <s v="USD"/>
    <n v="1461108450"/>
    <n v="1455928050"/>
    <b v="0"/>
    <n v="61"/>
    <b v="1"/>
    <s v="theater/plays"/>
    <n v="127.14285714285714"/>
    <n v="69.266666670000006"/>
    <x v="1"/>
  </r>
  <r>
    <x v="0"/>
    <x v="0"/>
    <s v="USD"/>
    <n v="1426864032"/>
    <n v="1424275632"/>
    <b v="0"/>
    <n v="47"/>
    <b v="1"/>
    <s v="theater/plays"/>
    <n v="101"/>
    <n v="69.266666670000006"/>
    <x v="1"/>
  </r>
  <r>
    <x v="0"/>
    <x v="0"/>
    <s v="USD"/>
    <n v="1474426800"/>
    <n v="1471976529"/>
    <b v="0"/>
    <n v="17"/>
    <b v="1"/>
    <s v="theater/plays"/>
    <n v="121.78"/>
    <n v="69.266666670000006"/>
    <x v="1"/>
  </r>
  <r>
    <x v="0"/>
    <x v="0"/>
    <s v="USD"/>
    <n v="1461857045"/>
    <n v="1459265045"/>
    <b v="0"/>
    <n v="63"/>
    <b v="1"/>
    <s v="theater/plays"/>
    <n v="113.39285714285714"/>
    <n v="69.266666670000006"/>
    <x v="1"/>
  </r>
  <r>
    <x v="0"/>
    <x v="0"/>
    <s v="USD"/>
    <n v="1468618680"/>
    <n v="1465345902"/>
    <b v="0"/>
    <n v="9"/>
    <b v="1"/>
    <s v="theater/plays"/>
    <n v="150"/>
    <n v="69.266666670000006"/>
    <x v="1"/>
  </r>
  <r>
    <x v="0"/>
    <x v="1"/>
    <s v="GBP"/>
    <n v="1409515200"/>
    <n v="1405971690"/>
    <b v="0"/>
    <n v="30"/>
    <b v="1"/>
    <s v="theater/plays"/>
    <n v="214.6"/>
    <n v="69.266666670000006"/>
    <x v="1"/>
  </r>
  <r>
    <x v="0"/>
    <x v="0"/>
    <s v="USD"/>
    <n v="1415253540"/>
    <n v="1413432331"/>
    <b v="0"/>
    <n v="23"/>
    <b v="1"/>
    <s v="theater/plays"/>
    <n v="102.05"/>
    <n v="69.266666670000006"/>
    <x v="1"/>
  </r>
  <r>
    <x v="0"/>
    <x v="0"/>
    <s v="USD"/>
    <n v="1426883220"/>
    <n v="1425067296"/>
    <b v="0"/>
    <n v="33"/>
    <b v="1"/>
    <s v="theater/plays"/>
    <n v="100"/>
    <n v="69.266666670000006"/>
    <x v="1"/>
  </r>
  <r>
    <x v="0"/>
    <x v="1"/>
    <s v="GBP"/>
    <n v="1469016131"/>
    <n v="1466424131"/>
    <b v="0"/>
    <n v="39"/>
    <b v="1"/>
    <s v="theater/plays"/>
    <n v="101"/>
    <n v="69.266666670000006"/>
    <x v="1"/>
  </r>
  <r>
    <x v="0"/>
    <x v="1"/>
    <s v="GBP"/>
    <n v="1414972800"/>
    <n v="1412629704"/>
    <b v="0"/>
    <n v="17"/>
    <b v="1"/>
    <s v="theater/plays"/>
    <n v="113.33333333333333"/>
    <n v="69.266666670000006"/>
    <x v="1"/>
  </r>
  <r>
    <x v="0"/>
    <x v="0"/>
    <s v="USD"/>
    <n v="1414378800"/>
    <n v="1412836990"/>
    <b v="0"/>
    <n v="6"/>
    <b v="1"/>
    <s v="theater/plays"/>
    <n v="104"/>
    <n v="69.266666670000006"/>
    <x v="1"/>
  </r>
  <r>
    <x v="0"/>
    <x v="0"/>
    <s v="USD"/>
    <n v="1431831600"/>
    <n v="1430761243"/>
    <b v="0"/>
    <n v="39"/>
    <b v="1"/>
    <s v="theater/plays"/>
    <n v="115.33333333333333"/>
    <n v="69.266666670000006"/>
    <x v="1"/>
  </r>
  <r>
    <x v="0"/>
    <x v="0"/>
    <s v="USD"/>
    <n v="1426539600"/>
    <n v="1424296822"/>
    <b v="0"/>
    <n v="57"/>
    <b v="1"/>
    <s v="theater/plays"/>
    <n v="112.85000000000001"/>
    <n v="69.266666670000006"/>
    <x v="1"/>
  </r>
  <r>
    <x v="0"/>
    <x v="1"/>
    <s v="GBP"/>
    <n v="1403382680"/>
    <n v="1400790680"/>
    <b v="0"/>
    <n v="56"/>
    <b v="1"/>
    <s v="theater/plays"/>
    <n v="127.86666666666666"/>
    <n v="69.266666670000006"/>
    <x v="1"/>
  </r>
  <r>
    <x v="0"/>
    <x v="0"/>
    <s v="USD"/>
    <n v="1436562000"/>
    <n v="1434440227"/>
    <b v="0"/>
    <n v="13"/>
    <b v="1"/>
    <s v="theater/plays"/>
    <n v="142.66666666666669"/>
    <n v="69.266666670000006"/>
    <x v="1"/>
  </r>
  <r>
    <x v="0"/>
    <x v="2"/>
    <s v="AUD"/>
    <n v="1420178188"/>
    <n v="1418709388"/>
    <b v="0"/>
    <n v="95"/>
    <b v="1"/>
    <s v="theater/plays"/>
    <n v="118.8"/>
    <n v="69.266666670000006"/>
    <x v="1"/>
  </r>
  <r>
    <x v="0"/>
    <x v="1"/>
    <s v="GBP"/>
    <n v="1404671466"/>
    <n v="1402079466"/>
    <b v="0"/>
    <n v="80"/>
    <b v="1"/>
    <s v="theater/plays"/>
    <n v="138.33333333333334"/>
    <n v="69.266666670000006"/>
    <x v="1"/>
  </r>
  <r>
    <x v="0"/>
    <x v="0"/>
    <s v="USD"/>
    <n v="1404403381"/>
    <n v="1401811381"/>
    <b v="0"/>
    <n v="133"/>
    <b v="1"/>
    <s v="theater/plays"/>
    <n v="159.9402985074627"/>
    <n v="69.266666670000006"/>
    <x v="1"/>
  </r>
  <r>
    <x v="0"/>
    <x v="0"/>
    <s v="USD"/>
    <n v="1466014499"/>
    <n v="1463422499"/>
    <b v="0"/>
    <n v="44"/>
    <b v="1"/>
    <s v="theater/plays"/>
    <n v="114.24000000000001"/>
    <n v="69.266666670000006"/>
    <x v="1"/>
  </r>
  <r>
    <x v="0"/>
    <x v="0"/>
    <s v="USD"/>
    <n v="1454431080"/>
    <n v="1451839080"/>
    <b v="0"/>
    <n v="30"/>
    <b v="1"/>
    <s v="theater/plays"/>
    <n v="100.60606060606061"/>
    <n v="69.266666670000006"/>
    <x v="1"/>
  </r>
  <r>
    <x v="0"/>
    <x v="0"/>
    <s v="USD"/>
    <n v="1433314740"/>
    <n v="1430600401"/>
    <b v="0"/>
    <n v="56"/>
    <b v="1"/>
    <s v="theater/plays"/>
    <n v="155.20000000000002"/>
    <n v="69.266666670000006"/>
    <x v="1"/>
  </r>
  <r>
    <x v="0"/>
    <x v="1"/>
    <s v="GBP"/>
    <n v="1435185252"/>
    <n v="1432593252"/>
    <b v="0"/>
    <n v="66"/>
    <b v="1"/>
    <s v="theater/plays"/>
    <n v="127.75000000000001"/>
    <n v="69.266666670000006"/>
    <x v="1"/>
  </r>
  <r>
    <x v="0"/>
    <x v="0"/>
    <s v="USD"/>
    <n v="1429286400"/>
    <n v="1427221560"/>
    <b v="0"/>
    <n v="29"/>
    <b v="1"/>
    <s v="theater/plays"/>
    <n v="121.2"/>
    <n v="69.266666670000006"/>
    <x v="1"/>
  </r>
  <r>
    <x v="0"/>
    <x v="1"/>
    <s v="GBP"/>
    <n v="1400965200"/>
    <n v="1398352531"/>
    <b v="0"/>
    <n v="72"/>
    <b v="1"/>
    <s v="theater/plays"/>
    <n v="112.7"/>
    <n v="69.266666670000006"/>
    <x v="1"/>
  </r>
  <r>
    <x v="0"/>
    <x v="0"/>
    <s v="USD"/>
    <n v="1460574924"/>
    <n v="1457982924"/>
    <b v="0"/>
    <n v="27"/>
    <b v="1"/>
    <s v="theater/plays"/>
    <n v="127.49999999999999"/>
    <n v="69.266666670000006"/>
    <x v="1"/>
  </r>
  <r>
    <x v="0"/>
    <x v="0"/>
    <s v="USD"/>
    <n v="1431928784"/>
    <n v="1430114384"/>
    <b v="0"/>
    <n v="10"/>
    <b v="1"/>
    <s v="theater/plays"/>
    <n v="158.20000000000002"/>
    <n v="69.266666670000006"/>
    <x v="1"/>
  </r>
  <r>
    <x v="0"/>
    <x v="0"/>
    <s v="USD"/>
    <n v="1445818397"/>
    <n v="1442794397"/>
    <b v="0"/>
    <n v="35"/>
    <b v="1"/>
    <s v="theater/plays"/>
    <n v="105.26894736842105"/>
    <n v="69.266666670000006"/>
    <x v="1"/>
  </r>
  <r>
    <x v="0"/>
    <x v="0"/>
    <s v="USD"/>
    <n v="1408252260"/>
    <n v="1406580436"/>
    <b v="0"/>
    <n v="29"/>
    <b v="1"/>
    <s v="theater/plays"/>
    <n v="100"/>
    <n v="69.266666670000006"/>
    <x v="1"/>
  </r>
  <r>
    <x v="0"/>
    <x v="0"/>
    <s v="USD"/>
    <n v="1480140000"/>
    <n v="1479186575"/>
    <b v="0"/>
    <n v="13"/>
    <b v="1"/>
    <s v="theater/plays"/>
    <n v="100"/>
    <n v="69.266666670000006"/>
    <x v="1"/>
  </r>
  <r>
    <x v="0"/>
    <x v="5"/>
    <s v="CAD"/>
    <n v="1414862280"/>
    <n v="1412360309"/>
    <b v="0"/>
    <n v="72"/>
    <b v="1"/>
    <s v="theater/plays"/>
    <n v="106.86"/>
    <n v="69.266666670000006"/>
    <x v="1"/>
  </r>
  <r>
    <x v="0"/>
    <x v="0"/>
    <s v="USD"/>
    <n v="1473625166"/>
    <n v="1470169166"/>
    <b v="0"/>
    <n v="78"/>
    <b v="1"/>
    <s v="theater/plays"/>
    <n v="124.4"/>
    <n v="69.266666670000006"/>
    <x v="1"/>
  </r>
  <r>
    <x v="0"/>
    <x v="0"/>
    <s v="USD"/>
    <n v="1464904800"/>
    <n v="1463852904"/>
    <b v="0"/>
    <n v="49"/>
    <b v="1"/>
    <s v="theater/plays"/>
    <n v="108.70406189555126"/>
    <n v="69.266666670000006"/>
    <x v="1"/>
  </r>
  <r>
    <x v="0"/>
    <x v="5"/>
    <s v="CAD"/>
    <n v="1464471840"/>
    <n v="1459309704"/>
    <b v="0"/>
    <n v="42"/>
    <b v="1"/>
    <s v="theater/plays"/>
    <n v="102.42424242424242"/>
    <n v="69.266666670000006"/>
    <x v="1"/>
  </r>
  <r>
    <x v="0"/>
    <x v="0"/>
    <s v="USD"/>
    <n v="1435733940"/>
    <n v="1431046325"/>
    <b v="0"/>
    <n v="35"/>
    <b v="1"/>
    <s v="theater/plays"/>
    <n v="105.5"/>
    <n v="69.266666670000006"/>
    <x v="1"/>
  </r>
  <r>
    <x v="0"/>
    <x v="0"/>
    <s v="USD"/>
    <n v="1457326740"/>
    <n v="1455919438"/>
    <b v="0"/>
    <n v="42"/>
    <b v="1"/>
    <s v="theater/plays"/>
    <n v="106.3"/>
    <n v="69.266666670000006"/>
    <x v="1"/>
  </r>
  <r>
    <x v="0"/>
    <x v="1"/>
    <s v="GBP"/>
    <n v="1441995595"/>
    <n v="1439835595"/>
    <b v="0"/>
    <n v="42"/>
    <b v="1"/>
    <s v="theater/plays"/>
    <n v="100.66666666666666"/>
    <n v="69.266666670000006"/>
    <x v="1"/>
  </r>
  <r>
    <x v="0"/>
    <x v="0"/>
    <s v="USD"/>
    <n v="1458100740"/>
    <n v="1456862924"/>
    <b v="0"/>
    <n v="31"/>
    <b v="1"/>
    <s v="theater/plays"/>
    <n v="105.4"/>
    <n v="69.266666670000006"/>
    <x v="1"/>
  </r>
  <r>
    <x v="0"/>
    <x v="1"/>
    <s v="GBP"/>
    <n v="1469359728"/>
    <n v="1466767728"/>
    <b v="0"/>
    <n v="38"/>
    <b v="1"/>
    <s v="theater/plays"/>
    <n v="107.55999999999999"/>
    <n v="69.266666670000006"/>
    <x v="1"/>
  </r>
  <r>
    <x v="0"/>
    <x v="0"/>
    <s v="USD"/>
    <n v="1447959491"/>
    <n v="1445363891"/>
    <b v="0"/>
    <n v="8"/>
    <b v="1"/>
    <s v="theater/plays"/>
    <n v="100"/>
    <n v="69.266666670000006"/>
    <x v="1"/>
  </r>
  <r>
    <x v="0"/>
    <x v="0"/>
    <s v="USD"/>
    <n v="1399953600"/>
    <n v="1398983245"/>
    <b v="0"/>
    <n v="39"/>
    <b v="1"/>
    <s v="theater/plays"/>
    <n v="103.76"/>
    <n v="69.266666670000006"/>
    <x v="1"/>
  </r>
  <r>
    <x v="0"/>
    <x v="0"/>
    <s v="USD"/>
    <n v="1408815440"/>
    <n v="1404927440"/>
    <b v="0"/>
    <n v="29"/>
    <b v="1"/>
    <s v="theater/plays"/>
    <n v="101.49999999999999"/>
    <n v="69.266666670000006"/>
    <x v="1"/>
  </r>
  <r>
    <x v="0"/>
    <x v="0"/>
    <s v="USD"/>
    <n v="1464732537"/>
    <n v="1462140537"/>
    <b v="0"/>
    <n v="72"/>
    <b v="1"/>
    <s v="theater/plays"/>
    <n v="104.4"/>
    <n v="69.266666670000006"/>
    <x v="1"/>
  </r>
  <r>
    <x v="0"/>
    <x v="1"/>
    <s v="GBP"/>
    <n v="1462914000"/>
    <n v="1460914253"/>
    <b v="0"/>
    <n v="15"/>
    <b v="1"/>
    <s v="theater/plays"/>
    <n v="180"/>
    <n v="69.266666670000006"/>
    <x v="1"/>
  </r>
  <r>
    <x v="0"/>
    <x v="0"/>
    <s v="USD"/>
    <n v="1416545700"/>
    <n v="1415392666"/>
    <b v="0"/>
    <n v="33"/>
    <b v="1"/>
    <s v="theater/plays"/>
    <n v="106.33333333333333"/>
    <n v="69.266666670000006"/>
    <x v="1"/>
  </r>
  <r>
    <x v="0"/>
    <x v="0"/>
    <s v="USD"/>
    <n v="1404312846"/>
    <n v="1402584846"/>
    <b v="0"/>
    <n v="15"/>
    <b v="1"/>
    <s v="theater/plays"/>
    <n v="100.55555555555556"/>
    <n v="69.266666670000006"/>
    <x v="1"/>
  </r>
  <r>
    <x v="0"/>
    <x v="1"/>
    <s v="GBP"/>
    <n v="1415385000"/>
    <n v="1413406695"/>
    <b v="0"/>
    <n v="19"/>
    <b v="1"/>
    <s v="theater/plays"/>
    <n v="101.2"/>
    <n v="69.266666670000006"/>
    <x v="1"/>
  </r>
  <r>
    <x v="0"/>
    <x v="1"/>
    <s v="GBP"/>
    <n v="1429789992"/>
    <n v="1424609592"/>
    <b v="0"/>
    <n v="17"/>
    <b v="1"/>
    <s v="theater/plays"/>
    <n v="100"/>
    <n v="69.266666670000006"/>
    <x v="1"/>
  </r>
  <r>
    <x v="0"/>
    <x v="0"/>
    <s v="USD"/>
    <n v="1401857940"/>
    <n v="1400725112"/>
    <b v="0"/>
    <n v="44"/>
    <b v="1"/>
    <s v="theater/plays"/>
    <n v="118.39285714285714"/>
    <n v="69.266666670000006"/>
    <x v="1"/>
  </r>
  <r>
    <x v="0"/>
    <x v="0"/>
    <s v="USD"/>
    <n v="1422853140"/>
    <n v="1421439552"/>
    <b v="0"/>
    <n v="10"/>
    <b v="1"/>
    <s v="theater/plays"/>
    <n v="110.00000000000001"/>
    <n v="69.266666670000006"/>
    <x v="1"/>
  </r>
  <r>
    <x v="0"/>
    <x v="0"/>
    <s v="USD"/>
    <n v="1433097171"/>
    <n v="1430505171"/>
    <b v="0"/>
    <n v="46"/>
    <b v="1"/>
    <s v="theater/plays"/>
    <n v="102.66666666666666"/>
    <n v="69.266666670000006"/>
    <x v="1"/>
  </r>
  <r>
    <x v="0"/>
    <x v="0"/>
    <s v="USD"/>
    <n v="1410145200"/>
    <n v="1407197670"/>
    <b v="0"/>
    <n v="11"/>
    <b v="1"/>
    <s v="theater/plays"/>
    <n v="100"/>
    <n v="69.266666670000006"/>
    <x v="1"/>
  </r>
  <r>
    <x v="0"/>
    <x v="1"/>
    <s v="GBP"/>
    <n v="1404471600"/>
    <n v="1401910634"/>
    <b v="0"/>
    <n v="13"/>
    <b v="1"/>
    <s v="theater/plays"/>
    <n v="100"/>
    <n v="69.266666670000006"/>
    <x v="1"/>
  </r>
  <r>
    <x v="0"/>
    <x v="0"/>
    <s v="USD"/>
    <n v="1412259660"/>
    <n v="1410461299"/>
    <b v="0"/>
    <n v="33"/>
    <b v="1"/>
    <s v="theater/plays"/>
    <n v="110.04599999999999"/>
    <n v="69.266666670000006"/>
    <x v="1"/>
  </r>
  <r>
    <x v="0"/>
    <x v="1"/>
    <s v="GBP"/>
    <n v="1425478950"/>
    <n v="1422886950"/>
    <b v="0"/>
    <n v="28"/>
    <b v="1"/>
    <s v="theater/plays"/>
    <n v="101.35000000000001"/>
    <n v="69.266666670000006"/>
    <x v="1"/>
  </r>
  <r>
    <x v="0"/>
    <x v="1"/>
    <s v="GBP"/>
    <n v="1441547220"/>
    <n v="1439322412"/>
    <b v="0"/>
    <n v="21"/>
    <b v="1"/>
    <s v="theater/plays"/>
    <n v="100.75"/>
    <n v="69.266666670000006"/>
    <x v="1"/>
  </r>
  <r>
    <x v="0"/>
    <x v="0"/>
    <s v="USD"/>
    <n v="1411980020"/>
    <n v="1409388020"/>
    <b v="0"/>
    <n v="13"/>
    <b v="1"/>
    <s v="theater/plays"/>
    <n v="169.42857142857144"/>
    <n v="69.266666670000006"/>
    <x v="1"/>
  </r>
  <r>
    <x v="0"/>
    <x v="1"/>
    <s v="GBP"/>
    <n v="1442311560"/>
    <n v="1439924246"/>
    <b v="0"/>
    <n v="34"/>
    <b v="1"/>
    <s v="theater/plays"/>
    <n v="100"/>
    <n v="69.266666670000006"/>
    <x v="1"/>
  </r>
  <r>
    <x v="0"/>
    <x v="1"/>
    <s v="GBP"/>
    <n v="1474844400"/>
    <n v="1469871148"/>
    <b v="0"/>
    <n v="80"/>
    <b v="1"/>
    <s v="theater/plays"/>
    <n v="113.65"/>
    <n v="69.266666670000006"/>
    <x v="1"/>
  </r>
  <r>
    <x v="0"/>
    <x v="0"/>
    <s v="USD"/>
    <n v="1410580800"/>
    <n v="1409336373"/>
    <b v="0"/>
    <n v="74"/>
    <b v="1"/>
    <s v="theater/plays"/>
    <n v="101.56"/>
    <n v="69.266666670000006"/>
    <x v="1"/>
  </r>
  <r>
    <x v="0"/>
    <x v="0"/>
    <s v="USD"/>
    <n v="1439136000"/>
    <n v="1438188106"/>
    <b v="0"/>
    <n v="7"/>
    <b v="1"/>
    <s v="theater/plays"/>
    <n v="106"/>
    <n v="69.266666670000006"/>
    <x v="1"/>
  </r>
  <r>
    <x v="0"/>
    <x v="0"/>
    <s v="USD"/>
    <n v="1461823140"/>
    <n v="1459411371"/>
    <b v="0"/>
    <n v="34"/>
    <b v="1"/>
    <s v="theater/plays"/>
    <n v="102"/>
    <n v="69.266666670000006"/>
    <x v="1"/>
  </r>
  <r>
    <x v="0"/>
    <x v="0"/>
    <s v="USD"/>
    <n v="1436587140"/>
    <n v="1434069205"/>
    <b v="0"/>
    <n v="86"/>
    <b v="1"/>
    <s v="theater/plays"/>
    <n v="116.91666666666667"/>
    <n v="69.266666670000006"/>
    <x v="1"/>
  </r>
  <r>
    <x v="0"/>
    <x v="1"/>
    <s v="GBP"/>
    <n v="1484740918"/>
    <n v="1483012918"/>
    <b v="0"/>
    <n v="37"/>
    <b v="1"/>
    <s v="theater/plays"/>
    <n v="101.15151515151514"/>
    <n v="69.266666670000006"/>
    <x v="1"/>
  </r>
  <r>
    <x v="0"/>
    <x v="0"/>
    <s v="USD"/>
    <n v="1436749200"/>
    <n v="1434997018"/>
    <b v="0"/>
    <n v="18"/>
    <b v="1"/>
    <s v="theater/plays"/>
    <n v="132"/>
    <n v="69.266666670000006"/>
    <x v="1"/>
  </r>
  <r>
    <x v="0"/>
    <x v="1"/>
    <s v="GBP"/>
    <n v="1460318400"/>
    <n v="1457881057"/>
    <b v="0"/>
    <n v="22"/>
    <b v="1"/>
    <s v="theater/plays"/>
    <n v="100"/>
    <n v="69.266666670000006"/>
    <x v="1"/>
  </r>
  <r>
    <x v="0"/>
    <x v="0"/>
    <s v="USD"/>
    <n v="1467301334"/>
    <n v="1464709334"/>
    <b v="0"/>
    <n v="26"/>
    <b v="1"/>
    <s v="theater/plays"/>
    <n v="128"/>
    <n v="69.266666670000006"/>
    <x v="1"/>
  </r>
  <r>
    <x v="0"/>
    <x v="0"/>
    <s v="USD"/>
    <n v="1411012740"/>
    <n v="1409667827"/>
    <b v="0"/>
    <n v="27"/>
    <b v="1"/>
    <s v="theater/plays"/>
    <n v="118.95833333333334"/>
    <n v="69.266666670000006"/>
    <x v="1"/>
  </r>
  <r>
    <x v="0"/>
    <x v="0"/>
    <s v="USD"/>
    <n v="1447269367"/>
    <n v="1444673767"/>
    <b v="0"/>
    <n v="8"/>
    <b v="1"/>
    <s v="theater/plays"/>
    <n v="126.2"/>
    <n v="69.266666670000006"/>
    <x v="1"/>
  </r>
  <r>
    <x v="0"/>
    <x v="0"/>
    <s v="USD"/>
    <n v="1443711623"/>
    <n v="1440687623"/>
    <b v="0"/>
    <n v="204"/>
    <b v="1"/>
    <s v="theater/plays"/>
    <n v="156.20000000000002"/>
    <n v="69.266666670000006"/>
    <x v="1"/>
  </r>
  <r>
    <x v="0"/>
    <x v="1"/>
    <s v="GBP"/>
    <n v="1443808800"/>
    <n v="1441120910"/>
    <b v="0"/>
    <n v="46"/>
    <b v="1"/>
    <s v="theater/plays"/>
    <n v="103.15"/>
    <n v="69.266666670000006"/>
    <x v="1"/>
  </r>
  <r>
    <x v="0"/>
    <x v="1"/>
    <s v="GBP"/>
    <n v="1450612740"/>
    <n v="1448040425"/>
    <b v="0"/>
    <n v="17"/>
    <b v="1"/>
    <s v="theater/plays"/>
    <n v="153.33333333333334"/>
    <n v="69.266666670000006"/>
    <x v="1"/>
  </r>
  <r>
    <x v="0"/>
    <x v="5"/>
    <s v="CAD"/>
    <n v="1416211140"/>
    <n v="1413016216"/>
    <b v="0"/>
    <n v="28"/>
    <b v="1"/>
    <s v="theater/plays"/>
    <n v="180.44444444444446"/>
    <n v="69.266666670000006"/>
    <x v="1"/>
  </r>
  <r>
    <x v="0"/>
    <x v="1"/>
    <s v="GBP"/>
    <n v="1471428340"/>
    <n v="1469009140"/>
    <b v="0"/>
    <n v="83"/>
    <b v="1"/>
    <s v="theater/plays"/>
    <n v="128.44999999999999"/>
    <n v="69.266666670000006"/>
    <x v="1"/>
  </r>
  <r>
    <x v="0"/>
    <x v="0"/>
    <s v="USD"/>
    <n v="1473358122"/>
    <n v="1471543722"/>
    <b v="0"/>
    <n v="13"/>
    <b v="1"/>
    <s v="theater/plays"/>
    <n v="119.66666666666667"/>
    <n v="69.266666670000006"/>
    <x v="1"/>
  </r>
  <r>
    <x v="0"/>
    <x v="1"/>
    <s v="GBP"/>
    <n v="1466899491"/>
    <n v="1464307491"/>
    <b v="0"/>
    <n v="8"/>
    <b v="1"/>
    <s v="theater/plays"/>
    <n v="123"/>
    <n v="69.266666670000006"/>
    <x v="1"/>
  </r>
  <r>
    <x v="0"/>
    <x v="1"/>
    <s v="GBP"/>
    <n v="1441042275"/>
    <n v="1438882275"/>
    <b v="0"/>
    <n v="32"/>
    <b v="1"/>
    <s v="theater/plays"/>
    <n v="105"/>
    <n v="69.266666670000006"/>
    <x v="1"/>
  </r>
  <r>
    <x v="0"/>
    <x v="0"/>
    <s v="USD"/>
    <n v="1410099822"/>
    <n v="1404915822"/>
    <b v="0"/>
    <n v="85"/>
    <b v="1"/>
    <s v="theater/plays"/>
    <n v="102.23636363636363"/>
    <n v="69.266666670000006"/>
    <x v="1"/>
  </r>
  <r>
    <x v="0"/>
    <x v="12"/>
    <s v="EUR"/>
    <n v="1435255659"/>
    <n v="1432663659"/>
    <b v="0"/>
    <n v="29"/>
    <b v="1"/>
    <s v="theater/plays"/>
    <n v="104.66666666666666"/>
    <n v="69.266666670000006"/>
    <x v="1"/>
  </r>
  <r>
    <x v="0"/>
    <x v="0"/>
    <s v="USD"/>
    <n v="1425758257"/>
    <n v="1423166257"/>
    <b v="0"/>
    <n v="24"/>
    <b v="1"/>
    <s v="theater/plays"/>
    <n v="100"/>
    <n v="69.266666670000006"/>
    <x v="1"/>
  </r>
  <r>
    <x v="0"/>
    <x v="0"/>
    <s v="USD"/>
    <n v="1428780159"/>
    <n v="1426188159"/>
    <b v="0"/>
    <n v="8"/>
    <b v="1"/>
    <s v="theater/plays"/>
    <n v="100.4"/>
    <n v="69.266666670000006"/>
    <x v="1"/>
  </r>
  <r>
    <x v="0"/>
    <x v="0"/>
    <s v="USD"/>
    <n v="1427860740"/>
    <n v="1426002684"/>
    <b v="0"/>
    <n v="19"/>
    <b v="1"/>
    <s v="theater/plays"/>
    <n v="102.27272727272727"/>
    <n v="69.266666670000006"/>
    <x v="1"/>
  </r>
  <r>
    <x v="0"/>
    <x v="0"/>
    <s v="USD"/>
    <n v="1463198340"/>
    <n v="1461117201"/>
    <b v="0"/>
    <n v="336"/>
    <b v="1"/>
    <s v="theater/plays"/>
    <n v="114.40928571428573"/>
    <n v="69.266666670000006"/>
    <x v="1"/>
  </r>
  <r>
    <x v="0"/>
    <x v="0"/>
    <s v="USD"/>
    <n v="1457139600"/>
    <n v="1455230214"/>
    <b v="0"/>
    <n v="13"/>
    <b v="1"/>
    <s v="theater/plays"/>
    <n v="101.9047619047619"/>
    <n v="69.266666670000006"/>
    <x v="1"/>
  </r>
  <r>
    <x v="0"/>
    <x v="1"/>
    <s v="GBP"/>
    <n v="1441358873"/>
    <n v="1438939673"/>
    <b v="0"/>
    <n v="42"/>
    <b v="1"/>
    <s v="theater/plays"/>
    <n v="102"/>
    <n v="69.266666670000006"/>
    <x v="1"/>
  </r>
  <r>
    <x v="0"/>
    <x v="1"/>
    <s v="GBP"/>
    <n v="1462224398"/>
    <n v="1459632398"/>
    <b v="0"/>
    <n v="64"/>
    <b v="1"/>
    <s v="theater/plays"/>
    <n v="104.80000000000001"/>
    <n v="69.266666670000006"/>
    <x v="1"/>
  </r>
  <r>
    <x v="0"/>
    <x v="0"/>
    <s v="USD"/>
    <n v="1400796420"/>
    <n v="1398342170"/>
    <b v="0"/>
    <n v="25"/>
    <b v="1"/>
    <s v="theater/plays"/>
    <n v="101.83333333333333"/>
    <n v="69.266666670000006"/>
    <x v="1"/>
  </r>
  <r>
    <x v="0"/>
    <x v="1"/>
    <s v="GBP"/>
    <n v="1403964324"/>
    <n v="1401372324"/>
    <b v="0"/>
    <n v="20"/>
    <b v="1"/>
    <s v="theater/plays"/>
    <n v="100"/>
    <n v="69.266666670000006"/>
    <x v="1"/>
  </r>
  <r>
    <x v="0"/>
    <x v="0"/>
    <s v="USD"/>
    <n v="1439337600"/>
    <n v="1436575280"/>
    <b v="0"/>
    <n v="104"/>
    <b v="1"/>
    <s v="theater/plays"/>
    <n v="106.27272727272728"/>
    <n v="69.266666670000006"/>
    <x v="1"/>
  </r>
  <r>
    <x v="0"/>
    <x v="0"/>
    <s v="USD"/>
    <n v="1423674000"/>
    <n v="1421025159"/>
    <b v="0"/>
    <n v="53"/>
    <b v="1"/>
    <s v="theater/plays"/>
    <n v="113.42219999999999"/>
    <n v="69.266666670000006"/>
    <x v="1"/>
  </r>
  <r>
    <x v="0"/>
    <x v="13"/>
    <s v="EUR"/>
    <n v="1479382594"/>
    <n v="1476786994"/>
    <b v="0"/>
    <n v="14"/>
    <b v="1"/>
    <s v="theater/plays"/>
    <n v="100"/>
    <n v="69.266666670000006"/>
    <x v="1"/>
  </r>
  <r>
    <x v="0"/>
    <x v="1"/>
    <s v="GBP"/>
    <n v="1408289724"/>
    <n v="1403105724"/>
    <b v="0"/>
    <n v="20"/>
    <b v="1"/>
    <s v="theater/plays"/>
    <n v="100.45454545454547"/>
    <n v="69.266666670000006"/>
    <x v="1"/>
  </r>
  <r>
    <x v="0"/>
    <x v="0"/>
    <s v="USD"/>
    <n v="1399271911"/>
    <n v="1396334311"/>
    <b v="0"/>
    <n v="558"/>
    <b v="1"/>
    <s v="theater/plays"/>
    <n v="100.03599999999999"/>
    <n v="69.266666670000006"/>
    <x v="1"/>
  </r>
  <r>
    <x v="0"/>
    <x v="1"/>
    <s v="GBP"/>
    <n v="1435352400"/>
    <n v="1431718575"/>
    <b v="0"/>
    <n v="22"/>
    <b v="1"/>
    <s v="theater/plays"/>
    <n v="144"/>
    <n v="69.266666670000006"/>
    <x v="1"/>
  </r>
  <r>
    <x v="0"/>
    <x v="2"/>
    <s v="AUD"/>
    <n v="1438333080"/>
    <n v="1436408308"/>
    <b v="0"/>
    <n v="24"/>
    <b v="1"/>
    <s v="theater/plays"/>
    <n v="103.49999999999999"/>
    <n v="69.266666670000006"/>
    <x v="1"/>
  </r>
  <r>
    <x v="0"/>
    <x v="5"/>
    <s v="CAD"/>
    <n v="1432694700"/>
    <n v="1429651266"/>
    <b v="0"/>
    <n v="74"/>
    <b v="1"/>
    <s v="theater/plays"/>
    <n v="108.43750000000001"/>
    <n v="69.266666670000006"/>
    <x v="1"/>
  </r>
  <r>
    <x v="0"/>
    <x v="0"/>
    <s v="USD"/>
    <n v="1438799760"/>
    <n v="1437236378"/>
    <b v="0"/>
    <n v="54"/>
    <b v="1"/>
    <s v="theater/plays"/>
    <n v="102.4"/>
    <n v="69.266666670000006"/>
    <x v="1"/>
  </r>
  <r>
    <x v="0"/>
    <x v="1"/>
    <s v="GBP"/>
    <n v="1457906400"/>
    <n v="1457115427"/>
    <b v="0"/>
    <n v="31"/>
    <b v="1"/>
    <s v="theater/plays"/>
    <n v="148.88888888888889"/>
    <n v="69.266666670000006"/>
    <x v="1"/>
  </r>
  <r>
    <x v="0"/>
    <x v="1"/>
    <s v="GBP"/>
    <n v="1470078000"/>
    <n v="1467648456"/>
    <b v="0"/>
    <n v="25"/>
    <b v="1"/>
    <s v="theater/plays"/>
    <n v="105.49000000000002"/>
    <n v="69.266666670000006"/>
    <x v="1"/>
  </r>
  <r>
    <x v="0"/>
    <x v="1"/>
    <s v="GBP"/>
    <n v="1444060800"/>
    <n v="1440082649"/>
    <b v="0"/>
    <n v="17"/>
    <b v="1"/>
    <s v="theater/plays"/>
    <n v="100.49999999999999"/>
    <n v="69.266666670000006"/>
    <x v="1"/>
  </r>
  <r>
    <x v="0"/>
    <x v="0"/>
    <s v="USD"/>
    <n v="1420048208"/>
    <n v="1417456208"/>
    <b v="0"/>
    <n v="12"/>
    <b v="1"/>
    <s v="theater/plays"/>
    <n v="130.55555555555557"/>
    <n v="69.266666670000006"/>
    <x v="1"/>
  </r>
  <r>
    <x v="0"/>
    <x v="1"/>
    <s v="GBP"/>
    <n v="1422015083"/>
    <n v="1419423083"/>
    <b v="0"/>
    <n v="38"/>
    <b v="1"/>
    <s v="theater/plays"/>
    <n v="104.75000000000001"/>
    <n v="69.266666670000006"/>
    <x v="1"/>
  </r>
  <r>
    <x v="0"/>
    <x v="1"/>
    <s v="GBP"/>
    <n v="1433964444"/>
    <n v="1431372444"/>
    <b v="0"/>
    <n v="41"/>
    <b v="1"/>
    <s v="theater/plays"/>
    <n v="108.80000000000001"/>
    <n v="69.266666670000006"/>
    <x v="1"/>
  </r>
  <r>
    <x v="0"/>
    <x v="0"/>
    <s v="USD"/>
    <n v="1410975994"/>
    <n v="1408383994"/>
    <b v="0"/>
    <n v="19"/>
    <b v="1"/>
    <s v="theater/plays"/>
    <n v="111.00000000000001"/>
    <n v="69.266666670000006"/>
    <x v="1"/>
  </r>
  <r>
    <x v="0"/>
    <x v="0"/>
    <s v="USD"/>
    <n v="1420734696"/>
    <n v="1418142696"/>
    <b v="0"/>
    <n v="41"/>
    <b v="1"/>
    <s v="theater/plays"/>
    <n v="100.47999999999999"/>
    <n v="69.266666670000006"/>
    <x v="1"/>
  </r>
  <r>
    <x v="0"/>
    <x v="0"/>
    <s v="USD"/>
    <n v="1420009200"/>
    <n v="1417593483"/>
    <b v="0"/>
    <n v="26"/>
    <b v="1"/>
    <s v="theater/plays"/>
    <n v="114.35"/>
    <n v="69.266666670000006"/>
    <x v="1"/>
  </r>
  <r>
    <x v="0"/>
    <x v="1"/>
    <s v="GBP"/>
    <n v="1414701413"/>
    <n v="1412109413"/>
    <b v="0"/>
    <n v="25"/>
    <b v="1"/>
    <s v="theater/plays"/>
    <n v="122.06666666666666"/>
    <n v="69.266666670000006"/>
    <x v="1"/>
  </r>
  <r>
    <x v="0"/>
    <x v="1"/>
    <s v="GBP"/>
    <n v="1434894082"/>
    <n v="1432302082"/>
    <b v="0"/>
    <n v="9"/>
    <b v="1"/>
    <s v="theater/plays"/>
    <n v="100"/>
    <n v="69.266666670000006"/>
    <x v="1"/>
  </r>
  <r>
    <x v="0"/>
    <x v="1"/>
    <s v="GBP"/>
    <n v="1415440846"/>
    <n v="1412845246"/>
    <b v="0"/>
    <n v="78"/>
    <b v="1"/>
    <s v="theater/plays"/>
    <n v="102.8"/>
    <n v="69.266666670000006"/>
    <x v="1"/>
  </r>
  <r>
    <x v="0"/>
    <x v="0"/>
    <s v="USD"/>
    <n v="1415921848"/>
    <n v="1413326248"/>
    <b v="0"/>
    <n v="45"/>
    <b v="1"/>
    <s v="theater/plays"/>
    <n v="106.12068965517241"/>
    <n v="69.266666670000006"/>
    <x v="1"/>
  </r>
  <r>
    <x v="0"/>
    <x v="0"/>
    <s v="USD"/>
    <n v="1470887940"/>
    <n v="1468176527"/>
    <b v="0"/>
    <n v="102"/>
    <b v="1"/>
    <s v="theater/plays"/>
    <n v="101.33000000000001"/>
    <n v="69.266666670000006"/>
    <x v="1"/>
  </r>
  <r>
    <x v="0"/>
    <x v="0"/>
    <s v="USD"/>
    <n v="1480947054"/>
    <n v="1475759454"/>
    <b v="0"/>
    <n v="5"/>
    <b v="1"/>
    <s v="theater/plays"/>
    <n v="100"/>
    <n v="69.266666670000006"/>
    <x v="1"/>
  </r>
  <r>
    <x v="0"/>
    <x v="0"/>
    <s v="USD"/>
    <n v="1430029680"/>
    <n v="1427741583"/>
    <b v="0"/>
    <n v="27"/>
    <b v="1"/>
    <s v="theater/plays"/>
    <n v="130"/>
    <n v="69.266666670000006"/>
    <x v="1"/>
  </r>
  <r>
    <x v="0"/>
    <x v="1"/>
    <s v="GBP"/>
    <n v="1462037777"/>
    <n v="1459445777"/>
    <b v="0"/>
    <n v="37"/>
    <b v="1"/>
    <s v="theater/plays"/>
    <n v="100.01333333333334"/>
    <n v="69.266666670000006"/>
    <x v="1"/>
  </r>
  <r>
    <x v="0"/>
    <x v="1"/>
    <s v="GBP"/>
    <n v="1459444656"/>
    <n v="1456856256"/>
    <b v="0"/>
    <n v="14"/>
    <b v="1"/>
    <s v="theater/plays"/>
    <n v="100"/>
    <n v="69.266666670000006"/>
    <x v="1"/>
  </r>
  <r>
    <x v="0"/>
    <x v="0"/>
    <s v="USD"/>
    <n v="1425185940"/>
    <n v="1421900022"/>
    <b v="0"/>
    <n v="27"/>
    <b v="1"/>
    <s v="theater/plays"/>
    <n v="113.88888888888889"/>
    <n v="69.266666670000006"/>
    <x v="1"/>
  </r>
  <r>
    <x v="0"/>
    <x v="1"/>
    <s v="GBP"/>
    <n v="1406719110"/>
    <n v="1405509510"/>
    <b v="0"/>
    <n v="45"/>
    <b v="1"/>
    <s v="theater/plays"/>
    <n v="100"/>
    <n v="69.266666670000006"/>
    <x v="1"/>
  </r>
  <r>
    <x v="0"/>
    <x v="0"/>
    <s v="USD"/>
    <n v="1459822682"/>
    <n v="1458613082"/>
    <b v="0"/>
    <n v="49"/>
    <b v="1"/>
    <s v="theater/plays"/>
    <n v="287"/>
    <n v="69.266666670000006"/>
    <x v="1"/>
  </r>
  <r>
    <x v="0"/>
    <x v="0"/>
    <s v="USD"/>
    <n v="1460970805"/>
    <n v="1455790405"/>
    <b v="0"/>
    <n v="24"/>
    <b v="1"/>
    <s v="theater/plays"/>
    <n v="108.5"/>
    <n v="69.266666670000006"/>
    <x v="1"/>
  </r>
  <r>
    <x v="0"/>
    <x v="1"/>
    <s v="GBP"/>
    <n v="1436772944"/>
    <n v="1434180944"/>
    <b v="0"/>
    <n v="112"/>
    <b v="1"/>
    <s v="theater/plays"/>
    <n v="115.5"/>
    <n v="69.266666670000006"/>
    <x v="1"/>
  </r>
  <r>
    <x v="0"/>
    <x v="0"/>
    <s v="USD"/>
    <n v="1419181890"/>
    <n v="1416589890"/>
    <b v="0"/>
    <n v="23"/>
    <b v="1"/>
    <s v="theater/plays"/>
    <n v="119.11764705882352"/>
    <n v="69.266666670000006"/>
    <x v="1"/>
  </r>
  <r>
    <x v="0"/>
    <x v="0"/>
    <s v="USD"/>
    <n v="1474649070"/>
    <n v="1469465070"/>
    <b v="0"/>
    <n v="54"/>
    <b v="1"/>
    <s v="theater/plays"/>
    <n v="109.42666666666668"/>
    <n v="69.266666670000006"/>
    <x v="1"/>
  </r>
  <r>
    <x v="0"/>
    <x v="1"/>
    <s v="GBP"/>
    <n v="1467054000"/>
    <n v="1463144254"/>
    <b v="0"/>
    <n v="28"/>
    <b v="1"/>
    <s v="theater/plays"/>
    <n v="126.6"/>
    <n v="69.266666670000006"/>
    <x v="1"/>
  </r>
  <r>
    <x v="0"/>
    <x v="1"/>
    <s v="GBP"/>
    <n v="1430348400"/>
    <n v="1428436410"/>
    <b v="0"/>
    <n v="11"/>
    <b v="1"/>
    <s v="theater/plays"/>
    <n v="100.49999999999999"/>
    <n v="69.266666670000006"/>
    <x v="1"/>
  </r>
  <r>
    <x v="0"/>
    <x v="0"/>
    <s v="USD"/>
    <n v="1432654347"/>
    <n v="1430494347"/>
    <b v="0"/>
    <n v="62"/>
    <b v="1"/>
    <s v="theater/plays"/>
    <n v="127.49999999999999"/>
    <n v="69.266666670000006"/>
    <x v="1"/>
  </r>
  <r>
    <x v="0"/>
    <x v="1"/>
    <s v="GBP"/>
    <n v="1413792034"/>
    <n v="1411200034"/>
    <b v="0"/>
    <n v="73"/>
    <b v="1"/>
    <s v="theater/plays"/>
    <n v="100.05999999999999"/>
    <n v="69.266666670000006"/>
    <x v="1"/>
  </r>
  <r>
    <x v="0"/>
    <x v="0"/>
    <s v="USD"/>
    <n v="1422075540"/>
    <n v="1419979544"/>
    <b v="0"/>
    <n v="18"/>
    <b v="1"/>
    <s v="theater/plays"/>
    <n v="175"/>
    <n v="69.266666670000006"/>
    <x v="1"/>
  </r>
  <r>
    <x v="0"/>
    <x v="0"/>
    <s v="USD"/>
    <n v="1423630740"/>
    <n v="1418673307"/>
    <b v="0"/>
    <n v="35"/>
    <b v="1"/>
    <s v="theater/plays"/>
    <n v="127.25"/>
    <n v="69.266666670000006"/>
    <x v="1"/>
  </r>
  <r>
    <x v="0"/>
    <x v="0"/>
    <s v="USD"/>
    <n v="1420489560"/>
    <n v="1417469639"/>
    <b v="0"/>
    <n v="43"/>
    <b v="1"/>
    <s v="theater/plays"/>
    <n v="110.63333333333334"/>
    <n v="69.266666670000006"/>
    <x v="1"/>
  </r>
  <r>
    <x v="0"/>
    <x v="0"/>
    <s v="USD"/>
    <n v="1472952982"/>
    <n v="1470792982"/>
    <b v="0"/>
    <n v="36"/>
    <b v="1"/>
    <s v="theater/plays"/>
    <n v="125.93749999999999"/>
    <n v="69.266666670000006"/>
    <x v="1"/>
  </r>
  <r>
    <x v="0"/>
    <x v="0"/>
    <s v="USD"/>
    <n v="1426229940"/>
    <n v="1423959123"/>
    <b v="0"/>
    <n v="62"/>
    <b v="1"/>
    <s v="theater/plays"/>
    <n v="118.5"/>
    <n v="69.266666670000006"/>
    <x v="1"/>
  </r>
  <r>
    <x v="0"/>
    <x v="5"/>
    <s v="CAD"/>
    <n v="1409072982"/>
    <n v="1407258582"/>
    <b v="0"/>
    <n v="15"/>
    <b v="1"/>
    <s v="theater/plays"/>
    <n v="107.72727272727273"/>
    <n v="69.266666670000006"/>
    <x v="1"/>
  </r>
  <r>
    <x v="0"/>
    <x v="0"/>
    <s v="USD"/>
    <n v="1456984740"/>
    <n v="1455717790"/>
    <b v="0"/>
    <n v="33"/>
    <b v="1"/>
    <s v="theater/plays"/>
    <n v="102.60000000000001"/>
    <n v="69.266666670000006"/>
    <x v="1"/>
  </r>
  <r>
    <x v="0"/>
    <x v="0"/>
    <s v="USD"/>
    <n v="1409720340"/>
    <n v="1408129822"/>
    <b v="0"/>
    <n v="27"/>
    <b v="1"/>
    <s v="theater/plays"/>
    <n v="110.1"/>
    <n v="69.266666670000006"/>
    <x v="1"/>
  </r>
  <r>
    <x v="0"/>
    <x v="0"/>
    <s v="USD"/>
    <n v="1440892800"/>
    <n v="1438715077"/>
    <b v="0"/>
    <n v="17"/>
    <b v="1"/>
    <s v="theater/plays"/>
    <n v="202"/>
    <n v="69.266666670000006"/>
    <x v="1"/>
  </r>
  <r>
    <x v="0"/>
    <x v="0"/>
    <s v="USD"/>
    <n v="1476390164"/>
    <n v="1473970964"/>
    <b v="0"/>
    <n v="4"/>
    <b v="1"/>
    <s v="theater/plays"/>
    <n v="130"/>
    <n v="69.266666670000006"/>
    <x v="1"/>
  </r>
  <r>
    <x v="0"/>
    <x v="1"/>
    <s v="GBP"/>
    <n v="1421452682"/>
    <n v="1418860682"/>
    <b v="0"/>
    <n v="53"/>
    <b v="1"/>
    <s v="theater/plays"/>
    <n v="104.35000000000001"/>
    <n v="69.266666670000006"/>
    <x v="1"/>
  </r>
  <r>
    <x v="0"/>
    <x v="0"/>
    <s v="USD"/>
    <n v="1463520479"/>
    <n v="1458336479"/>
    <b v="0"/>
    <n v="49"/>
    <b v="1"/>
    <s v="theater/plays"/>
    <n v="100.05"/>
    <n v="69.266666670000006"/>
    <x v="1"/>
  </r>
  <r>
    <x v="0"/>
    <x v="0"/>
    <s v="USD"/>
    <n v="1446759880"/>
    <n v="1444164280"/>
    <b v="0"/>
    <n v="57"/>
    <b v="1"/>
    <s v="theater/plays"/>
    <n v="170.66666666666669"/>
    <n v="69.266666670000006"/>
    <x v="1"/>
  </r>
  <r>
    <x v="0"/>
    <x v="0"/>
    <s v="USD"/>
    <n v="1461913140"/>
    <n v="1461370956"/>
    <b v="0"/>
    <n v="69"/>
    <b v="1"/>
    <s v="theater/plays"/>
    <n v="112.83333333333334"/>
    <n v="69.266666670000006"/>
    <x v="1"/>
  </r>
  <r>
    <x v="0"/>
    <x v="1"/>
    <s v="GBP"/>
    <n v="1455390126"/>
    <n v="1452798126"/>
    <b v="0"/>
    <n v="15"/>
    <b v="1"/>
    <s v="theater/plays"/>
    <n v="184"/>
    <n v="69.266666670000006"/>
    <x v="1"/>
  </r>
  <r>
    <x v="0"/>
    <x v="1"/>
    <s v="GBP"/>
    <n v="1471185057"/>
    <n v="1468593057"/>
    <b v="0"/>
    <n v="64"/>
    <b v="1"/>
    <s v="theater/plays"/>
    <n v="130.26666666666665"/>
    <n v="69.266666670000006"/>
    <x v="1"/>
  </r>
  <r>
    <x v="0"/>
    <x v="1"/>
    <s v="GBP"/>
    <n v="1450137600"/>
    <n v="1448924882"/>
    <b v="0"/>
    <n v="20"/>
    <b v="1"/>
    <s v="theater/plays"/>
    <n v="105.45454545454544"/>
    <n v="69.266666670000006"/>
    <x v="1"/>
  </r>
  <r>
    <x v="0"/>
    <x v="1"/>
    <s v="GBP"/>
    <n v="1466172000"/>
    <n v="1463418090"/>
    <b v="0"/>
    <n v="27"/>
    <b v="1"/>
    <s v="theater/plays"/>
    <n v="100"/>
    <n v="69.266666670000006"/>
    <x v="1"/>
  </r>
  <r>
    <x v="0"/>
    <x v="1"/>
    <s v="GBP"/>
    <n v="1459378085"/>
    <n v="1456789685"/>
    <b v="0"/>
    <n v="21"/>
    <b v="1"/>
    <s v="theater/plays"/>
    <n v="153.31632653061226"/>
    <n v="69.266666670000006"/>
    <x v="1"/>
  </r>
  <r>
    <x v="0"/>
    <x v="1"/>
    <s v="GBP"/>
    <n v="1439806936"/>
    <n v="1437214936"/>
    <b v="0"/>
    <n v="31"/>
    <b v="1"/>
    <s v="theater/plays"/>
    <n v="162.30000000000001"/>
    <n v="69.266666670000006"/>
    <x v="1"/>
  </r>
  <r>
    <x v="0"/>
    <x v="1"/>
    <s v="GBP"/>
    <n v="1428483201"/>
    <n v="1425891201"/>
    <b v="0"/>
    <n v="51"/>
    <b v="1"/>
    <s v="theater/plays"/>
    <n v="136"/>
    <n v="69.266666670000006"/>
    <x v="1"/>
  </r>
  <r>
    <x v="0"/>
    <x v="5"/>
    <s v="CAD"/>
    <n v="1402334811"/>
    <n v="1401470811"/>
    <b v="0"/>
    <n v="57"/>
    <b v="1"/>
    <s v="theater/plays"/>
    <n v="144.4"/>
    <n v="69.266666670000006"/>
    <x v="1"/>
  </r>
  <r>
    <x v="0"/>
    <x v="0"/>
    <s v="USD"/>
    <n v="1403964574"/>
    <n v="1401372574"/>
    <b v="0"/>
    <n v="20"/>
    <b v="1"/>
    <s v="theater/plays"/>
    <n v="100"/>
    <n v="69.266666670000006"/>
    <x v="1"/>
  </r>
  <r>
    <x v="0"/>
    <x v="0"/>
    <s v="USD"/>
    <n v="1434675616"/>
    <n v="1432083616"/>
    <b v="0"/>
    <n v="71"/>
    <b v="1"/>
    <s v="theater/plays"/>
    <n v="100.8"/>
    <n v="69.266666670000006"/>
    <x v="1"/>
  </r>
  <r>
    <x v="0"/>
    <x v="1"/>
    <s v="GBP"/>
    <n v="1449756896"/>
    <n v="1447164896"/>
    <b v="0"/>
    <n v="72"/>
    <b v="1"/>
    <s v="theater/plays"/>
    <n v="106.80000000000001"/>
    <n v="69.266666670000006"/>
    <x v="1"/>
  </r>
  <r>
    <x v="0"/>
    <x v="1"/>
    <s v="GBP"/>
    <n v="1426801664"/>
    <n v="1424213264"/>
    <b v="0"/>
    <n v="45"/>
    <b v="1"/>
    <s v="theater/plays"/>
    <n v="124.8"/>
    <n v="69.266666670000006"/>
    <x v="1"/>
  </r>
  <r>
    <x v="0"/>
    <x v="1"/>
    <s v="GBP"/>
    <n v="1488240000"/>
    <n v="1486996729"/>
    <b v="0"/>
    <n v="51"/>
    <b v="1"/>
    <s v="theater/plays"/>
    <n v="118.91891891891892"/>
    <n v="69.266666670000006"/>
    <x v="1"/>
  </r>
  <r>
    <x v="0"/>
    <x v="1"/>
    <s v="GBP"/>
    <n v="1433343850"/>
    <n v="1430751850"/>
    <b v="0"/>
    <n v="56"/>
    <b v="1"/>
    <s v="theater/plays"/>
    <n v="101"/>
    <n v="69.266666670000006"/>
    <x v="1"/>
  </r>
  <r>
    <x v="0"/>
    <x v="0"/>
    <s v="USD"/>
    <n v="1479592800"/>
    <n v="1476760226"/>
    <b v="0"/>
    <n v="17"/>
    <b v="1"/>
    <s v="theater/plays"/>
    <n v="112.99999999999999"/>
    <n v="69.266666670000006"/>
    <x v="1"/>
  </r>
  <r>
    <x v="0"/>
    <x v="0"/>
    <s v="USD"/>
    <n v="1425528000"/>
    <n v="1422916261"/>
    <b v="0"/>
    <n v="197"/>
    <b v="1"/>
    <s v="theater/plays"/>
    <n v="105.19047619047619"/>
    <n v="69.266666670000006"/>
    <x v="1"/>
  </r>
  <r>
    <x v="0"/>
    <x v="0"/>
    <s v="USD"/>
    <n v="1475269200"/>
    <n v="1473200844"/>
    <b v="0"/>
    <n v="70"/>
    <b v="1"/>
    <s v="theater/plays"/>
    <n v="109.73333333333332"/>
    <n v="69.266666670000006"/>
    <x v="1"/>
  </r>
  <r>
    <x v="0"/>
    <x v="0"/>
    <s v="USD"/>
    <n v="1411874580"/>
    <n v="1409030371"/>
    <b v="0"/>
    <n v="21"/>
    <b v="1"/>
    <s v="theater/plays"/>
    <n v="100.099"/>
    <n v="69.266666670000006"/>
    <x v="1"/>
  </r>
  <r>
    <x v="0"/>
    <x v="0"/>
    <s v="USD"/>
    <n v="1406358000"/>
    <n v="1404841270"/>
    <b v="0"/>
    <n v="34"/>
    <b v="1"/>
    <s v="theater/plays"/>
    <n v="120"/>
    <n v="69.266666670000006"/>
    <x v="1"/>
  </r>
  <r>
    <x v="0"/>
    <x v="0"/>
    <s v="USD"/>
    <n v="1471977290"/>
    <n v="1466793290"/>
    <b v="0"/>
    <n v="39"/>
    <b v="1"/>
    <s v="theater/plays"/>
    <n v="104.93333333333332"/>
    <n v="69.266666670000006"/>
    <x v="1"/>
  </r>
  <r>
    <x v="0"/>
    <x v="1"/>
    <s v="GBP"/>
    <n v="1435851577"/>
    <n v="1433259577"/>
    <b v="0"/>
    <n v="78"/>
    <b v="1"/>
    <s v="theater/plays"/>
    <n v="102.66666666666666"/>
    <n v="69.266666670000006"/>
    <x v="1"/>
  </r>
  <r>
    <x v="0"/>
    <x v="1"/>
    <s v="GBP"/>
    <n v="1408204857"/>
    <n v="1406390457"/>
    <b v="0"/>
    <n v="48"/>
    <b v="1"/>
    <s v="theater/plays"/>
    <n v="101.82500000000002"/>
    <n v="69.266666670000006"/>
    <x v="1"/>
  </r>
  <r>
    <x v="0"/>
    <x v="0"/>
    <s v="USD"/>
    <n v="1463803140"/>
    <n v="1459446487"/>
    <b v="0"/>
    <n v="29"/>
    <b v="1"/>
    <s v="theater/plays"/>
    <n v="100"/>
    <n v="69.266666670000006"/>
    <x v="1"/>
  </r>
  <r>
    <x v="2"/>
    <x v="0"/>
    <s v="USD"/>
    <n v="1450040396"/>
    <n v="1444852796"/>
    <b v="0"/>
    <n v="0"/>
    <b v="0"/>
    <s v="theater/musical"/>
    <n v="0"/>
    <n v="69.266666670000006"/>
    <x v="1"/>
  </r>
  <r>
    <x v="2"/>
    <x v="0"/>
    <s v="USD"/>
    <n v="1462467600"/>
    <n v="1457403364"/>
    <b v="0"/>
    <n v="2"/>
    <b v="0"/>
    <s v="theater/musical"/>
    <n v="1.9999999999999998E-4"/>
    <n v="69.266666670000006"/>
    <x v="1"/>
  </r>
  <r>
    <x v="2"/>
    <x v="1"/>
    <s v="GBP"/>
    <n v="1417295990"/>
    <n v="1414700390"/>
    <b v="0"/>
    <n v="1"/>
    <b v="0"/>
    <s v="theater/musical"/>
    <n v="3.3333333333333333E-2"/>
    <n v="69.266666670000006"/>
    <x v="1"/>
  </r>
  <r>
    <x v="2"/>
    <x v="0"/>
    <s v="USD"/>
    <n v="1411444740"/>
    <n v="1409335497"/>
    <b v="0"/>
    <n v="59"/>
    <b v="0"/>
    <s v="theater/musical"/>
    <n v="51.023391812865491"/>
    <n v="69.266666670000006"/>
    <x v="1"/>
  </r>
  <r>
    <x v="2"/>
    <x v="1"/>
    <s v="GBP"/>
    <n v="1416781749"/>
    <n v="1415053749"/>
    <b v="0"/>
    <n v="1"/>
    <b v="0"/>
    <s v="theater/musical"/>
    <n v="20"/>
    <n v="69.266666670000006"/>
    <x v="1"/>
  </r>
  <r>
    <x v="2"/>
    <x v="0"/>
    <s v="USD"/>
    <n v="1479517200"/>
    <n v="1475765867"/>
    <b v="0"/>
    <n v="31"/>
    <b v="0"/>
    <s v="theater/musical"/>
    <n v="35.24"/>
    <n v="69.266666670000006"/>
    <x v="1"/>
  </r>
  <r>
    <x v="2"/>
    <x v="5"/>
    <s v="CAD"/>
    <n v="1484366340"/>
    <n v="1480219174"/>
    <b v="0"/>
    <n v="18"/>
    <b v="0"/>
    <s v="theater/musical"/>
    <n v="4.246666666666667"/>
    <n v="69.266666670000006"/>
    <x v="1"/>
  </r>
  <r>
    <x v="2"/>
    <x v="0"/>
    <s v="USD"/>
    <n v="1461186676"/>
    <n v="1458594676"/>
    <b v="0"/>
    <n v="10"/>
    <b v="0"/>
    <s v="theater/musical"/>
    <n v="36.457142857142856"/>
    <n v="69.266666670000006"/>
    <x v="1"/>
  </r>
  <r>
    <x v="2"/>
    <x v="0"/>
    <s v="USD"/>
    <n v="1442248829"/>
    <n v="1439224829"/>
    <b v="0"/>
    <n v="0"/>
    <b v="0"/>
    <s v="theater/musical"/>
    <n v="0"/>
    <n v="69.266666670000006"/>
    <x v="1"/>
  </r>
  <r>
    <x v="2"/>
    <x v="0"/>
    <s v="USD"/>
    <n v="1420130935"/>
    <n v="1417538935"/>
    <b v="0"/>
    <n v="14"/>
    <b v="0"/>
    <s v="theater/musical"/>
    <n v="30.866666666666664"/>
    <n v="69.266666670000006"/>
    <x v="1"/>
  </r>
  <r>
    <x v="2"/>
    <x v="5"/>
    <s v="CAD"/>
    <n v="1429456132"/>
    <n v="1424275732"/>
    <b v="0"/>
    <n v="2"/>
    <b v="0"/>
    <s v="theater/musical"/>
    <n v="6.5454545454545459"/>
    <n v="69.266666670000006"/>
    <x v="1"/>
  </r>
  <r>
    <x v="2"/>
    <x v="0"/>
    <s v="USD"/>
    <n v="1475853060"/>
    <n v="1470672906"/>
    <b v="0"/>
    <n v="1"/>
    <b v="0"/>
    <s v="theater/musical"/>
    <n v="4.0000000000000001E-3"/>
    <n v="69.266666670000006"/>
    <x v="1"/>
  </r>
  <r>
    <x v="2"/>
    <x v="0"/>
    <s v="USD"/>
    <n v="1431283530"/>
    <n v="1428691530"/>
    <b v="0"/>
    <n v="3"/>
    <b v="0"/>
    <s v="theater/musical"/>
    <n v="5.5"/>
    <n v="69.266666670000006"/>
    <x v="1"/>
  </r>
  <r>
    <x v="2"/>
    <x v="0"/>
    <s v="USD"/>
    <n v="1412485200"/>
    <n v="1410966179"/>
    <b v="0"/>
    <n v="0"/>
    <b v="0"/>
    <s v="theater/musical"/>
    <n v="0"/>
    <n v="69.266666670000006"/>
    <x v="1"/>
  </r>
  <r>
    <x v="2"/>
    <x v="12"/>
    <s v="EUR"/>
    <n v="1448902800"/>
    <n v="1445369727"/>
    <b v="0"/>
    <n v="2"/>
    <b v="0"/>
    <s v="theater/musical"/>
    <n v="2.1428571428571428"/>
    <n v="69.266666670000006"/>
    <x v="1"/>
  </r>
  <r>
    <x v="2"/>
    <x v="0"/>
    <s v="USD"/>
    <n v="1447734439"/>
    <n v="1444274839"/>
    <b v="0"/>
    <n v="0"/>
    <b v="0"/>
    <s v="theater/musical"/>
    <n v="0"/>
    <n v="69.266666670000006"/>
    <x v="1"/>
  </r>
  <r>
    <x v="2"/>
    <x v="0"/>
    <s v="USD"/>
    <n v="1457413140"/>
    <n v="1454996887"/>
    <b v="0"/>
    <n v="12"/>
    <b v="0"/>
    <s v="theater/musical"/>
    <n v="16.420000000000002"/>
    <n v="69.266666670000006"/>
    <x v="1"/>
  </r>
  <r>
    <x v="2"/>
    <x v="5"/>
    <s v="CAD"/>
    <n v="1479773838"/>
    <n v="1477178238"/>
    <b v="0"/>
    <n v="1"/>
    <b v="0"/>
    <s v="theater/musical"/>
    <n v="0.1"/>
    <n v="69.266666670000006"/>
    <x v="1"/>
  </r>
  <r>
    <x v="2"/>
    <x v="0"/>
    <s v="USD"/>
    <n v="1434497400"/>
    <n v="1431770802"/>
    <b v="0"/>
    <n v="8"/>
    <b v="0"/>
    <s v="theater/musical"/>
    <n v="4.8099999999999996"/>
    <n v="69.266666670000006"/>
    <x v="1"/>
  </r>
  <r>
    <x v="2"/>
    <x v="1"/>
    <s v="GBP"/>
    <n v="1475258327"/>
    <n v="1471370327"/>
    <b v="0"/>
    <n v="2"/>
    <b v="0"/>
    <s v="theater/musical"/>
    <n v="6"/>
    <n v="69.266666670000006"/>
    <x v="1"/>
  </r>
  <r>
    <x v="0"/>
    <x v="0"/>
    <s v="USD"/>
    <n v="1412492445"/>
    <n v="1409900445"/>
    <b v="0"/>
    <n v="73"/>
    <b v="1"/>
    <s v="theater/plays"/>
    <n v="100.38249999999999"/>
    <n v="69.266666670000006"/>
    <x v="1"/>
  </r>
  <r>
    <x v="0"/>
    <x v="5"/>
    <s v="CAD"/>
    <n v="1402938394"/>
    <n v="1400691994"/>
    <b v="0"/>
    <n v="8"/>
    <b v="1"/>
    <s v="theater/plays"/>
    <n v="104"/>
    <n v="69.266666670000006"/>
    <x v="1"/>
  </r>
  <r>
    <x v="0"/>
    <x v="1"/>
    <s v="GBP"/>
    <n v="1454412584"/>
    <n v="1452598184"/>
    <b v="0"/>
    <n v="17"/>
    <b v="1"/>
    <s v="theater/plays"/>
    <n v="100"/>
    <n v="69.266666670000006"/>
    <x v="1"/>
  </r>
  <r>
    <x v="0"/>
    <x v="0"/>
    <s v="USD"/>
    <n v="1407686340"/>
    <n v="1404833442"/>
    <b v="0"/>
    <n v="9"/>
    <b v="1"/>
    <s v="theater/plays"/>
    <n v="104"/>
    <n v="69.266666670000006"/>
    <x v="1"/>
  </r>
  <r>
    <x v="0"/>
    <x v="5"/>
    <s v="CAD"/>
    <n v="1472097540"/>
    <n v="1471188502"/>
    <b v="0"/>
    <n v="17"/>
    <b v="1"/>
    <s v="theater/plays"/>
    <n v="250.66666666666669"/>
    <n v="69.266666670000006"/>
    <x v="1"/>
  </r>
  <r>
    <x v="0"/>
    <x v="1"/>
    <s v="GBP"/>
    <n v="1438764207"/>
    <n v="1436172207"/>
    <b v="0"/>
    <n v="33"/>
    <b v="1"/>
    <s v="theater/plays"/>
    <n v="100.49999999999999"/>
    <n v="69.266666670000006"/>
    <x v="1"/>
  </r>
  <r>
    <x v="0"/>
    <x v="1"/>
    <s v="GBP"/>
    <n v="1459702800"/>
    <n v="1457690386"/>
    <b v="0"/>
    <n v="38"/>
    <b v="1"/>
    <s v="theater/plays"/>
    <n v="174.4"/>
    <n v="69.266666670000006"/>
    <x v="1"/>
  </r>
  <r>
    <x v="0"/>
    <x v="0"/>
    <s v="USD"/>
    <n v="1437202740"/>
    <n v="1434654998"/>
    <b v="0"/>
    <n v="79"/>
    <b v="1"/>
    <s v="theater/plays"/>
    <n v="116.26"/>
    <n v="69.266666670000006"/>
    <x v="1"/>
  </r>
  <r>
    <x v="0"/>
    <x v="16"/>
    <s v="CHF"/>
    <n v="1485989940"/>
    <n v="1483393836"/>
    <b v="0"/>
    <n v="46"/>
    <b v="1"/>
    <s v="theater/plays"/>
    <n v="105.82000000000001"/>
    <n v="69.266666670000006"/>
    <x v="1"/>
  </r>
  <r>
    <x v="0"/>
    <x v="8"/>
    <s v="DKK"/>
    <n v="1464817320"/>
    <n v="1462806419"/>
    <b v="0"/>
    <n v="20"/>
    <b v="1"/>
    <s v="theater/plays"/>
    <n v="110.75"/>
    <n v="69.266666670000006"/>
    <x v="1"/>
  </r>
  <r>
    <x v="0"/>
    <x v="0"/>
    <s v="USD"/>
    <n v="1404273540"/>
    <n v="1400272580"/>
    <b v="0"/>
    <n v="20"/>
    <b v="1"/>
    <s v="theater/plays"/>
    <n v="100.66666666666666"/>
    <n v="69.266666670000006"/>
    <x v="1"/>
  </r>
  <r>
    <x v="0"/>
    <x v="0"/>
    <s v="USD"/>
    <n v="1426775940"/>
    <n v="1424414350"/>
    <b v="0"/>
    <n v="13"/>
    <b v="1"/>
    <s v="theater/plays"/>
    <n v="102.03333333333333"/>
    <n v="69.266666670000006"/>
    <x v="1"/>
  </r>
  <r>
    <x v="0"/>
    <x v="1"/>
    <s v="GBP"/>
    <n v="1419368925"/>
    <n v="1417208925"/>
    <b v="0"/>
    <n v="22"/>
    <b v="1"/>
    <s v="theater/plays"/>
    <n v="100"/>
    <n v="69.266666670000006"/>
    <x v="1"/>
  </r>
  <r>
    <x v="0"/>
    <x v="0"/>
    <s v="USD"/>
    <n v="1460260800"/>
    <n v="1458336672"/>
    <b v="0"/>
    <n v="36"/>
    <b v="1"/>
    <s v="theater/plays"/>
    <n v="111.00000000000001"/>
    <n v="69.266666670000006"/>
    <x v="1"/>
  </r>
  <r>
    <x v="0"/>
    <x v="5"/>
    <s v="CAD"/>
    <n v="1427775414"/>
    <n v="1425187014"/>
    <b v="0"/>
    <n v="40"/>
    <b v="1"/>
    <s v="theater/plays"/>
    <n v="101.42500000000001"/>
    <n v="69.266666670000006"/>
    <x v="1"/>
  </r>
  <r>
    <x v="0"/>
    <x v="1"/>
    <s v="GBP"/>
    <n v="1482321030"/>
    <n v="1477133430"/>
    <b v="0"/>
    <n v="9"/>
    <b v="1"/>
    <s v="theater/plays"/>
    <n v="104"/>
    <n v="69.266666670000006"/>
    <x v="1"/>
  </r>
  <r>
    <x v="0"/>
    <x v="0"/>
    <s v="USD"/>
    <n v="1466056689"/>
    <n v="1464847089"/>
    <b v="0"/>
    <n v="19"/>
    <b v="1"/>
    <s v="theater/plays"/>
    <n v="109.375"/>
    <n v="69.266666670000006"/>
    <x v="1"/>
  </r>
  <r>
    <x v="0"/>
    <x v="6"/>
    <s v="EUR"/>
    <n v="1446062040"/>
    <n v="1445109822"/>
    <b v="0"/>
    <n v="14"/>
    <b v="1"/>
    <s v="theater/plays"/>
    <n v="115.16129032258064"/>
    <n v="69.266666670000006"/>
    <x v="1"/>
  </r>
  <r>
    <x v="0"/>
    <x v="0"/>
    <s v="USD"/>
    <n v="1406185200"/>
    <n v="1404337382"/>
    <b v="0"/>
    <n v="38"/>
    <b v="1"/>
    <s v="theater/plays"/>
    <n v="100"/>
    <n v="69.266666670000006"/>
    <x v="1"/>
  </r>
  <r>
    <x v="0"/>
    <x v="1"/>
    <s v="GBP"/>
    <n v="1437261419"/>
    <n v="1434669419"/>
    <b v="0"/>
    <n v="58"/>
    <b v="1"/>
    <s v="theater/plays"/>
    <n v="103.17033333333335"/>
    <n v="69.266666670000006"/>
    <x v="1"/>
  </r>
  <r>
    <x v="0"/>
    <x v="0"/>
    <s v="USD"/>
    <n v="1437676380"/>
    <n v="1435670452"/>
    <b v="0"/>
    <n v="28"/>
    <b v="1"/>
    <s v="theater/plays"/>
    <n v="103.49999999999999"/>
    <n v="69.266666670000006"/>
    <x v="1"/>
  </r>
  <r>
    <x v="0"/>
    <x v="1"/>
    <s v="GBP"/>
    <n v="1434039137"/>
    <n v="1431447137"/>
    <b v="0"/>
    <n v="17"/>
    <b v="1"/>
    <s v="theater/plays"/>
    <n v="138.19999999999999"/>
    <n v="69.266666670000006"/>
    <x v="1"/>
  </r>
  <r>
    <x v="0"/>
    <x v="1"/>
    <s v="GBP"/>
    <n v="1433113200"/>
    <n v="1431951611"/>
    <b v="0"/>
    <n v="12"/>
    <b v="1"/>
    <s v="theater/plays"/>
    <n v="109.54545454545455"/>
    <n v="69.266666670000006"/>
    <x v="1"/>
  </r>
  <r>
    <x v="0"/>
    <x v="0"/>
    <s v="USD"/>
    <n v="1405915140"/>
    <n v="1404140667"/>
    <b v="0"/>
    <n v="40"/>
    <b v="1"/>
    <s v="theater/plays"/>
    <n v="100.85714285714286"/>
    <n v="69.266666670000006"/>
    <x v="1"/>
  </r>
  <r>
    <x v="0"/>
    <x v="1"/>
    <s v="GBP"/>
    <n v="1411771384"/>
    <n v="1409179384"/>
    <b v="0"/>
    <n v="57"/>
    <b v="1"/>
    <s v="theater/plays"/>
    <n v="101.53333333333335"/>
    <n v="69.266666670000006"/>
    <x v="1"/>
  </r>
  <r>
    <x v="0"/>
    <x v="1"/>
    <s v="GBP"/>
    <n v="1415191920"/>
    <n v="1412233497"/>
    <b v="0"/>
    <n v="114"/>
    <b v="1"/>
    <s v="theater/plays"/>
    <n v="113.625"/>
    <n v="69.266666670000006"/>
    <x v="1"/>
  </r>
  <r>
    <x v="0"/>
    <x v="12"/>
    <s v="EUR"/>
    <n v="1472936229"/>
    <n v="1467752229"/>
    <b v="0"/>
    <n v="31"/>
    <b v="1"/>
    <s v="theater/plays"/>
    <n v="100"/>
    <n v="69.266666670000006"/>
    <x v="1"/>
  </r>
  <r>
    <x v="0"/>
    <x v="1"/>
    <s v="GBP"/>
    <n v="1463353200"/>
    <n v="1462285182"/>
    <b v="0"/>
    <n v="3"/>
    <b v="1"/>
    <s v="theater/plays"/>
    <n v="140"/>
    <n v="69.266666670000006"/>
    <x v="1"/>
  </r>
  <r>
    <x v="0"/>
    <x v="0"/>
    <s v="USD"/>
    <n v="1410550484"/>
    <n v="1408995284"/>
    <b v="0"/>
    <n v="16"/>
    <b v="1"/>
    <s v="theater/plays"/>
    <n v="128.75"/>
    <n v="69.266666670000006"/>
    <x v="1"/>
  </r>
  <r>
    <x v="0"/>
    <x v="0"/>
    <s v="USD"/>
    <n v="1404359940"/>
    <n v="1402580818"/>
    <b v="0"/>
    <n v="199"/>
    <b v="1"/>
    <s v="theater/plays"/>
    <n v="102.90416666666667"/>
    <n v="69.266666670000006"/>
    <x v="1"/>
  </r>
  <r>
    <x v="0"/>
    <x v="1"/>
    <s v="GBP"/>
    <n v="1433076298"/>
    <n v="1430052298"/>
    <b v="0"/>
    <n v="31"/>
    <b v="1"/>
    <s v="theater/plays"/>
    <n v="102.49999999999999"/>
    <n v="69.266666670000006"/>
    <x v="1"/>
  </r>
  <r>
    <x v="0"/>
    <x v="0"/>
    <s v="USD"/>
    <n v="1404190740"/>
    <n v="1401214581"/>
    <b v="0"/>
    <n v="30"/>
    <b v="1"/>
    <s v="theater/plays"/>
    <n v="110.1"/>
    <n v="69.266666670000006"/>
    <x v="1"/>
  </r>
  <r>
    <x v="0"/>
    <x v="0"/>
    <s v="USD"/>
    <n v="1475664834"/>
    <n v="1473850434"/>
    <b v="0"/>
    <n v="34"/>
    <b v="1"/>
    <s v="theater/plays"/>
    <n v="112.76666666666667"/>
    <n v="69.266666670000006"/>
    <x v="1"/>
  </r>
  <r>
    <x v="0"/>
    <x v="0"/>
    <s v="USD"/>
    <n v="1452872290"/>
    <n v="1452008290"/>
    <b v="0"/>
    <n v="18"/>
    <b v="1"/>
    <s v="theater/plays"/>
    <n v="111.9"/>
    <n v="69.266666670000006"/>
    <x v="1"/>
  </r>
  <r>
    <x v="0"/>
    <x v="0"/>
    <s v="USD"/>
    <n v="1402901940"/>
    <n v="1399998418"/>
    <b v="0"/>
    <n v="67"/>
    <b v="1"/>
    <s v="theater/plays"/>
    <n v="139.19999999999999"/>
    <n v="69.266666670000006"/>
    <x v="1"/>
  </r>
  <r>
    <x v="0"/>
    <x v="0"/>
    <s v="USD"/>
    <n v="1476931696"/>
    <n v="1474339696"/>
    <b v="0"/>
    <n v="66"/>
    <b v="1"/>
    <s v="theater/plays"/>
    <n v="110.85714285714286"/>
    <n v="69.266666670000006"/>
    <x v="1"/>
  </r>
  <r>
    <x v="0"/>
    <x v="0"/>
    <s v="USD"/>
    <n v="1441167586"/>
    <n v="1438575586"/>
    <b v="0"/>
    <n v="23"/>
    <b v="1"/>
    <s v="theater/plays"/>
    <n v="139.06666666666666"/>
    <n v="69.266666670000006"/>
    <x v="1"/>
  </r>
  <r>
    <x v="0"/>
    <x v="0"/>
    <s v="USD"/>
    <n v="1400533200"/>
    <n v="1398348859"/>
    <b v="0"/>
    <n v="126"/>
    <b v="1"/>
    <s v="theater/plays"/>
    <n v="105.69999999999999"/>
    <n v="69.266666670000006"/>
    <x v="1"/>
  </r>
  <r>
    <x v="0"/>
    <x v="0"/>
    <s v="USD"/>
    <n v="1440820740"/>
    <n v="1439567660"/>
    <b v="0"/>
    <n v="6"/>
    <b v="1"/>
    <s v="theater/plays"/>
    <n v="101.42857142857142"/>
    <n v="69.266666670000006"/>
    <x v="1"/>
  </r>
  <r>
    <x v="0"/>
    <x v="0"/>
    <s v="USD"/>
    <n v="1403846055"/>
    <n v="1401254055"/>
    <b v="0"/>
    <n v="25"/>
    <b v="1"/>
    <s v="theater/plays"/>
    <n v="100.245"/>
    <n v="69.266666670000006"/>
    <x v="1"/>
  </r>
  <r>
    <x v="0"/>
    <x v="1"/>
    <s v="GBP"/>
    <n v="1407524004"/>
    <n v="1404932004"/>
    <b v="0"/>
    <n v="39"/>
    <b v="1"/>
    <s v="theater/plays"/>
    <n v="109.16666666666666"/>
    <n v="69.266666670000006"/>
    <x v="1"/>
  </r>
  <r>
    <x v="0"/>
    <x v="0"/>
    <s v="USD"/>
    <n v="1434925500"/>
    <n v="1432410639"/>
    <b v="0"/>
    <n v="62"/>
    <b v="1"/>
    <s v="theater/plays"/>
    <n v="118.33333333333333"/>
    <n v="69.266666670000006"/>
    <x v="1"/>
  </r>
  <r>
    <x v="0"/>
    <x v="0"/>
    <s v="USD"/>
    <n v="1417101683"/>
    <n v="1414506083"/>
    <b v="0"/>
    <n v="31"/>
    <b v="1"/>
    <s v="theater/plays"/>
    <n v="120"/>
    <n v="69.266666670000006"/>
    <x v="1"/>
  </r>
  <r>
    <x v="0"/>
    <x v="0"/>
    <s v="USD"/>
    <n v="1425272340"/>
    <n v="1421426929"/>
    <b v="0"/>
    <n v="274"/>
    <b v="1"/>
    <s v="theater/plays"/>
    <n v="127.96000000000001"/>
    <n v="69.266666670000006"/>
    <x v="1"/>
  </r>
  <r>
    <x v="0"/>
    <x v="0"/>
    <s v="USD"/>
    <n v="1411084800"/>
    <n v="1410304179"/>
    <b v="0"/>
    <n v="17"/>
    <b v="1"/>
    <s v="theater/plays"/>
    <n v="126"/>
    <n v="69.266666670000006"/>
    <x v="1"/>
  </r>
  <r>
    <x v="0"/>
    <x v="1"/>
    <s v="GBP"/>
    <n v="1448922600"/>
    <n v="1446352529"/>
    <b v="0"/>
    <n v="14"/>
    <b v="1"/>
    <s v="theater/plays"/>
    <n v="129.12912912912913"/>
    <n v="69.266666670000006"/>
    <x v="1"/>
  </r>
  <r>
    <x v="0"/>
    <x v="0"/>
    <s v="USD"/>
    <n v="1465178400"/>
    <n v="1461985967"/>
    <b v="0"/>
    <n v="60"/>
    <b v="1"/>
    <s v="theater/plays"/>
    <n v="107.42857142857143"/>
    <n v="69.266666670000006"/>
    <x v="1"/>
  </r>
  <r>
    <x v="0"/>
    <x v="0"/>
    <s v="USD"/>
    <n v="1421009610"/>
    <n v="1419281610"/>
    <b v="0"/>
    <n v="33"/>
    <b v="1"/>
    <s v="theater/plays"/>
    <n v="100.125"/>
    <n v="69.266666670000006"/>
    <x v="1"/>
  </r>
  <r>
    <x v="0"/>
    <x v="1"/>
    <s v="GBP"/>
    <n v="1423838916"/>
    <n v="1418654916"/>
    <b v="0"/>
    <n v="78"/>
    <b v="1"/>
    <s v="theater/plays"/>
    <n v="155"/>
    <n v="69.266666670000006"/>
    <x v="1"/>
  </r>
  <r>
    <x v="0"/>
    <x v="1"/>
    <s v="GBP"/>
    <n v="1462878648"/>
    <n v="1461064248"/>
    <b v="0"/>
    <n v="30"/>
    <b v="1"/>
    <s v="theater/plays"/>
    <n v="108"/>
    <n v="69.266666670000006"/>
    <x v="1"/>
  </r>
  <r>
    <x v="0"/>
    <x v="0"/>
    <s v="USD"/>
    <n v="1456946487"/>
    <n v="1454354487"/>
    <b v="0"/>
    <n v="136"/>
    <b v="1"/>
    <s v="theater/plays"/>
    <n v="110.52"/>
    <n v="69.266666670000006"/>
    <x v="1"/>
  </r>
  <r>
    <x v="0"/>
    <x v="0"/>
    <s v="USD"/>
    <n v="1413383216"/>
    <n v="1410791216"/>
    <b v="0"/>
    <n v="40"/>
    <b v="1"/>
    <s v="theater/plays"/>
    <n v="100.8"/>
    <n v="69.266666670000006"/>
    <x v="1"/>
  </r>
  <r>
    <x v="0"/>
    <x v="0"/>
    <s v="USD"/>
    <n v="1412092800"/>
    <n v="1409493800"/>
    <b v="0"/>
    <n v="18"/>
    <b v="1"/>
    <s v="theater/plays"/>
    <n v="121.2"/>
    <n v="69.266666670000006"/>
    <x v="1"/>
  </r>
  <r>
    <x v="0"/>
    <x v="1"/>
    <s v="GBP"/>
    <n v="1433422793"/>
    <n v="1430830793"/>
    <b v="0"/>
    <n v="39"/>
    <b v="1"/>
    <s v="theater/plays"/>
    <n v="100.33333333333334"/>
    <n v="69.266666670000006"/>
    <x v="1"/>
  </r>
  <r>
    <x v="0"/>
    <x v="1"/>
    <s v="GBP"/>
    <n v="1468191540"/>
    <n v="1464958484"/>
    <b v="0"/>
    <n v="21"/>
    <b v="1"/>
    <s v="theater/plays"/>
    <n v="109.16666666666666"/>
    <n v="69.266666670000006"/>
    <x v="1"/>
  </r>
  <r>
    <x v="0"/>
    <x v="0"/>
    <s v="USD"/>
    <n v="1471071540"/>
    <n v="1467720388"/>
    <b v="0"/>
    <n v="30"/>
    <b v="1"/>
    <s v="theater/plays"/>
    <n v="123.42857142857142"/>
    <n v="69.266666670000006"/>
    <x v="1"/>
  </r>
  <r>
    <x v="0"/>
    <x v="1"/>
    <s v="GBP"/>
    <n v="1464712394"/>
    <n v="1459528394"/>
    <b v="0"/>
    <n v="27"/>
    <b v="1"/>
    <s v="theater/plays"/>
    <n v="136.33666666666667"/>
    <n v="69.266666670000006"/>
    <x v="1"/>
  </r>
  <r>
    <x v="0"/>
    <x v="0"/>
    <s v="USD"/>
    <n v="1403546400"/>
    <n v="1401714114"/>
    <b v="0"/>
    <n v="35"/>
    <b v="1"/>
    <s v="theater/plays"/>
    <n v="103.46657233816768"/>
    <n v="69.266666670000006"/>
    <x v="1"/>
  </r>
  <r>
    <x v="0"/>
    <x v="0"/>
    <s v="USD"/>
    <n v="1410558949"/>
    <n v="1409262949"/>
    <b v="0"/>
    <n v="13"/>
    <b v="1"/>
    <s v="theater/plays"/>
    <n v="121.33333333333334"/>
    <n v="69.266666670000006"/>
    <x v="1"/>
  </r>
  <r>
    <x v="0"/>
    <x v="0"/>
    <s v="USD"/>
    <n v="1469165160"/>
    <n v="1467335378"/>
    <b v="0"/>
    <n v="23"/>
    <b v="1"/>
    <s v="theater/plays"/>
    <n v="186"/>
    <n v="69.266666670000006"/>
    <x v="1"/>
  </r>
  <r>
    <x v="0"/>
    <x v="0"/>
    <s v="USD"/>
    <n v="1404444286"/>
    <n v="1403234686"/>
    <b v="0"/>
    <n v="39"/>
    <b v="1"/>
    <s v="theater/plays"/>
    <n v="300"/>
    <n v="69.266666670000006"/>
    <x v="1"/>
  </r>
  <r>
    <x v="0"/>
    <x v="1"/>
    <s v="GBP"/>
    <n v="1403715546"/>
    <n v="1401123546"/>
    <b v="0"/>
    <n v="35"/>
    <b v="1"/>
    <s v="theater/plays"/>
    <n v="108.25"/>
    <n v="69.266666670000006"/>
    <x v="1"/>
  </r>
  <r>
    <x v="0"/>
    <x v="0"/>
    <s v="USD"/>
    <n v="1428068988"/>
    <n v="1425908988"/>
    <b v="0"/>
    <n v="27"/>
    <b v="1"/>
    <s v="theater/plays"/>
    <n v="141.15384615384616"/>
    <n v="69.266666670000006"/>
    <x v="1"/>
  </r>
  <r>
    <x v="0"/>
    <x v="0"/>
    <s v="USD"/>
    <n v="1402848000"/>
    <n v="1400606573"/>
    <b v="0"/>
    <n v="21"/>
    <b v="1"/>
    <s v="theater/plays"/>
    <n v="113.99999999999999"/>
    <n v="69.266666670000006"/>
    <x v="1"/>
  </r>
  <r>
    <x v="0"/>
    <x v="0"/>
    <s v="USD"/>
    <n v="1433055540"/>
    <n v="1431230867"/>
    <b v="0"/>
    <n v="104"/>
    <b v="1"/>
    <s v="theater/plays"/>
    <n v="153.73333333333335"/>
    <n v="69.266666670000006"/>
    <x v="1"/>
  </r>
  <r>
    <x v="0"/>
    <x v="0"/>
    <s v="USD"/>
    <n v="1465062166"/>
    <n v="1463334166"/>
    <b v="0"/>
    <n v="19"/>
    <b v="1"/>
    <s v="theater/plays"/>
    <n v="101.49999999999999"/>
    <n v="69.266666670000006"/>
    <x v="1"/>
  </r>
  <r>
    <x v="0"/>
    <x v="0"/>
    <s v="USD"/>
    <n v="1432612740"/>
    <n v="1429881667"/>
    <b v="0"/>
    <n v="97"/>
    <b v="1"/>
    <s v="theater/plays"/>
    <n v="102.35000000000001"/>
    <n v="69.266666670000006"/>
    <x v="1"/>
  </r>
  <r>
    <x v="0"/>
    <x v="1"/>
    <s v="GBP"/>
    <n v="1427806320"/>
    <n v="1422834819"/>
    <b v="0"/>
    <n v="27"/>
    <b v="1"/>
    <s v="theater/plays"/>
    <n v="102.57142857142858"/>
    <n v="69.266666670000006"/>
    <x v="1"/>
  </r>
  <r>
    <x v="0"/>
    <x v="0"/>
    <s v="USD"/>
    <n v="1453411109"/>
    <n v="1450819109"/>
    <b v="0"/>
    <n v="24"/>
    <b v="1"/>
    <s v="theater/plays"/>
    <n v="155.75"/>
    <n v="69.266666670000006"/>
    <x v="1"/>
  </r>
  <r>
    <x v="0"/>
    <x v="1"/>
    <s v="GBP"/>
    <n v="1431204449"/>
    <n v="1428526049"/>
    <b v="0"/>
    <n v="13"/>
    <b v="1"/>
    <s v="theater/plays"/>
    <n v="100.75"/>
    <n v="69.266666670000006"/>
    <x v="1"/>
  </r>
  <r>
    <x v="0"/>
    <x v="1"/>
    <s v="GBP"/>
    <n v="1425057075"/>
    <n v="1422465075"/>
    <b v="0"/>
    <n v="46"/>
    <b v="1"/>
    <s v="theater/plays"/>
    <n v="239.4"/>
    <n v="69.266666670000006"/>
    <x v="1"/>
  </r>
  <r>
    <x v="0"/>
    <x v="1"/>
    <s v="GBP"/>
    <n v="1434994266"/>
    <n v="1432402266"/>
    <b v="0"/>
    <n v="4"/>
    <b v="1"/>
    <s v="theater/plays"/>
    <n v="210"/>
    <n v="69.266666670000006"/>
    <x v="1"/>
  </r>
  <r>
    <x v="0"/>
    <x v="0"/>
    <s v="USD"/>
    <n v="1435881006"/>
    <n v="1433980206"/>
    <b v="0"/>
    <n v="40"/>
    <b v="1"/>
    <s v="theater/plays"/>
    <n v="104.51515151515152"/>
    <n v="69.266666670000006"/>
    <x v="1"/>
  </r>
  <r>
    <x v="0"/>
    <x v="0"/>
    <s v="USD"/>
    <n v="1415230084"/>
    <n v="1413412084"/>
    <b v="0"/>
    <n v="44"/>
    <b v="1"/>
    <s v="theater/plays"/>
    <n v="100.8"/>
    <n v="69.266666670000006"/>
    <x v="1"/>
  </r>
  <r>
    <x v="0"/>
    <x v="5"/>
    <s v="CAD"/>
    <n v="1455231540"/>
    <n v="1452614847"/>
    <b v="0"/>
    <n v="35"/>
    <b v="1"/>
    <s v="theater/plays"/>
    <n v="111.20000000000002"/>
    <n v="69.266666670000006"/>
    <x v="1"/>
  </r>
  <r>
    <x v="0"/>
    <x v="1"/>
    <s v="GBP"/>
    <n v="1417374262"/>
    <n v="1414778662"/>
    <b v="0"/>
    <n v="63"/>
    <b v="1"/>
    <s v="theater/plays"/>
    <n v="102.04444444444445"/>
    <n v="69.266666670000006"/>
    <x v="1"/>
  </r>
  <r>
    <x v="0"/>
    <x v="1"/>
    <s v="GBP"/>
    <n v="1462402800"/>
    <n v="1459856860"/>
    <b v="0"/>
    <n v="89"/>
    <b v="1"/>
    <s v="theater/plays"/>
    <n v="102.54767441860466"/>
    <n v="69.266666670000006"/>
    <x v="1"/>
  </r>
  <r>
    <x v="0"/>
    <x v="1"/>
    <s v="GBP"/>
    <n v="1455831000"/>
    <n v="1454366467"/>
    <b v="0"/>
    <n v="15"/>
    <b v="1"/>
    <s v="theater/plays"/>
    <n v="127"/>
    <n v="69.266666670000006"/>
    <x v="1"/>
  </r>
  <r>
    <x v="0"/>
    <x v="0"/>
    <s v="USD"/>
    <n v="1461963600"/>
    <n v="1459567371"/>
    <b v="0"/>
    <n v="46"/>
    <b v="1"/>
    <s v="theater/plays"/>
    <n v="338.70588235294122"/>
    <n v="69.266666670000006"/>
    <x v="1"/>
  </r>
  <r>
    <x v="0"/>
    <x v="0"/>
    <s v="USD"/>
    <n v="1476939300"/>
    <n v="1474273294"/>
    <b v="0"/>
    <n v="33"/>
    <b v="1"/>
    <s v="theater/plays"/>
    <n v="100.75"/>
    <n v="69.266666670000006"/>
    <x v="1"/>
  </r>
  <r>
    <x v="2"/>
    <x v="0"/>
    <s v="USD"/>
    <n v="1439957176"/>
    <n v="1437365176"/>
    <b v="0"/>
    <n v="31"/>
    <b v="0"/>
    <s v="theater/plays"/>
    <n v="9.31"/>
    <n v="69.266666670000006"/>
    <x v="1"/>
  </r>
  <r>
    <x v="2"/>
    <x v="0"/>
    <s v="USD"/>
    <n v="1427082912"/>
    <n v="1423198512"/>
    <b v="0"/>
    <n v="5"/>
    <b v="0"/>
    <s v="theater/plays"/>
    <n v="7.24"/>
    <n v="69.266666670000006"/>
    <x v="1"/>
  </r>
  <r>
    <x v="2"/>
    <x v="0"/>
    <s v="USD"/>
    <n v="1439828159"/>
    <n v="1437236159"/>
    <b v="0"/>
    <n v="1"/>
    <b v="0"/>
    <s v="theater/plays"/>
    <n v="10"/>
    <n v="69.266666670000006"/>
    <x v="1"/>
  </r>
  <r>
    <x v="2"/>
    <x v="0"/>
    <s v="USD"/>
    <n v="1420860180"/>
    <n v="1418234646"/>
    <b v="0"/>
    <n v="12"/>
    <b v="0"/>
    <s v="theater/plays"/>
    <n v="11.272727272727273"/>
    <n v="69.266666670000006"/>
    <x v="1"/>
  </r>
  <r>
    <x v="2"/>
    <x v="9"/>
    <s v="EUR"/>
    <n v="1422100800"/>
    <n v="1416932133"/>
    <b v="0"/>
    <n v="4"/>
    <b v="0"/>
    <s v="theater/plays"/>
    <n v="15.411764705882353"/>
    <n v="69.266666670000006"/>
    <x v="1"/>
  </r>
  <r>
    <x v="2"/>
    <x v="0"/>
    <s v="USD"/>
    <n v="1429396200"/>
    <n v="1428539708"/>
    <b v="0"/>
    <n v="0"/>
    <b v="0"/>
    <s v="theater/plays"/>
    <n v="0"/>
    <n v="69.266666670000006"/>
    <x v="1"/>
  </r>
  <r>
    <x v="2"/>
    <x v="0"/>
    <s v="USD"/>
    <n v="1432589896"/>
    <n v="1427405896"/>
    <b v="0"/>
    <n v="7"/>
    <b v="0"/>
    <s v="theater/plays"/>
    <n v="28.466666666666669"/>
    <n v="69.266666670000006"/>
    <x v="1"/>
  </r>
  <r>
    <x v="2"/>
    <x v="1"/>
    <s v="GBP"/>
    <n v="1432831089"/>
    <n v="1430239089"/>
    <b v="0"/>
    <n v="2"/>
    <b v="0"/>
    <s v="theater/plays"/>
    <n v="13.333333333333334"/>
    <n v="69.266666670000006"/>
    <x v="1"/>
  </r>
  <r>
    <x v="2"/>
    <x v="1"/>
    <s v="GBP"/>
    <n v="1427133600"/>
    <n v="1423847093"/>
    <b v="0"/>
    <n v="1"/>
    <b v="0"/>
    <s v="theater/plays"/>
    <n v="0.66666666666666674"/>
    <n v="69.266666670000006"/>
    <x v="1"/>
  </r>
  <r>
    <x v="2"/>
    <x v="0"/>
    <s v="USD"/>
    <n v="1447311540"/>
    <n v="1445358903"/>
    <b v="0"/>
    <n v="4"/>
    <b v="0"/>
    <s v="theater/plays"/>
    <n v="21.428571428571427"/>
    <n v="69.266666670000006"/>
    <x v="1"/>
  </r>
  <r>
    <x v="2"/>
    <x v="1"/>
    <s v="GBP"/>
    <n v="1405461600"/>
    <n v="1403562705"/>
    <b v="0"/>
    <n v="6"/>
    <b v="0"/>
    <s v="theater/plays"/>
    <n v="18"/>
    <n v="69.266666670000006"/>
    <x v="1"/>
  </r>
  <r>
    <x v="2"/>
    <x v="1"/>
    <s v="GBP"/>
    <n v="1468752468"/>
    <n v="1467024468"/>
    <b v="0"/>
    <n v="8"/>
    <b v="0"/>
    <s v="theater/plays"/>
    <n v="20.125"/>
    <n v="69.266666670000006"/>
    <x v="1"/>
  </r>
  <r>
    <x v="2"/>
    <x v="0"/>
    <s v="USD"/>
    <n v="1407808438"/>
    <n v="1405217355"/>
    <b v="0"/>
    <n v="14"/>
    <b v="0"/>
    <s v="theater/plays"/>
    <n v="17.899999999999999"/>
    <n v="69.266666670000006"/>
    <x v="1"/>
  </r>
  <r>
    <x v="2"/>
    <x v="0"/>
    <s v="USD"/>
    <n v="1450389950"/>
    <n v="1447797950"/>
    <b v="0"/>
    <n v="0"/>
    <b v="0"/>
    <s v="theater/plays"/>
    <n v="0"/>
    <n v="69.266666670000006"/>
    <x v="1"/>
  </r>
  <r>
    <x v="2"/>
    <x v="0"/>
    <s v="USD"/>
    <n v="1409980144"/>
    <n v="1407388144"/>
    <b v="0"/>
    <n v="4"/>
    <b v="0"/>
    <s v="theater/plays"/>
    <n v="2"/>
    <n v="69.266666670000006"/>
    <x v="1"/>
  </r>
  <r>
    <x v="2"/>
    <x v="0"/>
    <s v="USD"/>
    <n v="1404406964"/>
    <n v="1401814964"/>
    <b v="0"/>
    <n v="0"/>
    <b v="0"/>
    <s v="theater/plays"/>
    <n v="0"/>
    <n v="69.266666670000006"/>
    <x v="1"/>
  </r>
  <r>
    <x v="2"/>
    <x v="0"/>
    <s v="USD"/>
    <n v="1404532740"/>
    <n v="1401823952"/>
    <b v="0"/>
    <n v="0"/>
    <b v="0"/>
    <s v="theater/plays"/>
    <n v="0"/>
    <n v="69.266666670000006"/>
    <x v="1"/>
  </r>
  <r>
    <x v="2"/>
    <x v="0"/>
    <s v="USD"/>
    <n v="1407689102"/>
    <n v="1405097102"/>
    <b v="0"/>
    <n v="1"/>
    <b v="0"/>
    <s v="theater/plays"/>
    <n v="10"/>
    <n v="69.266666670000006"/>
    <x v="1"/>
  </r>
  <r>
    <x v="2"/>
    <x v="0"/>
    <s v="USD"/>
    <n v="1475918439"/>
    <n v="1473326439"/>
    <b v="0"/>
    <n v="1"/>
    <b v="0"/>
    <s v="theater/plays"/>
    <n v="2.3764705882352941"/>
    <n v="69.266666670000006"/>
    <x v="1"/>
  </r>
  <r>
    <x v="2"/>
    <x v="1"/>
    <s v="GBP"/>
    <n v="1436137140"/>
    <n v="1433833896"/>
    <b v="0"/>
    <n v="1"/>
    <b v="0"/>
    <s v="theater/plays"/>
    <n v="1"/>
    <n v="69.266666670000006"/>
    <x v="1"/>
  </r>
  <r>
    <x v="0"/>
    <x v="0"/>
    <s v="USD"/>
    <n v="1455602340"/>
    <n v="1453827436"/>
    <b v="0"/>
    <n v="52"/>
    <b v="1"/>
    <s v="theater/musical"/>
    <n v="103.52"/>
    <n v="69.266666670000006"/>
    <x v="1"/>
  </r>
  <r>
    <x v="0"/>
    <x v="0"/>
    <s v="USD"/>
    <n v="1461902340"/>
    <n v="1459220588"/>
    <b v="0"/>
    <n v="7"/>
    <b v="1"/>
    <s v="theater/musical"/>
    <n v="105"/>
    <n v="69.266666670000006"/>
    <x v="1"/>
  </r>
  <r>
    <x v="0"/>
    <x v="0"/>
    <s v="USD"/>
    <n v="1423555140"/>
    <n v="1421105608"/>
    <b v="0"/>
    <n v="28"/>
    <b v="1"/>
    <s v="theater/musical"/>
    <n v="100.44999999999999"/>
    <n v="69.266666670000006"/>
    <x v="1"/>
  </r>
  <r>
    <x v="0"/>
    <x v="0"/>
    <s v="USD"/>
    <n v="1459641073"/>
    <n v="1454460673"/>
    <b v="0"/>
    <n v="11"/>
    <b v="1"/>
    <s v="theater/musical"/>
    <n v="132.6"/>
    <n v="69.266666670000006"/>
    <x v="1"/>
  </r>
  <r>
    <x v="0"/>
    <x v="1"/>
    <s v="GBP"/>
    <n v="1476651600"/>
    <n v="1473189335"/>
    <b v="0"/>
    <n v="15"/>
    <b v="1"/>
    <s v="theater/musical"/>
    <n v="112.99999999999999"/>
    <n v="69.266666670000006"/>
    <x v="1"/>
  </r>
  <r>
    <x v="0"/>
    <x v="0"/>
    <s v="USD"/>
    <n v="1433289600"/>
    <n v="1430768800"/>
    <b v="0"/>
    <n v="30"/>
    <b v="1"/>
    <s v="theater/musical"/>
    <n v="103.34"/>
    <n v="69.266666670000006"/>
    <x v="1"/>
  </r>
  <r>
    <x v="0"/>
    <x v="0"/>
    <s v="USD"/>
    <n v="1406350740"/>
    <n v="1403125737"/>
    <b v="0"/>
    <n v="27"/>
    <b v="1"/>
    <s v="theater/musical"/>
    <n v="120"/>
    <n v="69.266666670000006"/>
    <x v="1"/>
  </r>
  <r>
    <x v="0"/>
    <x v="1"/>
    <s v="GBP"/>
    <n v="1460753307"/>
    <n v="1458161307"/>
    <b v="0"/>
    <n v="28"/>
    <b v="1"/>
    <s v="theater/musical"/>
    <n v="129.63636363636363"/>
    <n v="69.266666670000006"/>
    <x v="1"/>
  </r>
  <r>
    <x v="0"/>
    <x v="0"/>
    <s v="USD"/>
    <n v="1402515198"/>
    <n v="1399923198"/>
    <b v="0"/>
    <n v="17"/>
    <b v="1"/>
    <s v="theater/musical"/>
    <n v="101.11111111111111"/>
    <n v="69.266666670000006"/>
    <x v="1"/>
  </r>
  <r>
    <x v="0"/>
    <x v="0"/>
    <s v="USD"/>
    <n v="1417465515"/>
    <n v="1415737515"/>
    <b v="0"/>
    <n v="50"/>
    <b v="1"/>
    <s v="theater/musical"/>
    <n v="108.51428571428572"/>
    <n v="69.266666670000006"/>
    <x v="1"/>
  </r>
  <r>
    <x v="0"/>
    <x v="0"/>
    <s v="USD"/>
    <n v="1400475600"/>
    <n v="1397819938"/>
    <b v="0"/>
    <n v="26"/>
    <b v="1"/>
    <s v="theater/musical"/>
    <n v="102.33333333333334"/>
    <n v="69.266666670000006"/>
    <x v="1"/>
  </r>
  <r>
    <x v="0"/>
    <x v="0"/>
    <s v="USD"/>
    <n v="1440556553"/>
    <n v="1435372553"/>
    <b v="0"/>
    <n v="88"/>
    <b v="1"/>
    <s v="theater/musical"/>
    <n v="110.24425000000002"/>
    <n v="69.266666670000006"/>
    <x v="1"/>
  </r>
  <r>
    <x v="0"/>
    <x v="0"/>
    <s v="USD"/>
    <n v="1399293386"/>
    <n v="1397133386"/>
    <b v="0"/>
    <n v="91"/>
    <b v="1"/>
    <s v="theater/musical"/>
    <n v="101.0154"/>
    <n v="69.266666670000006"/>
    <x v="1"/>
  </r>
  <r>
    <x v="0"/>
    <x v="1"/>
    <s v="GBP"/>
    <n v="1439247600"/>
    <n v="1434625937"/>
    <b v="0"/>
    <n v="3"/>
    <b v="1"/>
    <s v="theater/musical"/>
    <n v="100"/>
    <n v="69.266666670000006"/>
    <x v="1"/>
  </r>
  <r>
    <x v="0"/>
    <x v="1"/>
    <s v="GBP"/>
    <n v="1438543889"/>
    <n v="1436383889"/>
    <b v="0"/>
    <n v="28"/>
    <b v="1"/>
    <s v="theater/musical"/>
    <n v="106.24"/>
    <n v="69.266666670000006"/>
    <x v="1"/>
  </r>
  <r>
    <x v="0"/>
    <x v="0"/>
    <s v="USD"/>
    <n v="1427907626"/>
    <n v="1425319226"/>
    <b v="0"/>
    <n v="77"/>
    <b v="1"/>
    <s v="theater/musical"/>
    <n v="100"/>
    <n v="69.266666670000006"/>
    <x v="1"/>
  </r>
  <r>
    <x v="0"/>
    <x v="0"/>
    <s v="USD"/>
    <n v="1464482160"/>
    <n v="1462824832"/>
    <b v="0"/>
    <n v="27"/>
    <b v="1"/>
    <s v="theater/musical"/>
    <n v="100"/>
    <n v="69.266666670000006"/>
    <x v="1"/>
  </r>
  <r>
    <x v="0"/>
    <x v="0"/>
    <s v="USD"/>
    <n v="1406745482"/>
    <n v="1404153482"/>
    <b v="0"/>
    <n v="107"/>
    <b v="1"/>
    <s v="theater/musical"/>
    <n v="113.45714285714286"/>
    <n v="69.266666670000006"/>
    <x v="1"/>
  </r>
  <r>
    <x v="0"/>
    <x v="0"/>
    <s v="USD"/>
    <n v="1404360045"/>
    <n v="1401336045"/>
    <b v="0"/>
    <n v="96"/>
    <b v="1"/>
    <s v="theater/musical"/>
    <n v="102.65010000000001"/>
    <n v="69.266666670000006"/>
    <x v="1"/>
  </r>
  <r>
    <x v="0"/>
    <x v="0"/>
    <s v="USD"/>
    <n v="1425185940"/>
    <n v="1423960097"/>
    <b v="0"/>
    <n v="56"/>
    <b v="1"/>
    <s v="theater/musical"/>
    <n v="116.75"/>
    <n v="69.266666670000006"/>
    <x v="1"/>
  </r>
  <r>
    <x v="0"/>
    <x v="0"/>
    <s v="USD"/>
    <n v="1402594090"/>
    <n v="1400002090"/>
    <b v="0"/>
    <n v="58"/>
    <b v="1"/>
    <s v="theater/musical"/>
    <n v="107.65274999999998"/>
    <n v="69.266666670000006"/>
    <x v="1"/>
  </r>
  <r>
    <x v="0"/>
    <x v="0"/>
    <s v="USD"/>
    <n v="1460730079"/>
    <n v="1458138079"/>
    <b v="0"/>
    <n v="15"/>
    <b v="1"/>
    <s v="theater/musical"/>
    <n v="100"/>
    <n v="69.266666670000006"/>
    <x v="1"/>
  </r>
  <r>
    <x v="0"/>
    <x v="1"/>
    <s v="GBP"/>
    <n v="1434234010"/>
    <n v="1431642010"/>
    <b v="0"/>
    <n v="20"/>
    <b v="1"/>
    <s v="theater/musical"/>
    <n v="100"/>
    <n v="69.266666670000006"/>
    <x v="1"/>
  </r>
  <r>
    <x v="0"/>
    <x v="0"/>
    <s v="USD"/>
    <n v="1463529600"/>
    <n v="1462307652"/>
    <b v="0"/>
    <n v="38"/>
    <b v="1"/>
    <s v="theater/musical"/>
    <n v="146"/>
    <n v="69.266666670000006"/>
    <x v="1"/>
  </r>
  <r>
    <x v="0"/>
    <x v="0"/>
    <s v="USD"/>
    <n v="1480399200"/>
    <n v="1478616506"/>
    <b v="0"/>
    <n v="33"/>
    <b v="1"/>
    <s v="theater/musical"/>
    <n v="110.2"/>
    <n v="69.266666670000006"/>
    <x v="1"/>
  </r>
  <r>
    <x v="0"/>
    <x v="0"/>
    <s v="USD"/>
    <n v="1479175680"/>
    <n v="1476317247"/>
    <b v="0"/>
    <n v="57"/>
    <b v="1"/>
    <s v="theater/musical"/>
    <n v="108.2"/>
    <n v="69.266666670000006"/>
    <x v="1"/>
  </r>
  <r>
    <x v="0"/>
    <x v="5"/>
    <s v="CAD"/>
    <n v="1428606055"/>
    <n v="1427223655"/>
    <b v="0"/>
    <n v="25"/>
    <b v="1"/>
    <s v="theater/musical"/>
    <n v="100"/>
    <n v="69.266666670000006"/>
    <x v="1"/>
  </r>
  <r>
    <x v="0"/>
    <x v="0"/>
    <s v="USD"/>
    <n v="1428552000"/>
    <n v="1426199843"/>
    <b v="0"/>
    <n v="14"/>
    <b v="1"/>
    <s v="theater/musical"/>
    <n v="100.25"/>
    <n v="69.266666670000006"/>
    <x v="1"/>
  </r>
  <r>
    <x v="0"/>
    <x v="0"/>
    <s v="USD"/>
    <n v="1406854800"/>
    <n v="1403599778"/>
    <b v="0"/>
    <n v="94"/>
    <b v="1"/>
    <s v="theater/musical"/>
    <n v="106.71250000000001"/>
    <n v="69.266666670000006"/>
    <x v="1"/>
  </r>
  <r>
    <x v="0"/>
    <x v="0"/>
    <s v="USD"/>
    <n v="1411790400"/>
    <n v="1409884821"/>
    <b v="0"/>
    <n v="59"/>
    <b v="1"/>
    <s v="theater/musical"/>
    <n v="143.19999999999999"/>
    <n v="69.266666670000006"/>
    <x v="1"/>
  </r>
  <r>
    <x v="0"/>
    <x v="0"/>
    <s v="USD"/>
    <n v="1423942780"/>
    <n v="1418758780"/>
    <b v="0"/>
    <n v="36"/>
    <b v="1"/>
    <s v="theater/musical"/>
    <n v="105.04166666666667"/>
    <n v="69.266666670000006"/>
    <x v="1"/>
  </r>
  <r>
    <x v="0"/>
    <x v="0"/>
    <s v="USD"/>
    <n v="1459010340"/>
    <n v="1456421940"/>
    <b v="0"/>
    <n v="115"/>
    <b v="1"/>
    <s v="theater/musical"/>
    <n v="103.98"/>
    <n v="69.266666670000006"/>
    <x v="1"/>
  </r>
  <r>
    <x v="0"/>
    <x v="0"/>
    <s v="USD"/>
    <n v="1436817960"/>
    <n v="1433999785"/>
    <b v="0"/>
    <n v="30"/>
    <b v="1"/>
    <s v="theater/musical"/>
    <n v="120"/>
    <n v="69.266666670000006"/>
    <x v="1"/>
  </r>
  <r>
    <x v="0"/>
    <x v="0"/>
    <s v="USD"/>
    <n v="1410210685"/>
    <n v="1408050685"/>
    <b v="0"/>
    <n v="52"/>
    <b v="1"/>
    <s v="theater/musical"/>
    <n v="109.66666666666667"/>
    <n v="69.266666670000006"/>
    <x v="1"/>
  </r>
  <r>
    <x v="0"/>
    <x v="1"/>
    <s v="GBP"/>
    <n v="1469401200"/>
    <n v="1466887297"/>
    <b v="0"/>
    <n v="27"/>
    <b v="1"/>
    <s v="theater/musical"/>
    <n v="101.75"/>
    <n v="69.266666670000006"/>
    <x v="1"/>
  </r>
  <r>
    <x v="0"/>
    <x v="0"/>
    <s v="USD"/>
    <n v="1458057600"/>
    <n v="1455938520"/>
    <b v="0"/>
    <n v="24"/>
    <b v="1"/>
    <s v="theater/musical"/>
    <n v="128.91666666666666"/>
    <n v="69.266666670000006"/>
    <x v="1"/>
  </r>
  <r>
    <x v="0"/>
    <x v="5"/>
    <s v="CAD"/>
    <n v="1468193532"/>
    <n v="1465601532"/>
    <b v="0"/>
    <n v="10"/>
    <b v="1"/>
    <s v="theater/musical"/>
    <n v="114.99999999999999"/>
    <n v="69.266666670000006"/>
    <x v="1"/>
  </r>
  <r>
    <x v="0"/>
    <x v="1"/>
    <s v="GBP"/>
    <n v="1470132180"/>
    <n v="1467040769"/>
    <b v="0"/>
    <n v="30"/>
    <b v="1"/>
    <s v="theater/musical"/>
    <n v="150.75"/>
    <n v="69.266666670000006"/>
    <x v="1"/>
  </r>
  <r>
    <x v="0"/>
    <x v="0"/>
    <s v="USD"/>
    <n v="1464310475"/>
    <n v="1461718475"/>
    <b v="0"/>
    <n v="71"/>
    <b v="1"/>
    <s v="theater/musical"/>
    <n v="110.96666666666665"/>
    <n v="69.266666670000006"/>
    <x v="1"/>
  </r>
  <r>
    <x v="0"/>
    <x v="0"/>
    <s v="USD"/>
    <n v="1436587140"/>
    <n v="1434113406"/>
    <b v="0"/>
    <n v="10"/>
    <b v="1"/>
    <s v="theater/musical"/>
    <n v="100.28571428571429"/>
    <n v="69.266666670000006"/>
    <x v="1"/>
  </r>
  <r>
    <x v="2"/>
    <x v="0"/>
    <s v="USD"/>
    <n v="1450887480"/>
    <n v="1448469719"/>
    <b v="0"/>
    <n v="1"/>
    <b v="0"/>
    <s v="theater/musical"/>
    <n v="0.66666666666666674"/>
    <n v="69.266666670000006"/>
    <x v="1"/>
  </r>
  <r>
    <x v="2"/>
    <x v="1"/>
    <s v="GBP"/>
    <n v="1434395418"/>
    <n v="1431630618"/>
    <b v="0"/>
    <n v="4"/>
    <b v="0"/>
    <s v="theater/musical"/>
    <n v="3.267605633802817"/>
    <n v="69.266666670000006"/>
    <x v="1"/>
  </r>
  <r>
    <x v="2"/>
    <x v="0"/>
    <s v="USD"/>
    <n v="1479834023"/>
    <n v="1477238423"/>
    <b v="0"/>
    <n v="0"/>
    <b v="0"/>
    <s v="theater/musical"/>
    <n v="0"/>
    <n v="69.266666670000006"/>
    <x v="1"/>
  </r>
  <r>
    <x v="2"/>
    <x v="0"/>
    <s v="USD"/>
    <n v="1404664592"/>
    <n v="1399480592"/>
    <b v="0"/>
    <n v="0"/>
    <b v="0"/>
    <s v="theater/musical"/>
    <n v="0"/>
    <n v="69.266666670000006"/>
    <x v="1"/>
  </r>
  <r>
    <x v="2"/>
    <x v="0"/>
    <s v="USD"/>
    <n v="1436957022"/>
    <n v="1434365022"/>
    <b v="0"/>
    <n v="2"/>
    <b v="0"/>
    <s v="theater/musical"/>
    <n v="0.27999999999999997"/>
    <n v="69.266666670000006"/>
    <x v="1"/>
  </r>
  <r>
    <x v="2"/>
    <x v="0"/>
    <s v="USD"/>
    <n v="1418769129"/>
    <n v="1416954729"/>
    <b v="0"/>
    <n v="24"/>
    <b v="0"/>
    <s v="theater/musical"/>
    <n v="59.657142857142851"/>
    <n v="69.266666670000006"/>
    <x v="1"/>
  </r>
  <r>
    <x v="2"/>
    <x v="1"/>
    <s v="GBP"/>
    <n v="1433685354"/>
    <n v="1431093354"/>
    <b v="0"/>
    <n v="1"/>
    <b v="0"/>
    <s v="theater/musical"/>
    <n v="1"/>
    <n v="69.266666670000006"/>
    <x v="1"/>
  </r>
  <r>
    <x v="2"/>
    <x v="1"/>
    <s v="GBP"/>
    <n v="1440801000"/>
    <n v="1437042490"/>
    <b v="0"/>
    <n v="2"/>
    <b v="0"/>
    <s v="theater/musical"/>
    <n v="1.6666666666666667"/>
    <n v="69.266666670000006"/>
    <x v="1"/>
  </r>
  <r>
    <x v="2"/>
    <x v="0"/>
    <s v="USD"/>
    <n v="1484354556"/>
    <n v="1479170556"/>
    <b v="0"/>
    <n v="1"/>
    <b v="0"/>
    <s v="theater/musical"/>
    <n v="4.4444444444444444E-3"/>
    <n v="69.266666670000006"/>
    <x v="1"/>
  </r>
  <r>
    <x v="2"/>
    <x v="0"/>
    <s v="USD"/>
    <n v="1429564165"/>
    <n v="1426972165"/>
    <b v="0"/>
    <n v="37"/>
    <b v="0"/>
    <s v="theater/musical"/>
    <n v="89.666666666666657"/>
    <n v="69.266666670000006"/>
    <x v="1"/>
  </r>
  <r>
    <x v="2"/>
    <x v="0"/>
    <s v="USD"/>
    <n v="1407691248"/>
    <n v="1405099248"/>
    <b v="0"/>
    <n v="5"/>
    <b v="0"/>
    <s v="theater/musical"/>
    <n v="1.4642857142857144"/>
    <n v="69.266666670000006"/>
    <x v="1"/>
  </r>
  <r>
    <x v="2"/>
    <x v="0"/>
    <s v="USD"/>
    <n v="1457734843"/>
    <n v="1455142843"/>
    <b v="0"/>
    <n v="4"/>
    <b v="0"/>
    <s v="theater/musical"/>
    <n v="4.0199999999999996"/>
    <n v="69.266666670000006"/>
    <x v="1"/>
  </r>
  <r>
    <x v="2"/>
    <x v="0"/>
    <s v="USD"/>
    <n v="1420952340"/>
    <n v="1418146883"/>
    <b v="0"/>
    <n v="16"/>
    <b v="0"/>
    <s v="theater/musical"/>
    <n v="4.004545454545454"/>
    <n v="69.266666670000006"/>
    <x v="1"/>
  </r>
  <r>
    <x v="2"/>
    <x v="0"/>
    <s v="USD"/>
    <n v="1420215216"/>
    <n v="1417536816"/>
    <b v="0"/>
    <n v="9"/>
    <b v="0"/>
    <s v="theater/musical"/>
    <n v="8.52"/>
    <n v="69.266666670000006"/>
    <x v="1"/>
  </r>
  <r>
    <x v="2"/>
    <x v="0"/>
    <s v="USD"/>
    <n v="1445482906"/>
    <n v="1442890906"/>
    <b v="0"/>
    <n v="0"/>
    <b v="0"/>
    <s v="theater/musical"/>
    <n v="0"/>
    <n v="69.266666670000006"/>
    <x v="1"/>
  </r>
  <r>
    <x v="2"/>
    <x v="0"/>
    <s v="USD"/>
    <n v="1457133568"/>
    <n v="1454541568"/>
    <b v="0"/>
    <n v="40"/>
    <b v="0"/>
    <s v="theater/musical"/>
    <n v="19.650000000000002"/>
    <n v="69.266666670000006"/>
    <x v="1"/>
  </r>
  <r>
    <x v="2"/>
    <x v="0"/>
    <s v="USD"/>
    <n v="1469948400"/>
    <n v="1465172024"/>
    <b v="0"/>
    <n v="0"/>
    <b v="0"/>
    <s v="theater/musical"/>
    <n v="0"/>
    <n v="69.266666670000006"/>
    <x v="1"/>
  </r>
  <r>
    <x v="2"/>
    <x v="0"/>
    <s v="USD"/>
    <n v="1411852640"/>
    <n v="1406668640"/>
    <b v="0"/>
    <n v="2"/>
    <b v="0"/>
    <s v="theater/musical"/>
    <n v="2E-3"/>
    <n v="69.266666670000006"/>
    <x v="1"/>
  </r>
  <r>
    <x v="2"/>
    <x v="2"/>
    <s v="AUD"/>
    <n v="1404022381"/>
    <n v="1402294381"/>
    <b v="0"/>
    <n v="1"/>
    <b v="0"/>
    <s v="theater/musical"/>
    <n v="6.6666666666666666E-2"/>
    <n v="69.266666670000006"/>
    <x v="1"/>
  </r>
  <r>
    <x v="2"/>
    <x v="0"/>
    <s v="USD"/>
    <n v="1428097739"/>
    <n v="1427492939"/>
    <b v="0"/>
    <n v="9"/>
    <b v="0"/>
    <s v="theater/musical"/>
    <n v="30.333333333333336"/>
    <n v="69.266666670000006"/>
    <x v="1"/>
  </r>
  <r>
    <x v="0"/>
    <x v="1"/>
    <s v="GBP"/>
    <n v="1429955619"/>
    <n v="1424775219"/>
    <b v="0"/>
    <n v="24"/>
    <b v="1"/>
    <s v="theater/plays"/>
    <n v="100"/>
    <n v="69.266666670000006"/>
    <x v="1"/>
  </r>
  <r>
    <x v="0"/>
    <x v="1"/>
    <s v="GBP"/>
    <n v="1406761200"/>
    <n v="1402403907"/>
    <b v="0"/>
    <n v="38"/>
    <b v="1"/>
    <s v="theater/plays"/>
    <n v="101.25"/>
    <n v="69.266666670000006"/>
    <x v="1"/>
  </r>
  <r>
    <x v="0"/>
    <x v="0"/>
    <s v="USD"/>
    <n v="1426965758"/>
    <n v="1424377358"/>
    <b v="0"/>
    <n v="26"/>
    <b v="1"/>
    <s v="theater/plays"/>
    <n v="121.73333333333333"/>
    <n v="69.266666670000006"/>
    <x v="1"/>
  </r>
  <r>
    <x v="0"/>
    <x v="1"/>
    <s v="GBP"/>
    <n v="1464692400"/>
    <n v="1461769373"/>
    <b v="0"/>
    <n v="19"/>
    <b v="1"/>
    <s v="theater/plays"/>
    <n v="330"/>
    <n v="69.266666670000006"/>
    <x v="1"/>
  </r>
  <r>
    <x v="0"/>
    <x v="5"/>
    <s v="CAD"/>
    <n v="1433131140"/>
    <n v="1429120908"/>
    <b v="0"/>
    <n v="11"/>
    <b v="1"/>
    <s v="theater/plays"/>
    <n v="109.55"/>
    <n v="69.266666670000006"/>
    <x v="1"/>
  </r>
  <r>
    <x v="0"/>
    <x v="0"/>
    <s v="USD"/>
    <n v="1465940580"/>
    <n v="1462603021"/>
    <b v="0"/>
    <n v="27"/>
    <b v="1"/>
    <s v="theater/plays"/>
    <n v="100.95190476190474"/>
    <n v="69.266666670000006"/>
    <x v="1"/>
  </r>
  <r>
    <x v="0"/>
    <x v="0"/>
    <s v="USD"/>
    <n v="1427860740"/>
    <n v="1424727712"/>
    <b v="0"/>
    <n v="34"/>
    <b v="1"/>
    <s v="theater/plays"/>
    <n v="140.13333333333333"/>
    <n v="69.266666670000006"/>
    <x v="1"/>
  </r>
  <r>
    <x v="0"/>
    <x v="1"/>
    <s v="GBP"/>
    <n v="1440111600"/>
    <n v="1437545657"/>
    <b v="0"/>
    <n v="20"/>
    <b v="1"/>
    <s v="theater/plays"/>
    <n v="100.001"/>
    <n v="69.266666670000006"/>
    <x v="1"/>
  </r>
  <r>
    <x v="0"/>
    <x v="0"/>
    <s v="USD"/>
    <n v="1405614823"/>
    <n v="1403022823"/>
    <b v="0"/>
    <n v="37"/>
    <b v="1"/>
    <s v="theater/plays"/>
    <n v="119.238"/>
    <n v="69.266666670000006"/>
    <x v="1"/>
  </r>
  <r>
    <x v="0"/>
    <x v="0"/>
    <s v="USD"/>
    <n v="1445659140"/>
    <n v="1444236216"/>
    <b v="0"/>
    <n v="20"/>
    <b v="1"/>
    <s v="theater/plays"/>
    <n v="107.25"/>
    <n v="69.266666670000006"/>
    <x v="1"/>
  </r>
  <r>
    <x v="0"/>
    <x v="0"/>
    <s v="USD"/>
    <n v="1426187582"/>
    <n v="1423599182"/>
    <b v="0"/>
    <n v="10"/>
    <b v="1"/>
    <s v="theater/plays"/>
    <n v="227.99999999999997"/>
    <n v="69.266666670000006"/>
    <x v="1"/>
  </r>
  <r>
    <x v="0"/>
    <x v="0"/>
    <s v="USD"/>
    <n v="1437166920"/>
    <n v="1435554104"/>
    <b v="0"/>
    <n v="26"/>
    <b v="1"/>
    <s v="theater/plays"/>
    <n v="106.4"/>
    <n v="69.266666670000006"/>
    <x v="1"/>
  </r>
  <r>
    <x v="0"/>
    <x v="1"/>
    <s v="GBP"/>
    <n v="1436110717"/>
    <n v="1433518717"/>
    <b v="0"/>
    <n v="20"/>
    <b v="1"/>
    <s v="theater/plays"/>
    <n v="143.33333333333334"/>
    <n v="69.266666670000006"/>
    <x v="1"/>
  </r>
  <r>
    <x v="0"/>
    <x v="0"/>
    <s v="USD"/>
    <n v="1451881207"/>
    <n v="1449116407"/>
    <b v="0"/>
    <n v="46"/>
    <b v="1"/>
    <s v="theater/plays"/>
    <n v="104.54285714285714"/>
    <n v="69.266666670000006"/>
    <x v="1"/>
  </r>
  <r>
    <x v="0"/>
    <x v="12"/>
    <s v="EUR"/>
    <n v="1453244340"/>
    <n v="1448136417"/>
    <b v="0"/>
    <n v="76"/>
    <b v="1"/>
    <s v="theater/plays"/>
    <n v="110.02000000000001"/>
    <n v="69.266666670000006"/>
    <x v="1"/>
  </r>
  <r>
    <x v="0"/>
    <x v="0"/>
    <s v="USD"/>
    <n v="1437364740"/>
    <n v="1434405044"/>
    <b v="0"/>
    <n v="41"/>
    <b v="1"/>
    <s v="theater/plays"/>
    <n v="106"/>
    <n v="69.266666670000006"/>
    <x v="1"/>
  </r>
  <r>
    <x v="0"/>
    <x v="1"/>
    <s v="GBP"/>
    <n v="1470058860"/>
    <n v="1469026903"/>
    <b v="0"/>
    <n v="7"/>
    <b v="1"/>
    <s v="theater/plays"/>
    <n v="108"/>
    <n v="69.266666670000006"/>
    <x v="1"/>
  </r>
  <r>
    <x v="0"/>
    <x v="0"/>
    <s v="USD"/>
    <n v="1434505214"/>
    <n v="1432690814"/>
    <b v="0"/>
    <n v="49"/>
    <b v="1"/>
    <s v="theater/plays"/>
    <n v="105.42"/>
    <n v="69.266666670000006"/>
    <x v="1"/>
  </r>
  <r>
    <x v="0"/>
    <x v="1"/>
    <s v="GBP"/>
    <n v="1430993394"/>
    <n v="1428401394"/>
    <b v="0"/>
    <n v="26"/>
    <b v="1"/>
    <s v="theater/plays"/>
    <n v="119.16666666666667"/>
    <n v="69.266666670000006"/>
    <x v="1"/>
  </r>
  <r>
    <x v="0"/>
    <x v="1"/>
    <s v="GBP"/>
    <n v="1427414400"/>
    <n v="1422656201"/>
    <b v="0"/>
    <n v="65"/>
    <b v="1"/>
    <s v="theater/plays"/>
    <n v="152.66666666666666"/>
    <n v="69.266666670000006"/>
    <x v="1"/>
  </r>
  <r>
    <x v="0"/>
    <x v="0"/>
    <s v="USD"/>
    <n v="1420033187"/>
    <n v="1414845587"/>
    <b v="0"/>
    <n v="28"/>
    <b v="1"/>
    <s v="theater/plays"/>
    <n v="100"/>
    <n v="69.266666670000006"/>
    <x v="1"/>
  </r>
  <r>
    <x v="0"/>
    <x v="0"/>
    <s v="USD"/>
    <n v="1472676371"/>
    <n v="1470948371"/>
    <b v="0"/>
    <n v="8"/>
    <b v="1"/>
    <s v="theater/plays"/>
    <n v="100.2"/>
    <n v="69.266666670000006"/>
    <x v="1"/>
  </r>
  <r>
    <x v="0"/>
    <x v="0"/>
    <s v="USD"/>
    <n v="1464371211"/>
    <n v="1463161611"/>
    <b v="0"/>
    <n v="3"/>
    <b v="1"/>
    <s v="theater/plays"/>
    <n v="225"/>
    <n v="69.266666670000006"/>
    <x v="1"/>
  </r>
  <r>
    <x v="0"/>
    <x v="0"/>
    <s v="USD"/>
    <n v="1415222545"/>
    <n v="1413404545"/>
    <b v="0"/>
    <n v="9"/>
    <b v="1"/>
    <s v="theater/plays"/>
    <n v="106.02199999999999"/>
    <n v="69.266666670000006"/>
    <x v="1"/>
  </r>
  <r>
    <x v="0"/>
    <x v="0"/>
    <s v="USD"/>
    <n v="1455936335"/>
    <n v="1452048335"/>
    <b v="0"/>
    <n v="9"/>
    <b v="1"/>
    <s v="theater/plays"/>
    <n v="104.66666666666666"/>
    <n v="69.266666670000006"/>
    <x v="1"/>
  </r>
  <r>
    <x v="0"/>
    <x v="5"/>
    <s v="CAD"/>
    <n v="1417460940"/>
    <n v="1416516972"/>
    <b v="0"/>
    <n v="20"/>
    <b v="1"/>
    <s v="theater/plays"/>
    <n v="116.66666666666667"/>
    <n v="69.266666670000006"/>
    <x v="1"/>
  </r>
  <r>
    <x v="0"/>
    <x v="1"/>
    <s v="GBP"/>
    <n v="1434624067"/>
    <n v="1432032067"/>
    <b v="0"/>
    <n v="57"/>
    <b v="1"/>
    <s v="theater/plays"/>
    <n v="109.03333333333333"/>
    <n v="69.266666670000006"/>
    <x v="1"/>
  </r>
  <r>
    <x v="0"/>
    <x v="1"/>
    <s v="GBP"/>
    <n v="1461278208"/>
    <n v="1459463808"/>
    <b v="0"/>
    <n v="8"/>
    <b v="1"/>
    <s v="theater/plays"/>
    <n v="160"/>
    <n v="69.266666670000006"/>
    <x v="1"/>
  </r>
  <r>
    <x v="0"/>
    <x v="0"/>
    <s v="USD"/>
    <n v="1470197340"/>
    <n v="1467497652"/>
    <b v="0"/>
    <n v="14"/>
    <b v="1"/>
    <s v="theater/plays"/>
    <n v="112.5"/>
    <n v="69.266666670000006"/>
    <x v="1"/>
  </r>
  <r>
    <x v="0"/>
    <x v="1"/>
    <s v="GBP"/>
    <n v="1435947758"/>
    <n v="1432837358"/>
    <b v="0"/>
    <n v="17"/>
    <b v="1"/>
    <s v="theater/plays"/>
    <n v="102.1"/>
    <n v="69.266666670000006"/>
    <x v="1"/>
  </r>
  <r>
    <x v="0"/>
    <x v="11"/>
    <s v="SEK"/>
    <n v="1432314209"/>
    <n v="1429722209"/>
    <b v="0"/>
    <n v="100"/>
    <b v="1"/>
    <s v="theater/plays"/>
    <n v="100.824"/>
    <n v="69.266666670000006"/>
    <x v="1"/>
  </r>
  <r>
    <x v="0"/>
    <x v="0"/>
    <s v="USD"/>
    <n v="1438226724"/>
    <n v="1433042724"/>
    <b v="0"/>
    <n v="32"/>
    <b v="1"/>
    <s v="theater/plays"/>
    <n v="101.25"/>
    <n v="69.266666670000006"/>
    <x v="1"/>
  </r>
  <r>
    <x v="0"/>
    <x v="1"/>
    <s v="GBP"/>
    <n v="1459180229"/>
    <n v="1457023829"/>
    <b v="0"/>
    <n v="3"/>
    <b v="1"/>
    <s v="theater/plays"/>
    <n v="6500"/>
    <n v="69.266666670000006"/>
    <x v="1"/>
  </r>
  <r>
    <x v="2"/>
    <x v="0"/>
    <s v="USD"/>
    <n v="1405882287"/>
    <n v="1400698287"/>
    <b v="1"/>
    <n v="34"/>
    <b v="0"/>
    <s v="theater/plays"/>
    <n v="8.7200000000000006"/>
    <n v="69.266666670000006"/>
    <x v="1"/>
  </r>
  <r>
    <x v="2"/>
    <x v="1"/>
    <s v="GBP"/>
    <n v="1399809052"/>
    <n v="1397217052"/>
    <b v="1"/>
    <n v="23"/>
    <b v="0"/>
    <s v="theater/plays"/>
    <n v="21.94"/>
    <n v="69.266666670000006"/>
    <x v="1"/>
  </r>
  <r>
    <x v="2"/>
    <x v="0"/>
    <s v="USD"/>
    <n v="1401587064"/>
    <n v="1399427064"/>
    <b v="1"/>
    <n v="19"/>
    <b v="0"/>
    <s v="theater/plays"/>
    <n v="21.3"/>
    <n v="69.266666670000006"/>
    <x v="1"/>
  </r>
  <r>
    <x v="2"/>
    <x v="0"/>
    <s v="USD"/>
    <n v="1401778740"/>
    <n v="1399474134"/>
    <b v="1"/>
    <n v="50"/>
    <b v="0"/>
    <s v="theater/plays"/>
    <n v="41.489795918367342"/>
    <n v="69.266666670000006"/>
    <x v="1"/>
  </r>
  <r>
    <x v="2"/>
    <x v="0"/>
    <s v="USD"/>
    <n v="1443711774"/>
    <n v="1441119774"/>
    <b v="1"/>
    <n v="12"/>
    <b v="0"/>
    <s v="theater/plays"/>
    <n v="2.105"/>
    <n v="69.266666670000006"/>
    <x v="1"/>
  </r>
  <r>
    <x v="2"/>
    <x v="0"/>
    <s v="USD"/>
    <n v="1412405940"/>
    <n v="1409721542"/>
    <b v="1"/>
    <n v="8"/>
    <b v="0"/>
    <s v="theater/plays"/>
    <n v="2.7"/>
    <n v="69.266666670000006"/>
    <x v="1"/>
  </r>
  <r>
    <x v="2"/>
    <x v="0"/>
    <s v="USD"/>
    <n v="1437283391"/>
    <n v="1433395391"/>
    <b v="1"/>
    <n v="9"/>
    <b v="0"/>
    <s v="theater/plays"/>
    <n v="16.161904761904761"/>
    <n v="69.266666670000006"/>
    <x v="1"/>
  </r>
  <r>
    <x v="2"/>
    <x v="0"/>
    <s v="USD"/>
    <n v="1445196989"/>
    <n v="1442604989"/>
    <b v="1"/>
    <n v="43"/>
    <b v="0"/>
    <s v="theater/plays"/>
    <n v="16.376923076923077"/>
    <n v="69.266666670000006"/>
    <x v="1"/>
  </r>
  <r>
    <x v="2"/>
    <x v="12"/>
    <s v="EUR"/>
    <n v="1434047084"/>
    <n v="1431455084"/>
    <b v="1"/>
    <n v="28"/>
    <b v="0"/>
    <s v="theater/plays"/>
    <n v="7.043333333333333"/>
    <n v="69.266666670000006"/>
    <x v="1"/>
  </r>
  <r>
    <x v="2"/>
    <x v="0"/>
    <s v="USD"/>
    <n v="1420081143"/>
    <n v="1417489143"/>
    <b v="1"/>
    <n v="4"/>
    <b v="0"/>
    <s v="theater/plays"/>
    <n v="3.8"/>
    <n v="69.266666670000006"/>
    <x v="1"/>
  </r>
  <r>
    <x v="2"/>
    <x v="1"/>
    <s v="GBP"/>
    <n v="1437129179"/>
    <n v="1434537179"/>
    <b v="1"/>
    <n v="24"/>
    <b v="0"/>
    <s v="theater/plays"/>
    <n v="34.08"/>
    <n v="69.266666670000006"/>
    <x v="1"/>
  </r>
  <r>
    <x v="2"/>
    <x v="0"/>
    <s v="USD"/>
    <n v="1427427276"/>
    <n v="1425270876"/>
    <b v="0"/>
    <n v="2"/>
    <b v="0"/>
    <s v="theater/plays"/>
    <n v="0.2"/>
    <n v="69.266666670000006"/>
    <x v="1"/>
  </r>
  <r>
    <x v="2"/>
    <x v="0"/>
    <s v="USD"/>
    <n v="1409602178"/>
    <n v="1406578178"/>
    <b v="0"/>
    <n v="2"/>
    <b v="0"/>
    <s v="theater/plays"/>
    <n v="2.5999999999999999E-2"/>
    <n v="69.266666670000006"/>
    <x v="1"/>
  </r>
  <r>
    <x v="2"/>
    <x v="0"/>
    <s v="USD"/>
    <n v="1431206058"/>
    <n v="1428614058"/>
    <b v="0"/>
    <n v="20"/>
    <b v="0"/>
    <s v="theater/plays"/>
    <n v="16.254545454545454"/>
    <n v="69.266666670000006"/>
    <x v="1"/>
  </r>
  <r>
    <x v="2"/>
    <x v="0"/>
    <s v="USD"/>
    <n v="1427408271"/>
    <n v="1424819871"/>
    <b v="0"/>
    <n v="1"/>
    <b v="0"/>
    <s v="theater/plays"/>
    <n v="2.5"/>
    <n v="69.266666670000006"/>
    <x v="1"/>
  </r>
  <r>
    <x v="2"/>
    <x v="0"/>
    <s v="USD"/>
    <n v="1425833403"/>
    <n v="1423245003"/>
    <b v="0"/>
    <n v="1"/>
    <b v="0"/>
    <s v="theater/plays"/>
    <n v="0.02"/>
    <n v="69.266666670000006"/>
    <x v="1"/>
  </r>
  <r>
    <x v="2"/>
    <x v="0"/>
    <s v="USD"/>
    <n v="1406913120"/>
    <n v="1404927690"/>
    <b v="0"/>
    <n v="4"/>
    <b v="0"/>
    <s v="theater/plays"/>
    <n v="5.2"/>
    <n v="69.266666670000006"/>
    <x v="1"/>
  </r>
  <r>
    <x v="2"/>
    <x v="1"/>
    <s v="GBP"/>
    <n v="1432328400"/>
    <n v="1430734844"/>
    <b v="0"/>
    <n v="1"/>
    <b v="0"/>
    <s v="theater/plays"/>
    <n v="2"/>
    <n v="69.266666670000006"/>
    <x v="1"/>
  </r>
  <r>
    <x v="2"/>
    <x v="0"/>
    <s v="USD"/>
    <n v="1403730000"/>
    <n v="1401485207"/>
    <b v="0"/>
    <n v="1"/>
    <b v="0"/>
    <s v="theater/plays"/>
    <n v="0.04"/>
    <n v="69.266666670000006"/>
    <x v="1"/>
  </r>
  <r>
    <x v="2"/>
    <x v="0"/>
    <s v="USD"/>
    <n v="1407858710"/>
    <n v="1405266710"/>
    <b v="0"/>
    <n v="13"/>
    <b v="0"/>
    <s v="theater/plays"/>
    <n v="17.666666666666668"/>
    <n v="69.266666670000006"/>
    <x v="1"/>
  </r>
  <r>
    <x v="2"/>
    <x v="0"/>
    <s v="USD"/>
    <n v="1415828820"/>
    <n v="1412258977"/>
    <b v="0"/>
    <n v="1"/>
    <b v="0"/>
    <s v="theater/plays"/>
    <n v="5"/>
    <n v="69.266666670000006"/>
    <x v="1"/>
  </r>
  <r>
    <x v="2"/>
    <x v="0"/>
    <s v="USD"/>
    <n v="1473699540"/>
    <n v="1472451356"/>
    <b v="0"/>
    <n v="1"/>
    <b v="0"/>
    <s v="theater/plays"/>
    <n v="1.3333333333333334E-2"/>
    <n v="69.266666670000006"/>
    <x v="1"/>
  </r>
  <r>
    <x v="2"/>
    <x v="0"/>
    <s v="USD"/>
    <n v="1446739905"/>
    <n v="1441552305"/>
    <b v="0"/>
    <n v="0"/>
    <b v="0"/>
    <s v="theater/plays"/>
    <n v="0"/>
    <n v="69.266666670000006"/>
    <x v="1"/>
  </r>
  <r>
    <x v="2"/>
    <x v="0"/>
    <s v="USD"/>
    <n v="1447799054"/>
    <n v="1445203454"/>
    <b v="0"/>
    <n v="3"/>
    <b v="0"/>
    <s v="theater/plays"/>
    <n v="1.2"/>
    <n v="69.266666670000006"/>
    <x v="1"/>
  </r>
  <r>
    <x v="2"/>
    <x v="5"/>
    <s v="CAD"/>
    <n v="1409376600"/>
    <n v="1405957098"/>
    <b v="0"/>
    <n v="14"/>
    <b v="0"/>
    <s v="theater/plays"/>
    <n v="26.937422295897225"/>
    <n v="69.266666670000006"/>
    <x v="1"/>
  </r>
  <r>
    <x v="2"/>
    <x v="0"/>
    <s v="USD"/>
    <n v="1458703740"/>
    <n v="1454453021"/>
    <b v="0"/>
    <n v="2"/>
    <b v="0"/>
    <s v="theater/plays"/>
    <n v="0.54999999999999993"/>
    <n v="69.266666670000006"/>
    <x v="1"/>
  </r>
  <r>
    <x v="2"/>
    <x v="0"/>
    <s v="USD"/>
    <n v="1466278339"/>
    <n v="1463686339"/>
    <b v="0"/>
    <n v="5"/>
    <b v="0"/>
    <s v="theater/plays"/>
    <n v="12.55"/>
    <n v="69.266666670000006"/>
    <x v="1"/>
  </r>
  <r>
    <x v="1"/>
    <x v="1"/>
    <s v="GBP"/>
    <n v="1410191405"/>
    <n v="1408031405"/>
    <b v="0"/>
    <n v="1"/>
    <b v="0"/>
    <s v="theater/musical"/>
    <n v="0.2"/>
    <n v="69.266666670000006"/>
    <x v="1"/>
  </r>
  <r>
    <x v="1"/>
    <x v="0"/>
    <s v="USD"/>
    <n v="1426302660"/>
    <n v="1423761792"/>
    <b v="0"/>
    <n v="15"/>
    <b v="0"/>
    <s v="theater/musical"/>
    <n v="3.4474868431088401"/>
    <n v="69.266666670000006"/>
    <x v="1"/>
  </r>
  <r>
    <x v="1"/>
    <x v="0"/>
    <s v="USD"/>
    <n v="1404360478"/>
    <n v="1401768478"/>
    <b v="0"/>
    <n v="10"/>
    <b v="0"/>
    <s v="theater/musical"/>
    <n v="15"/>
    <n v="69.266666670000006"/>
    <x v="1"/>
  </r>
  <r>
    <x v="1"/>
    <x v="0"/>
    <s v="USD"/>
    <n v="1490809450"/>
    <n v="1485629050"/>
    <b v="0"/>
    <n v="3"/>
    <b v="0"/>
    <s v="theater/musical"/>
    <n v="2.666666666666667"/>
    <n v="69.266666670000006"/>
    <x v="1"/>
  </r>
  <r>
    <x v="1"/>
    <x v="0"/>
    <s v="USD"/>
    <n v="1439522996"/>
    <n v="1435202996"/>
    <b v="0"/>
    <n v="0"/>
    <b v="0"/>
    <s v="theater/musical"/>
    <n v="0"/>
    <n v="69.266666670000006"/>
    <x v="1"/>
  </r>
  <r>
    <x v="1"/>
    <x v="0"/>
    <s v="USD"/>
    <n v="1444322535"/>
    <n v="1441730535"/>
    <b v="0"/>
    <n v="0"/>
    <b v="0"/>
    <s v="theater/musical"/>
    <n v="0"/>
    <n v="69.266666670000006"/>
    <x v="1"/>
  </r>
  <r>
    <x v="1"/>
    <x v="4"/>
    <s v="NZD"/>
    <n v="1422061200"/>
    <n v="1420244622"/>
    <b v="0"/>
    <n v="0"/>
    <b v="0"/>
    <s v="theater/musical"/>
    <n v="0"/>
    <n v="69.266666670000006"/>
    <x v="1"/>
  </r>
  <r>
    <x v="1"/>
    <x v="8"/>
    <s v="DKK"/>
    <n v="1472896800"/>
    <n v="1472804365"/>
    <b v="0"/>
    <n v="0"/>
    <b v="0"/>
    <s v="theater/musical"/>
    <n v="0"/>
    <n v="69.266666670000006"/>
    <x v="1"/>
  </r>
  <r>
    <x v="1"/>
    <x v="1"/>
    <s v="GBP"/>
    <n v="1454425128"/>
    <n v="1451833128"/>
    <b v="0"/>
    <n v="46"/>
    <b v="0"/>
    <s v="theater/musical"/>
    <n v="52.794871794871788"/>
    <n v="69.266666670000006"/>
    <x v="1"/>
  </r>
  <r>
    <x v="1"/>
    <x v="0"/>
    <s v="USD"/>
    <n v="1481213752"/>
    <n v="1478621752"/>
    <b v="0"/>
    <n v="14"/>
    <b v="0"/>
    <s v="theater/musical"/>
    <n v="4.9639999999999995"/>
    <n v="69.266666670000006"/>
    <x v="1"/>
  </r>
  <r>
    <x v="1"/>
    <x v="0"/>
    <s v="USD"/>
    <n v="1435636740"/>
    <n v="1433014746"/>
    <b v="0"/>
    <n v="1"/>
    <b v="0"/>
    <s v="theater/musical"/>
    <n v="5.5555555555555552E-2"/>
    <n v="69.266666670000006"/>
    <x v="1"/>
  </r>
  <r>
    <x v="1"/>
    <x v="1"/>
    <s v="GBP"/>
    <n v="1422218396"/>
    <n v="1419626396"/>
    <b v="0"/>
    <n v="0"/>
    <b v="0"/>
    <s v="theater/musical"/>
    <n v="0"/>
    <n v="69.266666670000006"/>
    <x v="1"/>
  </r>
  <r>
    <x v="1"/>
    <x v="1"/>
    <s v="GBP"/>
    <n v="1406761200"/>
    <n v="1403724820"/>
    <b v="0"/>
    <n v="17"/>
    <b v="0"/>
    <s v="theater/musical"/>
    <n v="13.066666666666665"/>
    <n v="69.266666670000006"/>
    <x v="1"/>
  </r>
  <r>
    <x v="1"/>
    <x v="0"/>
    <s v="USD"/>
    <n v="1487550399"/>
    <n v="1484958399"/>
    <b v="0"/>
    <n v="1"/>
    <b v="0"/>
    <s v="theater/musical"/>
    <n v="5"/>
    <n v="69.266666670000006"/>
    <x v="1"/>
  </r>
  <r>
    <x v="1"/>
    <x v="2"/>
    <s v="AUD"/>
    <n v="1454281380"/>
    <n v="1451950570"/>
    <b v="0"/>
    <n v="0"/>
    <b v="0"/>
    <s v="theater/musical"/>
    <n v="0"/>
    <n v="69.266666670000006"/>
    <x v="1"/>
  </r>
  <r>
    <x v="1"/>
    <x v="1"/>
    <s v="GBP"/>
    <n v="1409668069"/>
    <n v="1407076069"/>
    <b v="0"/>
    <n v="0"/>
    <b v="0"/>
    <s v="theater/musical"/>
    <n v="0"/>
    <n v="69.266666670000006"/>
    <x v="1"/>
  </r>
  <r>
    <x v="1"/>
    <x v="0"/>
    <s v="USD"/>
    <n v="1427479192"/>
    <n v="1425322792"/>
    <b v="0"/>
    <n v="0"/>
    <b v="0"/>
    <s v="theater/musical"/>
    <n v="0"/>
    <n v="69.266666670000006"/>
    <x v="1"/>
  </r>
  <r>
    <x v="1"/>
    <x v="0"/>
    <s v="USD"/>
    <n v="1462834191"/>
    <n v="1460242191"/>
    <b v="0"/>
    <n v="0"/>
    <b v="0"/>
    <s v="theater/musical"/>
    <n v="0"/>
    <n v="69.266666670000006"/>
    <x v="1"/>
  </r>
  <r>
    <x v="1"/>
    <x v="2"/>
    <s v="AUD"/>
    <n v="1418275702"/>
    <n v="1415683702"/>
    <b v="0"/>
    <n v="0"/>
    <b v="0"/>
    <s v="theater/musical"/>
    <n v="0"/>
    <n v="69.266666670000006"/>
    <x v="1"/>
  </r>
  <r>
    <x v="1"/>
    <x v="0"/>
    <s v="USD"/>
    <n v="1430517600"/>
    <n v="1426538129"/>
    <b v="0"/>
    <n v="2"/>
    <b v="0"/>
    <s v="theater/musical"/>
    <n v="1.7500000000000002"/>
    <n v="69.266666670000006"/>
    <x v="1"/>
  </r>
  <r>
    <x v="2"/>
    <x v="1"/>
    <s v="GBP"/>
    <n v="1488114358"/>
    <n v="1485522358"/>
    <b v="0"/>
    <n v="14"/>
    <b v="0"/>
    <s v="theater/plays"/>
    <n v="27.1"/>
    <n v="69.266666670000006"/>
    <x v="1"/>
  </r>
  <r>
    <x v="2"/>
    <x v="0"/>
    <s v="USD"/>
    <n v="1420413960"/>
    <n v="1417651630"/>
    <b v="0"/>
    <n v="9"/>
    <b v="0"/>
    <s v="theater/plays"/>
    <n v="1.4749999999999999"/>
    <n v="69.266666670000006"/>
    <x v="1"/>
  </r>
  <r>
    <x v="2"/>
    <x v="0"/>
    <s v="USD"/>
    <n v="1439662344"/>
    <n v="1434478344"/>
    <b v="0"/>
    <n v="8"/>
    <b v="0"/>
    <s v="theater/plays"/>
    <n v="16.826666666666668"/>
    <n v="69.266666670000006"/>
    <x v="1"/>
  </r>
  <r>
    <x v="2"/>
    <x v="0"/>
    <s v="USD"/>
    <n v="1427086740"/>
    <n v="1424488244"/>
    <b v="0"/>
    <n v="7"/>
    <b v="0"/>
    <s v="theater/plays"/>
    <n v="32.5"/>
    <n v="69.266666670000006"/>
    <x v="1"/>
  </r>
  <r>
    <x v="2"/>
    <x v="0"/>
    <s v="USD"/>
    <n v="1408863600"/>
    <n v="1408203557"/>
    <b v="0"/>
    <n v="0"/>
    <b v="0"/>
    <s v="theater/plays"/>
    <n v="0"/>
    <n v="69.266666670000006"/>
    <x v="1"/>
  </r>
  <r>
    <x v="2"/>
    <x v="0"/>
    <s v="USD"/>
    <n v="1404194400"/>
    <n v="1400600840"/>
    <b v="0"/>
    <n v="84"/>
    <b v="0"/>
    <s v="theater/plays"/>
    <n v="21.55"/>
    <n v="69.266666670000006"/>
    <x v="1"/>
  </r>
  <r>
    <x v="2"/>
    <x v="0"/>
    <s v="USD"/>
    <n v="1481000340"/>
    <n v="1478386812"/>
    <b v="0"/>
    <n v="11"/>
    <b v="0"/>
    <s v="theater/plays"/>
    <n v="3.4666666666666663"/>
    <n v="69.266666670000006"/>
    <x v="1"/>
  </r>
  <r>
    <x v="2"/>
    <x v="0"/>
    <s v="USD"/>
    <n v="1425103218"/>
    <n v="1422424818"/>
    <b v="0"/>
    <n v="1"/>
    <b v="0"/>
    <s v="theater/plays"/>
    <n v="5"/>
    <n v="69.266666670000006"/>
    <x v="1"/>
  </r>
  <r>
    <x v="2"/>
    <x v="0"/>
    <s v="USD"/>
    <n v="1402979778"/>
    <n v="1401770178"/>
    <b v="0"/>
    <n v="4"/>
    <b v="0"/>
    <s v="theater/plays"/>
    <n v="10.625"/>
    <n v="69.266666670000006"/>
    <x v="1"/>
  </r>
  <r>
    <x v="2"/>
    <x v="4"/>
    <s v="NZD"/>
    <n v="1420750683"/>
    <n v="1418158683"/>
    <b v="0"/>
    <n v="10"/>
    <b v="0"/>
    <s v="theater/plays"/>
    <n v="17.599999999999998"/>
    <n v="69.266666670000006"/>
    <x v="1"/>
  </r>
  <r>
    <x v="2"/>
    <x v="1"/>
    <s v="GBP"/>
    <n v="1439827200"/>
    <n v="1436355270"/>
    <b v="0"/>
    <n v="16"/>
    <b v="0"/>
    <s v="theater/plays"/>
    <n v="32.56"/>
    <n v="69.266666670000006"/>
    <x v="1"/>
  </r>
  <r>
    <x v="2"/>
    <x v="0"/>
    <s v="USD"/>
    <n v="1407868561"/>
    <n v="1406140561"/>
    <b v="0"/>
    <n v="2"/>
    <b v="0"/>
    <s v="theater/plays"/>
    <n v="1.25"/>
    <n v="69.266666670000006"/>
    <x v="1"/>
  </r>
  <r>
    <x v="2"/>
    <x v="0"/>
    <s v="USD"/>
    <n v="1433988791"/>
    <n v="1431396791"/>
    <b v="0"/>
    <n v="5"/>
    <b v="0"/>
    <s v="theater/plays"/>
    <n v="5.4"/>
    <n v="69.266666670000006"/>
    <x v="1"/>
  </r>
  <r>
    <x v="2"/>
    <x v="0"/>
    <s v="USD"/>
    <n v="1450554599"/>
    <n v="1447098599"/>
    <b v="0"/>
    <n v="1"/>
    <b v="0"/>
    <s v="theater/plays"/>
    <n v="0.83333333333333337"/>
    <n v="69.266666670000006"/>
    <x v="1"/>
  </r>
  <r>
    <x v="2"/>
    <x v="1"/>
    <s v="GBP"/>
    <n v="1479125642"/>
    <n v="1476962042"/>
    <b v="0"/>
    <n v="31"/>
    <b v="0"/>
    <s v="theater/plays"/>
    <n v="48.833333333333336"/>
    <n v="69.266666670000006"/>
    <x v="1"/>
  </r>
  <r>
    <x v="2"/>
    <x v="0"/>
    <s v="USD"/>
    <n v="1439581080"/>
    <n v="1435709765"/>
    <b v="0"/>
    <n v="0"/>
    <b v="0"/>
    <s v="theater/plays"/>
    <n v="0"/>
    <n v="69.266666670000006"/>
    <x v="1"/>
  </r>
  <r>
    <x v="2"/>
    <x v="0"/>
    <s v="USD"/>
    <n v="1429074240"/>
    <n v="1427866200"/>
    <b v="0"/>
    <n v="2"/>
    <b v="0"/>
    <s v="theater/plays"/>
    <n v="0.03"/>
    <n v="69.266666670000006"/>
    <x v="1"/>
  </r>
  <r>
    <x v="2"/>
    <x v="1"/>
    <s v="GBP"/>
    <n v="1434063600"/>
    <n v="1430405903"/>
    <b v="0"/>
    <n v="7"/>
    <b v="0"/>
    <s v="theater/plays"/>
    <n v="11.533333333333333"/>
    <n v="69.266666670000006"/>
    <x v="1"/>
  </r>
  <r>
    <x v="2"/>
    <x v="1"/>
    <s v="GBP"/>
    <n v="1435325100"/>
    <n v="1432072893"/>
    <b v="0"/>
    <n v="16"/>
    <b v="0"/>
    <s v="theater/plays"/>
    <n v="67.333333333333329"/>
    <n v="69.266666670000006"/>
    <x v="1"/>
  </r>
  <r>
    <x v="2"/>
    <x v="0"/>
    <s v="USD"/>
    <n v="1414354080"/>
    <n v="1411587606"/>
    <b v="0"/>
    <n v="4"/>
    <b v="0"/>
    <s v="theater/plays"/>
    <n v="15.299999999999999"/>
    <n v="69.266666670000006"/>
    <x v="1"/>
  </r>
  <r>
    <x v="2"/>
    <x v="0"/>
    <s v="USD"/>
    <n v="1406603696"/>
    <n v="1405307696"/>
    <b v="0"/>
    <n v="4"/>
    <b v="0"/>
    <s v="theater/plays"/>
    <n v="8.6666666666666679"/>
    <n v="69.266666670000006"/>
    <x v="1"/>
  </r>
  <r>
    <x v="2"/>
    <x v="0"/>
    <s v="USD"/>
    <n v="1410424642"/>
    <n v="1407832642"/>
    <b v="0"/>
    <n v="4"/>
    <b v="0"/>
    <s v="theater/plays"/>
    <n v="0.22499999999999998"/>
    <n v="69.266666670000006"/>
    <x v="1"/>
  </r>
  <r>
    <x v="2"/>
    <x v="0"/>
    <s v="USD"/>
    <n v="1441649397"/>
    <n v="1439057397"/>
    <b v="0"/>
    <n v="3"/>
    <b v="0"/>
    <s v="theater/plays"/>
    <n v="3.0833333333333335"/>
    <n v="69.266666670000006"/>
    <x v="1"/>
  </r>
  <r>
    <x v="2"/>
    <x v="0"/>
    <s v="USD"/>
    <n v="1417033777"/>
    <n v="1414438177"/>
    <b v="0"/>
    <n v="36"/>
    <b v="0"/>
    <s v="theater/plays"/>
    <n v="37.412500000000001"/>
    <n v="69.266666670000006"/>
    <x v="1"/>
  </r>
  <r>
    <x v="2"/>
    <x v="0"/>
    <s v="USD"/>
    <n v="1429936500"/>
    <n v="1424759330"/>
    <b v="0"/>
    <n v="1"/>
    <b v="0"/>
    <s v="theater/plays"/>
    <n v="6.6666666666666671E-3"/>
    <n v="69.266666670000006"/>
    <x v="1"/>
  </r>
  <r>
    <x v="2"/>
    <x v="0"/>
    <s v="USD"/>
    <n v="1448863449"/>
    <n v="1446267849"/>
    <b v="0"/>
    <n v="7"/>
    <b v="0"/>
    <s v="theater/plays"/>
    <n v="10"/>
    <n v="69.266666670000006"/>
    <x v="1"/>
  </r>
  <r>
    <x v="2"/>
    <x v="1"/>
    <s v="GBP"/>
    <n v="1431298740"/>
    <n v="1429558756"/>
    <b v="0"/>
    <n v="27"/>
    <b v="0"/>
    <s v="theater/plays"/>
    <n v="36.36"/>
    <n v="69.266666670000006"/>
    <x v="1"/>
  </r>
  <r>
    <x v="2"/>
    <x v="1"/>
    <s v="GBP"/>
    <n v="1464824309"/>
    <n v="1462232309"/>
    <b v="0"/>
    <n v="1"/>
    <b v="0"/>
    <s v="theater/plays"/>
    <n v="0.33333333333333337"/>
    <n v="69.266666670000006"/>
    <x v="1"/>
  </r>
  <r>
    <x v="2"/>
    <x v="8"/>
    <s v="DKK"/>
    <n v="1464952752"/>
    <n v="1462360752"/>
    <b v="0"/>
    <n v="0"/>
    <b v="0"/>
    <s v="theater/plays"/>
    <n v="0"/>
    <n v="69.266666670000006"/>
    <x v="1"/>
  </r>
  <r>
    <x v="2"/>
    <x v="1"/>
    <s v="GBP"/>
    <n v="1410439161"/>
    <n v="1407847161"/>
    <b v="0"/>
    <n v="1"/>
    <b v="0"/>
    <s v="theater/plays"/>
    <n v="0.2857142857142857"/>
    <n v="69.266666670000006"/>
    <x v="1"/>
  </r>
  <r>
    <x v="2"/>
    <x v="1"/>
    <s v="GBP"/>
    <n v="1407168000"/>
    <n v="1406131023"/>
    <b v="0"/>
    <n v="3"/>
    <b v="0"/>
    <s v="theater/plays"/>
    <n v="0.2"/>
    <n v="69.266666670000006"/>
    <x v="1"/>
  </r>
  <r>
    <x v="2"/>
    <x v="1"/>
    <s v="GBP"/>
    <n v="1453075200"/>
    <n v="1450628773"/>
    <b v="0"/>
    <n v="3"/>
    <b v="0"/>
    <s v="theater/plays"/>
    <n v="1.7999999999999998"/>
    <n v="69.266666670000006"/>
    <x v="1"/>
  </r>
  <r>
    <x v="2"/>
    <x v="1"/>
    <s v="GBP"/>
    <n v="1479032260"/>
    <n v="1476436660"/>
    <b v="0"/>
    <n v="3"/>
    <b v="0"/>
    <s v="theater/plays"/>
    <n v="5.4"/>
    <n v="69.266666670000006"/>
    <x v="1"/>
  </r>
  <r>
    <x v="2"/>
    <x v="1"/>
    <s v="GBP"/>
    <n v="1414346400"/>
    <n v="1413291655"/>
    <b v="0"/>
    <n v="0"/>
    <b v="0"/>
    <s v="theater/plays"/>
    <n v="0"/>
    <n v="69.266666670000006"/>
    <x v="1"/>
  </r>
  <r>
    <x v="2"/>
    <x v="0"/>
    <s v="USD"/>
    <n v="1425337200"/>
    <n v="1421432810"/>
    <b v="0"/>
    <n v="6"/>
    <b v="0"/>
    <s v="theater/plays"/>
    <n v="8.1333333333333329"/>
    <n v="69.266666670000006"/>
    <x v="1"/>
  </r>
  <r>
    <x v="2"/>
    <x v="1"/>
    <s v="GBP"/>
    <n v="1428622271"/>
    <n v="1426203071"/>
    <b v="0"/>
    <n v="17"/>
    <b v="0"/>
    <s v="theater/plays"/>
    <n v="12.034782608695652"/>
    <n v="69.266666670000006"/>
    <x v="1"/>
  </r>
  <r>
    <x v="2"/>
    <x v="0"/>
    <s v="USD"/>
    <n v="1403823722"/>
    <n v="1401231722"/>
    <b v="0"/>
    <n v="40"/>
    <b v="0"/>
    <s v="theater/plays"/>
    <n v="15.266666666666667"/>
    <n v="69.266666670000006"/>
    <x v="1"/>
  </r>
  <r>
    <x v="2"/>
    <x v="0"/>
    <s v="USD"/>
    <n v="1406753639"/>
    <n v="1404161639"/>
    <b v="0"/>
    <n v="3"/>
    <b v="0"/>
    <s v="theater/plays"/>
    <n v="10"/>
    <n v="69.266666670000006"/>
    <x v="1"/>
  </r>
  <r>
    <x v="2"/>
    <x v="2"/>
    <s v="AUD"/>
    <n v="1419645748"/>
    <n v="1417053748"/>
    <b v="0"/>
    <n v="1"/>
    <b v="0"/>
    <s v="theater/plays"/>
    <n v="0.3"/>
    <n v="69.266666670000006"/>
    <x v="1"/>
  </r>
  <r>
    <x v="2"/>
    <x v="1"/>
    <s v="GBP"/>
    <n v="1407565504"/>
    <n v="1404973504"/>
    <b v="0"/>
    <n v="2"/>
    <b v="0"/>
    <s v="theater/plays"/>
    <n v="1"/>
    <n v="69.266666670000006"/>
    <x v="1"/>
  </r>
  <r>
    <x v="2"/>
    <x v="0"/>
    <s v="USD"/>
    <n v="1444971540"/>
    <n v="1442593427"/>
    <b v="0"/>
    <n v="7"/>
    <b v="0"/>
    <s v="theater/plays"/>
    <n v="13.020000000000001"/>
    <n v="69.266666670000006"/>
    <x v="1"/>
  </r>
  <r>
    <x v="2"/>
    <x v="0"/>
    <s v="USD"/>
    <n v="1474228265"/>
    <n v="1471636265"/>
    <b v="0"/>
    <n v="14"/>
    <b v="0"/>
    <s v="theater/plays"/>
    <n v="2.2650000000000001"/>
    <n v="69.266666670000006"/>
    <x v="1"/>
  </r>
  <r>
    <x v="2"/>
    <x v="2"/>
    <s v="AUD"/>
    <n v="1459490400"/>
    <n v="1457078868"/>
    <b v="0"/>
    <n v="0"/>
    <b v="0"/>
    <s v="theater/plays"/>
    <n v="0"/>
    <n v="69.266666670000006"/>
    <x v="1"/>
  </r>
  <r>
    <x v="2"/>
    <x v="0"/>
    <s v="USD"/>
    <n v="1441510707"/>
    <n v="1439350707"/>
    <b v="0"/>
    <n v="0"/>
    <b v="0"/>
    <s v="theater/plays"/>
    <n v="0"/>
    <n v="69.266666670000006"/>
    <x v="1"/>
  </r>
  <r>
    <x v="2"/>
    <x v="0"/>
    <s v="USD"/>
    <n v="1458097364"/>
    <n v="1455508964"/>
    <b v="0"/>
    <n v="1"/>
    <b v="0"/>
    <s v="theater/plays"/>
    <n v="8.3333333333333332E-3"/>
    <n v="69.266666670000006"/>
    <x v="1"/>
  </r>
  <r>
    <x v="2"/>
    <x v="0"/>
    <s v="USD"/>
    <n v="1468716180"/>
    <n v="1466205262"/>
    <b v="0"/>
    <n v="12"/>
    <b v="0"/>
    <s v="theater/plays"/>
    <n v="15.742857142857142"/>
    <n v="69.266666670000006"/>
    <x v="1"/>
  </r>
  <r>
    <x v="2"/>
    <x v="0"/>
    <s v="USD"/>
    <n v="1443704400"/>
    <n v="1439827639"/>
    <b v="0"/>
    <n v="12"/>
    <b v="0"/>
    <s v="theater/plays"/>
    <n v="11"/>
    <n v="69.266666670000006"/>
    <x v="1"/>
  </r>
  <r>
    <x v="2"/>
    <x v="1"/>
    <s v="GBP"/>
    <n v="1443973546"/>
    <n v="1438789546"/>
    <b v="0"/>
    <n v="23"/>
    <b v="0"/>
    <s v="theater/plays"/>
    <n v="43.833333333333336"/>
    <n v="69.266666670000006"/>
    <x v="1"/>
  </r>
  <r>
    <x v="2"/>
    <x v="0"/>
    <s v="USD"/>
    <n v="1480576720"/>
    <n v="1477981120"/>
    <b v="0"/>
    <n v="0"/>
    <b v="0"/>
    <s v="theater/plays"/>
    <n v="0"/>
    <n v="69.266666670000006"/>
    <x v="1"/>
  </r>
  <r>
    <x v="2"/>
    <x v="0"/>
    <s v="USD"/>
    <n v="1468249760"/>
    <n v="1465830560"/>
    <b v="0"/>
    <n v="10"/>
    <b v="0"/>
    <s v="theater/plays"/>
    <n v="86.135181975736558"/>
    <n v="69.266666670000006"/>
    <x v="1"/>
  </r>
  <r>
    <x v="2"/>
    <x v="0"/>
    <s v="USD"/>
    <n v="1435441454"/>
    <n v="1432763054"/>
    <b v="0"/>
    <n v="5"/>
    <b v="0"/>
    <s v="theater/plays"/>
    <n v="12.196620583717358"/>
    <n v="69.266666670000006"/>
    <x v="1"/>
  </r>
  <r>
    <x v="2"/>
    <x v="2"/>
    <s v="AUD"/>
    <n v="1412656200"/>
    <n v="1412328979"/>
    <b v="0"/>
    <n v="1"/>
    <b v="0"/>
    <s v="theater/plays"/>
    <n v="0.1"/>
    <n v="69.266666670000006"/>
    <x v="1"/>
  </r>
  <r>
    <x v="2"/>
    <x v="0"/>
    <s v="USD"/>
    <n v="1420199351"/>
    <n v="1416311351"/>
    <b v="0"/>
    <n v="2"/>
    <b v="0"/>
    <s v="theater/plays"/>
    <n v="0.22"/>
    <n v="69.266666670000006"/>
    <x v="1"/>
  </r>
  <r>
    <x v="2"/>
    <x v="0"/>
    <s v="USD"/>
    <n v="1416877200"/>
    <n v="1414505137"/>
    <b v="0"/>
    <n v="2"/>
    <b v="0"/>
    <s v="theater/plays"/>
    <n v="0.90909090909090906"/>
    <n v="69.266666670000006"/>
    <x v="1"/>
  </r>
  <r>
    <x v="2"/>
    <x v="0"/>
    <s v="USD"/>
    <n v="1434490914"/>
    <n v="1429306914"/>
    <b v="0"/>
    <n v="0"/>
    <b v="0"/>
    <s v="theater/plays"/>
    <n v="0"/>
    <n v="69.266666670000006"/>
    <x v="1"/>
  </r>
  <r>
    <x v="2"/>
    <x v="0"/>
    <s v="USD"/>
    <n v="1446483000"/>
    <n v="1443811268"/>
    <b v="0"/>
    <n v="13"/>
    <b v="0"/>
    <s v="theater/plays"/>
    <n v="35.64"/>
    <n v="69.266666670000006"/>
    <x v="1"/>
  </r>
  <r>
    <x v="2"/>
    <x v="0"/>
    <s v="USD"/>
    <n v="1440690875"/>
    <n v="1438098875"/>
    <b v="0"/>
    <n v="0"/>
    <b v="0"/>
    <s v="theater/plays"/>
    <n v="0"/>
    <n v="69.266666670000006"/>
    <x v="1"/>
  </r>
  <r>
    <x v="2"/>
    <x v="0"/>
    <s v="USD"/>
    <n v="1431717268"/>
    <n v="1429125268"/>
    <b v="0"/>
    <n v="1"/>
    <b v="0"/>
    <s v="theater/plays"/>
    <n v="0.25"/>
    <n v="69.266666670000006"/>
    <x v="1"/>
  </r>
  <r>
    <x v="2"/>
    <x v="0"/>
    <s v="USD"/>
    <n v="1425110400"/>
    <n v="1422388822"/>
    <b v="0"/>
    <n v="5"/>
    <b v="0"/>
    <s v="theater/plays"/>
    <n v="3.25"/>
    <n v="69.266666670000006"/>
    <x v="1"/>
  </r>
  <r>
    <x v="2"/>
    <x v="0"/>
    <s v="USD"/>
    <n v="1475378744"/>
    <n v="1472786744"/>
    <b v="0"/>
    <n v="2"/>
    <b v="0"/>
    <s v="theater/plays"/>
    <n v="3.3666666666666663"/>
    <n v="69.266666670000006"/>
    <x v="1"/>
  </r>
  <r>
    <x v="2"/>
    <x v="2"/>
    <s v="AUD"/>
    <n v="1410076123"/>
    <n v="1404892123"/>
    <b v="0"/>
    <n v="0"/>
    <b v="0"/>
    <s v="theater/plays"/>
    <n v="0"/>
    <n v="69.266666670000006"/>
    <x v="1"/>
  </r>
  <r>
    <x v="2"/>
    <x v="2"/>
    <s v="AUD"/>
    <n v="1423623221"/>
    <n v="1421031221"/>
    <b v="0"/>
    <n v="32"/>
    <b v="0"/>
    <s v="theater/plays"/>
    <n v="15.770000000000001"/>
    <n v="69.266666670000006"/>
    <x v="1"/>
  </r>
  <r>
    <x v="2"/>
    <x v="0"/>
    <s v="USD"/>
    <n v="1460140500"/>
    <n v="1457628680"/>
    <b v="0"/>
    <n v="1"/>
    <b v="0"/>
    <s v="theater/plays"/>
    <n v="0.625"/>
    <n v="69.266666670000006"/>
    <x v="1"/>
  </r>
  <r>
    <x v="2"/>
    <x v="17"/>
    <s v="EUR"/>
    <n v="1462301342"/>
    <n v="1457120942"/>
    <b v="0"/>
    <n v="1"/>
    <b v="0"/>
    <s v="theater/plays"/>
    <n v="5.0000000000000001E-4"/>
    <n v="69.266666670000006"/>
    <x v="1"/>
  </r>
  <r>
    <x v="2"/>
    <x v="0"/>
    <s v="USD"/>
    <n v="1445885890"/>
    <n v="1440701890"/>
    <b v="0"/>
    <n v="1"/>
    <b v="0"/>
    <s v="theater/plays"/>
    <n v="9.6153846153846159E-2"/>
    <n v="69.266666670000006"/>
    <x v="1"/>
  </r>
  <r>
    <x v="2"/>
    <x v="0"/>
    <s v="USD"/>
    <n v="1469834940"/>
    <n v="1467162586"/>
    <b v="0"/>
    <n v="0"/>
    <b v="0"/>
    <s v="theater/plays"/>
    <n v="0"/>
    <n v="69.266666670000006"/>
    <x v="1"/>
  </r>
  <r>
    <x v="2"/>
    <x v="5"/>
    <s v="CAD"/>
    <n v="1405352264"/>
    <n v="1400168264"/>
    <b v="0"/>
    <n v="0"/>
    <b v="0"/>
    <s v="theater/plays"/>
    <n v="0"/>
    <n v="69.266666670000006"/>
    <x v="1"/>
  </r>
  <r>
    <x v="2"/>
    <x v="0"/>
    <s v="USD"/>
    <n v="1448745741"/>
    <n v="1446150141"/>
    <b v="0"/>
    <n v="8"/>
    <b v="0"/>
    <s v="theater/plays"/>
    <n v="24.285714285714285"/>
    <n v="69.266666670000006"/>
    <x v="1"/>
  </r>
  <r>
    <x v="2"/>
    <x v="0"/>
    <s v="USD"/>
    <n v="1461543600"/>
    <n v="1459203727"/>
    <b v="0"/>
    <n v="0"/>
    <b v="0"/>
    <s v="theater/plays"/>
    <n v="0"/>
    <n v="69.266666670000006"/>
    <x v="1"/>
  </r>
  <r>
    <x v="2"/>
    <x v="0"/>
    <s v="USD"/>
    <n v="1468020354"/>
    <n v="1464045954"/>
    <b v="0"/>
    <n v="1"/>
    <b v="0"/>
    <s v="theater/plays"/>
    <n v="2.5000000000000001E-2"/>
    <n v="69.266666670000006"/>
    <x v="1"/>
  </r>
  <r>
    <x v="2"/>
    <x v="0"/>
    <s v="USD"/>
    <n v="1406988000"/>
    <n v="1403822912"/>
    <b v="0"/>
    <n v="16"/>
    <b v="0"/>
    <s v="theater/plays"/>
    <n v="32.049999999999997"/>
    <n v="69.266666670000006"/>
    <x v="1"/>
  </r>
  <r>
    <x v="2"/>
    <x v="0"/>
    <s v="USD"/>
    <n v="1411930556"/>
    <n v="1409338556"/>
    <b v="0"/>
    <n v="12"/>
    <b v="0"/>
    <s v="theater/plays"/>
    <n v="24.333333333333336"/>
    <n v="69.266666670000006"/>
    <x v="1"/>
  </r>
  <r>
    <x v="2"/>
    <x v="0"/>
    <s v="USD"/>
    <n v="1451852256"/>
    <n v="1449260256"/>
    <b v="0"/>
    <n v="4"/>
    <b v="0"/>
    <s v="theater/plays"/>
    <n v="1.5"/>
    <n v="69.266666670000006"/>
    <x v="1"/>
  </r>
  <r>
    <x v="2"/>
    <x v="1"/>
    <s v="GBP"/>
    <n v="1399584210"/>
    <n v="1397683410"/>
    <b v="0"/>
    <n v="2"/>
    <b v="0"/>
    <s v="theater/plays"/>
    <n v="0.42"/>
    <n v="69.266666670000006"/>
    <x v="1"/>
  </r>
  <r>
    <x v="2"/>
    <x v="1"/>
    <s v="GBP"/>
    <n v="1448722494"/>
    <n v="1446562494"/>
    <b v="0"/>
    <n v="3"/>
    <b v="0"/>
    <s v="theater/plays"/>
    <n v="3.214285714285714"/>
    <n v="69.266666670000006"/>
    <x v="1"/>
  </r>
  <r>
    <x v="2"/>
    <x v="5"/>
    <s v="CAD"/>
    <n v="1447821717"/>
    <n v="1445226117"/>
    <b v="0"/>
    <n v="0"/>
    <b v="0"/>
    <s v="theater/plays"/>
    <n v="0"/>
    <n v="69.266666670000006"/>
    <x v="1"/>
  </r>
  <r>
    <x v="2"/>
    <x v="0"/>
    <s v="USD"/>
    <n v="1429460386"/>
    <n v="1424279986"/>
    <b v="0"/>
    <n v="3"/>
    <b v="0"/>
    <s v="theater/plays"/>
    <n v="6.3"/>
    <n v="69.266666670000006"/>
    <x v="1"/>
  </r>
  <r>
    <x v="2"/>
    <x v="0"/>
    <s v="USD"/>
    <n v="1460608780"/>
    <n v="1455428380"/>
    <b v="0"/>
    <n v="4"/>
    <b v="0"/>
    <s v="theater/plays"/>
    <n v="14.249999999999998"/>
    <n v="69.266666670000006"/>
    <x v="1"/>
  </r>
  <r>
    <x v="2"/>
    <x v="0"/>
    <s v="USD"/>
    <n v="1406170740"/>
    <n v="1402506278"/>
    <b v="0"/>
    <n v="2"/>
    <b v="0"/>
    <s v="theater/plays"/>
    <n v="0.6"/>
    <n v="69.266666670000006"/>
    <x v="1"/>
  </r>
  <r>
    <x v="2"/>
    <x v="0"/>
    <s v="USD"/>
    <n v="1488783507"/>
    <n v="1486191507"/>
    <b v="0"/>
    <n v="10"/>
    <b v="0"/>
    <s v="theater/plays"/>
    <n v="24.117647058823529"/>
    <n v="69.266666670000006"/>
    <x v="1"/>
  </r>
  <r>
    <x v="2"/>
    <x v="0"/>
    <s v="USD"/>
    <n v="1463945673"/>
    <n v="1458761673"/>
    <b v="0"/>
    <n v="11"/>
    <b v="0"/>
    <s v="theater/plays"/>
    <n v="10.54"/>
    <n v="69.266666670000006"/>
    <x v="1"/>
  </r>
  <r>
    <x v="2"/>
    <x v="0"/>
    <s v="USD"/>
    <n v="1472442900"/>
    <n v="1471638646"/>
    <b v="0"/>
    <n v="6"/>
    <b v="0"/>
    <s v="theater/plays"/>
    <n v="7.4690265486725664"/>
    <n v="69.266666670000006"/>
    <x v="1"/>
  </r>
  <r>
    <x v="2"/>
    <x v="0"/>
    <s v="USD"/>
    <n v="1460925811"/>
    <n v="1458333811"/>
    <b v="0"/>
    <n v="2"/>
    <b v="0"/>
    <s v="theater/plays"/>
    <n v="7.3333333333333334E-2"/>
    <n v="69.266666670000006"/>
    <x v="1"/>
  </r>
  <r>
    <x v="2"/>
    <x v="0"/>
    <s v="USD"/>
    <n v="1405947126"/>
    <n v="1403355126"/>
    <b v="0"/>
    <n v="6"/>
    <b v="0"/>
    <s v="theater/plays"/>
    <n v="0.97142857142857131"/>
    <n v="69.266666670000006"/>
    <x v="1"/>
  </r>
  <r>
    <x v="2"/>
    <x v="0"/>
    <s v="USD"/>
    <n v="1423186634"/>
    <n v="1418002634"/>
    <b v="0"/>
    <n v="8"/>
    <b v="0"/>
    <s v="theater/plays"/>
    <n v="21.099999999999998"/>
    <n v="69.266666670000006"/>
    <x v="1"/>
  </r>
  <r>
    <x v="2"/>
    <x v="0"/>
    <s v="USD"/>
    <n v="1462766400"/>
    <n v="1460219110"/>
    <b v="0"/>
    <n v="37"/>
    <b v="0"/>
    <s v="theater/plays"/>
    <n v="78.100000000000009"/>
    <n v="69.266666670000006"/>
    <x v="1"/>
  </r>
  <r>
    <x v="2"/>
    <x v="1"/>
    <s v="GBP"/>
    <n v="1464872848"/>
    <n v="1462280848"/>
    <b v="0"/>
    <n v="11"/>
    <b v="0"/>
    <s v="theater/plays"/>
    <n v="32"/>
    <n v="69.266666670000006"/>
    <x v="1"/>
  </r>
  <r>
    <x v="2"/>
    <x v="0"/>
    <s v="USD"/>
    <n v="1468442898"/>
    <n v="1465850898"/>
    <b v="0"/>
    <n v="0"/>
    <b v="0"/>
    <s v="theater/plays"/>
    <n v="0"/>
    <n v="69.266666670000006"/>
    <x v="1"/>
  </r>
  <r>
    <x v="2"/>
    <x v="0"/>
    <s v="USD"/>
    <n v="1406876400"/>
    <n v="1405024561"/>
    <b v="0"/>
    <n v="10"/>
    <b v="0"/>
    <s v="theater/plays"/>
    <n v="47.692307692307693"/>
    <n v="69.266666670000006"/>
    <x v="1"/>
  </r>
  <r>
    <x v="2"/>
    <x v="0"/>
    <s v="USD"/>
    <n v="1469213732"/>
    <n v="1466621732"/>
    <b v="0"/>
    <n v="6"/>
    <b v="0"/>
    <s v="theater/plays"/>
    <n v="1.4500000000000002"/>
    <n v="69.266666670000006"/>
    <x v="1"/>
  </r>
  <r>
    <x v="2"/>
    <x v="0"/>
    <s v="USD"/>
    <n v="1422717953"/>
    <n v="1417533953"/>
    <b v="0"/>
    <n v="8"/>
    <b v="0"/>
    <s v="theater/plays"/>
    <n v="10.7"/>
    <n v="69.266666670000006"/>
    <x v="1"/>
  </r>
  <r>
    <x v="2"/>
    <x v="1"/>
    <s v="GBP"/>
    <n v="1427659200"/>
    <n v="1425678057"/>
    <b v="0"/>
    <n v="6"/>
    <b v="0"/>
    <s v="theater/plays"/>
    <n v="1.8333333333333333"/>
    <n v="69.266666670000006"/>
    <x v="1"/>
  </r>
  <r>
    <x v="2"/>
    <x v="0"/>
    <s v="USD"/>
    <n v="1404570147"/>
    <n v="1401978147"/>
    <b v="0"/>
    <n v="7"/>
    <b v="0"/>
    <s v="theater/plays"/>
    <n v="18"/>
    <n v="69.266666670000006"/>
    <x v="1"/>
  </r>
  <r>
    <x v="2"/>
    <x v="0"/>
    <s v="USD"/>
    <n v="1468729149"/>
    <n v="1463545149"/>
    <b v="0"/>
    <n v="7"/>
    <b v="0"/>
    <s v="theater/plays"/>
    <n v="4.083333333333333"/>
    <n v="69.266666670000006"/>
    <x v="1"/>
  </r>
  <r>
    <x v="2"/>
    <x v="1"/>
    <s v="GBP"/>
    <n v="1436297180"/>
    <n v="1431113180"/>
    <b v="0"/>
    <n v="5"/>
    <b v="0"/>
    <s v="theater/plays"/>
    <n v="20"/>
    <n v="69.266666670000006"/>
    <x v="1"/>
  </r>
  <r>
    <x v="2"/>
    <x v="0"/>
    <s v="USD"/>
    <n v="1400569140"/>
    <n v="1397854356"/>
    <b v="0"/>
    <n v="46"/>
    <b v="0"/>
    <s v="theater/plays"/>
    <n v="34.802513464991023"/>
    <n v="69.266666670000006"/>
    <x v="1"/>
  </r>
  <r>
    <x v="2"/>
    <x v="1"/>
    <s v="GBP"/>
    <n v="1415404800"/>
    <n v="1412809644"/>
    <b v="0"/>
    <n v="10"/>
    <b v="0"/>
    <s v="theater/plays"/>
    <n v="6.3333333333333339"/>
    <n v="69.266666670000006"/>
    <x v="1"/>
  </r>
  <r>
    <x v="2"/>
    <x v="0"/>
    <s v="USD"/>
    <n v="1456002300"/>
    <n v="1454173120"/>
    <b v="0"/>
    <n v="19"/>
    <b v="0"/>
    <s v="theater/plays"/>
    <n v="32.049999999999997"/>
    <n v="69.266666670000006"/>
    <x v="1"/>
  </r>
  <r>
    <x v="2"/>
    <x v="1"/>
    <s v="GBP"/>
    <n v="1462539840"/>
    <n v="1460034594"/>
    <b v="0"/>
    <n v="13"/>
    <b v="0"/>
    <s v="theater/plays"/>
    <n v="9.76"/>
    <n v="69.266666670000006"/>
    <x v="1"/>
  </r>
  <r>
    <x v="2"/>
    <x v="1"/>
    <s v="GBP"/>
    <n v="1400278290"/>
    <n v="1399414290"/>
    <b v="0"/>
    <n v="13"/>
    <b v="0"/>
    <s v="theater/plays"/>
    <n v="37.75"/>
    <n v="69.266666670000006"/>
    <x v="1"/>
  </r>
  <r>
    <x v="2"/>
    <x v="0"/>
    <s v="USD"/>
    <n v="1440813413"/>
    <n v="1439517413"/>
    <b v="0"/>
    <n v="4"/>
    <b v="0"/>
    <s v="theater/plays"/>
    <n v="2.1333333333333333"/>
    <n v="69.266666670000006"/>
    <x v="1"/>
  </r>
  <r>
    <x v="2"/>
    <x v="0"/>
    <s v="USD"/>
    <n v="1447009181"/>
    <n v="1444413581"/>
    <b v="0"/>
    <n v="0"/>
    <b v="0"/>
    <s v="theater/plays"/>
    <n v="0"/>
    <n v="69.266666670000006"/>
    <x v="1"/>
  </r>
  <r>
    <x v="2"/>
    <x v="1"/>
    <s v="GBP"/>
    <n v="1456934893"/>
    <n v="1454342893"/>
    <b v="0"/>
    <n v="3"/>
    <b v="0"/>
    <s v="theater/plays"/>
    <n v="4.1818181818181817"/>
    <n v="69.266666670000006"/>
    <x v="1"/>
  </r>
  <r>
    <x v="2"/>
    <x v="0"/>
    <s v="USD"/>
    <n v="1433086082"/>
    <n v="1430494082"/>
    <b v="0"/>
    <n v="1"/>
    <b v="0"/>
    <s v="theater/plays"/>
    <n v="20"/>
    <n v="69.266666670000006"/>
    <x v="1"/>
  </r>
  <r>
    <x v="2"/>
    <x v="0"/>
    <s v="USD"/>
    <n v="1449876859"/>
    <n v="1444689259"/>
    <b v="0"/>
    <n v="9"/>
    <b v="0"/>
    <s v="theater/plays"/>
    <n v="5.41"/>
    <n v="69.266666670000006"/>
    <x v="1"/>
  </r>
  <r>
    <x v="2"/>
    <x v="0"/>
    <s v="USD"/>
    <n v="1431549912"/>
    <n v="1428957912"/>
    <b v="0"/>
    <n v="1"/>
    <b v="0"/>
    <s v="theater/plays"/>
    <n v="6.0000000000000001E-3"/>
    <n v="69.266666670000006"/>
    <x v="1"/>
  </r>
  <r>
    <x v="2"/>
    <x v="0"/>
    <s v="USD"/>
    <n v="1405761690"/>
    <n v="1403169690"/>
    <b v="0"/>
    <n v="1"/>
    <b v="0"/>
    <s v="theater/plays"/>
    <n v="0.25"/>
    <n v="69.266666670000006"/>
    <x v="1"/>
  </r>
  <r>
    <x v="2"/>
    <x v="1"/>
    <s v="GBP"/>
    <n v="1423913220"/>
    <n v="1421339077"/>
    <b v="0"/>
    <n v="4"/>
    <b v="0"/>
    <s v="theater/plays"/>
    <n v="35"/>
    <n v="69.266666670000006"/>
    <x v="1"/>
  </r>
  <r>
    <x v="2"/>
    <x v="0"/>
    <s v="USD"/>
    <n v="1416499440"/>
    <n v="1415341464"/>
    <b v="0"/>
    <n v="17"/>
    <b v="0"/>
    <s v="theater/plays"/>
    <n v="16.566666666666666"/>
    <n v="69.266666670000006"/>
    <x v="1"/>
  </r>
  <r>
    <x v="2"/>
    <x v="1"/>
    <s v="GBP"/>
    <n v="1428222221"/>
    <n v="1425633821"/>
    <b v="0"/>
    <n v="0"/>
    <b v="0"/>
    <s v="theater/plays"/>
    <n v="0"/>
    <n v="69.266666670000006"/>
    <x v="1"/>
  </r>
  <r>
    <x v="2"/>
    <x v="0"/>
    <s v="USD"/>
    <n v="1427580426"/>
    <n v="1424992026"/>
    <b v="0"/>
    <n v="12"/>
    <b v="0"/>
    <s v="theater/plays"/>
    <n v="57.199999999999996"/>
    <n v="69.266666670000006"/>
    <x v="1"/>
  </r>
  <r>
    <x v="2"/>
    <x v="0"/>
    <s v="USD"/>
    <n v="1409514709"/>
    <n v="1406058798"/>
    <b v="0"/>
    <n v="14"/>
    <b v="0"/>
    <s v="theater/plays"/>
    <n v="16.514285714285716"/>
    <n v="69.266666670000006"/>
    <x v="1"/>
  </r>
  <r>
    <x v="2"/>
    <x v="0"/>
    <s v="USD"/>
    <n v="1462631358"/>
    <n v="1457450958"/>
    <b v="0"/>
    <n v="1"/>
    <b v="0"/>
    <s v="theater/plays"/>
    <n v="0.125"/>
    <n v="69.266666670000006"/>
    <x v="1"/>
  </r>
  <r>
    <x v="2"/>
    <x v="1"/>
    <s v="GBP"/>
    <n v="1488394800"/>
    <n v="1486681708"/>
    <b v="0"/>
    <n v="14"/>
    <b v="0"/>
    <s v="theater/plays"/>
    <n v="37.75"/>
    <n v="69.266666670000006"/>
    <x v="1"/>
  </r>
  <r>
    <x v="2"/>
    <x v="0"/>
    <s v="USD"/>
    <n v="1411779761"/>
    <n v="1409187761"/>
    <b v="0"/>
    <n v="4"/>
    <b v="0"/>
    <s v="theater/plays"/>
    <n v="1.8399999999999999"/>
    <n v="69.266666670000006"/>
    <x v="1"/>
  </r>
  <r>
    <x v="2"/>
    <x v="0"/>
    <s v="USD"/>
    <n v="1424009147"/>
    <n v="1421417147"/>
    <b v="0"/>
    <n v="2"/>
    <b v="0"/>
    <s v="theater/plays"/>
    <n v="10.050000000000001"/>
    <n v="69.266666670000006"/>
    <x v="1"/>
  </r>
  <r>
    <x v="2"/>
    <x v="0"/>
    <s v="USD"/>
    <n v="1412740457"/>
    <n v="1410148457"/>
    <b v="0"/>
    <n v="1"/>
    <b v="0"/>
    <s v="theater/plays"/>
    <n v="0.2"/>
    <n v="69.266666670000006"/>
    <x v="1"/>
  </r>
  <r>
    <x v="2"/>
    <x v="0"/>
    <s v="USD"/>
    <n v="1413832985"/>
    <n v="1408648985"/>
    <b v="0"/>
    <n v="2"/>
    <b v="0"/>
    <s v="theater/plays"/>
    <n v="1.3333333333333335"/>
    <n v="69.266666670000006"/>
    <x v="1"/>
  </r>
  <r>
    <x v="2"/>
    <x v="0"/>
    <s v="USD"/>
    <n v="1455647587"/>
    <n v="1453487587"/>
    <b v="0"/>
    <n v="1"/>
    <b v="0"/>
    <s v="theater/plays"/>
    <n v="6.6666666666666671E-3"/>
    <n v="69.266666670000006"/>
    <x v="1"/>
  </r>
  <r>
    <x v="2"/>
    <x v="0"/>
    <s v="USD"/>
    <n v="1409070480"/>
    <n v="1406572381"/>
    <b v="0"/>
    <n v="1"/>
    <b v="0"/>
    <s v="theater/plays"/>
    <n v="0.25"/>
    <n v="69.266666670000006"/>
    <x v="1"/>
  </r>
  <r>
    <x v="2"/>
    <x v="1"/>
    <s v="GBP"/>
    <n v="1437606507"/>
    <n v="1435014507"/>
    <b v="0"/>
    <n v="4"/>
    <b v="0"/>
    <s v="theater/plays"/>
    <n v="6"/>
    <n v="69.266666670000006"/>
    <x v="1"/>
  </r>
  <r>
    <x v="2"/>
    <x v="1"/>
    <s v="GBP"/>
    <n v="1410281360"/>
    <n v="1406825360"/>
    <b v="0"/>
    <n v="3"/>
    <b v="0"/>
    <s v="theater/plays"/>
    <n v="3.8860103626943006"/>
    <n v="69.266666670000006"/>
    <x v="1"/>
  </r>
  <r>
    <x v="2"/>
    <x v="0"/>
    <s v="USD"/>
    <n v="1414348166"/>
    <n v="1412879366"/>
    <b v="0"/>
    <n v="38"/>
    <b v="0"/>
    <s v="theater/plays"/>
    <n v="24.194444444444443"/>
    <n v="69.266666670000006"/>
    <x v="1"/>
  </r>
  <r>
    <x v="2"/>
    <x v="1"/>
    <s v="GBP"/>
    <n v="1422450278"/>
    <n v="1419858278"/>
    <b v="0"/>
    <n v="4"/>
    <b v="0"/>
    <s v="theater/plays"/>
    <n v="7.6"/>
    <n v="69.266666670000006"/>
    <x v="1"/>
  </r>
  <r>
    <x v="2"/>
    <x v="1"/>
    <s v="GBP"/>
    <n v="1430571849"/>
    <n v="1427979849"/>
    <b v="0"/>
    <n v="0"/>
    <b v="0"/>
    <s v="theater/plays"/>
    <n v="0"/>
    <n v="69.266666670000006"/>
    <x v="1"/>
  </r>
  <r>
    <x v="2"/>
    <x v="0"/>
    <s v="USD"/>
    <n v="1424070823"/>
    <n v="1421478823"/>
    <b v="0"/>
    <n v="2"/>
    <b v="0"/>
    <s v="theater/plays"/>
    <n v="1.3"/>
    <n v="69.266666670000006"/>
    <x v="1"/>
  </r>
  <r>
    <x v="2"/>
    <x v="0"/>
    <s v="USD"/>
    <n v="1457157269"/>
    <n v="1455861269"/>
    <b v="0"/>
    <n v="0"/>
    <b v="0"/>
    <s v="theater/plays"/>
    <n v="0"/>
    <n v="69.266666670000006"/>
    <x v="1"/>
  </r>
  <r>
    <x v="2"/>
    <x v="0"/>
    <s v="USD"/>
    <n v="1437331463"/>
    <n v="1434739463"/>
    <b v="0"/>
    <n v="1"/>
    <b v="0"/>
    <s v="theater/plays"/>
    <n v="1.4285714285714287E-2"/>
    <n v="69.266666670000006"/>
    <x v="1"/>
  </r>
  <r>
    <x v="2"/>
    <x v="1"/>
    <s v="GBP"/>
    <n v="1410987400"/>
    <n v="1408395400"/>
    <b v="0"/>
    <n v="7"/>
    <b v="0"/>
    <s v="theater/plays"/>
    <n v="14.000000000000002"/>
    <n v="69.266666670000006"/>
    <x v="1"/>
  </r>
  <r>
    <x v="2"/>
    <x v="0"/>
    <s v="USD"/>
    <n v="1409846874"/>
    <n v="1407254874"/>
    <b v="0"/>
    <n v="2"/>
    <b v="0"/>
    <s v="theater/plays"/>
    <n v="1.05"/>
    <n v="69.266666670000006"/>
    <x v="1"/>
  </r>
  <r>
    <x v="2"/>
    <x v="1"/>
    <s v="GBP"/>
    <n v="1475877108"/>
    <n v="1473285108"/>
    <b v="0"/>
    <n v="4"/>
    <b v="0"/>
    <s v="theater/plays"/>
    <n v="8.6666666666666679"/>
    <n v="69.266666670000006"/>
    <x v="1"/>
  </r>
  <r>
    <x v="2"/>
    <x v="0"/>
    <s v="USD"/>
    <n v="1460737680"/>
    <n v="1455725596"/>
    <b v="0"/>
    <n v="4"/>
    <b v="0"/>
    <s v="theater/plays"/>
    <n v="0.82857142857142851"/>
    <n v="69.266666670000006"/>
    <x v="1"/>
  </r>
  <r>
    <x v="2"/>
    <x v="0"/>
    <s v="USD"/>
    <n v="1427168099"/>
    <n v="1424579699"/>
    <b v="0"/>
    <n v="3"/>
    <b v="0"/>
    <s v="theater/plays"/>
    <n v="16.666666666666664"/>
    <n v="69.266666670000006"/>
    <x v="1"/>
  </r>
  <r>
    <x v="2"/>
    <x v="0"/>
    <s v="USD"/>
    <n v="1414360358"/>
    <n v="1409176358"/>
    <b v="0"/>
    <n v="2"/>
    <b v="0"/>
    <s v="theater/plays"/>
    <n v="0.83333333333333337"/>
    <n v="69.266666670000006"/>
    <x v="1"/>
  </r>
  <r>
    <x v="2"/>
    <x v="0"/>
    <s v="USD"/>
    <n v="1422759240"/>
    <n v="1418824867"/>
    <b v="0"/>
    <n v="197"/>
    <b v="0"/>
    <s v="theater/plays"/>
    <n v="69.561111111111103"/>
    <n v="69.266666670000006"/>
    <x v="1"/>
  </r>
  <r>
    <x v="2"/>
    <x v="0"/>
    <s v="USD"/>
    <n v="1458860363"/>
    <n v="1454975963"/>
    <b v="0"/>
    <n v="0"/>
    <b v="0"/>
    <s v="theater/plays"/>
    <n v="0"/>
    <n v="69.266666670000006"/>
    <x v="1"/>
  </r>
  <r>
    <x v="2"/>
    <x v="0"/>
    <s v="USD"/>
    <n v="1441037097"/>
    <n v="1438445097"/>
    <b v="0"/>
    <n v="1"/>
    <b v="0"/>
    <s v="theater/plays"/>
    <n v="1.25"/>
    <n v="69.266666670000006"/>
    <x v="1"/>
  </r>
  <r>
    <x v="2"/>
    <x v="6"/>
    <s v="EUR"/>
    <n v="1437889336"/>
    <n v="1432705336"/>
    <b v="0"/>
    <n v="4"/>
    <b v="0"/>
    <s v="theater/plays"/>
    <n v="5"/>
    <n v="69.266666670000006"/>
    <x v="1"/>
  </r>
  <r>
    <x v="2"/>
    <x v="0"/>
    <s v="USD"/>
    <n v="1449247439"/>
    <n v="1444059839"/>
    <b v="0"/>
    <n v="0"/>
    <b v="0"/>
    <s v="theater/plays"/>
    <n v="0"/>
    <n v="69.266666670000006"/>
    <x v="1"/>
  </r>
  <r>
    <x v="2"/>
    <x v="0"/>
    <s v="USD"/>
    <n v="1487811600"/>
    <n v="1486077481"/>
    <b v="0"/>
    <n v="7"/>
    <b v="0"/>
    <s v="theater/plays"/>
    <n v="7.166666666666667"/>
    <n v="69.266666670000006"/>
    <x v="1"/>
  </r>
  <r>
    <x v="2"/>
    <x v="0"/>
    <s v="USD"/>
    <n v="1402007500"/>
    <n v="1399415500"/>
    <b v="0"/>
    <n v="11"/>
    <b v="0"/>
    <s v="theater/plays"/>
    <n v="28.050000000000004"/>
    <n v="69.266666670000006"/>
    <x v="1"/>
  </r>
  <r>
    <x v="2"/>
    <x v="0"/>
    <s v="USD"/>
    <n v="1450053370"/>
    <n v="1447461370"/>
    <b v="0"/>
    <n v="0"/>
    <b v="0"/>
    <s v="theater/plays"/>
    <n v="0"/>
    <n v="69.266666670000006"/>
    <x v="1"/>
  </r>
  <r>
    <x v="2"/>
    <x v="0"/>
    <s v="USD"/>
    <n v="1454525340"/>
    <n v="1452008599"/>
    <b v="0"/>
    <n v="6"/>
    <b v="0"/>
    <s v="theater/plays"/>
    <n v="16"/>
    <n v="69.266666670000006"/>
    <x v="1"/>
  </r>
  <r>
    <x v="2"/>
    <x v="0"/>
    <s v="USD"/>
    <n v="1418914964"/>
    <n v="1414591364"/>
    <b v="0"/>
    <n v="0"/>
    <b v="0"/>
    <s v="theater/plays"/>
    <n v="0"/>
    <n v="69.266666670000006"/>
    <x v="1"/>
  </r>
  <r>
    <x v="2"/>
    <x v="0"/>
    <s v="USD"/>
    <n v="1450211116"/>
    <n v="1445023516"/>
    <b v="0"/>
    <n v="7"/>
    <b v="0"/>
    <s v="theater/plays"/>
    <n v="6.8287037037037033"/>
    <n v="69.266666670000006"/>
    <x v="1"/>
  </r>
  <r>
    <x v="2"/>
    <x v="1"/>
    <s v="GBP"/>
    <n v="1475398800"/>
    <n v="1472711224"/>
    <b v="0"/>
    <n v="94"/>
    <b v="0"/>
    <s v="theater/plays"/>
    <n v="25.698702928870294"/>
    <n v="69.266666670000006"/>
    <x v="1"/>
  </r>
  <r>
    <x v="2"/>
    <x v="0"/>
    <s v="USD"/>
    <n v="1428097450"/>
    <n v="1425509050"/>
    <b v="0"/>
    <n v="2"/>
    <b v="0"/>
    <s v="theater/plays"/>
    <n v="1.4814814814814816"/>
    <n v="69.266666670000006"/>
    <x v="1"/>
  </r>
  <r>
    <x v="2"/>
    <x v="0"/>
    <s v="USD"/>
    <n v="1413925887"/>
    <n v="1411333887"/>
    <b v="0"/>
    <n v="25"/>
    <b v="0"/>
    <s v="theater/plays"/>
    <n v="36.85"/>
    <n v="69.266666670000006"/>
    <x v="1"/>
  </r>
  <r>
    <x v="2"/>
    <x v="0"/>
    <s v="USD"/>
    <n v="1404253800"/>
    <n v="1402784964"/>
    <b v="0"/>
    <n v="17"/>
    <b v="0"/>
    <s v="theater/plays"/>
    <n v="47.05"/>
    <n v="69.266666670000006"/>
    <x v="1"/>
  </r>
  <r>
    <x v="2"/>
    <x v="0"/>
    <s v="USD"/>
    <n v="1464099900"/>
    <n v="1462585315"/>
    <b v="0"/>
    <n v="2"/>
    <b v="0"/>
    <s v="theater/plays"/>
    <n v="11.428571428571429"/>
    <n v="69.266666670000006"/>
    <x v="1"/>
  </r>
  <r>
    <x v="2"/>
    <x v="0"/>
    <s v="USD"/>
    <n v="1413573010"/>
    <n v="1408389010"/>
    <b v="0"/>
    <n v="4"/>
    <b v="0"/>
    <s v="theater/plays"/>
    <n v="12.04"/>
    <n v="69.266666670000006"/>
    <x v="1"/>
  </r>
  <r>
    <x v="2"/>
    <x v="0"/>
    <s v="USD"/>
    <n v="1448949540"/>
    <n v="1446048367"/>
    <b v="0"/>
    <n v="5"/>
    <b v="0"/>
    <s v="theater/plays"/>
    <n v="60"/>
    <n v="69.266666670000006"/>
    <x v="1"/>
  </r>
  <r>
    <x v="2"/>
    <x v="0"/>
    <s v="USD"/>
    <n v="1437188400"/>
    <n v="1432100004"/>
    <b v="0"/>
    <n v="2"/>
    <b v="0"/>
    <s v="theater/plays"/>
    <n v="31.25"/>
    <n v="69.266666670000006"/>
    <x v="1"/>
  </r>
  <r>
    <x v="2"/>
    <x v="1"/>
    <s v="GBP"/>
    <n v="1473160954"/>
    <n v="1467976954"/>
    <b v="0"/>
    <n v="2"/>
    <b v="0"/>
    <s v="theater/plays"/>
    <n v="0.42"/>
    <n v="69.266666670000006"/>
    <x v="1"/>
  </r>
  <r>
    <x v="2"/>
    <x v="0"/>
    <s v="USD"/>
    <n v="1421781360"/>
    <n v="1419213664"/>
    <b v="0"/>
    <n v="3"/>
    <b v="0"/>
    <s v="theater/plays"/>
    <n v="0.21"/>
    <n v="69.266666670000006"/>
    <x v="1"/>
  </r>
  <r>
    <x v="2"/>
    <x v="5"/>
    <s v="CAD"/>
    <n v="1416524325"/>
    <n v="1415228325"/>
    <b v="0"/>
    <n v="0"/>
    <b v="0"/>
    <s v="theater/plays"/>
    <n v="0"/>
    <n v="69.266666670000006"/>
    <x v="1"/>
  </r>
  <r>
    <x v="2"/>
    <x v="0"/>
    <s v="USD"/>
    <n v="1428642000"/>
    <n v="1426050982"/>
    <b v="0"/>
    <n v="4"/>
    <b v="0"/>
    <s v="theater/plays"/>
    <n v="37.5"/>
    <n v="69.266666670000006"/>
    <x v="1"/>
  </r>
  <r>
    <x v="2"/>
    <x v="2"/>
    <s v="AUD"/>
    <n v="1408596589"/>
    <n v="1406004589"/>
    <b v="0"/>
    <n v="1"/>
    <b v="0"/>
    <s v="theater/plays"/>
    <n v="0.02"/>
    <n v="69.266666670000006"/>
    <x v="1"/>
  </r>
  <r>
    <x v="2"/>
    <x v="0"/>
    <s v="USD"/>
    <n v="1413992210"/>
    <n v="1411400210"/>
    <b v="0"/>
    <n v="12"/>
    <b v="0"/>
    <s v="theater/plays"/>
    <n v="8.2142857142857135"/>
    <n v="69.266666670000006"/>
    <x v="1"/>
  </r>
  <r>
    <x v="2"/>
    <x v="0"/>
    <s v="USD"/>
    <n v="1420938000"/>
    <n v="1418862743"/>
    <b v="0"/>
    <n v="4"/>
    <b v="0"/>
    <s v="theater/plays"/>
    <n v="2.1999999999999997"/>
    <n v="69.266666670000006"/>
    <x v="1"/>
  </r>
  <r>
    <x v="2"/>
    <x v="1"/>
    <s v="GBP"/>
    <n v="1460373187"/>
    <n v="1457352787"/>
    <b v="0"/>
    <n v="91"/>
    <b v="0"/>
    <s v="theater/plays"/>
    <n v="17.652941176470588"/>
    <n v="69.266666670000006"/>
    <x v="1"/>
  </r>
  <r>
    <x v="2"/>
    <x v="0"/>
    <s v="USD"/>
    <n v="1436914815"/>
    <n v="1434322815"/>
    <b v="0"/>
    <n v="1"/>
    <b v="0"/>
    <s v="theater/plays"/>
    <n v="0.08"/>
    <n v="69.266666670000006"/>
    <x v="1"/>
  </r>
  <r>
    <x v="2"/>
    <x v="0"/>
    <s v="USD"/>
    <n v="1414077391"/>
    <n v="1411485391"/>
    <b v="0"/>
    <n v="1"/>
    <b v="0"/>
    <s v="theater/plays"/>
    <n v="6.6666666666666666E-2"/>
    <n v="69.266666670000006"/>
    <x v="1"/>
  </r>
  <r>
    <x v="2"/>
    <x v="0"/>
    <s v="USD"/>
    <n v="1399618380"/>
    <n v="1399058797"/>
    <b v="0"/>
    <n v="0"/>
    <b v="0"/>
    <s v="theater/plays"/>
    <n v="0"/>
    <n v="69.266666670000006"/>
    <x v="1"/>
  </r>
  <r>
    <x v="2"/>
    <x v="0"/>
    <s v="USD"/>
    <n v="1413234316"/>
    <n v="1408050316"/>
    <b v="0"/>
    <n v="13"/>
    <b v="0"/>
    <s v="theater/plays"/>
    <n v="37.533333333333339"/>
    <n v="69.266666670000006"/>
    <x v="1"/>
  </r>
  <r>
    <x v="2"/>
    <x v="1"/>
    <s v="GBP"/>
    <n v="1416081600"/>
    <n v="1413477228"/>
    <b v="0"/>
    <n v="2"/>
    <b v="0"/>
    <s v="theater/plays"/>
    <n v="22"/>
    <n v="69.266666670000006"/>
    <x v="1"/>
  </r>
  <r>
    <x v="2"/>
    <x v="0"/>
    <s v="USD"/>
    <n v="1475294400"/>
    <n v="1472674285"/>
    <b v="0"/>
    <n v="0"/>
    <b v="0"/>
    <s v="theater/plays"/>
    <n v="0"/>
    <n v="69.266666670000006"/>
    <x v="1"/>
  </r>
  <r>
    <x v="2"/>
    <x v="1"/>
    <s v="GBP"/>
    <n v="1403192031"/>
    <n v="1400600031"/>
    <b v="0"/>
    <n v="21"/>
    <b v="0"/>
    <s v="theater/plays"/>
    <n v="17.62"/>
    <n v="69.266666670000006"/>
    <x v="1"/>
  </r>
  <r>
    <x v="2"/>
    <x v="0"/>
    <s v="USD"/>
    <n v="1467575940"/>
    <n v="1465856639"/>
    <b v="0"/>
    <n v="9"/>
    <b v="0"/>
    <s v="theater/plays"/>
    <n v="53"/>
    <n v="69.266666670000006"/>
    <x v="1"/>
  </r>
  <r>
    <x v="2"/>
    <x v="1"/>
    <s v="GBP"/>
    <n v="1448492400"/>
    <n v="1446506080"/>
    <b v="0"/>
    <n v="6"/>
    <b v="0"/>
    <s v="theater/plays"/>
    <n v="22.142857142857142"/>
    <n v="69.266666670000006"/>
    <x v="1"/>
  </r>
  <r>
    <x v="2"/>
    <x v="0"/>
    <s v="USD"/>
    <n v="1459483140"/>
    <n v="1458178044"/>
    <b v="0"/>
    <n v="4"/>
    <b v="0"/>
    <s v="theater/plays"/>
    <n v="2.5333333333333332"/>
    <n v="69.266666670000006"/>
    <x v="1"/>
  </r>
  <r>
    <x v="2"/>
    <x v="5"/>
    <s v="CAD"/>
    <n v="1410836400"/>
    <n v="1408116152"/>
    <b v="0"/>
    <n v="7"/>
    <b v="0"/>
    <s v="theater/plays"/>
    <n v="2.5"/>
    <n v="69.266666670000006"/>
    <x v="1"/>
  </r>
  <r>
    <x v="2"/>
    <x v="5"/>
    <s v="CAD"/>
    <n v="1403539200"/>
    <n v="1400604056"/>
    <b v="0"/>
    <n v="5"/>
    <b v="0"/>
    <s v="theater/plays"/>
    <n v="2.85"/>
    <n v="69.266666670000006"/>
    <x v="1"/>
  </r>
  <r>
    <x v="2"/>
    <x v="0"/>
    <s v="USD"/>
    <n v="1461205423"/>
    <n v="1456025023"/>
    <b v="0"/>
    <n v="0"/>
    <b v="0"/>
    <s v="theater/plays"/>
    <n v="0"/>
    <n v="69.266666670000006"/>
    <x v="1"/>
  </r>
  <r>
    <x v="2"/>
    <x v="0"/>
    <s v="USD"/>
    <n v="1467481468"/>
    <n v="1464889468"/>
    <b v="0"/>
    <n v="3"/>
    <b v="0"/>
    <s v="theater/plays"/>
    <n v="2.4500000000000002"/>
    <n v="69.266666670000006"/>
    <x v="1"/>
  </r>
  <r>
    <x v="2"/>
    <x v="1"/>
    <s v="GBP"/>
    <n v="1403886084"/>
    <n v="1401294084"/>
    <b v="0"/>
    <n v="9"/>
    <b v="0"/>
    <s v="theater/plays"/>
    <n v="1.4210526315789473"/>
    <n v="69.266666670000006"/>
    <x v="1"/>
  </r>
  <r>
    <x v="2"/>
    <x v="2"/>
    <s v="AUD"/>
    <n v="1430316426"/>
    <n v="1427724426"/>
    <b v="0"/>
    <n v="6"/>
    <b v="0"/>
    <s v="theater/plays"/>
    <n v="19.25"/>
    <n v="69.266666670000006"/>
    <x v="1"/>
  </r>
  <r>
    <x v="2"/>
    <x v="0"/>
    <s v="USD"/>
    <n v="1407883811"/>
    <n v="1405291811"/>
    <b v="0"/>
    <n v="4"/>
    <b v="0"/>
    <s v="theater/plays"/>
    <n v="0.67500000000000004"/>
    <n v="69.266666670000006"/>
    <x v="1"/>
  </r>
  <r>
    <x v="2"/>
    <x v="0"/>
    <s v="USD"/>
    <n v="1463619388"/>
    <n v="1461027388"/>
    <b v="0"/>
    <n v="1"/>
    <b v="0"/>
    <s v="theater/plays"/>
    <n v="0.16666666666666669"/>
    <n v="69.266666670000006"/>
    <x v="1"/>
  </r>
  <r>
    <x v="2"/>
    <x v="0"/>
    <s v="USD"/>
    <n v="1443408550"/>
    <n v="1439952550"/>
    <b v="0"/>
    <n v="17"/>
    <b v="0"/>
    <s v="theater/plays"/>
    <n v="60.9"/>
    <n v="69.266666670000006"/>
    <x v="1"/>
  </r>
  <r>
    <x v="2"/>
    <x v="0"/>
    <s v="USD"/>
    <n v="1484348700"/>
    <n v="1481756855"/>
    <b v="0"/>
    <n v="1"/>
    <b v="0"/>
    <s v="theater/plays"/>
    <n v="1"/>
    <n v="69.266666670000006"/>
    <x v="1"/>
  </r>
  <r>
    <x v="2"/>
    <x v="1"/>
    <s v="GBP"/>
    <n v="1425124800"/>
    <n v="1421596356"/>
    <b v="0"/>
    <n v="13"/>
    <b v="0"/>
    <s v="theater/plays"/>
    <n v="34.4"/>
    <n v="69.266666670000006"/>
    <x v="1"/>
  </r>
  <r>
    <x v="2"/>
    <x v="0"/>
    <s v="USD"/>
    <n v="1425178800"/>
    <n v="1422374420"/>
    <b v="0"/>
    <n v="6"/>
    <b v="0"/>
    <s v="theater/plays"/>
    <n v="16.5"/>
    <n v="69.266666670000006"/>
    <x v="1"/>
  </r>
  <r>
    <x v="2"/>
    <x v="14"/>
    <s v="MXN"/>
    <n v="1482779931"/>
    <n v="1480187931"/>
    <b v="0"/>
    <n v="0"/>
    <b v="0"/>
    <s v="theater/plays"/>
    <n v="0"/>
    <n v="69.266666670000006"/>
    <x v="1"/>
  </r>
  <r>
    <x v="2"/>
    <x v="1"/>
    <s v="GBP"/>
    <n v="1408646111"/>
    <n v="1403462111"/>
    <b v="0"/>
    <n v="2"/>
    <b v="0"/>
    <s v="theater/plays"/>
    <n v="0.4"/>
    <n v="69.266666670000006"/>
    <x v="1"/>
  </r>
  <r>
    <x v="2"/>
    <x v="0"/>
    <s v="USD"/>
    <n v="1431144000"/>
    <n v="1426407426"/>
    <b v="0"/>
    <n v="2"/>
    <b v="0"/>
    <s v="theater/plays"/>
    <n v="1.0571428571428572"/>
    <n v="69.266666670000006"/>
    <x v="1"/>
  </r>
  <r>
    <x v="2"/>
    <x v="1"/>
    <s v="GBP"/>
    <n v="1446732975"/>
    <n v="1444137375"/>
    <b v="0"/>
    <n v="21"/>
    <b v="0"/>
    <s v="theater/plays"/>
    <n v="26.727272727272727"/>
    <n v="69.266666670000006"/>
    <x v="1"/>
  </r>
  <r>
    <x v="2"/>
    <x v="1"/>
    <s v="GBP"/>
    <n v="1404149280"/>
    <n v="1400547969"/>
    <b v="0"/>
    <n v="13"/>
    <b v="0"/>
    <s v="theater/plays"/>
    <n v="28.799999999999997"/>
    <n v="69.266666670000006"/>
    <x v="1"/>
  </r>
  <r>
    <x v="2"/>
    <x v="0"/>
    <s v="USD"/>
    <n v="1413921060"/>
    <n v="1411499149"/>
    <b v="0"/>
    <n v="0"/>
    <b v="0"/>
    <s v="theater/plays"/>
    <n v="0"/>
    <n v="69.266666670000006"/>
    <x v="1"/>
  </r>
  <r>
    <x v="2"/>
    <x v="0"/>
    <s v="USD"/>
    <n v="1482339794"/>
    <n v="1479747794"/>
    <b v="0"/>
    <n v="6"/>
    <b v="0"/>
    <s v="theater/plays"/>
    <n v="8.9"/>
    <n v="69.266666670000006"/>
    <x v="1"/>
  </r>
  <r>
    <x v="2"/>
    <x v="1"/>
    <s v="GBP"/>
    <n v="1485543242"/>
    <n v="1482951242"/>
    <b v="0"/>
    <n v="0"/>
    <b v="0"/>
    <s v="theater/plays"/>
    <n v="0"/>
    <n v="69.266666670000006"/>
    <x v="1"/>
  </r>
  <r>
    <x v="2"/>
    <x v="0"/>
    <s v="USD"/>
    <n v="1466375521"/>
    <n v="1463783521"/>
    <b v="0"/>
    <n v="1"/>
    <b v="0"/>
    <s v="theater/plays"/>
    <n v="0.16666666666666669"/>
    <n v="69.266666670000006"/>
    <x v="1"/>
  </r>
  <r>
    <x v="2"/>
    <x v="0"/>
    <s v="USD"/>
    <n v="1465930440"/>
    <n v="1463849116"/>
    <b v="0"/>
    <n v="0"/>
    <b v="0"/>
    <s v="theater/plays"/>
    <n v="0"/>
    <n v="69.266666670000006"/>
    <x v="1"/>
  </r>
  <r>
    <x v="2"/>
    <x v="0"/>
    <s v="USD"/>
    <n v="1425819425"/>
    <n v="1423231025"/>
    <b v="0"/>
    <n v="12"/>
    <b v="0"/>
    <s v="theater/plays"/>
    <n v="15.737410071942445"/>
    <n v="69.266666670000006"/>
    <x v="1"/>
  </r>
  <r>
    <x v="2"/>
    <x v="0"/>
    <s v="USD"/>
    <n v="1447542000"/>
    <n v="1446179553"/>
    <b v="0"/>
    <n v="2"/>
    <b v="0"/>
    <s v="theater/plays"/>
    <n v="2"/>
    <n v="69.266666670000006"/>
    <x v="1"/>
  </r>
  <r>
    <x v="2"/>
    <x v="0"/>
    <s v="USD"/>
    <n v="1452795416"/>
    <n v="1450203416"/>
    <b v="0"/>
    <n v="6"/>
    <b v="0"/>
    <s v="theater/plays"/>
    <n v="21.685714285714287"/>
    <n v="69.266666670000006"/>
    <x v="1"/>
  </r>
  <r>
    <x v="2"/>
    <x v="13"/>
    <s v="EUR"/>
    <n v="1476008906"/>
    <n v="1473416906"/>
    <b v="0"/>
    <n v="1"/>
    <b v="0"/>
    <s v="theater/plays"/>
    <n v="0.33333333333333337"/>
    <n v="69.266666670000006"/>
    <x v="1"/>
  </r>
  <r>
    <x v="2"/>
    <x v="0"/>
    <s v="USD"/>
    <n v="1427169540"/>
    <n v="1424701775"/>
    <b v="0"/>
    <n v="1"/>
    <b v="0"/>
    <s v="theater/plays"/>
    <n v="0.2857142857142857"/>
    <n v="69.266666670000006"/>
    <x v="1"/>
  </r>
  <r>
    <x v="2"/>
    <x v="0"/>
    <s v="USD"/>
    <n v="1448078400"/>
    <n v="1445985299"/>
    <b v="0"/>
    <n v="5"/>
    <b v="0"/>
    <s v="theater/plays"/>
    <n v="4.7"/>
    <n v="69.266666670000006"/>
    <x v="1"/>
  </r>
  <r>
    <x v="2"/>
    <x v="0"/>
    <s v="USD"/>
    <n v="1468777786"/>
    <n v="1466185786"/>
    <b v="0"/>
    <n v="0"/>
    <b v="0"/>
    <s v="theater/plays"/>
    <n v="0"/>
    <n v="69.266666670000006"/>
    <x v="1"/>
  </r>
  <r>
    <x v="2"/>
    <x v="1"/>
    <s v="GBP"/>
    <n v="1421403960"/>
    <n v="1418827324"/>
    <b v="0"/>
    <n v="3"/>
    <b v="0"/>
    <s v="theater/plays"/>
    <n v="10.8"/>
    <n v="69.266666670000006"/>
    <x v="1"/>
  </r>
  <r>
    <x v="2"/>
    <x v="0"/>
    <s v="USD"/>
    <n v="1433093700"/>
    <n v="1430242488"/>
    <b v="0"/>
    <n v="8"/>
    <b v="0"/>
    <s v="theater/plays"/>
    <n v="4.8"/>
    <n v="69.266666670000006"/>
    <x v="1"/>
  </r>
  <r>
    <x v="2"/>
    <x v="0"/>
    <s v="USD"/>
    <n v="1438959600"/>
    <n v="1437754137"/>
    <b v="0"/>
    <n v="3"/>
    <b v="0"/>
    <s v="theater/plays"/>
    <n v="3.2"/>
    <n v="69.266666670000006"/>
    <x v="1"/>
  </r>
  <r>
    <x v="2"/>
    <x v="0"/>
    <s v="USD"/>
    <n v="1421410151"/>
    <n v="1418818151"/>
    <b v="0"/>
    <n v="8"/>
    <b v="0"/>
    <s v="theater/plays"/>
    <n v="12.75"/>
    <n v="69.266666670000006"/>
    <x v="1"/>
  </r>
  <r>
    <x v="2"/>
    <x v="0"/>
    <s v="USD"/>
    <n v="1428205247"/>
    <n v="1423024847"/>
    <b v="0"/>
    <n v="1"/>
    <b v="0"/>
    <s v="theater/plays"/>
    <n v="1.8181818181818181E-2"/>
    <n v="69.266666670000006"/>
    <x v="1"/>
  </r>
  <r>
    <x v="2"/>
    <x v="1"/>
    <s v="GBP"/>
    <n v="1440272093"/>
    <n v="1435088093"/>
    <b v="0"/>
    <n v="4"/>
    <b v="0"/>
    <s v="theater/plays"/>
    <n v="2.4"/>
    <n v="69.266666670000006"/>
    <x v="1"/>
  </r>
  <r>
    <x v="2"/>
    <x v="0"/>
    <s v="USD"/>
    <n v="1413953940"/>
    <n v="1410141900"/>
    <b v="0"/>
    <n v="8"/>
    <b v="0"/>
    <s v="theater/plays"/>
    <n v="36.5"/>
    <n v="69.266666670000006"/>
    <x v="1"/>
  </r>
  <r>
    <x v="2"/>
    <x v="14"/>
    <s v="MXN"/>
    <n v="1482108350"/>
    <n v="1479516350"/>
    <b v="0"/>
    <n v="1"/>
    <b v="0"/>
    <s v="theater/plays"/>
    <n v="2.666666666666667"/>
    <n v="69.266666670000006"/>
    <x v="1"/>
  </r>
  <r>
    <x v="2"/>
    <x v="1"/>
    <s v="GBP"/>
    <n v="1488271860"/>
    <n v="1484484219"/>
    <b v="0"/>
    <n v="5"/>
    <b v="0"/>
    <s v="theater/plays"/>
    <n v="11.428571428571429"/>
    <n v="69.266666670000006"/>
    <x v="1"/>
  </r>
  <r>
    <x v="2"/>
    <x v="1"/>
    <s v="GBP"/>
    <n v="1454284500"/>
    <n v="1449431237"/>
    <b v="0"/>
    <n v="0"/>
    <b v="0"/>
    <s v="theater/plays"/>
    <n v="0"/>
    <n v="69.266666670000006"/>
    <x v="1"/>
  </r>
  <r>
    <x v="2"/>
    <x v="0"/>
    <s v="USD"/>
    <n v="1465060797"/>
    <n v="1462468797"/>
    <b v="0"/>
    <n v="0"/>
    <b v="0"/>
    <s v="theater/plays"/>
    <n v="0"/>
    <n v="69.266666670000006"/>
    <x v="1"/>
  </r>
  <r>
    <x v="2"/>
    <x v="0"/>
    <s v="USD"/>
    <n v="1472847873"/>
    <n v="1468959873"/>
    <b v="0"/>
    <n v="1"/>
    <b v="0"/>
    <s v="theater/plays"/>
    <n v="1.1111111111111112"/>
    <n v="69.266666670000006"/>
    <x v="1"/>
  </r>
  <r>
    <x v="2"/>
    <x v="0"/>
    <s v="USD"/>
    <n v="1414205990"/>
    <n v="1413341990"/>
    <b v="0"/>
    <n v="0"/>
    <b v="0"/>
    <s v="theater/plays"/>
    <n v="0"/>
    <n v="69.266666670000006"/>
    <x v="1"/>
  </r>
  <r>
    <x v="2"/>
    <x v="0"/>
    <s v="USD"/>
    <n v="1485380482"/>
    <n v="1482788482"/>
    <b v="0"/>
    <n v="0"/>
    <b v="0"/>
    <s v="theater/plays"/>
    <n v="0"/>
    <n v="69.266666670000006"/>
    <x v="1"/>
  </r>
  <r>
    <x v="2"/>
    <x v="0"/>
    <s v="USD"/>
    <n v="1463343673"/>
    <n v="1460751673"/>
    <b v="0"/>
    <n v="6"/>
    <b v="0"/>
    <s v="theater/plays"/>
    <n v="27.400000000000002"/>
    <n v="69.266666670000006"/>
    <x v="1"/>
  </r>
  <r>
    <x v="2"/>
    <x v="0"/>
    <s v="USD"/>
    <n v="1440613920"/>
    <n v="1435953566"/>
    <b v="0"/>
    <n v="6"/>
    <b v="0"/>
    <s v="theater/plays"/>
    <n v="10"/>
    <n v="69.266666670000006"/>
    <x v="1"/>
  </r>
  <r>
    <x v="2"/>
    <x v="2"/>
    <s v="AUD"/>
    <n v="1477550434"/>
    <n v="1474958434"/>
    <b v="0"/>
    <n v="14"/>
    <b v="0"/>
    <s v="theater/plays"/>
    <n v="21.366666666666667"/>
    <n v="69.266666670000006"/>
    <x v="1"/>
  </r>
  <r>
    <x v="2"/>
    <x v="14"/>
    <s v="MXN"/>
    <n v="1482711309"/>
    <n v="1479860109"/>
    <b v="0"/>
    <n v="6"/>
    <b v="0"/>
    <s v="theater/plays"/>
    <n v="6.9696969696969706"/>
    <n v="69.266666670000006"/>
    <x v="1"/>
  </r>
  <r>
    <x v="2"/>
    <x v="0"/>
    <s v="USD"/>
    <n v="1427936400"/>
    <n v="1424221866"/>
    <b v="0"/>
    <n v="33"/>
    <b v="0"/>
    <s v="theater/plays"/>
    <n v="70.599999999999994"/>
    <n v="69.266666670000006"/>
    <x v="1"/>
  </r>
  <r>
    <x v="2"/>
    <x v="0"/>
    <s v="USD"/>
    <n v="1411596001"/>
    <n v="1409608801"/>
    <b v="0"/>
    <n v="4"/>
    <b v="0"/>
    <s v="theater/plays"/>
    <n v="2.0500000000000003"/>
    <n v="69.266666670000006"/>
    <x v="1"/>
  </r>
  <r>
    <x v="2"/>
    <x v="0"/>
    <s v="USD"/>
    <n v="1488517200"/>
    <n v="1485909937"/>
    <b v="0"/>
    <n v="1"/>
    <b v="0"/>
    <s v="theater/plays"/>
    <n v="1.9666666666666666"/>
    <n v="69.266666670000006"/>
    <x v="1"/>
  </r>
  <r>
    <x v="2"/>
    <x v="1"/>
    <s v="GBP"/>
    <n v="1448805404"/>
    <n v="1446209804"/>
    <b v="0"/>
    <n v="0"/>
    <b v="0"/>
    <s v="theater/plays"/>
    <n v="0"/>
    <n v="69.266666670000006"/>
    <x v="1"/>
  </r>
  <r>
    <x v="2"/>
    <x v="1"/>
    <s v="GBP"/>
    <n v="1469113351"/>
    <n v="1463929351"/>
    <b v="0"/>
    <n v="6"/>
    <b v="0"/>
    <s v="theater/plays"/>
    <n v="28.666666666666668"/>
    <n v="69.266666670000006"/>
    <x v="1"/>
  </r>
  <r>
    <x v="2"/>
    <x v="0"/>
    <s v="USD"/>
    <n v="1424747740"/>
    <n v="1422155740"/>
    <b v="0"/>
    <n v="6"/>
    <b v="0"/>
    <s v="theater/plays"/>
    <n v="3.1333333333333333"/>
    <n v="69.266666670000006"/>
    <x v="1"/>
  </r>
  <r>
    <x v="2"/>
    <x v="17"/>
    <s v="EUR"/>
    <n v="1456617600"/>
    <n v="1454280186"/>
    <b v="0"/>
    <n v="1"/>
    <b v="0"/>
    <s v="theater/plays"/>
    <n v="0.04"/>
    <n v="69.266666670000006"/>
    <x v="1"/>
  </r>
  <r>
    <x v="2"/>
    <x v="0"/>
    <s v="USD"/>
    <n v="1452234840"/>
    <n v="1450619123"/>
    <b v="0"/>
    <n v="3"/>
    <b v="0"/>
    <s v="theater/plays"/>
    <n v="0.2"/>
    <n v="69.266666670000006"/>
    <x v="1"/>
  </r>
  <r>
    <x v="4"/>
    <x v="21"/>
    <m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4" indent="0" outline="1" outlineData="1" gridDropZones="1" multipleFieldFilters="0" customListSort="0">
  <location ref="A3:D8" firstHeaderRow="1" firstDataRow="2" firstDataCol="1" rowPageCount="1" colPageCount="1"/>
  <pivotFields count="12"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4">
    <i>
      <x/>
    </i>
    <i>
      <x v="5"/>
    </i>
    <i>
      <x v="7"/>
    </i>
    <i t="grand">
      <x/>
    </i>
  </rowItems>
  <colFields count="1">
    <field x="0"/>
  </colFields>
  <colItems count="3"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1" showColStripes="0" showLastColumn="1"/>
  <filters count="1">
    <filter fld="11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0883-44B2-D44E-9887-5C9CAB429F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7"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 countASubtotal="1">
      <items count="6">
        <item h="1" x="4"/>
        <item x="0"/>
        <item x="3"/>
        <item x="2"/>
        <item x="1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ADE7B-F587-614F-B1BC-0908F254896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sqref="A1:XFD1048576"/>
    </sheetView>
  </sheetViews>
  <sheetFormatPr baseColWidth="10" defaultColWidth="8.6640625" defaultRowHeight="15" x14ac:dyDescent="0.2"/>
  <cols>
    <col min="2" max="2" width="38.33203125" style="3" customWidth="1"/>
    <col min="3" max="3" width="40.1640625" style="3" customWidth="1"/>
    <col min="5" max="5" width="16.33203125" customWidth="1"/>
    <col min="6" max="6" width="21.1640625" customWidth="1"/>
    <col min="7" max="7" width="17.83203125" customWidth="1"/>
    <col min="8" max="8" width="19.83203125" customWidth="1"/>
    <col min="9" max="9" width="19.1640625" customWidth="1"/>
    <col min="10" max="10" width="17.83203125" customWidth="1"/>
    <col min="11" max="11" width="15.33203125" customWidth="1"/>
    <col min="12" max="12" width="24.6640625" customWidth="1"/>
    <col min="13" max="13" width="36.33203125" customWidth="1"/>
    <col min="14" max="14" width="41.1640625" customWidth="1"/>
    <col min="16" max="16" width="8.6640625" style="7"/>
    <col min="19" max="19" width="26.1640625" bestFit="1" customWidth="1"/>
    <col min="20" max="20" width="18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8359</v>
      </c>
      <c r="T1" s="1" t="s">
        <v>8360</v>
      </c>
    </row>
    <row r="2" spans="1:20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>E2/D2*100</f>
        <v>120.58763636363636</v>
      </c>
      <c r="P2" s="8">
        <v>69.266666670000006</v>
      </c>
      <c r="Q2" t="str">
        <f>LEFT(N2,(SEARCH("/",N2,1)-1))</f>
        <v>film &amp; video</v>
      </c>
      <c r="R2" t="str">
        <f>RIGHT(N2, LEN(N2) - (SEARCH("/",N2,1)))</f>
        <v>documentary</v>
      </c>
      <c r="S2" s="12">
        <f>(((J2/60)/60)/24)+DATE(1970,1,1)+(-5/24)</f>
        <v>39949.955011574071</v>
      </c>
      <c r="T2" s="12">
        <f>(((I2/60)/60)/24)+DATE(1970,1,1)+(-5/24)</f>
        <v>40035.601388888885</v>
      </c>
    </row>
    <row r="3" spans="1:20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>E3/D3*100</f>
        <v>104.42100000000001</v>
      </c>
      <c r="P3" s="8">
        <v>69.266666670000006</v>
      </c>
      <c r="Q3" t="str">
        <f>LEFT(N3,(SEARCH("/",N3,1)-1))</f>
        <v>music</v>
      </c>
      <c r="R3" t="str">
        <f>RIGHT(N3, LEN(N3) - (SEARCH("/",N3,1)))</f>
        <v>rock</v>
      </c>
      <c r="S3" s="12">
        <f>(((J3/60)/60)/24)+DATE(1970,1,1)+(-5/24)</f>
        <v>40007.49591435185</v>
      </c>
      <c r="T3" s="12">
        <f>(((I3/60)/60)/24)+DATE(1970,1,1)+(-5/24)</f>
        <v>40056.958333333328</v>
      </c>
    </row>
    <row r="4" spans="1:20" ht="80" x14ac:dyDescent="0.2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>E4/D4*100</f>
        <v>9.5500000000000007</v>
      </c>
      <c r="P4" s="8">
        <v>69.266666670000006</v>
      </c>
      <c r="Q4" t="str">
        <f>LEFT(N4,(SEARCH("/",N4,1)-1))</f>
        <v>film &amp; video</v>
      </c>
      <c r="R4" t="str">
        <f>RIGHT(N4, LEN(N4) - (SEARCH("/",N4,1)))</f>
        <v>animation</v>
      </c>
      <c r="S4" s="12">
        <f>(((J4/60)/60)/24)+DATE(1970,1,1)+(-5/24)</f>
        <v>40043.687129629623</v>
      </c>
      <c r="T4" s="12">
        <f>(((I4/60)/60)/24)+DATE(1970,1,1)+(-5/24)</f>
        <v>40098.665972222218</v>
      </c>
    </row>
    <row r="5" spans="1:20" ht="64" x14ac:dyDescent="0.2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>E5/D5*100</f>
        <v>121.05999999999999</v>
      </c>
      <c r="P5" s="8">
        <v>69.266666670000006</v>
      </c>
      <c r="Q5" t="str">
        <f>LEFT(N5,(SEARCH("/",N5,1)-1))</f>
        <v>music</v>
      </c>
      <c r="R5" t="str">
        <f>RIGHT(N5, LEN(N5) - (SEARCH("/",N5,1)))</f>
        <v>indie rock</v>
      </c>
      <c r="S5" s="12">
        <f>(((J5/60)/60)/24)+DATE(1970,1,1)+(-5/24)</f>
        <v>40050.435347222221</v>
      </c>
      <c r="T5" s="12">
        <f>(((I5/60)/60)/24)+DATE(1970,1,1)+(-5/24)</f>
        <v>40081.957638888889</v>
      </c>
    </row>
    <row r="6" spans="1:20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>E6/D6*100</f>
        <v>3.3333333333333335</v>
      </c>
      <c r="P6" s="8">
        <v>69.266666670000006</v>
      </c>
      <c r="Q6" t="str">
        <f>LEFT(N6,(SEARCH("/",N6,1)-1))</f>
        <v>publishing</v>
      </c>
      <c r="R6" t="str">
        <f>RIGHT(N6, LEN(N6) - (SEARCH("/",N6,1)))</f>
        <v>fiction</v>
      </c>
      <c r="S6" s="12">
        <f>(((J6/60)/60)/24)+DATE(1970,1,1)+(-5/24)</f>
        <v>40067.848599537036</v>
      </c>
      <c r="T6" s="12">
        <f>(((I6/60)/60)/24)+DATE(1970,1,1)+(-5/24)</f>
        <v>40117.957638888889</v>
      </c>
    </row>
    <row r="7" spans="1:20" ht="48" x14ac:dyDescent="0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>E7/D7*100</f>
        <v>104.06666666666666</v>
      </c>
      <c r="P7" s="8">
        <v>69.266666670000006</v>
      </c>
      <c r="Q7" t="str">
        <f>LEFT(N7,(SEARCH("/",N7,1)-1))</f>
        <v>music</v>
      </c>
      <c r="R7" t="str">
        <f>RIGHT(N7, LEN(N7) - (SEARCH("/",N7,1)))</f>
        <v>rock</v>
      </c>
      <c r="S7" s="12">
        <f>(((J7/60)/60)/24)+DATE(1970,1,1)+(-5/24)</f>
        <v>40070.045486111107</v>
      </c>
      <c r="T7" s="12">
        <f>(((I7/60)/60)/24)+DATE(1970,1,1)+(-5/24)</f>
        <v>40148.5</v>
      </c>
    </row>
    <row r="8" spans="1:20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>E8/D8*100</f>
        <v>0</v>
      </c>
      <c r="P8" s="8">
        <v>69.266666670000006</v>
      </c>
      <c r="Q8" t="str">
        <f>LEFT(N8,(SEARCH("/",N8,1)-1))</f>
        <v>film &amp; video</v>
      </c>
      <c r="R8" t="str">
        <f>RIGHT(N8, LEN(N8) - (SEARCH("/",N8,1)))</f>
        <v>animation</v>
      </c>
      <c r="S8" s="12">
        <f>(((J8/60)/60)/24)+DATE(1970,1,1)+(-5/24)</f>
        <v>40070.693078703705</v>
      </c>
      <c r="T8" s="12">
        <f>(((I8/60)/60)/24)+DATE(1970,1,1)+(-5/24)</f>
        <v>40143.999305555553</v>
      </c>
    </row>
    <row r="9" spans="1:20" ht="48" x14ac:dyDescent="0.2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>E9/D9*100</f>
        <v>0</v>
      </c>
      <c r="P9" s="8">
        <v>69.266666670000006</v>
      </c>
      <c r="Q9" t="str">
        <f>LEFT(N9,(SEARCH("/",N9,1)-1))</f>
        <v>publishing</v>
      </c>
      <c r="R9" t="str">
        <f>RIGHT(N9, LEN(N9) - (SEARCH("/",N9,1)))</f>
        <v>art books</v>
      </c>
      <c r="S9" s="12">
        <f>(((J9/60)/60)/24)+DATE(1970,1,1)+(-5/24)</f>
        <v>40079.357824074068</v>
      </c>
      <c r="T9" s="12">
        <f>(((I9/60)/60)/24)+DATE(1970,1,1)+(-5/24)</f>
        <v>40148.826388888883</v>
      </c>
    </row>
    <row r="10" spans="1:20" ht="64" x14ac:dyDescent="0.2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>E10/D10*100</f>
        <v>104.04266666666666</v>
      </c>
      <c r="P10" s="8">
        <v>69.266666670000006</v>
      </c>
      <c r="Q10" t="str">
        <f>LEFT(N10,(SEARCH("/",N10,1)-1))</f>
        <v>music</v>
      </c>
      <c r="R10" t="str">
        <f>RIGHT(N10, LEN(N10) - (SEARCH("/",N10,1)))</f>
        <v>indie rock</v>
      </c>
      <c r="S10" s="12">
        <f>(((J10/60)/60)/24)+DATE(1970,1,1)+(-5/24)</f>
        <v>40079.516782407409</v>
      </c>
      <c r="T10" s="12">
        <f>(((I10/60)/60)/24)+DATE(1970,1,1)+(-5/24)</f>
        <v>40156.558333333334</v>
      </c>
    </row>
    <row r="11" spans="1:20" ht="48" x14ac:dyDescent="0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>E11/D11*100</f>
        <v>24.02</v>
      </c>
      <c r="P11" s="8">
        <v>69.266666670000006</v>
      </c>
      <c r="Q11" t="str">
        <f>LEFT(N11,(SEARCH("/",N11,1)-1))</f>
        <v>music</v>
      </c>
      <c r="R11" t="str">
        <f>RIGHT(N11, LEN(N11) - (SEARCH("/",N11,1)))</f>
        <v>jazz</v>
      </c>
      <c r="S11" s="12">
        <f>(((J11/60)/60)/24)+DATE(1970,1,1)+(-5/24)</f>
        <v>40087.897060185183</v>
      </c>
      <c r="T11" s="12">
        <f>(((I11/60)/60)/24)+DATE(1970,1,1)+(-5/24)</f>
        <v>40147.999305555553</v>
      </c>
    </row>
    <row r="12" spans="1:20" ht="48" x14ac:dyDescent="0.2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>E12/D12*100</f>
        <v>100.63375000000001</v>
      </c>
      <c r="P12" s="8">
        <v>69.266666670000006</v>
      </c>
      <c r="Q12" t="str">
        <f>LEFT(N12,(SEARCH("/",N12,1)-1))</f>
        <v>technology</v>
      </c>
      <c r="R12" t="str">
        <f>RIGHT(N12, LEN(N12) - (SEARCH("/",N12,1)))</f>
        <v>hardware</v>
      </c>
      <c r="S12" s="12">
        <f>(((J12/60)/60)/24)+DATE(1970,1,1)+(-5/24)</f>
        <v>40102.709722222222</v>
      </c>
      <c r="T12" s="12">
        <f>(((I12/60)/60)/24)+DATE(1970,1,1)+(-5/24)</f>
        <v>40140.040972222218</v>
      </c>
    </row>
    <row r="13" spans="1:20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>E13/D13*100</f>
        <v>103.8</v>
      </c>
      <c r="P13" s="8">
        <v>69.266666670000006</v>
      </c>
      <c r="Q13" t="str">
        <f>LEFT(N13,(SEARCH("/",N13,1)-1))</f>
        <v>music</v>
      </c>
      <c r="R13" t="str">
        <f>RIGHT(N13, LEN(N13) - (SEARCH("/",N13,1)))</f>
        <v>rock</v>
      </c>
      <c r="S13" s="12">
        <f>(((J13/60)/60)/24)+DATE(1970,1,1)+(-5/24)</f>
        <v>40122.543287037035</v>
      </c>
      <c r="T13" s="12">
        <f>(((I13/60)/60)/24)+DATE(1970,1,1)+(-5/24)</f>
        <v>40178.777083333334</v>
      </c>
    </row>
    <row r="14" spans="1:20" ht="64" x14ac:dyDescent="0.2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>E14/D14*100</f>
        <v>112.68</v>
      </c>
      <c r="P14" s="8">
        <v>69.266666670000006</v>
      </c>
      <c r="Q14" t="str">
        <f>LEFT(N14,(SEARCH("/",N14,1)-1))</f>
        <v>film &amp; video</v>
      </c>
      <c r="R14" t="str">
        <f>RIGHT(N14, LEN(N14) - (SEARCH("/",N14,1)))</f>
        <v>documentary</v>
      </c>
      <c r="S14" s="12">
        <f>(((J14/60)/60)/24)+DATE(1970,1,1)+(-5/24)</f>
        <v>40123.629965277774</v>
      </c>
      <c r="T14" s="12">
        <f>(((I14/60)/60)/24)+DATE(1970,1,1)+(-5/24)</f>
        <v>40211.124305555553</v>
      </c>
    </row>
    <row r="15" spans="1:20" ht="64" x14ac:dyDescent="0.2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>E15/D15*100</f>
        <v>105</v>
      </c>
      <c r="P15" s="8">
        <v>69.266666670000006</v>
      </c>
      <c r="Q15" t="str">
        <f>LEFT(N15,(SEARCH("/",N15,1)-1))</f>
        <v>music</v>
      </c>
      <c r="R15" t="str">
        <f>RIGHT(N15, LEN(N15) - (SEARCH("/",N15,1)))</f>
        <v>classical music</v>
      </c>
      <c r="S15" s="12">
        <f>(((J15/60)/60)/24)+DATE(1970,1,1)+(-5/24)</f>
        <v>40127.492037037038</v>
      </c>
      <c r="T15" s="12">
        <f>(((I15/60)/60)/24)+DATE(1970,1,1)+(-5/24)</f>
        <v>40179.041666666664</v>
      </c>
    </row>
    <row r="16" spans="1:20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>E16/D16*100</f>
        <v>104</v>
      </c>
      <c r="P16" s="8">
        <v>69.266666670000006</v>
      </c>
      <c r="Q16" t="str">
        <f>LEFT(N16,(SEARCH("/",N16,1)-1))</f>
        <v>music</v>
      </c>
      <c r="R16" t="str">
        <f>RIGHT(N16, LEN(N16) - (SEARCH("/",N16,1)))</f>
        <v>indie rock</v>
      </c>
      <c r="S16" s="12">
        <f>(((J16/60)/60)/24)+DATE(1970,1,1)+(-5/24)</f>
        <v>40192.33390046296</v>
      </c>
      <c r="T16" s="12">
        <f>(((I16/60)/60)/24)+DATE(1970,1,1)+(-5/24)</f>
        <v>40224</v>
      </c>
    </row>
    <row r="17" spans="1:20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>E17/D17*100</f>
        <v>101.18888888888888</v>
      </c>
      <c r="P17" s="8">
        <v>69.266666670000006</v>
      </c>
      <c r="Q17" t="str">
        <f>LEFT(N17,(SEARCH("/",N17,1)-1))</f>
        <v>film &amp; video</v>
      </c>
      <c r="R17" t="str">
        <f>RIGHT(N17, LEN(N17) - (SEARCH("/",N17,1)))</f>
        <v>documentary</v>
      </c>
      <c r="S17" s="12">
        <f>(((J17/60)/60)/24)+DATE(1970,1,1)+(-5/24)</f>
        <v>40194.711712962962</v>
      </c>
      <c r="T17" s="12">
        <f>(((I17/60)/60)/24)+DATE(1970,1,1)+(-5/24)</f>
        <v>40231.708333333328</v>
      </c>
    </row>
    <row r="18" spans="1:20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>E18/D18*100</f>
        <v>10</v>
      </c>
      <c r="P18" s="8">
        <v>69.266666670000006</v>
      </c>
      <c r="Q18" t="str">
        <f>LEFT(N18,(SEARCH("/",N18,1)-1))</f>
        <v>games</v>
      </c>
      <c r="R18" t="str">
        <f>RIGHT(N18, LEN(N18) - (SEARCH("/",N18,1)))</f>
        <v>video games</v>
      </c>
      <c r="S18" s="12">
        <f>(((J18/60)/60)/24)+DATE(1970,1,1)+(-5/24)</f>
        <v>40198.216516203705</v>
      </c>
      <c r="T18" s="12">
        <f>(((I18/60)/60)/24)+DATE(1970,1,1)+(-5/24)</f>
        <v>40252.082638888889</v>
      </c>
    </row>
    <row r="19" spans="1:20" ht="64" x14ac:dyDescent="0.2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>E19/D19*100</f>
        <v>145.5</v>
      </c>
      <c r="P19" s="8">
        <v>69.266666670000006</v>
      </c>
      <c r="Q19" t="str">
        <f>LEFT(N19,(SEARCH("/",N19,1)-1))</f>
        <v>film &amp; video</v>
      </c>
      <c r="R19" t="str">
        <f>RIGHT(N19, LEN(N19) - (SEARCH("/",N19,1)))</f>
        <v>documentary</v>
      </c>
      <c r="S19" s="12">
        <f>(((J19/60)/60)/24)+DATE(1970,1,1)+(-5/24)</f>
        <v>40204.966516203705</v>
      </c>
      <c r="T19" s="12">
        <f>(((I19/60)/60)/24)+DATE(1970,1,1)+(-5/24)</f>
        <v>40290.95208333333</v>
      </c>
    </row>
    <row r="20" spans="1:20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>E20/D20*100</f>
        <v>113.75714285714287</v>
      </c>
      <c r="P20" s="8">
        <v>69.266666670000006</v>
      </c>
      <c r="Q20" t="str">
        <f>LEFT(N20,(SEARCH("/",N20,1)-1))</f>
        <v>film &amp; video</v>
      </c>
      <c r="R20" t="str">
        <f>RIGHT(N20, LEN(N20) - (SEARCH("/",N20,1)))</f>
        <v>documentary</v>
      </c>
      <c r="S20" s="12">
        <f>(((J20/60)/60)/24)+DATE(1970,1,1)+(-5/24)</f>
        <v>40213.115266203698</v>
      </c>
      <c r="T20" s="12">
        <f>(((I20/60)/60)/24)+DATE(1970,1,1)+(-5/24)</f>
        <v>40253.087499999994</v>
      </c>
    </row>
    <row r="21" spans="1:20" ht="32" x14ac:dyDescent="0.2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>E21/D21*100</f>
        <v>126.16666666666667</v>
      </c>
      <c r="P21" s="8">
        <v>69.266666670000006</v>
      </c>
      <c r="Q21" t="str">
        <f>LEFT(N21,(SEARCH("/",N21,1)-1))</f>
        <v>technology</v>
      </c>
      <c r="R21" t="str">
        <f>RIGHT(N21, LEN(N21) - (SEARCH("/",N21,1)))</f>
        <v>hardware</v>
      </c>
      <c r="S21" s="12">
        <f>(((J21/60)/60)/24)+DATE(1970,1,1)+(-5/24)</f>
        <v>40215.710717592592</v>
      </c>
      <c r="T21" s="12">
        <f>(((I21/60)/60)/24)+DATE(1970,1,1)+(-5/24)</f>
        <v>40252.704861111109</v>
      </c>
    </row>
    <row r="22" spans="1:20" ht="48" x14ac:dyDescent="0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>E22/D22*100</f>
        <v>177.43366666666668</v>
      </c>
      <c r="P22" s="8">
        <v>69.266666670000006</v>
      </c>
      <c r="Q22" t="str">
        <f>LEFT(N22,(SEARCH("/",N22,1)-1))</f>
        <v>film &amp; video</v>
      </c>
      <c r="R22" t="str">
        <f>RIGHT(N22, LEN(N22) - (SEARCH("/",N22,1)))</f>
        <v>documentary</v>
      </c>
      <c r="S22" s="12">
        <f>(((J22/60)/60)/24)+DATE(1970,1,1)+(-5/24)</f>
        <v>40235.692025462959</v>
      </c>
      <c r="T22" s="12">
        <f>(((I22/60)/60)/24)+DATE(1970,1,1)+(-5/24)</f>
        <v>40296.575694444444</v>
      </c>
    </row>
    <row r="23" spans="1:20" ht="64" x14ac:dyDescent="0.2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>E23/D23*100</f>
        <v>3.3076923076923079</v>
      </c>
      <c r="P23" s="8">
        <v>69.266666670000006</v>
      </c>
      <c r="Q23" t="str">
        <f>LEFT(N23,(SEARCH("/",N23,1)-1))</f>
        <v>film &amp; video</v>
      </c>
      <c r="R23" t="str">
        <f>RIGHT(N23, LEN(N23) - (SEARCH("/",N23,1)))</f>
        <v>animation</v>
      </c>
      <c r="S23" s="12">
        <f>(((J23/60)/60)/24)+DATE(1970,1,1)+(-5/24)</f>
        <v>40247.677673611113</v>
      </c>
      <c r="T23" s="12">
        <f>(((I23/60)/60)/24)+DATE(1970,1,1)+(-5/24)</f>
        <v>40306.719444444439</v>
      </c>
    </row>
    <row r="24" spans="1:20" ht="48" x14ac:dyDescent="0.2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>E24/D24*100</f>
        <v>100.49377777777779</v>
      </c>
      <c r="P24" s="8">
        <v>69.266666670000006</v>
      </c>
      <c r="Q24" t="str">
        <f>LEFT(N24,(SEARCH("/",N24,1)-1))</f>
        <v>film &amp; video</v>
      </c>
      <c r="R24" t="str">
        <f>RIGHT(N24, LEN(N24) - (SEARCH("/",N24,1)))</f>
        <v>shorts</v>
      </c>
      <c r="S24" s="12">
        <f>(((J24/60)/60)/24)+DATE(1970,1,1)+(-5/24)</f>
        <v>40248.626666666663</v>
      </c>
      <c r="T24" s="12">
        <f>(((I24/60)/60)/24)+DATE(1970,1,1)+(-5/24)</f>
        <v>40338.583333333328</v>
      </c>
    </row>
    <row r="25" spans="1:20" ht="48" x14ac:dyDescent="0.2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>E25/D25*100</f>
        <v>134.38124999999999</v>
      </c>
      <c r="P25" s="8">
        <v>69.266666670000006</v>
      </c>
      <c r="Q25" t="str">
        <f>LEFT(N25,(SEARCH("/",N25,1)-1))</f>
        <v>music</v>
      </c>
      <c r="R25" t="str">
        <f>RIGHT(N25, LEN(N25) - (SEARCH("/",N25,1)))</f>
        <v>rock</v>
      </c>
      <c r="S25" s="12">
        <f>(((J25/60)/60)/24)+DATE(1970,1,1)+(-5/24)</f>
        <v>40250.033773148149</v>
      </c>
      <c r="T25" s="12">
        <f>(((I25/60)/60)/24)+DATE(1970,1,1)+(-5/24)</f>
        <v>40286.082638888889</v>
      </c>
    </row>
    <row r="26" spans="1:20" ht="48" x14ac:dyDescent="0.2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>E26/D26*100</f>
        <v>215</v>
      </c>
      <c r="P26" s="8">
        <v>69.266666670000006</v>
      </c>
      <c r="Q26" t="str">
        <f>LEFT(N26,(SEARCH("/",N26,1)-1))</f>
        <v>photography</v>
      </c>
      <c r="R26" t="str">
        <f>RIGHT(N26, LEN(N26) - (SEARCH("/",N26,1)))</f>
        <v>photobooks</v>
      </c>
      <c r="S26" s="12">
        <f>(((J26/60)/60)/24)+DATE(1970,1,1)+(-5/24)</f>
        <v>40254.242002314815</v>
      </c>
      <c r="T26" s="12">
        <f>(((I26/60)/60)/24)+DATE(1970,1,1)+(-5/24)</f>
        <v>40313.131944444445</v>
      </c>
    </row>
    <row r="27" spans="1:20" ht="48" x14ac:dyDescent="0.2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>E27/D27*100</f>
        <v>101.33333333333334</v>
      </c>
      <c r="P27" s="8">
        <v>69.266666670000006</v>
      </c>
      <c r="Q27" t="str">
        <f>LEFT(N27,(SEARCH("/",N27,1)-1))</f>
        <v>film &amp; video</v>
      </c>
      <c r="R27" t="str">
        <f>RIGHT(N27, LEN(N27) - (SEARCH("/",N27,1)))</f>
        <v>documentary</v>
      </c>
      <c r="S27" s="12">
        <f>(((J27/60)/60)/24)+DATE(1970,1,1)+(-5/24)</f>
        <v>40255.53629629629</v>
      </c>
      <c r="T27" s="12">
        <f>(((I27/60)/60)/24)+DATE(1970,1,1)+(-5/24)</f>
        <v>40300.598611111105</v>
      </c>
    </row>
    <row r="28" spans="1:20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>E28/D28*100</f>
        <v>184.56</v>
      </c>
      <c r="P28" s="8">
        <v>69.266666670000006</v>
      </c>
      <c r="Q28" t="str">
        <f>LEFT(N28,(SEARCH("/",N28,1)-1))</f>
        <v>film &amp; video</v>
      </c>
      <c r="R28" t="str">
        <f>RIGHT(N28, LEN(N28) - (SEARCH("/",N28,1)))</f>
        <v>documentary</v>
      </c>
      <c r="S28" s="12">
        <f>(((J28/60)/60)/24)+DATE(1970,1,1)+(-5/24)</f>
        <v>40266.454375000001</v>
      </c>
      <c r="T28" s="12">
        <f>(((I28/60)/60)/24)+DATE(1970,1,1)+(-5/24)</f>
        <v>40329.957638888889</v>
      </c>
    </row>
    <row r="29" spans="1:20" ht="64" x14ac:dyDescent="0.2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>E29/D29*100</f>
        <v>111.1</v>
      </c>
      <c r="P29" s="8">
        <v>69.266666670000006</v>
      </c>
      <c r="Q29" t="str">
        <f>LEFT(N29,(SEARCH("/",N29,1)-1))</f>
        <v>film &amp; video</v>
      </c>
      <c r="R29" t="str">
        <f>RIGHT(N29, LEN(N29) - (SEARCH("/",N29,1)))</f>
        <v>documentary</v>
      </c>
      <c r="S29" s="12">
        <f>(((J29/60)/60)/24)+DATE(1970,1,1)+(-5/24)</f>
        <v>40267.037384259253</v>
      </c>
      <c r="T29" s="12">
        <f>(((I29/60)/60)/24)+DATE(1970,1,1)+(-5/24)</f>
        <v>40308.636111111111</v>
      </c>
    </row>
    <row r="30" spans="1:20" ht="48" x14ac:dyDescent="0.2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>E30/D30*100</f>
        <v>106</v>
      </c>
      <c r="P30" s="8">
        <v>69.266666670000006</v>
      </c>
      <c r="Q30" t="str">
        <f>LEFT(N30,(SEARCH("/",N30,1)-1))</f>
        <v>music</v>
      </c>
      <c r="R30" t="str">
        <f>RIGHT(N30, LEN(N30) - (SEARCH("/",N30,1)))</f>
        <v>rock</v>
      </c>
      <c r="S30" s="12">
        <f>(((J30/60)/60)/24)+DATE(1970,1,1)+(-5/24)</f>
        <v>40274.536793981482</v>
      </c>
      <c r="T30" s="12">
        <f>(((I30/60)/60)/24)+DATE(1970,1,1)+(-5/24)</f>
        <v>40343.958333333328</v>
      </c>
    </row>
    <row r="31" spans="1:20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>E31/D31*100</f>
        <v>0</v>
      </c>
      <c r="P31" s="8">
        <v>69.266666670000006</v>
      </c>
      <c r="Q31" t="str">
        <f>LEFT(N31,(SEARCH("/",N31,1)-1))</f>
        <v>music</v>
      </c>
      <c r="R31" t="str">
        <f>RIGHT(N31, LEN(N31) - (SEARCH("/",N31,1)))</f>
        <v>jazz</v>
      </c>
      <c r="S31" s="12">
        <f>(((J31/60)/60)/24)+DATE(1970,1,1)+(-5/24)</f>
        <v>40291.603171296294</v>
      </c>
      <c r="T31" s="12">
        <f>(((I31/60)/60)/24)+DATE(1970,1,1)+(-5/24)</f>
        <v>40337.59097222222</v>
      </c>
    </row>
    <row r="32" spans="1:20" ht="48" x14ac:dyDescent="0.2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>E32/D32*100</f>
        <v>166.08</v>
      </c>
      <c r="P32" s="8">
        <v>69.266666670000006</v>
      </c>
      <c r="Q32" t="str">
        <f>LEFT(N32,(SEARCH("/",N32,1)-1))</f>
        <v>music</v>
      </c>
      <c r="R32" t="str">
        <f>RIGHT(N32, LEN(N32) - (SEARCH("/",N32,1)))</f>
        <v>indie rock</v>
      </c>
      <c r="S32" s="12">
        <f>(((J32/60)/60)/24)+DATE(1970,1,1)+(-5/24)</f>
        <v>40299.03162037037</v>
      </c>
      <c r="T32" s="12">
        <f>(((I32/60)/60)/24)+DATE(1970,1,1)+(-5/24)</f>
        <v>40329.999305555553</v>
      </c>
    </row>
    <row r="33" spans="1:20" ht="48" x14ac:dyDescent="0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>E33/D33*100</f>
        <v>40.75</v>
      </c>
      <c r="P33" s="8">
        <v>69.266666670000006</v>
      </c>
      <c r="Q33" t="str">
        <f>LEFT(N33,(SEARCH("/",N33,1)-1))</f>
        <v>music</v>
      </c>
      <c r="R33" t="str">
        <f>RIGHT(N33, LEN(N33) - (SEARCH("/",N33,1)))</f>
        <v>indie rock</v>
      </c>
      <c r="S33" s="12">
        <f>(((J33/60)/60)/24)+DATE(1970,1,1)+(-5/24)</f>
        <v>40303.991701388884</v>
      </c>
      <c r="T33" s="12">
        <f>(((I33/60)/60)/24)+DATE(1970,1,1)+(-5/24)</f>
        <v>40390.958333333328</v>
      </c>
    </row>
    <row r="34" spans="1:20" ht="32" x14ac:dyDescent="0.2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>E34/D34*100</f>
        <v>104.71999999999998</v>
      </c>
      <c r="P34" s="8">
        <v>69.266666670000006</v>
      </c>
      <c r="Q34" t="str">
        <f>LEFT(N34,(SEARCH("/",N34,1)-1))</f>
        <v>music</v>
      </c>
      <c r="R34" t="str">
        <f>RIGHT(N34, LEN(N34) - (SEARCH("/",N34,1)))</f>
        <v>indie rock</v>
      </c>
      <c r="S34" s="12">
        <f>(((J34/60)/60)/24)+DATE(1970,1,1)+(-5/24)</f>
        <v>40310.079340277778</v>
      </c>
      <c r="T34" s="12">
        <f>(((I34/60)/60)/24)+DATE(1970,1,1)+(-5/24)</f>
        <v>40369.708333333328</v>
      </c>
    </row>
    <row r="35" spans="1:20" ht="48" x14ac:dyDescent="0.2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>E35/D35*100</f>
        <v>38.333333333333336</v>
      </c>
      <c r="P35" s="8">
        <v>69.266666670000006</v>
      </c>
      <c r="Q35" t="str">
        <f>LEFT(N35,(SEARCH("/",N35,1)-1))</f>
        <v>music</v>
      </c>
      <c r="R35" t="str">
        <f>RIGHT(N35, LEN(N35) - (SEARCH("/",N35,1)))</f>
        <v>jazz</v>
      </c>
      <c r="S35" s="12">
        <f>(((J35/60)/60)/24)+DATE(1970,1,1)+(-5/24)</f>
        <v>40312.707245370366</v>
      </c>
      <c r="T35" s="12">
        <f>(((I35/60)/60)/24)+DATE(1970,1,1)+(-5/24)</f>
        <v>40354.688888888886</v>
      </c>
    </row>
    <row r="36" spans="1:20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>E36/D36*100</f>
        <v>102.60000000000001</v>
      </c>
      <c r="P36" s="8">
        <v>69.266666670000006</v>
      </c>
      <c r="Q36" t="str">
        <f>LEFT(N36,(SEARCH("/",N36,1)-1))</f>
        <v>music</v>
      </c>
      <c r="R36" t="str">
        <f>RIGHT(N36, LEN(N36) - (SEARCH("/",N36,1)))</f>
        <v>pop</v>
      </c>
      <c r="S36" s="12">
        <f>(((J36/60)/60)/24)+DATE(1970,1,1)+(-5/24)</f>
        <v>40313.722210648149</v>
      </c>
      <c r="T36" s="12">
        <f>(((I36/60)/60)/24)+DATE(1970,1,1)+(-5/24)</f>
        <v>40363.958333333328</v>
      </c>
    </row>
    <row r="37" spans="1:20" ht="48" x14ac:dyDescent="0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>E37/D37*100</f>
        <v>104.60000000000001</v>
      </c>
      <c r="P37" s="8">
        <v>69.266666670000006</v>
      </c>
      <c r="Q37" t="str">
        <f>LEFT(N37,(SEARCH("/",N37,1)-1))</f>
        <v>film &amp; video</v>
      </c>
      <c r="R37" t="str">
        <f>RIGHT(N37, LEN(N37) - (SEARCH("/",N37,1)))</f>
        <v>shorts</v>
      </c>
      <c r="S37" s="12">
        <f>(((J37/60)/60)/24)+DATE(1970,1,1)+(-5/24)</f>
        <v>40322.331053240734</v>
      </c>
      <c r="T37" s="12">
        <f>(((I37/60)/60)/24)+DATE(1970,1,1)+(-5/24)</f>
        <v>40331.861805555556</v>
      </c>
    </row>
    <row r="38" spans="1:20" ht="48" x14ac:dyDescent="0.2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>E38/D38*100</f>
        <v>114.66666666666667</v>
      </c>
      <c r="P38" s="8">
        <v>69.266666670000006</v>
      </c>
      <c r="Q38" t="str">
        <f>LEFT(N38,(SEARCH("/",N38,1)-1))</f>
        <v>film &amp; video</v>
      </c>
      <c r="R38" t="str">
        <f>RIGHT(N38, LEN(N38) - (SEARCH("/",N38,1)))</f>
        <v>shorts</v>
      </c>
      <c r="S38" s="12">
        <f>(((J38/60)/60)/24)+DATE(1970,1,1)+(-5/24)</f>
        <v>40324.45417824074</v>
      </c>
      <c r="T38" s="12">
        <f>(((I38/60)/60)/24)+DATE(1970,1,1)+(-5/24)</f>
        <v>40390.916666666664</v>
      </c>
    </row>
    <row r="39" spans="1:20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>E39/D39*100</f>
        <v>106.4</v>
      </c>
      <c r="P39" s="8">
        <v>69.266666670000006</v>
      </c>
      <c r="Q39" t="str">
        <f>LEFT(N39,(SEARCH("/",N39,1)-1))</f>
        <v>film &amp; video</v>
      </c>
      <c r="R39" t="str">
        <f>RIGHT(N39, LEN(N39) - (SEARCH("/",N39,1)))</f>
        <v>documentary</v>
      </c>
      <c r="S39" s="12">
        <f>(((J39/60)/60)/24)+DATE(1970,1,1)+(-5/24)</f>
        <v>40330.547210648147</v>
      </c>
      <c r="T39" s="12">
        <f>(((I39/60)/60)/24)+DATE(1970,1,1)+(-5/24)</f>
        <v>40376.207638888889</v>
      </c>
    </row>
    <row r="40" spans="1:20" ht="48" x14ac:dyDescent="0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>E40/D40*100</f>
        <v>11.25</v>
      </c>
      <c r="P40" s="8">
        <v>69.266666670000006</v>
      </c>
      <c r="Q40" t="str">
        <f>LEFT(N40,(SEARCH("/",N40,1)-1))</f>
        <v>games</v>
      </c>
      <c r="R40" t="str">
        <f>RIGHT(N40, LEN(N40) - (SEARCH("/",N40,1)))</f>
        <v>video games</v>
      </c>
      <c r="S40" s="12">
        <f>(((J40/60)/60)/24)+DATE(1970,1,1)+(-5/24)</f>
        <v>40332.678379629629</v>
      </c>
      <c r="T40" s="12">
        <f>(((I40/60)/60)/24)+DATE(1970,1,1)+(-5/24)</f>
        <v>40380.583333333328</v>
      </c>
    </row>
    <row r="41" spans="1:20" ht="64" x14ac:dyDescent="0.2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>E41/D41*100</f>
        <v>112.92</v>
      </c>
      <c r="P41" s="8">
        <v>69.266666670000006</v>
      </c>
      <c r="Q41" t="str">
        <f>LEFT(N41,(SEARCH("/",N41,1)-1))</f>
        <v>film &amp; video</v>
      </c>
      <c r="R41" t="str">
        <f>RIGHT(N41, LEN(N41) - (SEARCH("/",N41,1)))</f>
        <v>documentary</v>
      </c>
      <c r="S41" s="12">
        <f>(((J41/60)/60)/24)+DATE(1970,1,1)+(-5/24)</f>
        <v>40332.715509259258</v>
      </c>
      <c r="T41" s="12">
        <f>(((I41/60)/60)/24)+DATE(1970,1,1)+(-5/24)</f>
        <v>40412.527777777774</v>
      </c>
    </row>
    <row r="42" spans="1:20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>E42/D42*100</f>
        <v>105.55000000000001</v>
      </c>
      <c r="P42" s="8">
        <v>69.266666670000006</v>
      </c>
      <c r="Q42" t="str">
        <f>LEFT(N42,(SEARCH("/",N42,1)-1))</f>
        <v>music</v>
      </c>
      <c r="R42" t="str">
        <f>RIGHT(N42, LEN(N42) - (SEARCH("/",N42,1)))</f>
        <v>indie rock</v>
      </c>
      <c r="S42" s="12">
        <f>(((J42/60)/60)/24)+DATE(1970,1,1)+(-5/24)</f>
        <v>40335.589745370366</v>
      </c>
      <c r="T42" s="12">
        <f>(((I42/60)/60)/24)+DATE(1970,1,1)+(-5/24)</f>
        <v>40381.041666666664</v>
      </c>
    </row>
    <row r="43" spans="1:20" ht="64" x14ac:dyDescent="0.2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>E43/D43*100</f>
        <v>0</v>
      </c>
      <c r="P43" s="8">
        <v>69.266666670000006</v>
      </c>
      <c r="Q43" t="str">
        <f>LEFT(N43,(SEARCH("/",N43,1)-1))</f>
        <v>music</v>
      </c>
      <c r="R43" t="str">
        <f>RIGHT(N43, LEN(N43) - (SEARCH("/",N43,1)))</f>
        <v>jazz</v>
      </c>
      <c r="S43" s="12">
        <f>(((J43/60)/60)/24)+DATE(1970,1,1)+(-5/24)</f>
        <v>40337.811689814815</v>
      </c>
      <c r="T43" s="12">
        <f>(((I43/60)/60)/24)+DATE(1970,1,1)+(-5/24)</f>
        <v>40367.736111111109</v>
      </c>
    </row>
    <row r="44" spans="1:20" ht="48" x14ac:dyDescent="0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>E44/D44*100</f>
        <v>0</v>
      </c>
      <c r="P44" s="8">
        <v>69.266666670000006</v>
      </c>
      <c r="Q44" t="str">
        <f>LEFT(N44,(SEARCH("/",N44,1)-1))</f>
        <v>music</v>
      </c>
      <c r="R44" t="str">
        <f>RIGHT(N44, LEN(N44) - (SEARCH("/",N44,1)))</f>
        <v>jazz</v>
      </c>
      <c r="S44" s="12">
        <f>(((J44/60)/60)/24)+DATE(1970,1,1)+(-5/24)</f>
        <v>40340.593229166661</v>
      </c>
      <c r="T44" s="12">
        <f>(((I44/60)/60)/24)+DATE(1970,1,1)+(-5/24)</f>
        <v>40385.999305555553</v>
      </c>
    </row>
    <row r="45" spans="1:20" ht="48" x14ac:dyDescent="0.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>E45/D45*100</f>
        <v>100</v>
      </c>
      <c r="P45" s="8">
        <v>69.266666670000006</v>
      </c>
      <c r="Q45" t="str">
        <f>LEFT(N45,(SEARCH("/",N45,1)-1))</f>
        <v>film &amp; video</v>
      </c>
      <c r="R45" t="str">
        <f>RIGHT(N45, LEN(N45) - (SEARCH("/",N45,1)))</f>
        <v>documentary</v>
      </c>
      <c r="S45" s="12">
        <f>(((J45/60)/60)/24)+DATE(1970,1,1)+(-5/24)</f>
        <v>40342.876087962963</v>
      </c>
      <c r="T45" s="12">
        <f>(((I45/60)/60)/24)+DATE(1970,1,1)+(-5/24)</f>
        <v>40378.458333333328</v>
      </c>
    </row>
    <row r="46" spans="1:20" ht="64" x14ac:dyDescent="0.2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>E46/D46*100</f>
        <v>312</v>
      </c>
      <c r="P46" s="8">
        <v>69.266666670000006</v>
      </c>
      <c r="Q46" t="str">
        <f>LEFT(N46,(SEARCH("/",N46,1)-1))</f>
        <v>technology</v>
      </c>
      <c r="R46" t="str">
        <f>RIGHT(N46, LEN(N46) - (SEARCH("/",N46,1)))</f>
        <v>hardware</v>
      </c>
      <c r="S46" s="12">
        <f>(((J46/60)/60)/24)+DATE(1970,1,1)+(-5/24)</f>
        <v>40346.917268518519</v>
      </c>
      <c r="T46" s="12">
        <f>(((I46/60)/60)/24)+DATE(1970,1,1)+(-5/24)</f>
        <v>40361.75</v>
      </c>
    </row>
    <row r="47" spans="1:20" ht="48" x14ac:dyDescent="0.2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>E47/D47*100</f>
        <v>115.7092</v>
      </c>
      <c r="P47" s="8">
        <v>69.266666670000006</v>
      </c>
      <c r="Q47" t="str">
        <f>LEFT(N47,(SEARCH("/",N47,1)-1))</f>
        <v>technology</v>
      </c>
      <c r="R47" t="str">
        <f>RIGHT(N47, LEN(N47) - (SEARCH("/",N47,1)))</f>
        <v>hardware</v>
      </c>
      <c r="S47" s="12">
        <f>(((J47/60)/60)/24)+DATE(1970,1,1)+(-5/24)</f>
        <v>40347.629467592589</v>
      </c>
      <c r="T47" s="12">
        <f>(((I47/60)/60)/24)+DATE(1970,1,1)+(-5/24)</f>
        <v>40413.958333333328</v>
      </c>
    </row>
    <row r="48" spans="1:20" ht="48" x14ac:dyDescent="0.2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>E48/D48*100</f>
        <v>135.76026666666667</v>
      </c>
      <c r="P48" s="8">
        <v>69.266666670000006</v>
      </c>
      <c r="Q48" t="str">
        <f>LEFT(N48,(SEARCH("/",N48,1)-1))</f>
        <v>music</v>
      </c>
      <c r="R48" t="str">
        <f>RIGHT(N48, LEN(N48) - (SEARCH("/",N48,1)))</f>
        <v>indie rock</v>
      </c>
      <c r="S48" s="12">
        <f>(((J48/60)/60)/24)+DATE(1970,1,1)+(-5/24)</f>
        <v>40353.907175925924</v>
      </c>
      <c r="T48" s="12">
        <f>(((I48/60)/60)/24)+DATE(1970,1,1)+(-5/24)</f>
        <v>40424.835416666661</v>
      </c>
    </row>
    <row r="49" spans="1:20" ht="48" x14ac:dyDescent="0.2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>E49/D49*100</f>
        <v>0</v>
      </c>
      <c r="P49" s="8">
        <v>69.266666670000006</v>
      </c>
      <c r="Q49" t="str">
        <f>LEFT(N49,(SEARCH("/",N49,1)-1))</f>
        <v>games</v>
      </c>
      <c r="R49" t="str">
        <f>RIGHT(N49, LEN(N49) - (SEARCH("/",N49,1)))</f>
        <v>video games</v>
      </c>
      <c r="S49" s="12">
        <f>(((J49/60)/60)/24)+DATE(1970,1,1)+(-5/24)</f>
        <v>40354.816620370366</v>
      </c>
      <c r="T49" s="12">
        <f>(((I49/60)/60)/24)+DATE(1970,1,1)+(-5/24)</f>
        <v>40389.791666666664</v>
      </c>
    </row>
    <row r="50" spans="1:20" ht="48" x14ac:dyDescent="0.2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>E50/D50*100</f>
        <v>104.73529411764706</v>
      </c>
      <c r="P50" s="8">
        <v>69.266666670000006</v>
      </c>
      <c r="Q50" t="str">
        <f>LEFT(N50,(SEARCH("/",N50,1)-1))</f>
        <v>film &amp; video</v>
      </c>
      <c r="R50" t="str">
        <f>RIGHT(N50, LEN(N50) - (SEARCH("/",N50,1)))</f>
        <v>documentary</v>
      </c>
      <c r="S50" s="12">
        <f>(((J50/60)/60)/24)+DATE(1970,1,1)+(-5/24)</f>
        <v>40357.019606481481</v>
      </c>
      <c r="T50" s="12">
        <f>(((I50/60)/60)/24)+DATE(1970,1,1)+(-5/24)</f>
        <v>40401.457638888889</v>
      </c>
    </row>
    <row r="51" spans="1:20" ht="64" x14ac:dyDescent="0.2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>E51/D51*100</f>
        <v>213.20000000000002</v>
      </c>
      <c r="P51" s="8">
        <v>69.266666670000006</v>
      </c>
      <c r="Q51" t="str">
        <f>LEFT(N51,(SEARCH("/",N51,1)-1))</f>
        <v>theater</v>
      </c>
      <c r="R51" t="str">
        <f>RIGHT(N51, LEN(N51) - (SEARCH("/",N51,1)))</f>
        <v>spaces</v>
      </c>
      <c r="S51" s="12">
        <f>(((J51/60)/60)/24)+DATE(1970,1,1)+(-5/24)</f>
        <v>40378.684872685182</v>
      </c>
      <c r="T51" s="12">
        <f>(((I51/60)/60)/24)+DATE(1970,1,1)+(-5/24)</f>
        <v>40452.999305555553</v>
      </c>
    </row>
    <row r="52" spans="1:20" ht="48" x14ac:dyDescent="0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>E52/D52*100</f>
        <v>169.86</v>
      </c>
      <c r="P52" s="8">
        <v>69.266666670000006</v>
      </c>
      <c r="Q52" t="str">
        <f>LEFT(N52,(SEARCH("/",N52,1)-1))</f>
        <v>music</v>
      </c>
      <c r="R52" t="str">
        <f>RIGHT(N52, LEN(N52) - (SEARCH("/",N52,1)))</f>
        <v>rock</v>
      </c>
      <c r="S52" s="12">
        <f>(((J52/60)/60)/24)+DATE(1970,1,1)+(-5/24)</f>
        <v>40379.022627314815</v>
      </c>
      <c r="T52" s="12">
        <f>(((I52/60)/60)/24)+DATE(1970,1,1)+(-5/24)</f>
        <v>40392.874305555553</v>
      </c>
    </row>
    <row r="53" spans="1:20" ht="64" x14ac:dyDescent="0.2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>E53/D53*100</f>
        <v>103.90027322404372</v>
      </c>
      <c r="P53" s="8">
        <v>69.266666670000006</v>
      </c>
      <c r="Q53" t="str">
        <f>LEFT(N53,(SEARCH("/",N53,1)-1))</f>
        <v>film &amp; video</v>
      </c>
      <c r="R53" t="str">
        <f>RIGHT(N53, LEN(N53) - (SEARCH("/",N53,1)))</f>
        <v>documentary</v>
      </c>
      <c r="S53" s="12">
        <f>(((J53/60)/60)/24)+DATE(1970,1,1)+(-5/24)</f>
        <v>40379.568101851852</v>
      </c>
      <c r="T53" s="12">
        <f>(((I53/60)/60)/24)+DATE(1970,1,1)+(-5/24)</f>
        <v>40421.947222222218</v>
      </c>
    </row>
    <row r="54" spans="1:20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>E54/D54*100</f>
        <v>115.51066666666668</v>
      </c>
      <c r="P54" s="8">
        <v>69.266666670000006</v>
      </c>
      <c r="Q54" t="str">
        <f>LEFT(N54,(SEARCH("/",N54,1)-1))</f>
        <v>music</v>
      </c>
      <c r="R54" t="str">
        <f>RIGHT(N54, LEN(N54) - (SEARCH("/",N54,1)))</f>
        <v>indie rock</v>
      </c>
      <c r="S54" s="12">
        <f>(((J54/60)/60)/24)+DATE(1970,1,1)+(-5/24)</f>
        <v>40395.506388888884</v>
      </c>
      <c r="T54" s="12">
        <f>(((I54/60)/60)/24)+DATE(1970,1,1)+(-5/24)</f>
        <v>40431.957638888889</v>
      </c>
    </row>
    <row r="55" spans="1:20" ht="64" x14ac:dyDescent="0.2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>E55/D55*100</f>
        <v>10.806536636794938</v>
      </c>
      <c r="P55" s="8">
        <v>69.266666670000006</v>
      </c>
      <c r="Q55" t="str">
        <f>LEFT(N55,(SEARCH("/",N55,1)-1))</f>
        <v>publishing</v>
      </c>
      <c r="R55" t="str">
        <f>RIGHT(N55, LEN(N55) - (SEARCH("/",N55,1)))</f>
        <v>art books</v>
      </c>
      <c r="S55" s="12">
        <f>(((J55/60)/60)/24)+DATE(1970,1,1)+(-5/24)</f>
        <v>40398.857534722221</v>
      </c>
      <c r="T55" s="12">
        <f>(((I55/60)/60)/24)+DATE(1970,1,1)+(-5/24)</f>
        <v>40422.875</v>
      </c>
    </row>
    <row r="56" spans="1:20" ht="48" x14ac:dyDescent="0.2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>E56/D56*100</f>
        <v>100.00360000000002</v>
      </c>
      <c r="P56" s="8">
        <v>69.266666670000006</v>
      </c>
      <c r="Q56" t="str">
        <f>LEFT(N56,(SEARCH("/",N56,1)-1))</f>
        <v>music</v>
      </c>
      <c r="R56" t="str">
        <f>RIGHT(N56, LEN(N56) - (SEARCH("/",N56,1)))</f>
        <v>indie rock</v>
      </c>
      <c r="S56" s="12">
        <f>(((J56/60)/60)/24)+DATE(1970,1,1)+(-5/24)</f>
        <v>40416.80296296296</v>
      </c>
      <c r="T56" s="12">
        <f>(((I56/60)/60)/24)+DATE(1970,1,1)+(-5/24)</f>
        <v>40461.80296296296</v>
      </c>
    </row>
    <row r="57" spans="1:20" ht="32" x14ac:dyDescent="0.2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>E57/D57*100</f>
        <v>102</v>
      </c>
      <c r="P57" s="8">
        <v>69.266666670000006</v>
      </c>
      <c r="Q57" t="str">
        <f>LEFT(N57,(SEARCH("/",N57,1)-1))</f>
        <v>publishing</v>
      </c>
      <c r="R57" t="str">
        <f>RIGHT(N57, LEN(N57) - (SEARCH("/",N57,1)))</f>
        <v>nonfiction</v>
      </c>
      <c r="S57" s="12">
        <f>(((J57/60)/60)/24)+DATE(1970,1,1)+(-5/24)</f>
        <v>40429.628101851849</v>
      </c>
      <c r="T57" s="12">
        <f>(((I57/60)/60)/24)+DATE(1970,1,1)+(-5/24)</f>
        <v>40459.628101851849</v>
      </c>
    </row>
    <row r="58" spans="1:20" ht="64" x14ac:dyDescent="0.2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>E58/D58*100</f>
        <v>134.1</v>
      </c>
      <c r="P58" s="8">
        <v>69.266666670000006</v>
      </c>
      <c r="Q58" t="str">
        <f>LEFT(N58,(SEARCH("/",N58,1)-1))</f>
        <v>film &amp; video</v>
      </c>
      <c r="R58" t="str">
        <f>RIGHT(N58, LEN(N58) - (SEARCH("/",N58,1)))</f>
        <v>documentary</v>
      </c>
      <c r="S58" s="12">
        <f>(((J58/60)/60)/24)+DATE(1970,1,1)+(-5/24)</f>
        <v>40430.395995370367</v>
      </c>
      <c r="T58" s="12">
        <f>(((I58/60)/60)/24)+DATE(1970,1,1)+(-5/24)</f>
        <v>40466.943749999999</v>
      </c>
    </row>
    <row r="59" spans="1:20" ht="48" x14ac:dyDescent="0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>E59/D59*100</f>
        <v>2.4375</v>
      </c>
      <c r="P59" s="8">
        <v>69.266666670000006</v>
      </c>
      <c r="Q59" t="str">
        <f>LEFT(N59,(SEARCH("/",N59,1)-1))</f>
        <v>music</v>
      </c>
      <c r="R59" t="str">
        <f>RIGHT(N59, LEN(N59) - (SEARCH("/",N59,1)))</f>
        <v>indie rock</v>
      </c>
      <c r="S59" s="12">
        <f>(((J59/60)/60)/24)+DATE(1970,1,1)+(-5/24)</f>
        <v>40430.919317129628</v>
      </c>
      <c r="T59" s="12">
        <f>(((I59/60)/60)/24)+DATE(1970,1,1)+(-5/24)</f>
        <v>40475.919317129628</v>
      </c>
    </row>
    <row r="60" spans="1:20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>E60/D60*100</f>
        <v>0</v>
      </c>
      <c r="P60" s="8">
        <v>69.266666670000006</v>
      </c>
      <c r="Q60" t="str">
        <f>LEFT(N60,(SEARCH("/",N60,1)-1))</f>
        <v>music</v>
      </c>
      <c r="R60" t="str">
        <f>RIGHT(N60, LEN(N60) - (SEARCH("/",N60,1)))</f>
        <v>jazz</v>
      </c>
      <c r="S60" s="12">
        <f>(((J60/60)/60)/24)+DATE(1970,1,1)+(-5/24)</f>
        <v>40434.645069444443</v>
      </c>
      <c r="T60" s="12">
        <f>(((I60/60)/60)/24)+DATE(1970,1,1)+(-5/24)</f>
        <v>40473</v>
      </c>
    </row>
    <row r="61" spans="1:20" ht="48" x14ac:dyDescent="0.2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>E61/D61*100</f>
        <v>2.666666666666667</v>
      </c>
      <c r="P61" s="8">
        <v>69.266666670000006</v>
      </c>
      <c r="Q61" t="str">
        <f>LEFT(N61,(SEARCH("/",N61,1)-1))</f>
        <v>publishing</v>
      </c>
      <c r="R61" t="str">
        <f>RIGHT(N61, LEN(N61) - (SEARCH("/",N61,1)))</f>
        <v>fiction</v>
      </c>
      <c r="S61" s="12">
        <f>(((J61/60)/60)/24)+DATE(1970,1,1)+(-5/24)</f>
        <v>40436.475752314815</v>
      </c>
      <c r="T61" s="12">
        <f>(((I61/60)/60)/24)+DATE(1970,1,1)+(-5/24)</f>
        <v>40465.958333333328</v>
      </c>
    </row>
    <row r="62" spans="1:20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>E62/D62*100</f>
        <v>195.37933333333334</v>
      </c>
      <c r="P62" s="8">
        <v>69.266666670000006</v>
      </c>
      <c r="Q62" t="str">
        <f>LEFT(N62,(SEARCH("/",N62,1)-1))</f>
        <v>music</v>
      </c>
      <c r="R62" t="str">
        <f>RIGHT(N62, LEN(N62) - (SEARCH("/",N62,1)))</f>
        <v>indie rock</v>
      </c>
      <c r="S62" s="12">
        <f>(((J62/60)/60)/24)+DATE(1970,1,1)+(-5/24)</f>
        <v>40456.746018518512</v>
      </c>
      <c r="T62" s="12">
        <f>(((I62/60)/60)/24)+DATE(1970,1,1)+(-5/24)</f>
        <v>40483.80972222222</v>
      </c>
    </row>
    <row r="63" spans="1:20" ht="48" x14ac:dyDescent="0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>E63/D63*100</f>
        <v>104.69999999999999</v>
      </c>
      <c r="P63" s="8">
        <v>69.266666670000006</v>
      </c>
      <c r="Q63" t="str">
        <f>LEFT(N63,(SEARCH("/",N63,1)-1))</f>
        <v>music</v>
      </c>
      <c r="R63" t="str">
        <f>RIGHT(N63, LEN(N63) - (SEARCH("/",N63,1)))</f>
        <v>indie rock</v>
      </c>
      <c r="S63" s="12">
        <f>(((J63/60)/60)/24)+DATE(1970,1,1)+(-5/24)</f>
        <v>40458.607291666667</v>
      </c>
      <c r="T63" s="12">
        <f>(((I63/60)/60)/24)+DATE(1970,1,1)+(-5/24)</f>
        <v>40520.999305555553</v>
      </c>
    </row>
    <row r="64" spans="1:20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>E64/D64*100</f>
        <v>10.454545454545453</v>
      </c>
      <c r="P64" s="8">
        <v>69.266666670000006</v>
      </c>
      <c r="Q64" t="str">
        <f>LEFT(N64,(SEARCH("/",N64,1)-1))</f>
        <v>games</v>
      </c>
      <c r="R64" t="str">
        <f>RIGHT(N64, LEN(N64) - (SEARCH("/",N64,1)))</f>
        <v>video games</v>
      </c>
      <c r="S64" s="12">
        <f>(((J64/60)/60)/24)+DATE(1970,1,1)+(-5/24)</f>
        <v>40463.819849537031</v>
      </c>
      <c r="T64" s="12">
        <f>(((I64/60)/60)/24)+DATE(1970,1,1)+(-5/24)</f>
        <v>40512</v>
      </c>
    </row>
    <row r="65" spans="1:20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>E65/D65*100</f>
        <v>119.14771428571429</v>
      </c>
      <c r="P65" s="8">
        <v>69.266666670000006</v>
      </c>
      <c r="Q65" t="str">
        <f>LEFT(N65,(SEARCH("/",N65,1)-1))</f>
        <v>music</v>
      </c>
      <c r="R65" t="str">
        <f>RIGHT(N65, LEN(N65) - (SEARCH("/",N65,1)))</f>
        <v>rock</v>
      </c>
      <c r="S65" s="12">
        <f>(((J65/60)/60)/24)+DATE(1970,1,1)+(-5/24)</f>
        <v>40465.446932870364</v>
      </c>
      <c r="T65" s="12">
        <f>(((I65/60)/60)/24)+DATE(1970,1,1)+(-5/24)</f>
        <v>40512.446932870364</v>
      </c>
    </row>
    <row r="66" spans="1:20" ht="48" x14ac:dyDescent="0.2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>E66/D66*100</f>
        <v>178.95250000000001</v>
      </c>
      <c r="P66" s="8">
        <v>69.266666670000006</v>
      </c>
      <c r="Q66" t="str">
        <f>LEFT(N66,(SEARCH("/",N66,1)-1))</f>
        <v>film &amp; video</v>
      </c>
      <c r="R66" t="str">
        <f>RIGHT(N66, LEN(N66) - (SEARCH("/",N66,1)))</f>
        <v>documentary</v>
      </c>
      <c r="S66" s="12">
        <f>(((J66/60)/60)/24)+DATE(1970,1,1)+(-5/24)</f>
        <v>40469.016898148147</v>
      </c>
      <c r="T66" s="12">
        <f>(((I66/60)/60)/24)+DATE(1970,1,1)+(-5/24)</f>
        <v>40499.058564814812</v>
      </c>
    </row>
    <row r="67" spans="1:20" ht="64" x14ac:dyDescent="0.2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>E67/D67*100</f>
        <v>101</v>
      </c>
      <c r="P67" s="8">
        <v>69.266666670000006</v>
      </c>
      <c r="Q67" t="str">
        <f>LEFT(N67,(SEARCH("/",N67,1)-1))</f>
        <v>theater</v>
      </c>
      <c r="R67" t="str">
        <f>RIGHT(N67, LEN(N67) - (SEARCH("/",N67,1)))</f>
        <v>plays</v>
      </c>
      <c r="S67" s="12">
        <f>(((J67/60)/60)/24)+DATE(1970,1,1)+(-5/24)</f>
        <v>40478.055590277778</v>
      </c>
      <c r="T67" s="12">
        <f>(((I67/60)/60)/24)+DATE(1970,1,1)+(-5/24)</f>
        <v>40567.958333333328</v>
      </c>
    </row>
    <row r="68" spans="1:20" ht="48" x14ac:dyDescent="0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>E68/D68*100</f>
        <v>305.46000000000004</v>
      </c>
      <c r="P68" s="8">
        <v>69.266666670000006</v>
      </c>
      <c r="Q68" t="str">
        <f>LEFT(N68,(SEARCH("/",N68,1)-1))</f>
        <v>film &amp; video</v>
      </c>
      <c r="R68" t="str">
        <f>RIGHT(N68, LEN(N68) - (SEARCH("/",N68,1)))</f>
        <v>documentary</v>
      </c>
      <c r="S68" s="12">
        <f>(((J68/60)/60)/24)+DATE(1970,1,1)+(-5/24)</f>
        <v>40480.155150462961</v>
      </c>
      <c r="T68" s="12">
        <f>(((I68/60)/60)/24)+DATE(1970,1,1)+(-5/24)</f>
        <v>40530.196817129625</v>
      </c>
    </row>
    <row r="69" spans="1:20" ht="48" x14ac:dyDescent="0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>E69/D69*100</f>
        <v>198.85074626865671</v>
      </c>
      <c r="P69" s="8">
        <v>69.266666670000006</v>
      </c>
      <c r="Q69" t="str">
        <f>LEFT(N69,(SEARCH("/",N69,1)-1))</f>
        <v>music</v>
      </c>
      <c r="R69" t="str">
        <f>RIGHT(N69, LEN(N69) - (SEARCH("/",N69,1)))</f>
        <v>rock</v>
      </c>
      <c r="S69" s="12">
        <f>(((J69/60)/60)/24)+DATE(1970,1,1)+(-5/24)</f>
        <v>40487.413032407407</v>
      </c>
      <c r="T69" s="12">
        <f>(((I69/60)/60)/24)+DATE(1970,1,1)+(-5/24)</f>
        <v>40543.999305555553</v>
      </c>
    </row>
    <row r="70" spans="1:20" ht="48" x14ac:dyDescent="0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>E70/D70*100</f>
        <v>100.70033333333335</v>
      </c>
      <c r="P70" s="8">
        <v>69.266666670000006</v>
      </c>
      <c r="Q70" t="str">
        <f>LEFT(N70,(SEARCH("/",N70,1)-1))</f>
        <v>music</v>
      </c>
      <c r="R70" t="str">
        <f>RIGHT(N70, LEN(N70) - (SEARCH("/",N70,1)))</f>
        <v>indie rock</v>
      </c>
      <c r="S70" s="12">
        <f>(((J70/60)/60)/24)+DATE(1970,1,1)+(-5/24)</f>
        <v>40502.607534722221</v>
      </c>
      <c r="T70" s="12">
        <f>(((I70/60)/60)/24)+DATE(1970,1,1)+(-5/24)</f>
        <v>40543.999305555553</v>
      </c>
    </row>
    <row r="71" spans="1:20" ht="48" x14ac:dyDescent="0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>E71/D71*100</f>
        <v>127.75000000000001</v>
      </c>
      <c r="P71" s="8">
        <v>69.266666670000006</v>
      </c>
      <c r="Q71" t="str">
        <f>LEFT(N71,(SEARCH("/",N71,1)-1))</f>
        <v>film &amp; video</v>
      </c>
      <c r="R71" t="str">
        <f>RIGHT(N71, LEN(N71) - (SEARCH("/",N71,1)))</f>
        <v>shorts</v>
      </c>
      <c r="S71" s="12">
        <f>(((J71/60)/60)/24)+DATE(1970,1,1)+(-5/24)</f>
        <v>40504.922835648147</v>
      </c>
      <c r="T71" s="12">
        <f>(((I71/60)/60)/24)+DATE(1970,1,1)+(-5/24)</f>
        <v>40534.922835648147</v>
      </c>
    </row>
    <row r="72" spans="1:20" ht="48" x14ac:dyDescent="0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>E72/D72*100</f>
        <v>1.3</v>
      </c>
      <c r="P72" s="8">
        <v>69.266666670000006</v>
      </c>
      <c r="Q72" t="str">
        <f>LEFT(N72,(SEARCH("/",N72,1)-1))</f>
        <v>music</v>
      </c>
      <c r="R72" t="str">
        <f>RIGHT(N72, LEN(N72) - (SEARCH("/",N72,1)))</f>
        <v>jazz</v>
      </c>
      <c r="S72" s="12">
        <f>(((J72/60)/60)/24)+DATE(1970,1,1)+(-5/24)</f>
        <v>40505.024583333332</v>
      </c>
      <c r="T72" s="12">
        <f>(((I72/60)/60)/24)+DATE(1970,1,1)+(-5/24)</f>
        <v>40535.024583333332</v>
      </c>
    </row>
    <row r="73" spans="1:20" ht="48" x14ac:dyDescent="0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>E73/D73*100</f>
        <v>3.0153846153846153</v>
      </c>
      <c r="P73" s="8">
        <v>69.266666670000006</v>
      </c>
      <c r="Q73" t="str">
        <f>LEFT(N73,(SEARCH("/",N73,1)-1))</f>
        <v>music</v>
      </c>
      <c r="R73" t="str">
        <f>RIGHT(N73, LEN(N73) - (SEARCH("/",N73,1)))</f>
        <v>jazz</v>
      </c>
      <c r="S73" s="12">
        <f>(((J73/60)/60)/24)+DATE(1970,1,1)+(-5/24)</f>
        <v>40507.031550925924</v>
      </c>
      <c r="T73" s="12">
        <f>(((I73/60)/60)/24)+DATE(1970,1,1)+(-5/24)</f>
        <v>40567.031550925924</v>
      </c>
    </row>
    <row r="74" spans="1:20" ht="48" x14ac:dyDescent="0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>E74/D74*100</f>
        <v>110.91186666666665</v>
      </c>
      <c r="P74" s="8">
        <v>69.266666670000006</v>
      </c>
      <c r="Q74" t="str">
        <f>LEFT(N74,(SEARCH("/",N74,1)-1))</f>
        <v>music</v>
      </c>
      <c r="R74" t="str">
        <f>RIGHT(N74, LEN(N74) - (SEARCH("/",N74,1)))</f>
        <v>rock</v>
      </c>
      <c r="S74" s="12">
        <f>(((J74/60)/60)/24)+DATE(1970,1,1)+(-5/24)</f>
        <v>40513.54923611111</v>
      </c>
      <c r="T74" s="12">
        <f>(((I74/60)/60)/24)+DATE(1970,1,1)+(-5/24)</f>
        <v>40603.54923611111</v>
      </c>
    </row>
    <row r="75" spans="1:20" ht="48" x14ac:dyDescent="0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>E75/D75*100</f>
        <v>156.4</v>
      </c>
      <c r="P75" s="8">
        <v>69.266666670000006</v>
      </c>
      <c r="Q75" t="str">
        <f>LEFT(N75,(SEARCH("/",N75,1)-1))</f>
        <v>music</v>
      </c>
      <c r="R75" t="str">
        <f>RIGHT(N75, LEN(N75) - (SEARCH("/",N75,1)))</f>
        <v>classical music</v>
      </c>
      <c r="S75" s="12">
        <f>(((J75/60)/60)/24)+DATE(1970,1,1)+(-5/24)</f>
        <v>40513.899282407401</v>
      </c>
      <c r="T75" s="12">
        <f>(((I75/60)/60)/24)+DATE(1970,1,1)+(-5/24)</f>
        <v>40544.916666666664</v>
      </c>
    </row>
    <row r="76" spans="1:20" ht="48" x14ac:dyDescent="0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>E76/D76*100</f>
        <v>166.68333333333334</v>
      </c>
      <c r="P76" s="8">
        <v>69.266666670000006</v>
      </c>
      <c r="Q76" t="str">
        <f>LEFT(N76,(SEARCH("/",N76,1)-1))</f>
        <v>music</v>
      </c>
      <c r="R76" t="str">
        <f>RIGHT(N76, LEN(N76) - (SEARCH("/",N76,1)))</f>
        <v>rock</v>
      </c>
      <c r="S76" s="12">
        <f>(((J76/60)/60)/24)+DATE(1970,1,1)+(-5/24)</f>
        <v>40515.879293981481</v>
      </c>
      <c r="T76" s="12">
        <f>(((I76/60)/60)/24)+DATE(1970,1,1)+(-5/24)</f>
        <v>40564.708333333328</v>
      </c>
    </row>
    <row r="77" spans="1:20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>E77/D77*100</f>
        <v>106.68444444444445</v>
      </c>
      <c r="P77" s="8">
        <v>69.266666670000006</v>
      </c>
      <c r="Q77" t="str">
        <f>LEFT(N77,(SEARCH("/",N77,1)-1))</f>
        <v>film &amp; video</v>
      </c>
      <c r="R77" t="str">
        <f>RIGHT(N77, LEN(N77) - (SEARCH("/",N77,1)))</f>
        <v>documentary</v>
      </c>
      <c r="S77" s="12">
        <f>(((J77/60)/60)/24)+DATE(1970,1,1)+(-5/24)</f>
        <v>40526.160844907405</v>
      </c>
      <c r="T77" s="12">
        <f>(((I77/60)/60)/24)+DATE(1970,1,1)+(-5/24)</f>
        <v>40576.124305555553</v>
      </c>
    </row>
    <row r="78" spans="1:20" ht="48" x14ac:dyDescent="0.2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>E78/D78*100</f>
        <v>109.55999999999999</v>
      </c>
      <c r="P78" s="8">
        <v>69.266666670000006</v>
      </c>
      <c r="Q78" t="str">
        <f>LEFT(N78,(SEARCH("/",N78,1)-1))</f>
        <v>theater</v>
      </c>
      <c r="R78" t="str">
        <f>RIGHT(N78, LEN(N78) - (SEARCH("/",N78,1)))</f>
        <v>plays</v>
      </c>
      <c r="S78" s="12">
        <f>(((J78/60)/60)/24)+DATE(1970,1,1)+(-5/24)</f>
        <v>40531.678553240738</v>
      </c>
      <c r="T78" s="12">
        <f>(((I78/60)/60)/24)+DATE(1970,1,1)+(-5/24)</f>
        <v>40591.678553240738</v>
      </c>
    </row>
    <row r="79" spans="1:20" ht="48" x14ac:dyDescent="0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>E79/D79*100</f>
        <v>101.004125</v>
      </c>
      <c r="P79" s="8">
        <v>69.266666670000006</v>
      </c>
      <c r="Q79" t="str">
        <f>LEFT(N79,(SEARCH("/",N79,1)-1))</f>
        <v>music</v>
      </c>
      <c r="R79" t="str">
        <f>RIGHT(N79, LEN(N79) - (SEARCH("/",N79,1)))</f>
        <v>rock</v>
      </c>
      <c r="S79" s="12">
        <f>(((J79/60)/60)/24)+DATE(1970,1,1)+(-5/24)</f>
        <v>40535.903217592589</v>
      </c>
      <c r="T79" s="12">
        <f>(((I79/60)/60)/24)+DATE(1970,1,1)+(-5/24)</f>
        <v>40625.861550925925</v>
      </c>
    </row>
    <row r="80" spans="1:20" ht="48" x14ac:dyDescent="0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>E80/D80*100</f>
        <v>103.2</v>
      </c>
      <c r="P80" s="8">
        <v>69.266666670000006</v>
      </c>
      <c r="Q80" t="str">
        <f>LEFT(N80,(SEARCH("/",N80,1)-1))</f>
        <v>music</v>
      </c>
      <c r="R80" t="str">
        <f>RIGHT(N80, LEN(N80) - (SEARCH("/",N80,1)))</f>
        <v>indie rock</v>
      </c>
      <c r="S80" s="12">
        <f>(((J80/60)/60)/24)+DATE(1970,1,1)+(-5/24)</f>
        <v>40542.630949074075</v>
      </c>
      <c r="T80" s="12">
        <f>(((I80/60)/60)/24)+DATE(1970,1,1)+(-5/24)</f>
        <v>40558.868749999994</v>
      </c>
    </row>
    <row r="81" spans="1:20" ht="32" x14ac:dyDescent="0.2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>E81/D81*100</f>
        <v>240</v>
      </c>
      <c r="P81" s="8">
        <v>69.266666670000006</v>
      </c>
      <c r="Q81" t="str">
        <f>LEFT(N81,(SEARCH("/",N81,1)-1))</f>
        <v>film &amp; video</v>
      </c>
      <c r="R81" t="str">
        <f>RIGHT(N81, LEN(N81) - (SEARCH("/",N81,1)))</f>
        <v>documentary</v>
      </c>
      <c r="S81" s="12">
        <f>(((J81/60)/60)/24)+DATE(1970,1,1)+(-5/24)</f>
        <v>40555.039675925924</v>
      </c>
      <c r="T81" s="12">
        <f>(((I81/60)/60)/24)+DATE(1970,1,1)+(-5/24)</f>
        <v>40600.039675925924</v>
      </c>
    </row>
    <row r="82" spans="1:20" ht="48" x14ac:dyDescent="0.2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>E82/D82*100</f>
        <v>120.46777777777777</v>
      </c>
      <c r="P82" s="8">
        <v>69.266666670000006</v>
      </c>
      <c r="Q82" t="str">
        <f>LEFT(N82,(SEARCH("/",N82,1)-1))</f>
        <v>music</v>
      </c>
      <c r="R82" t="str">
        <f>RIGHT(N82, LEN(N82) - (SEARCH("/",N82,1)))</f>
        <v>indie rock</v>
      </c>
      <c r="S82" s="12">
        <f>(((J82/60)/60)/24)+DATE(1970,1,1)+(-5/24)</f>
        <v>40555.114328703698</v>
      </c>
      <c r="T82" s="12">
        <f>(((I82/60)/60)/24)+DATE(1970,1,1)+(-5/24)</f>
        <v>40603.625</v>
      </c>
    </row>
    <row r="83" spans="1:20" ht="48" x14ac:dyDescent="0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>E83/D83*100</f>
        <v>100.66250000000001</v>
      </c>
      <c r="P83" s="8">
        <v>69.266666670000006</v>
      </c>
      <c r="Q83" t="str">
        <f>LEFT(N83,(SEARCH("/",N83,1)-1))</f>
        <v>music</v>
      </c>
      <c r="R83" t="str">
        <f>RIGHT(N83, LEN(N83) - (SEARCH("/",N83,1)))</f>
        <v>rock</v>
      </c>
      <c r="S83" s="12">
        <f>(((J83/60)/60)/24)+DATE(1970,1,1)+(-5/24)</f>
        <v>40555.117604166662</v>
      </c>
      <c r="T83" s="12">
        <f>(((I83/60)/60)/24)+DATE(1970,1,1)+(-5/24)</f>
        <v>40605.117604166662</v>
      </c>
    </row>
    <row r="84" spans="1:20" ht="48" x14ac:dyDescent="0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>E84/D84*100</f>
        <v>113.66666666666667</v>
      </c>
      <c r="P84" s="8">
        <v>69.266666670000006</v>
      </c>
      <c r="Q84" t="str">
        <f>LEFT(N84,(SEARCH("/",N84,1)-1))</f>
        <v>music</v>
      </c>
      <c r="R84" t="str">
        <f>RIGHT(N84, LEN(N84) - (SEARCH("/",N84,1)))</f>
        <v>indie rock</v>
      </c>
      <c r="S84" s="12">
        <f>(((J84/60)/60)/24)+DATE(1970,1,1)+(-5/24)</f>
        <v>40557.221400462957</v>
      </c>
      <c r="T84" s="12">
        <f>(((I84/60)/60)/24)+DATE(1970,1,1)+(-5/24)</f>
        <v>40582.221400462957</v>
      </c>
    </row>
    <row r="85" spans="1:20" ht="48" x14ac:dyDescent="0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>E85/D85*100</f>
        <v>225.66666666666669</v>
      </c>
      <c r="P85" s="8">
        <v>69.266666670000006</v>
      </c>
      <c r="Q85" t="str">
        <f>LEFT(N85,(SEARCH("/",N85,1)-1))</f>
        <v>music</v>
      </c>
      <c r="R85" t="str">
        <f>RIGHT(N85, LEN(N85) - (SEARCH("/",N85,1)))</f>
        <v>indie rock</v>
      </c>
      <c r="S85" s="12">
        <f>(((J85/60)/60)/24)+DATE(1970,1,1)+(-5/24)</f>
        <v>40563.872696759259</v>
      </c>
      <c r="T85" s="12">
        <f>(((I85/60)/60)/24)+DATE(1970,1,1)+(-5/24)</f>
        <v>40593.872696759259</v>
      </c>
    </row>
    <row r="86" spans="1:20" ht="48" x14ac:dyDescent="0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>E86/D86*100</f>
        <v>119.45714285714286</v>
      </c>
      <c r="P86" s="8">
        <v>69.266666670000006</v>
      </c>
      <c r="Q86" t="str">
        <f>LEFT(N86,(SEARCH("/",N86,1)-1))</f>
        <v>music</v>
      </c>
      <c r="R86" t="str">
        <f>RIGHT(N86, LEN(N86) - (SEARCH("/",N86,1)))</f>
        <v>pop</v>
      </c>
      <c r="S86" s="12">
        <f>(((J86/60)/60)/24)+DATE(1970,1,1)+(-5/24)</f>
        <v>40564.441122685181</v>
      </c>
      <c r="T86" s="12">
        <f>(((I86/60)/60)/24)+DATE(1970,1,1)+(-5/24)</f>
        <v>40595.916666666664</v>
      </c>
    </row>
    <row r="87" spans="1:20" ht="48" x14ac:dyDescent="0.2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>E87/D87*100</f>
        <v>124.0061</v>
      </c>
      <c r="P87" s="8">
        <v>69.266666670000006</v>
      </c>
      <c r="Q87" t="str">
        <f>LEFT(N87,(SEARCH("/",N87,1)-1))</f>
        <v>music</v>
      </c>
      <c r="R87" t="str">
        <f>RIGHT(N87, LEN(N87) - (SEARCH("/",N87,1)))</f>
        <v>rock</v>
      </c>
      <c r="S87" s="12">
        <f>(((J87/60)/60)/24)+DATE(1970,1,1)+(-5/24)</f>
        <v>40564.786504629628</v>
      </c>
      <c r="T87" s="12">
        <f>(((I87/60)/60)/24)+DATE(1970,1,1)+(-5/24)</f>
        <v>40594.786504629628</v>
      </c>
    </row>
    <row r="88" spans="1:20" ht="48" x14ac:dyDescent="0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>E88/D88*100</f>
        <v>350.16666666666663</v>
      </c>
      <c r="P88" s="8">
        <v>69.266666670000006</v>
      </c>
      <c r="Q88" t="str">
        <f>LEFT(N88,(SEARCH("/",N88,1)-1))</f>
        <v>music</v>
      </c>
      <c r="R88" t="str">
        <f>RIGHT(N88, LEN(N88) - (SEARCH("/",N88,1)))</f>
        <v>rock</v>
      </c>
      <c r="S88" s="12">
        <f>(((J88/60)/60)/24)+DATE(1970,1,1)+(-5/24)</f>
        <v>40564.824178240735</v>
      </c>
      <c r="T88" s="12">
        <f>(((I88/60)/60)/24)+DATE(1970,1,1)+(-5/24)</f>
        <v>40579.824178240735</v>
      </c>
    </row>
    <row r="89" spans="1:20" ht="48" x14ac:dyDescent="0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>E89/D89*100</f>
        <v>105.56666666666668</v>
      </c>
      <c r="P89" s="8">
        <v>69.266666670000006</v>
      </c>
      <c r="Q89" t="str">
        <f>LEFT(N89,(SEARCH("/",N89,1)-1))</f>
        <v>film &amp; video</v>
      </c>
      <c r="R89" t="str">
        <f>RIGHT(N89, LEN(N89) - (SEARCH("/",N89,1)))</f>
        <v>documentary</v>
      </c>
      <c r="S89" s="12">
        <f>(((J89/60)/60)/24)+DATE(1970,1,1)+(-5/24)</f>
        <v>40567.486226851848</v>
      </c>
      <c r="T89" s="12">
        <f>(((I89/60)/60)/24)+DATE(1970,1,1)+(-5/24)</f>
        <v>40612.486226851848</v>
      </c>
    </row>
    <row r="90" spans="1:20" ht="48" x14ac:dyDescent="0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>E90/D90*100</f>
        <v>0.8125</v>
      </c>
      <c r="P90" s="8">
        <v>69.266666670000006</v>
      </c>
      <c r="Q90" t="str">
        <f>LEFT(N90,(SEARCH("/",N90,1)-1))</f>
        <v>music</v>
      </c>
      <c r="R90" t="str">
        <f>RIGHT(N90, LEN(N90) - (SEARCH("/",N90,1)))</f>
        <v>jazz</v>
      </c>
      <c r="S90" s="12">
        <f>(((J90/60)/60)/24)+DATE(1970,1,1)+(-5/24)</f>
        <v>40567.617210648146</v>
      </c>
      <c r="T90" s="12">
        <f>(((I90/60)/60)/24)+DATE(1970,1,1)+(-5/24)</f>
        <v>40612.617210648146</v>
      </c>
    </row>
    <row r="91" spans="1:20" ht="48" x14ac:dyDescent="0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>E91/D91*100</f>
        <v>0</v>
      </c>
      <c r="P91" s="8">
        <v>69.266666670000006</v>
      </c>
      <c r="Q91" t="str">
        <f>LEFT(N91,(SEARCH("/",N91,1)-1))</f>
        <v>music</v>
      </c>
      <c r="R91" t="str">
        <f>RIGHT(N91, LEN(N91) - (SEARCH("/",N91,1)))</f>
        <v>world music</v>
      </c>
      <c r="S91" s="12">
        <f>(((J91/60)/60)/24)+DATE(1970,1,1)+(-5/24)</f>
        <v>40568.764236111107</v>
      </c>
      <c r="T91" s="12">
        <f>(((I91/60)/60)/24)+DATE(1970,1,1)+(-5/24)</f>
        <v>40598.764236111107</v>
      </c>
    </row>
    <row r="92" spans="1:20" ht="48" x14ac:dyDescent="0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>E92/D92*100</f>
        <v>219.49999999999997</v>
      </c>
      <c r="P92" s="8">
        <v>69.266666670000006</v>
      </c>
      <c r="Q92" t="str">
        <f>LEFT(N92,(SEARCH("/",N92,1)-1))</f>
        <v>film &amp; video</v>
      </c>
      <c r="R92" t="str">
        <f>RIGHT(N92, LEN(N92) - (SEARCH("/",N92,1)))</f>
        <v>shorts</v>
      </c>
      <c r="S92" s="12">
        <f>(((J92/60)/60)/24)+DATE(1970,1,1)+(-5/24)</f>
        <v>40569.817476851851</v>
      </c>
      <c r="T92" s="12">
        <f>(((I92/60)/60)/24)+DATE(1970,1,1)+(-5/24)</f>
        <v>40599.817476851851</v>
      </c>
    </row>
    <row r="93" spans="1:20" ht="48" x14ac:dyDescent="0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>E93/D93*100</f>
        <v>142.85714285714286</v>
      </c>
      <c r="P93" s="8">
        <v>69.266666670000006</v>
      </c>
      <c r="Q93" t="str">
        <f>LEFT(N93,(SEARCH("/",N93,1)-1))</f>
        <v>music</v>
      </c>
      <c r="R93" t="str">
        <f>RIGHT(N93, LEN(N93) - (SEARCH("/",N93,1)))</f>
        <v>rock</v>
      </c>
      <c r="S93" s="12">
        <f>(((J93/60)/60)/24)+DATE(1970,1,1)+(-5/24)</f>
        <v>40576.331331018519</v>
      </c>
      <c r="T93" s="12">
        <f>(((I93/60)/60)/24)+DATE(1970,1,1)+(-5/24)</f>
        <v>40606.331331018519</v>
      </c>
    </row>
    <row r="94" spans="1:20" ht="32" x14ac:dyDescent="0.2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>E94/D94*100</f>
        <v>106.22116666666668</v>
      </c>
      <c r="P94" s="8">
        <v>69.266666670000006</v>
      </c>
      <c r="Q94" t="str">
        <f>LEFT(N94,(SEARCH("/",N94,1)-1))</f>
        <v>music</v>
      </c>
      <c r="R94" t="str">
        <f>RIGHT(N94, LEN(N94) - (SEARCH("/",N94,1)))</f>
        <v>rock</v>
      </c>
      <c r="S94" s="12">
        <f>(((J94/60)/60)/24)+DATE(1970,1,1)+(-5/24)</f>
        <v>40585.588483796295</v>
      </c>
      <c r="T94" s="12">
        <f>(((I94/60)/60)/24)+DATE(1970,1,1)+(-5/24)</f>
        <v>40613.958333333328</v>
      </c>
    </row>
    <row r="95" spans="1:20" ht="48" x14ac:dyDescent="0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>E95/D95*100</f>
        <v>294.72727272727275</v>
      </c>
      <c r="P95" s="8">
        <v>69.266666670000006</v>
      </c>
      <c r="Q95" t="str">
        <f>LEFT(N95,(SEARCH("/",N95,1)-1))</f>
        <v>music</v>
      </c>
      <c r="R95" t="str">
        <f>RIGHT(N95, LEN(N95) - (SEARCH("/",N95,1)))</f>
        <v>rock</v>
      </c>
      <c r="S95" s="12">
        <f>(((J95/60)/60)/24)+DATE(1970,1,1)+(-5/24)</f>
        <v>40586.877199074072</v>
      </c>
      <c r="T95" s="12">
        <f>(((I95/60)/60)/24)+DATE(1970,1,1)+(-5/24)</f>
        <v>40635.835532407407</v>
      </c>
    </row>
    <row r="96" spans="1:20" ht="48" x14ac:dyDescent="0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>E96/D96*100</f>
        <v>100</v>
      </c>
      <c r="P96" s="8">
        <v>69.266666670000006</v>
      </c>
      <c r="Q96" t="str">
        <f>LEFT(N96,(SEARCH("/",N96,1)-1))</f>
        <v>film &amp; video</v>
      </c>
      <c r="R96" t="str">
        <f>RIGHT(N96, LEN(N96) - (SEARCH("/",N96,1)))</f>
        <v>shorts</v>
      </c>
      <c r="S96" s="12">
        <f>(((J96/60)/60)/24)+DATE(1970,1,1)+(-5/24)</f>
        <v>40587.548425925925</v>
      </c>
      <c r="T96" s="12">
        <f>(((I96/60)/60)/24)+DATE(1970,1,1)+(-5/24)</f>
        <v>40665.957638888889</v>
      </c>
    </row>
    <row r="97" spans="1:20" ht="32" x14ac:dyDescent="0.2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>E97/D97*100</f>
        <v>106.73325</v>
      </c>
      <c r="P97" s="8">
        <v>69.266666670000006</v>
      </c>
      <c r="Q97" t="str">
        <f>LEFT(N97,(SEARCH("/",N97,1)-1))</f>
        <v>film &amp; video</v>
      </c>
      <c r="R97" t="str">
        <f>RIGHT(N97, LEN(N97) - (SEARCH("/",N97,1)))</f>
        <v>documentary</v>
      </c>
      <c r="S97" s="12">
        <f>(((J97/60)/60)/24)+DATE(1970,1,1)+(-5/24)</f>
        <v>40588.318078703705</v>
      </c>
      <c r="T97" s="12">
        <f>(((I97/60)/60)/24)+DATE(1970,1,1)+(-5/24)</f>
        <v>40618.276412037034</v>
      </c>
    </row>
    <row r="98" spans="1:20" ht="48" x14ac:dyDescent="0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>E98/D98*100</f>
        <v>117.71428571428571</v>
      </c>
      <c r="P98" s="8">
        <v>69.266666670000006</v>
      </c>
      <c r="Q98" t="str">
        <f>LEFT(N98,(SEARCH("/",N98,1)-1))</f>
        <v>publishing</v>
      </c>
      <c r="R98" t="str">
        <f>RIGHT(N98, LEN(N98) - (SEARCH("/",N98,1)))</f>
        <v>nonfiction</v>
      </c>
      <c r="S98" s="12">
        <f>(((J98/60)/60)/24)+DATE(1970,1,1)+(-5/24)</f>
        <v>40590.558553240735</v>
      </c>
      <c r="T98" s="12">
        <f>(((I98/60)/60)/24)+DATE(1970,1,1)+(-5/24)</f>
        <v>40651.516886574071</v>
      </c>
    </row>
    <row r="99" spans="1:20" ht="48" x14ac:dyDescent="0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>E99/D99*100</f>
        <v>125.26086956521738</v>
      </c>
      <c r="P99" s="8">
        <v>69.266666670000006</v>
      </c>
      <c r="Q99" t="str">
        <f>LEFT(N99,(SEARCH("/",N99,1)-1))</f>
        <v>music</v>
      </c>
      <c r="R99" t="str">
        <f>RIGHT(N99, LEN(N99) - (SEARCH("/",N99,1)))</f>
        <v>pop</v>
      </c>
      <c r="S99" s="12">
        <f>(((J99/60)/60)/24)+DATE(1970,1,1)+(-5/24)</f>
        <v>40592.496319444443</v>
      </c>
      <c r="T99" s="12">
        <f>(((I99/60)/60)/24)+DATE(1970,1,1)+(-5/24)</f>
        <v>40622.454652777778</v>
      </c>
    </row>
    <row r="100" spans="1:20" ht="48" x14ac:dyDescent="0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>E100/D100*100</f>
        <v>113.65714285714286</v>
      </c>
      <c r="P100" s="8">
        <v>69.266666670000006</v>
      </c>
      <c r="Q100" t="str">
        <f>LEFT(N100,(SEARCH("/",N100,1)-1))</f>
        <v>film &amp; video</v>
      </c>
      <c r="R100" t="str">
        <f>RIGHT(N100, LEN(N100) - (SEARCH("/",N100,1)))</f>
        <v>shorts</v>
      </c>
      <c r="S100" s="12">
        <f>(((J100/60)/60)/24)+DATE(1970,1,1)+(-5/24)</f>
        <v>40595.288831018515</v>
      </c>
      <c r="T100" s="12">
        <f>(((I100/60)/60)/24)+DATE(1970,1,1)+(-5/24)</f>
        <v>40641.247164351851</v>
      </c>
    </row>
    <row r="101" spans="1:20" ht="32" x14ac:dyDescent="0.2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>E101/D101*100</f>
        <v>120</v>
      </c>
      <c r="P101" s="8">
        <v>69.266666670000006</v>
      </c>
      <c r="Q101" t="str">
        <f>LEFT(N101,(SEARCH("/",N101,1)-1))</f>
        <v>film &amp; video</v>
      </c>
      <c r="R101" t="str">
        <f>RIGHT(N101, LEN(N101) - (SEARCH("/",N101,1)))</f>
        <v>shorts</v>
      </c>
      <c r="S101" s="12">
        <f>(((J101/60)/60)/24)+DATE(1970,1,1)+(-5/24)</f>
        <v>40612.486874999995</v>
      </c>
      <c r="T101" s="12">
        <f>(((I101/60)/60)/24)+DATE(1970,1,1)+(-5/24)</f>
        <v>40635.833333333328</v>
      </c>
    </row>
    <row r="102" spans="1:20" ht="48" x14ac:dyDescent="0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>E102/D102*100</f>
        <v>1.6</v>
      </c>
      <c r="P102" s="8">
        <v>69.266666670000006</v>
      </c>
      <c r="Q102" t="str">
        <f>LEFT(N102,(SEARCH("/",N102,1)-1))</f>
        <v>games</v>
      </c>
      <c r="R102" t="str">
        <f>RIGHT(N102, LEN(N102) - (SEARCH("/",N102,1)))</f>
        <v>video games</v>
      </c>
      <c r="S102" s="12">
        <f>(((J102/60)/60)/24)+DATE(1970,1,1)+(-5/24)</f>
        <v>40618.888877314814</v>
      </c>
      <c r="T102" s="12">
        <f>(((I102/60)/60)/24)+DATE(1970,1,1)+(-5/24)</f>
        <v>40657.082638888889</v>
      </c>
    </row>
    <row r="103" spans="1:20" ht="48" x14ac:dyDescent="0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>E103/D103*100</f>
        <v>120</v>
      </c>
      <c r="P103" s="8">
        <v>69.266666670000006</v>
      </c>
      <c r="Q103" t="str">
        <f>LEFT(N103,(SEARCH("/",N103,1)-1))</f>
        <v>film &amp; video</v>
      </c>
      <c r="R103" t="str">
        <f>RIGHT(N103, LEN(N103) - (SEARCH("/",N103,1)))</f>
        <v>shorts</v>
      </c>
      <c r="S103" s="12">
        <f>(((J103/60)/60)/24)+DATE(1970,1,1)+(-5/24)</f>
        <v>40619.194027777776</v>
      </c>
      <c r="T103" s="12">
        <f>(((I103/60)/60)/24)+DATE(1970,1,1)+(-5/24)</f>
        <v>40680.194027777776</v>
      </c>
    </row>
    <row r="104" spans="1:20" ht="48" x14ac:dyDescent="0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>E104/D104*100</f>
        <v>200.51866666666669</v>
      </c>
      <c r="P104" s="8">
        <v>69.266666670000006</v>
      </c>
      <c r="Q104" t="str">
        <f>LEFT(N104,(SEARCH("/",N104,1)-1))</f>
        <v>technology</v>
      </c>
      <c r="R104" t="str">
        <f>RIGHT(N104, LEN(N104) - (SEARCH("/",N104,1)))</f>
        <v>hardware</v>
      </c>
      <c r="S104" s="12">
        <f>(((J104/60)/60)/24)+DATE(1970,1,1)+(-5/24)</f>
        <v>40623.973067129627</v>
      </c>
      <c r="T104" s="12">
        <f>(((I104/60)/60)/24)+DATE(1970,1,1)+(-5/24)</f>
        <v>40654.973067129627</v>
      </c>
    </row>
    <row r="105" spans="1:20" ht="48" x14ac:dyDescent="0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>E105/D105*100</f>
        <v>100.75</v>
      </c>
      <c r="P105" s="8">
        <v>69.266666670000006</v>
      </c>
      <c r="Q105" t="str">
        <f>LEFT(N105,(SEARCH("/",N105,1)-1))</f>
        <v>music</v>
      </c>
      <c r="R105" t="str">
        <f>RIGHT(N105, LEN(N105) - (SEARCH("/",N105,1)))</f>
        <v>pop</v>
      </c>
      <c r="S105" s="12">
        <f>(((J105/60)/60)/24)+DATE(1970,1,1)+(-5/24)</f>
        <v>40625.692361111105</v>
      </c>
      <c r="T105" s="12">
        <f>(((I105/60)/60)/24)+DATE(1970,1,1)+(-5/24)</f>
        <v>40659.082638888889</v>
      </c>
    </row>
    <row r="106" spans="1:20" ht="48" x14ac:dyDescent="0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>E106/D106*100</f>
        <v>174.2304</v>
      </c>
      <c r="P106" s="8">
        <v>69.266666670000006</v>
      </c>
      <c r="Q106" t="str">
        <f>LEFT(N106,(SEARCH("/",N106,1)-1))</f>
        <v>music</v>
      </c>
      <c r="R106" t="str">
        <f>RIGHT(N106, LEN(N106) - (SEARCH("/",N106,1)))</f>
        <v>pop</v>
      </c>
      <c r="S106" s="12">
        <f>(((J106/60)/60)/24)+DATE(1970,1,1)+(-5/24)</f>
        <v>40626.626111111109</v>
      </c>
      <c r="T106" s="12">
        <f>(((I106/60)/60)/24)+DATE(1970,1,1)+(-5/24)</f>
        <v>40657.626111111109</v>
      </c>
    </row>
    <row r="107" spans="1:20" ht="48" x14ac:dyDescent="0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>E107/D107*100</f>
        <v>101.72264</v>
      </c>
      <c r="P107" s="8">
        <v>69.266666670000006</v>
      </c>
      <c r="Q107" t="str">
        <f>LEFT(N107,(SEARCH("/",N107,1)-1))</f>
        <v>film &amp; video</v>
      </c>
      <c r="R107" t="str">
        <f>RIGHT(N107, LEN(N107) - (SEARCH("/",N107,1)))</f>
        <v>documentary</v>
      </c>
      <c r="S107" s="12">
        <f>(((J107/60)/60)/24)+DATE(1970,1,1)+(-5/24)</f>
        <v>40626.751597222217</v>
      </c>
      <c r="T107" s="12">
        <f>(((I107/60)/60)/24)+DATE(1970,1,1)+(-5/24)</f>
        <v>40657.751597222217</v>
      </c>
    </row>
    <row r="108" spans="1:20" ht="48" x14ac:dyDescent="0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>E108/D108*100</f>
        <v>104</v>
      </c>
      <c r="P108" s="8">
        <v>69.266666670000006</v>
      </c>
      <c r="Q108" t="str">
        <f>LEFT(N108,(SEARCH("/",N108,1)-1))</f>
        <v>music</v>
      </c>
      <c r="R108" t="str">
        <f>RIGHT(N108, LEN(N108) - (SEARCH("/",N108,1)))</f>
        <v>indie rock</v>
      </c>
      <c r="S108" s="12">
        <f>(((J108/60)/60)/24)+DATE(1970,1,1)+(-5/24)</f>
        <v>40632.733622685184</v>
      </c>
      <c r="T108" s="12">
        <f>(((I108/60)/60)/24)+DATE(1970,1,1)+(-5/24)</f>
        <v>40648.957638888889</v>
      </c>
    </row>
    <row r="109" spans="1:20" ht="48" x14ac:dyDescent="0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>E109/D109*100</f>
        <v>335.58333333333337</v>
      </c>
      <c r="P109" s="8">
        <v>69.266666670000006</v>
      </c>
      <c r="Q109" t="str">
        <f>LEFT(N109,(SEARCH("/",N109,1)-1))</f>
        <v>theater</v>
      </c>
      <c r="R109" t="str">
        <f>RIGHT(N109, LEN(N109) - (SEARCH("/",N109,1)))</f>
        <v>plays</v>
      </c>
      <c r="S109" s="12">
        <f>(((J109/60)/60)/24)+DATE(1970,1,1)+(-5/24)</f>
        <v>40632.946030092593</v>
      </c>
      <c r="T109" s="12">
        <f>(((I109/60)/60)/24)+DATE(1970,1,1)+(-5/24)</f>
        <v>40663.999305555553</v>
      </c>
    </row>
    <row r="110" spans="1:20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>E110/D110*100</f>
        <v>102.46666666666667</v>
      </c>
      <c r="P110" s="8">
        <v>69.266666670000006</v>
      </c>
      <c r="Q110" t="str">
        <f>LEFT(N110,(SEARCH("/",N110,1)-1))</f>
        <v>film &amp; video</v>
      </c>
      <c r="R110" t="str">
        <f>RIGHT(N110, LEN(N110) - (SEARCH("/",N110,1)))</f>
        <v>shorts</v>
      </c>
      <c r="S110" s="12">
        <f>(((J110/60)/60)/24)+DATE(1970,1,1)+(-5/24)</f>
        <v>40635.774155092593</v>
      </c>
      <c r="T110" s="12">
        <f>(((I110/60)/60)/24)+DATE(1970,1,1)+(-5/24)</f>
        <v>40657.774155092593</v>
      </c>
    </row>
    <row r="111" spans="1:20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>E111/D111*100</f>
        <v>104</v>
      </c>
      <c r="P111" s="8">
        <v>69.266666670000006</v>
      </c>
      <c r="Q111" t="str">
        <f>LEFT(N111,(SEARCH("/",N111,1)-1))</f>
        <v>music</v>
      </c>
      <c r="R111" t="str">
        <f>RIGHT(N111, LEN(N111) - (SEARCH("/",N111,1)))</f>
        <v>rock</v>
      </c>
      <c r="S111" s="12">
        <f>(((J111/60)/60)/24)+DATE(1970,1,1)+(-5/24)</f>
        <v>40636.465567129628</v>
      </c>
      <c r="T111" s="12">
        <f>(((I111/60)/60)/24)+DATE(1970,1,1)+(-5/24)</f>
        <v>40666.465567129628</v>
      </c>
    </row>
    <row r="112" spans="1:20" ht="48" x14ac:dyDescent="0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>E112/D112*100</f>
        <v>152.60869565217391</v>
      </c>
      <c r="P112" s="8">
        <v>69.266666670000006</v>
      </c>
      <c r="Q112" t="str">
        <f>LEFT(N112,(SEARCH("/",N112,1)-1))</f>
        <v>film &amp; video</v>
      </c>
      <c r="R112" t="str">
        <f>RIGHT(N112, LEN(N112) - (SEARCH("/",N112,1)))</f>
        <v>documentary</v>
      </c>
      <c r="S112" s="12">
        <f>(((J112/60)/60)/24)+DATE(1970,1,1)+(-5/24)</f>
        <v>40637.658217592587</v>
      </c>
      <c r="T112" s="12">
        <f>(((I112/60)/60)/24)+DATE(1970,1,1)+(-5/24)</f>
        <v>40687.958333333328</v>
      </c>
    </row>
    <row r="113" spans="1:20" ht="48" x14ac:dyDescent="0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>E113/D113*100</f>
        <v>108.2492</v>
      </c>
      <c r="P113" s="8">
        <v>69.266666670000006</v>
      </c>
      <c r="Q113" t="str">
        <f>LEFT(N113,(SEARCH("/",N113,1)-1))</f>
        <v>music</v>
      </c>
      <c r="R113" t="str">
        <f>RIGHT(N113, LEN(N113) - (SEARCH("/",N113,1)))</f>
        <v>rock</v>
      </c>
      <c r="S113" s="12">
        <f>(((J113/60)/60)/24)+DATE(1970,1,1)+(-5/24)</f>
        <v>40637.884641203702</v>
      </c>
      <c r="T113" s="12">
        <f>(((I113/60)/60)/24)+DATE(1970,1,1)+(-5/24)</f>
        <v>40667.884641203702</v>
      </c>
    </row>
    <row r="114" spans="1:20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>E114/D114*100</f>
        <v>107.70464285714286</v>
      </c>
      <c r="P114" s="8">
        <v>69.266666670000006</v>
      </c>
      <c r="Q114" t="str">
        <f>LEFT(N114,(SEARCH("/",N114,1)-1))</f>
        <v>film &amp; video</v>
      </c>
      <c r="R114" t="str">
        <f>RIGHT(N114, LEN(N114) - (SEARCH("/",N114,1)))</f>
        <v>documentary</v>
      </c>
      <c r="S114" s="12">
        <f>(((J114/60)/60)/24)+DATE(1970,1,1)+(-5/24)</f>
        <v>40637.95413194444</v>
      </c>
      <c r="T114" s="12">
        <f>(((I114/60)/60)/24)+DATE(1970,1,1)+(-5/24)</f>
        <v>40672.040972222218</v>
      </c>
    </row>
    <row r="115" spans="1:20" ht="48" x14ac:dyDescent="0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>E115/D115*100</f>
        <v>138.44033333333334</v>
      </c>
      <c r="P115" s="8">
        <v>69.266666670000006</v>
      </c>
      <c r="Q115" t="str">
        <f>LEFT(N115,(SEARCH("/",N115,1)-1))</f>
        <v>technology</v>
      </c>
      <c r="R115" t="str">
        <f>RIGHT(N115, LEN(N115) - (SEARCH("/",N115,1)))</f>
        <v>hardware</v>
      </c>
      <c r="S115" s="12">
        <f>(((J115/60)/60)/24)+DATE(1970,1,1)+(-5/24)</f>
        <v>40638.619675925926</v>
      </c>
      <c r="T115" s="12">
        <f>(((I115/60)/60)/24)+DATE(1970,1,1)+(-5/24)</f>
        <v>40728.619675925926</v>
      </c>
    </row>
    <row r="116" spans="1:20" ht="48" x14ac:dyDescent="0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>E116/D116*100</f>
        <v>136</v>
      </c>
      <c r="P116" s="8">
        <v>69.266666670000006</v>
      </c>
      <c r="Q116" t="str">
        <f>LEFT(N116,(SEARCH("/",N116,1)-1))</f>
        <v>music</v>
      </c>
      <c r="R116" t="str">
        <f>RIGHT(N116, LEN(N116) - (SEARCH("/",N116,1)))</f>
        <v>indie rock</v>
      </c>
      <c r="S116" s="12">
        <f>(((J116/60)/60)/24)+DATE(1970,1,1)+(-5/24)</f>
        <v>40638.660277777773</v>
      </c>
      <c r="T116" s="12">
        <f>(((I116/60)/60)/24)+DATE(1970,1,1)+(-5/24)</f>
        <v>40668.660277777773</v>
      </c>
    </row>
    <row r="117" spans="1:20" ht="48" x14ac:dyDescent="0.2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>E117/D117*100</f>
        <v>162.66666666666666</v>
      </c>
      <c r="P117" s="8">
        <v>69.266666670000006</v>
      </c>
      <c r="Q117" t="str">
        <f>LEFT(N117,(SEARCH("/",N117,1)-1))</f>
        <v>theater</v>
      </c>
      <c r="R117" t="str">
        <f>RIGHT(N117, LEN(N117) - (SEARCH("/",N117,1)))</f>
        <v>plays</v>
      </c>
      <c r="S117" s="12">
        <f>(((J117/60)/60)/24)+DATE(1970,1,1)+(-5/24)</f>
        <v>40643.950925925921</v>
      </c>
      <c r="T117" s="12">
        <f>(((I117/60)/60)/24)+DATE(1970,1,1)+(-5/24)</f>
        <v>40665.957638888889</v>
      </c>
    </row>
    <row r="118" spans="1:20" ht="48" x14ac:dyDescent="0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>E118/D118*100</f>
        <v>102.36842105263158</v>
      </c>
      <c r="P118" s="8">
        <v>69.266666670000006</v>
      </c>
      <c r="Q118" t="str">
        <f>LEFT(N118,(SEARCH("/",N118,1)-1))</f>
        <v>publishing</v>
      </c>
      <c r="R118" t="str">
        <f>RIGHT(N118, LEN(N118) - (SEARCH("/",N118,1)))</f>
        <v>radio &amp; podcasts</v>
      </c>
      <c r="S118" s="12">
        <f>(((J118/60)/60)/24)+DATE(1970,1,1)+(-5/24)</f>
        <v>40645.806122685186</v>
      </c>
      <c r="T118" s="12">
        <f>(((I118/60)/60)/24)+DATE(1970,1,1)+(-5/24)</f>
        <v>40705.806122685186</v>
      </c>
    </row>
    <row r="119" spans="1:20" ht="48" x14ac:dyDescent="0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>E119/D119*100</f>
        <v>37.333333333333336</v>
      </c>
      <c r="P119" s="8">
        <v>69.266666670000006</v>
      </c>
      <c r="Q119" t="str">
        <f>LEFT(N119,(SEARCH("/",N119,1)-1))</f>
        <v>music</v>
      </c>
      <c r="R119" t="str">
        <f>RIGHT(N119, LEN(N119) - (SEARCH("/",N119,1)))</f>
        <v>indie rock</v>
      </c>
      <c r="S119" s="12">
        <f>(((J119/60)/60)/24)+DATE(1970,1,1)+(-5/24)</f>
        <v>40645.890763888885</v>
      </c>
      <c r="T119" s="12">
        <f>(((I119/60)/60)/24)+DATE(1970,1,1)+(-5/24)</f>
        <v>40690.890763888885</v>
      </c>
    </row>
    <row r="120" spans="1:20" ht="48" x14ac:dyDescent="0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>E120/D120*100</f>
        <v>100</v>
      </c>
      <c r="P120" s="8">
        <v>69.266666670000006</v>
      </c>
      <c r="Q120" t="str">
        <f>LEFT(N120,(SEARCH("/",N120,1)-1))</f>
        <v>film &amp; video</v>
      </c>
      <c r="R120" t="str">
        <f>RIGHT(N120, LEN(N120) - (SEARCH("/",N120,1)))</f>
        <v>shorts</v>
      </c>
      <c r="S120" s="12">
        <f>(((J120/60)/60)/24)+DATE(1970,1,1)+(-5/24)</f>
        <v>40648.54960648148</v>
      </c>
      <c r="T120" s="12">
        <f>(((I120/60)/60)/24)+DATE(1970,1,1)+(-5/24)</f>
        <v>40678.54960648148</v>
      </c>
    </row>
    <row r="121" spans="1:20" ht="32" x14ac:dyDescent="0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>E121/D121*100</f>
        <v>100.49999999999999</v>
      </c>
      <c r="P121" s="8">
        <v>69.266666670000006</v>
      </c>
      <c r="Q121" t="str">
        <f>LEFT(N121,(SEARCH("/",N121,1)-1))</f>
        <v>music</v>
      </c>
      <c r="R121" t="str">
        <f>RIGHT(N121, LEN(N121) - (SEARCH("/",N121,1)))</f>
        <v>rock</v>
      </c>
      <c r="S121" s="12">
        <f>(((J121/60)/60)/24)+DATE(1970,1,1)+(-5/24)</f>
        <v>40657.981493055551</v>
      </c>
      <c r="T121" s="12">
        <f>(((I121/60)/60)/24)+DATE(1970,1,1)+(-5/24)</f>
        <v>40696.040972222218</v>
      </c>
    </row>
    <row r="122" spans="1:20" ht="48" x14ac:dyDescent="0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>E122/D122*100</f>
        <v>103.55555555555556</v>
      </c>
      <c r="P122" s="8">
        <v>69.266666670000006</v>
      </c>
      <c r="Q122" t="str">
        <f>LEFT(N122,(SEARCH("/",N122,1)-1))</f>
        <v>music</v>
      </c>
      <c r="R122" t="str">
        <f>RIGHT(N122, LEN(N122) - (SEARCH("/",N122,1)))</f>
        <v>rock</v>
      </c>
      <c r="S122" s="12">
        <f>(((J122/60)/60)/24)+DATE(1970,1,1)+(-5/24)</f>
        <v>40662.878333333334</v>
      </c>
      <c r="T122" s="12">
        <f>(((I122/60)/60)/24)+DATE(1970,1,1)+(-5/24)</f>
        <v>40705.958333333328</v>
      </c>
    </row>
    <row r="123" spans="1:20" ht="48" x14ac:dyDescent="0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>E123/D123*100</f>
        <v>123.2608695652174</v>
      </c>
      <c r="P123" s="8">
        <v>69.266666670000006</v>
      </c>
      <c r="Q123" t="str">
        <f>LEFT(N123,(SEARCH("/",N123,1)-1))</f>
        <v>music</v>
      </c>
      <c r="R123" t="str">
        <f>RIGHT(N123, LEN(N123) - (SEARCH("/",N123,1)))</f>
        <v>rock</v>
      </c>
      <c r="S123" s="12">
        <f>(((J123/60)/60)/24)+DATE(1970,1,1)+(-5/24)</f>
        <v>40665.741643518515</v>
      </c>
      <c r="T123" s="12">
        <f>(((I123/60)/60)/24)+DATE(1970,1,1)+(-5/24)</f>
        <v>40691.833333333328</v>
      </c>
    </row>
    <row r="124" spans="1:20" ht="48" x14ac:dyDescent="0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>E124/D124*100</f>
        <v>101.4</v>
      </c>
      <c r="P124" s="8">
        <v>69.266666670000006</v>
      </c>
      <c r="Q124" t="str">
        <f>LEFT(N124,(SEARCH("/",N124,1)-1))</f>
        <v>music</v>
      </c>
      <c r="R124" t="str">
        <f>RIGHT(N124, LEN(N124) - (SEARCH("/",N124,1)))</f>
        <v>rock</v>
      </c>
      <c r="S124" s="12">
        <f>(((J124/60)/60)/24)+DATE(1970,1,1)+(-5/24)</f>
        <v>40666.765208333331</v>
      </c>
      <c r="T124" s="12">
        <f>(((I124/60)/60)/24)+DATE(1970,1,1)+(-5/24)</f>
        <v>40704.916666666664</v>
      </c>
    </row>
    <row r="125" spans="1:20" ht="48" x14ac:dyDescent="0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>E125/D125*100</f>
        <v>115.75757575757575</v>
      </c>
      <c r="P125" s="8">
        <v>69.266666670000006</v>
      </c>
      <c r="Q125" t="str">
        <f>LEFT(N125,(SEARCH("/",N125,1)-1))</f>
        <v>publishing</v>
      </c>
      <c r="R125" t="str">
        <f>RIGHT(N125, LEN(N125) - (SEARCH("/",N125,1)))</f>
        <v>nonfiction</v>
      </c>
      <c r="S125" s="12">
        <f>(((J125/60)/60)/24)+DATE(1970,1,1)+(-5/24)</f>
        <v>40668.606365740736</v>
      </c>
      <c r="T125" s="12">
        <f>(((I125/60)/60)/24)+DATE(1970,1,1)+(-5/24)</f>
        <v>40730.606365740736</v>
      </c>
    </row>
    <row r="126" spans="1:20" ht="48" x14ac:dyDescent="0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>E126/D126*100</f>
        <v>170.92307692307693</v>
      </c>
      <c r="P126" s="8">
        <v>69.266666670000006</v>
      </c>
      <c r="Q126" t="str">
        <f>LEFT(N126,(SEARCH("/",N126,1)-1))</f>
        <v>music</v>
      </c>
      <c r="R126" t="str">
        <f>RIGHT(N126, LEN(N126) - (SEARCH("/",N126,1)))</f>
        <v>indie rock</v>
      </c>
      <c r="S126" s="12">
        <f>(((J126/60)/60)/24)+DATE(1970,1,1)+(-5/24)</f>
        <v>40670.298993055556</v>
      </c>
      <c r="T126" s="12">
        <f>(((I126/60)/60)/24)+DATE(1970,1,1)+(-5/24)</f>
        <v>40708.957638888889</v>
      </c>
    </row>
    <row r="127" spans="1:20" ht="32" x14ac:dyDescent="0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>E127/D127*100</f>
        <v>136.60000000000002</v>
      </c>
      <c r="P127" s="8">
        <v>69.266666670000006</v>
      </c>
      <c r="Q127" t="str">
        <f>LEFT(N127,(SEARCH("/",N127,1)-1))</f>
        <v>music</v>
      </c>
      <c r="R127" t="str">
        <f>RIGHT(N127, LEN(N127) - (SEARCH("/",N127,1)))</f>
        <v>indie rock</v>
      </c>
      <c r="S127" s="12">
        <f>(((J127/60)/60)/24)+DATE(1970,1,1)+(-5/24)</f>
        <v>40671.429178240738</v>
      </c>
      <c r="T127" s="12">
        <f>(((I127/60)/60)/24)+DATE(1970,1,1)+(-5/24)</f>
        <v>40701.429178240738</v>
      </c>
    </row>
    <row r="128" spans="1:20" ht="48" x14ac:dyDescent="0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>E128/D128*100</f>
        <v>14.091666666666667</v>
      </c>
      <c r="P128" s="8">
        <v>69.266666670000006</v>
      </c>
      <c r="Q128" t="str">
        <f>LEFT(N128,(SEARCH("/",N128,1)-1))</f>
        <v>music</v>
      </c>
      <c r="R128" t="str">
        <f>RIGHT(N128, LEN(N128) - (SEARCH("/",N128,1)))</f>
        <v>world music</v>
      </c>
      <c r="S128" s="12">
        <f>(((J128/60)/60)/24)+DATE(1970,1,1)+(-5/24)</f>
        <v>40671.670960648145</v>
      </c>
      <c r="T128" s="12">
        <f>(((I128/60)/60)/24)+DATE(1970,1,1)+(-5/24)</f>
        <v>40732.666666666664</v>
      </c>
    </row>
    <row r="129" spans="1:20" ht="48" x14ac:dyDescent="0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>E129/D129*100</f>
        <v>2.5</v>
      </c>
      <c r="P129" s="8">
        <v>69.266666670000006</v>
      </c>
      <c r="Q129" t="str">
        <f>LEFT(N129,(SEARCH("/",N129,1)-1))</f>
        <v>publishing</v>
      </c>
      <c r="R129" t="str">
        <f>RIGHT(N129, LEN(N129) - (SEARCH("/",N129,1)))</f>
        <v>art books</v>
      </c>
      <c r="S129" s="12">
        <f>(((J129/60)/60)/24)+DATE(1970,1,1)+(-5/24)</f>
        <v>40672.521539351852</v>
      </c>
      <c r="T129" s="12">
        <f>(((I129/60)/60)/24)+DATE(1970,1,1)+(-5/24)</f>
        <v>40702.521539351852</v>
      </c>
    </row>
    <row r="130" spans="1:20" ht="32" x14ac:dyDescent="0.2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>E130/D130*100</f>
        <v>114.27249999999999</v>
      </c>
      <c r="P130" s="8">
        <v>69.266666670000006</v>
      </c>
      <c r="Q130" t="str">
        <f>LEFT(N130,(SEARCH("/",N130,1)-1))</f>
        <v>film &amp; video</v>
      </c>
      <c r="R130" t="str">
        <f>RIGHT(N130, LEN(N130) - (SEARCH("/",N130,1)))</f>
        <v>documentary</v>
      </c>
      <c r="S130" s="12">
        <f>(((J130/60)/60)/24)+DATE(1970,1,1)+(-5/24)</f>
        <v>40675.501666666663</v>
      </c>
      <c r="T130" s="12">
        <f>(((I130/60)/60)/24)+DATE(1970,1,1)+(-5/24)</f>
        <v>40694.999305555553</v>
      </c>
    </row>
    <row r="131" spans="1:20" ht="48" x14ac:dyDescent="0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>E131/D131*100</f>
        <v>127.3</v>
      </c>
      <c r="P131" s="8">
        <v>69.266666670000006</v>
      </c>
      <c r="Q131" t="str">
        <f>LEFT(N131,(SEARCH("/",N131,1)-1))</f>
        <v>music</v>
      </c>
      <c r="R131" t="str">
        <f>RIGHT(N131, LEN(N131) - (SEARCH("/",N131,1)))</f>
        <v>rock</v>
      </c>
      <c r="S131" s="12">
        <f>(((J131/60)/60)/24)+DATE(1970,1,1)+(-5/24)</f>
        <v>40679.534733796296</v>
      </c>
      <c r="T131" s="12">
        <f>(((I131/60)/60)/24)+DATE(1970,1,1)+(-5/24)</f>
        <v>40694.544444444444</v>
      </c>
    </row>
    <row r="132" spans="1:20" ht="48" x14ac:dyDescent="0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>E132/D132*100</f>
        <v>191.14</v>
      </c>
      <c r="P132" s="8">
        <v>69.266666670000006</v>
      </c>
      <c r="Q132" t="str">
        <f>LEFT(N132,(SEARCH("/",N132,1)-1))</f>
        <v>film &amp; video</v>
      </c>
      <c r="R132" t="str">
        <f>RIGHT(N132, LEN(N132) - (SEARCH("/",N132,1)))</f>
        <v>documentary</v>
      </c>
      <c r="S132" s="12">
        <f>(((J132/60)/60)/24)+DATE(1970,1,1)+(-5/24)</f>
        <v>40681.843356481477</v>
      </c>
      <c r="T132" s="12">
        <f>(((I132/60)/60)/24)+DATE(1970,1,1)+(-5/24)</f>
        <v>40711.843356481477</v>
      </c>
    </row>
    <row r="133" spans="1:20" ht="48" x14ac:dyDescent="0.2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>E133/D133*100</f>
        <v>0.75</v>
      </c>
      <c r="P133" s="8">
        <v>69.266666670000006</v>
      </c>
      <c r="Q133" t="str">
        <f>LEFT(N133,(SEARCH("/",N133,1)-1))</f>
        <v>publishing</v>
      </c>
      <c r="R133" t="str">
        <f>RIGHT(N133, LEN(N133) - (SEARCH("/",N133,1)))</f>
        <v>fiction</v>
      </c>
      <c r="S133" s="12">
        <f>(((J133/60)/60)/24)+DATE(1970,1,1)+(-5/24)</f>
        <v>40682.676458333335</v>
      </c>
      <c r="T133" s="12">
        <f>(((I133/60)/60)/24)+DATE(1970,1,1)+(-5/24)</f>
        <v>40712.676458333335</v>
      </c>
    </row>
    <row r="134" spans="1:20" ht="48" x14ac:dyDescent="0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>E134/D134*100</f>
        <v>100.3125</v>
      </c>
      <c r="P134" s="8">
        <v>69.266666670000006</v>
      </c>
      <c r="Q134" t="str">
        <f>LEFT(N134,(SEARCH("/",N134,1)-1))</f>
        <v>music</v>
      </c>
      <c r="R134" t="str">
        <f>RIGHT(N134, LEN(N134) - (SEARCH("/",N134,1)))</f>
        <v>indie rock</v>
      </c>
      <c r="S134" s="12">
        <f>(((J134/60)/60)/24)+DATE(1970,1,1)+(-5/24)</f>
        <v>40686.813263888886</v>
      </c>
      <c r="T134" s="12">
        <f>(((I134/60)/60)/24)+DATE(1970,1,1)+(-5/24)</f>
        <v>40728.813263888886</v>
      </c>
    </row>
    <row r="135" spans="1:20" ht="48" x14ac:dyDescent="0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>E135/D135*100</f>
        <v>185</v>
      </c>
      <c r="P135" s="8">
        <v>69.266666670000006</v>
      </c>
      <c r="Q135" t="str">
        <f>LEFT(N135,(SEARCH("/",N135,1)-1))</f>
        <v>music</v>
      </c>
      <c r="R135" t="str">
        <f>RIGHT(N135, LEN(N135) - (SEARCH("/",N135,1)))</f>
        <v>rock</v>
      </c>
      <c r="S135" s="12">
        <f>(((J135/60)/60)/24)+DATE(1970,1,1)+(-5/24)</f>
        <v>40687.077511574069</v>
      </c>
      <c r="T135" s="12">
        <f>(((I135/60)/60)/24)+DATE(1970,1,1)+(-5/24)</f>
        <v>40749.076388888883</v>
      </c>
    </row>
    <row r="136" spans="1:20" ht="48" x14ac:dyDescent="0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>E136/D136*100</f>
        <v>100</v>
      </c>
      <c r="P136" s="8">
        <v>69.266666670000006</v>
      </c>
      <c r="Q136" t="str">
        <f>LEFT(N136,(SEARCH("/",N136,1)-1))</f>
        <v>music</v>
      </c>
      <c r="R136" t="str">
        <f>RIGHT(N136, LEN(N136) - (SEARCH("/",N136,1)))</f>
        <v>pop</v>
      </c>
      <c r="S136" s="12">
        <f>(((J136/60)/60)/24)+DATE(1970,1,1)+(-5/24)</f>
        <v>40687.816284722219</v>
      </c>
      <c r="T136" s="12">
        <f>(((I136/60)/60)/24)+DATE(1970,1,1)+(-5/24)</f>
        <v>40707.816284722219</v>
      </c>
    </row>
    <row r="137" spans="1:20" ht="48" x14ac:dyDescent="0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>E137/D137*100</f>
        <v>111.66666666666667</v>
      </c>
      <c r="P137" s="8">
        <v>69.266666670000006</v>
      </c>
      <c r="Q137" t="str">
        <f>LEFT(N137,(SEARCH("/",N137,1)-1))</f>
        <v>publishing</v>
      </c>
      <c r="R137" t="str">
        <f>RIGHT(N137, LEN(N137) - (SEARCH("/",N137,1)))</f>
        <v>nonfiction</v>
      </c>
      <c r="S137" s="12">
        <f>(((J137/60)/60)/24)+DATE(1970,1,1)+(-5/24)</f>
        <v>40689.362534722219</v>
      </c>
      <c r="T137" s="12">
        <f>(((I137/60)/60)/24)+DATE(1970,1,1)+(-5/24)</f>
        <v>40719.362534722219</v>
      </c>
    </row>
    <row r="138" spans="1:20" ht="48" x14ac:dyDescent="0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>E138/D138*100</f>
        <v>105</v>
      </c>
      <c r="P138" s="8">
        <v>69.266666670000006</v>
      </c>
      <c r="Q138" t="str">
        <f>LEFT(N138,(SEARCH("/",N138,1)-1))</f>
        <v>music</v>
      </c>
      <c r="R138" t="str">
        <f>RIGHT(N138, LEN(N138) - (SEARCH("/",N138,1)))</f>
        <v>rock</v>
      </c>
      <c r="S138" s="12">
        <f>(((J138/60)/60)/24)+DATE(1970,1,1)+(-5/24)</f>
        <v>40690.614722222221</v>
      </c>
      <c r="T138" s="12">
        <f>(((I138/60)/60)/24)+DATE(1970,1,1)+(-5/24)</f>
        <v>40740.75</v>
      </c>
    </row>
    <row r="139" spans="1:20" ht="48" x14ac:dyDescent="0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>E139/D139*100</f>
        <v>107.36666666666667</v>
      </c>
      <c r="P139" s="8">
        <v>69.266666670000006</v>
      </c>
      <c r="Q139" t="str">
        <f>LEFT(N139,(SEARCH("/",N139,1)-1))</f>
        <v>music</v>
      </c>
      <c r="R139" t="str">
        <f>RIGHT(N139, LEN(N139) - (SEARCH("/",N139,1)))</f>
        <v>rock</v>
      </c>
      <c r="S139" s="12">
        <f>(((J139/60)/60)/24)+DATE(1970,1,1)+(-5/24)</f>
        <v>40691.579722222217</v>
      </c>
      <c r="T139" s="12">
        <f>(((I139/60)/60)/24)+DATE(1970,1,1)+(-5/24)</f>
        <v>40755.082638888889</v>
      </c>
    </row>
    <row r="140" spans="1:20" ht="48" x14ac:dyDescent="0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>E140/D140*100</f>
        <v>105.47157142857144</v>
      </c>
      <c r="P140" s="8">
        <v>69.266666670000006</v>
      </c>
      <c r="Q140" t="str">
        <f>LEFT(N140,(SEARCH("/",N140,1)-1))</f>
        <v>publishing</v>
      </c>
      <c r="R140" t="str">
        <f>RIGHT(N140, LEN(N140) - (SEARCH("/",N140,1)))</f>
        <v>nonfiction</v>
      </c>
      <c r="S140" s="12">
        <f>(((J140/60)/60)/24)+DATE(1970,1,1)+(-5/24)</f>
        <v>40694.430127314808</v>
      </c>
      <c r="T140" s="12">
        <f>(((I140/60)/60)/24)+DATE(1970,1,1)+(-5/24)</f>
        <v>40724.430127314808</v>
      </c>
    </row>
    <row r="141" spans="1:20" ht="48" x14ac:dyDescent="0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>E141/D141*100</f>
        <v>111.52149999999999</v>
      </c>
      <c r="P141" s="8">
        <v>69.266666670000006</v>
      </c>
      <c r="Q141" t="str">
        <f>LEFT(N141,(SEARCH("/",N141,1)-1))</f>
        <v>music</v>
      </c>
      <c r="R141" t="str">
        <f>RIGHT(N141, LEN(N141) - (SEARCH("/",N141,1)))</f>
        <v>rock</v>
      </c>
      <c r="S141" s="12">
        <f>(((J141/60)/60)/24)+DATE(1970,1,1)+(-5/24)</f>
        <v>40695.587037037032</v>
      </c>
      <c r="T141" s="12">
        <f>(((I141/60)/60)/24)+DATE(1970,1,1)+(-5/24)</f>
        <v>40725.587037037032</v>
      </c>
    </row>
    <row r="142" spans="1:20" ht="48" x14ac:dyDescent="0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>E142/D142*100</f>
        <v>110.00000000000001</v>
      </c>
      <c r="P142" s="8">
        <v>69.266666670000006</v>
      </c>
      <c r="Q142" t="str">
        <f>LEFT(N142,(SEARCH("/",N142,1)-1))</f>
        <v>music</v>
      </c>
      <c r="R142" t="str">
        <f>RIGHT(N142, LEN(N142) - (SEARCH("/",N142,1)))</f>
        <v>classical music</v>
      </c>
      <c r="S142" s="12">
        <f>(((J142/60)/60)/24)+DATE(1970,1,1)+(-5/24)</f>
        <v>40696.440451388888</v>
      </c>
      <c r="T142" s="12">
        <f>(((I142/60)/60)/24)+DATE(1970,1,1)+(-5/24)</f>
        <v>40756.440451388888</v>
      </c>
    </row>
    <row r="143" spans="1:20" ht="48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>E143/D143*100</f>
        <v>107.7758</v>
      </c>
      <c r="P143" s="8">
        <v>69.266666670000006</v>
      </c>
      <c r="Q143" t="str">
        <f>LEFT(N143,(SEARCH("/",N143,1)-1))</f>
        <v>film &amp; video</v>
      </c>
      <c r="R143" t="str">
        <f>RIGHT(N143, LEN(N143) - (SEARCH("/",N143,1)))</f>
        <v>documentary</v>
      </c>
      <c r="S143" s="12">
        <f>(((J143/60)/60)/24)+DATE(1970,1,1)+(-5/24)</f>
        <v>40697.29011574074</v>
      </c>
      <c r="T143" s="12">
        <f>(((I143/60)/60)/24)+DATE(1970,1,1)+(-5/24)</f>
        <v>40727.29011574074</v>
      </c>
    </row>
    <row r="144" spans="1:20" ht="48" x14ac:dyDescent="0.2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>E144/D144*100</f>
        <v>7.5</v>
      </c>
      <c r="P144" s="8">
        <v>69.266666670000006</v>
      </c>
      <c r="Q144" t="str">
        <f>LEFT(N144,(SEARCH("/",N144,1)-1))</f>
        <v>games</v>
      </c>
      <c r="R144" t="str">
        <f>RIGHT(N144, LEN(N144) - (SEARCH("/",N144,1)))</f>
        <v>video games</v>
      </c>
      <c r="S144" s="12">
        <f>(((J144/60)/60)/24)+DATE(1970,1,1)+(-5/24)</f>
        <v>40700.987511574072</v>
      </c>
      <c r="T144" s="12">
        <f>(((I144/60)/60)/24)+DATE(1970,1,1)+(-5/24)</f>
        <v>40745.987511574072</v>
      </c>
    </row>
    <row r="145" spans="1:20" ht="48" x14ac:dyDescent="0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>E145/D145*100</f>
        <v>106.5</v>
      </c>
      <c r="P145" s="8">
        <v>69.266666670000006</v>
      </c>
      <c r="Q145" t="str">
        <f>LEFT(N145,(SEARCH("/",N145,1)-1))</f>
        <v>music</v>
      </c>
      <c r="R145" t="str">
        <f>RIGHT(N145, LEN(N145) - (SEARCH("/",N145,1)))</f>
        <v>indie rock</v>
      </c>
      <c r="S145" s="12">
        <f>(((J145/60)/60)/24)+DATE(1970,1,1)+(-5/24)</f>
        <v>40702.988715277774</v>
      </c>
      <c r="T145" s="12">
        <f>(((I145/60)/60)/24)+DATE(1970,1,1)+(-5/24)</f>
        <v>40769.833333333328</v>
      </c>
    </row>
    <row r="146" spans="1:20" ht="48" x14ac:dyDescent="0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>E146/D146*100</f>
        <v>0</v>
      </c>
      <c r="P146" s="8">
        <v>69.266666670000006</v>
      </c>
      <c r="Q146" t="str">
        <f>LEFT(N146,(SEARCH("/",N146,1)-1))</f>
        <v>film &amp; video</v>
      </c>
      <c r="R146" t="str">
        <f>RIGHT(N146, LEN(N146) - (SEARCH("/",N146,1)))</f>
        <v>animation</v>
      </c>
      <c r="S146" s="12">
        <f>(((J146/60)/60)/24)+DATE(1970,1,1)+(-5/24)</f>
        <v>40703.026053240741</v>
      </c>
      <c r="T146" s="12">
        <f>(((I146/60)/60)/24)+DATE(1970,1,1)+(-5/24)</f>
        <v>40733.026053240741</v>
      </c>
    </row>
    <row r="147" spans="1:20" ht="48" x14ac:dyDescent="0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>E147/D147*100</f>
        <v>0</v>
      </c>
      <c r="P147" s="8">
        <v>69.266666670000006</v>
      </c>
      <c r="Q147" t="str">
        <f>LEFT(N147,(SEARCH("/",N147,1)-1))</f>
        <v>film &amp; video</v>
      </c>
      <c r="R147" t="str">
        <f>RIGHT(N147, LEN(N147) - (SEARCH("/",N147,1)))</f>
        <v>animation</v>
      </c>
      <c r="S147" s="12">
        <f>(((J147/60)/60)/24)+DATE(1970,1,1)+(-5/24)</f>
        <v>40704.918298611112</v>
      </c>
      <c r="T147" s="12">
        <f>(((I147/60)/60)/24)+DATE(1970,1,1)+(-5/24)</f>
        <v>40764.918298611112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E148/D148*100</f>
        <v>106.25</v>
      </c>
      <c r="P148" s="8">
        <v>69.266666670000006</v>
      </c>
      <c r="Q148" t="str">
        <f>LEFT(N148,(SEARCH("/",N148,1)-1))</f>
        <v>film &amp; video</v>
      </c>
      <c r="R148" t="str">
        <f>RIGHT(N148, LEN(N148) - (SEARCH("/",N148,1)))</f>
        <v>shorts</v>
      </c>
      <c r="S148" s="12">
        <f>(((J148/60)/60)/24)+DATE(1970,1,1)+(-5/24)</f>
        <v>40705.926874999997</v>
      </c>
      <c r="T148" s="12">
        <f>(((I148/60)/60)/24)+DATE(1970,1,1)+(-5/24)</f>
        <v>40735.926874999997</v>
      </c>
    </row>
    <row r="149" spans="1:20" ht="32" x14ac:dyDescent="0.2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>E149/D149*100</f>
        <v>100.4</v>
      </c>
      <c r="P149" s="8">
        <v>69.266666670000006</v>
      </c>
      <c r="Q149" t="str">
        <f>LEFT(N149,(SEARCH("/",N149,1)-1))</f>
        <v>film &amp; video</v>
      </c>
      <c r="R149" t="str">
        <f>RIGHT(N149, LEN(N149) - (SEARCH("/",N149,1)))</f>
        <v>shorts</v>
      </c>
      <c r="S149" s="12">
        <f>(((J149/60)/60)/24)+DATE(1970,1,1)+(-5/24)</f>
        <v>40706.089108796295</v>
      </c>
      <c r="T149" s="12">
        <f>(((I149/60)/60)/24)+DATE(1970,1,1)+(-5/24)</f>
        <v>40736.089108796295</v>
      </c>
    </row>
    <row r="150" spans="1:20" ht="64" x14ac:dyDescent="0.2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>E150/D150*100</f>
        <v>0.72222222222222221</v>
      </c>
      <c r="P150" s="8">
        <v>69.266666670000006</v>
      </c>
      <c r="Q150" t="str">
        <f>LEFT(N150,(SEARCH("/",N150,1)-1))</f>
        <v>games</v>
      </c>
      <c r="R150" t="str">
        <f>RIGHT(N150, LEN(N150) - (SEARCH("/",N150,1)))</f>
        <v>video games</v>
      </c>
      <c r="S150" s="12">
        <f>(((J150/60)/60)/24)+DATE(1970,1,1)+(-5/24)</f>
        <v>40710.522847222215</v>
      </c>
      <c r="T150" s="12">
        <f>(((I150/60)/60)/24)+DATE(1970,1,1)+(-5/24)</f>
        <v>40740.522847222215</v>
      </c>
    </row>
    <row r="151" spans="1:20" ht="48" x14ac:dyDescent="0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>E151/D151*100</f>
        <v>100.1</v>
      </c>
      <c r="P151" s="8">
        <v>69.266666670000006</v>
      </c>
      <c r="Q151" t="str">
        <f>LEFT(N151,(SEARCH("/",N151,1)-1))</f>
        <v>music</v>
      </c>
      <c r="R151" t="str">
        <f>RIGHT(N151, LEN(N151) - (SEARCH("/",N151,1)))</f>
        <v>indie rock</v>
      </c>
      <c r="S151" s="12">
        <f>(((J151/60)/60)/24)+DATE(1970,1,1)+(-5/24)</f>
        <v>40711.573877314811</v>
      </c>
      <c r="T151" s="12">
        <f>(((I151/60)/60)/24)+DATE(1970,1,1)+(-5/24)</f>
        <v>40756.573877314811</v>
      </c>
    </row>
    <row r="152" spans="1:20" ht="48" x14ac:dyDescent="0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>E152/D152*100</f>
        <v>118.5</v>
      </c>
      <c r="P152" s="8">
        <v>69.266666670000006</v>
      </c>
      <c r="Q152" t="str">
        <f>LEFT(N152,(SEARCH("/",N152,1)-1))</f>
        <v>publishing</v>
      </c>
      <c r="R152" t="str">
        <f>RIGHT(N152, LEN(N152) - (SEARCH("/",N152,1)))</f>
        <v>nonfiction</v>
      </c>
      <c r="S152" s="12">
        <f>(((J152/60)/60)/24)+DATE(1970,1,1)+(-5/24)</f>
        <v>40713.422164351847</v>
      </c>
      <c r="T152" s="12">
        <f>(((I152/60)/60)/24)+DATE(1970,1,1)+(-5/24)</f>
        <v>40759.422164351847</v>
      </c>
    </row>
    <row r="153" spans="1:20" ht="48" x14ac:dyDescent="0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>E153/D153*100</f>
        <v>105.25999999999999</v>
      </c>
      <c r="P153" s="8">
        <v>69.266666670000006</v>
      </c>
      <c r="Q153" t="str">
        <f>LEFT(N153,(SEARCH("/",N153,1)-1))</f>
        <v>film &amp; video</v>
      </c>
      <c r="R153" t="str">
        <f>RIGHT(N153, LEN(N153) - (SEARCH("/",N153,1)))</f>
        <v>documentary</v>
      </c>
      <c r="S153" s="12">
        <f>(((J153/60)/60)/24)+DATE(1970,1,1)+(-5/24)</f>
        <v>40718.102326388886</v>
      </c>
      <c r="T153" s="12">
        <f>(((I153/60)/60)/24)+DATE(1970,1,1)+(-5/24)</f>
        <v>40765.088888888888</v>
      </c>
    </row>
    <row r="154" spans="1:20" ht="32" x14ac:dyDescent="0.2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>E154/D154*100</f>
        <v>134.61099999999999</v>
      </c>
      <c r="P154" s="8">
        <v>69.266666670000006</v>
      </c>
      <c r="Q154" t="str">
        <f>LEFT(N154,(SEARCH("/",N154,1)-1))</f>
        <v>music</v>
      </c>
      <c r="R154" t="str">
        <f>RIGHT(N154, LEN(N154) - (SEARCH("/",N154,1)))</f>
        <v>indie rock</v>
      </c>
      <c r="S154" s="12">
        <f>(((J154/60)/60)/24)+DATE(1970,1,1)+(-5/24)</f>
        <v>40718.631203703699</v>
      </c>
      <c r="T154" s="12">
        <f>(((I154/60)/60)/24)+DATE(1970,1,1)+(-5/24)</f>
        <v>40748.631203703699</v>
      </c>
    </row>
    <row r="155" spans="1:20" ht="32" x14ac:dyDescent="0.2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>E155/D155*100</f>
        <v>113.03159999999998</v>
      </c>
      <c r="P155" s="8">
        <v>69.266666670000006</v>
      </c>
      <c r="Q155" t="str">
        <f>LEFT(N155,(SEARCH("/",N155,1)-1))</f>
        <v>film &amp; video</v>
      </c>
      <c r="R155" t="str">
        <f>RIGHT(N155, LEN(N155) - (SEARCH("/",N155,1)))</f>
        <v>shorts</v>
      </c>
      <c r="S155" s="12">
        <f>(((J155/60)/60)/24)+DATE(1970,1,1)+(-5/24)</f>
        <v>40722.845324074071</v>
      </c>
      <c r="T155" s="12">
        <f>(((I155/60)/60)/24)+DATE(1970,1,1)+(-5/24)</f>
        <v>40752.845324074071</v>
      </c>
    </row>
    <row r="156" spans="1:20" ht="64" x14ac:dyDescent="0.2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>E156/D156*100</f>
        <v>175</v>
      </c>
      <c r="P156" s="8">
        <v>69.266666670000006</v>
      </c>
      <c r="Q156" t="str">
        <f>LEFT(N156,(SEARCH("/",N156,1)-1))</f>
        <v>music</v>
      </c>
      <c r="R156" t="str">
        <f>RIGHT(N156, LEN(N156) - (SEARCH("/",N156,1)))</f>
        <v>pop</v>
      </c>
      <c r="S156" s="12">
        <f>(((J156/60)/60)/24)+DATE(1970,1,1)+(-5/24)</f>
        <v>40722.860474537032</v>
      </c>
      <c r="T156" s="12">
        <f>(((I156/60)/60)/24)+DATE(1970,1,1)+(-5/24)</f>
        <v>40745.860474537032</v>
      </c>
    </row>
    <row r="157" spans="1:20" ht="48" x14ac:dyDescent="0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>E157/D157*100</f>
        <v>100</v>
      </c>
      <c r="P157" s="8">
        <v>69.266666670000006</v>
      </c>
      <c r="Q157" t="str">
        <f>LEFT(N157,(SEARCH("/",N157,1)-1))</f>
        <v>music</v>
      </c>
      <c r="R157" t="str">
        <f>RIGHT(N157, LEN(N157) - (SEARCH("/",N157,1)))</f>
        <v>rock</v>
      </c>
      <c r="S157" s="12">
        <f>(((J157/60)/60)/24)+DATE(1970,1,1)+(-5/24)</f>
        <v>40729.897291666668</v>
      </c>
      <c r="T157" s="12">
        <f>(((I157/60)/60)/24)+DATE(1970,1,1)+(-5/24)</f>
        <v>40746.957638888889</v>
      </c>
    </row>
    <row r="158" spans="1:20" ht="48" x14ac:dyDescent="0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>E158/D158*100</f>
        <v>112.7715</v>
      </c>
      <c r="P158" s="8">
        <v>69.266666670000006</v>
      </c>
      <c r="Q158" t="str">
        <f>LEFT(N158,(SEARCH("/",N158,1)-1))</f>
        <v>music</v>
      </c>
      <c r="R158" t="str">
        <f>RIGHT(N158, LEN(N158) - (SEARCH("/",N158,1)))</f>
        <v>indie rock</v>
      </c>
      <c r="S158" s="12">
        <f>(((J158/60)/60)/24)+DATE(1970,1,1)+(-5/24)</f>
        <v>40730.670578703699</v>
      </c>
      <c r="T158" s="12">
        <f>(((I158/60)/60)/24)+DATE(1970,1,1)+(-5/24)</f>
        <v>40760.670578703699</v>
      </c>
    </row>
    <row r="159" spans="1:20" ht="48" x14ac:dyDescent="0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>E159/D159*100</f>
        <v>127.2</v>
      </c>
      <c r="P159" s="8">
        <v>69.266666670000006</v>
      </c>
      <c r="Q159" t="str">
        <f>LEFT(N159,(SEARCH("/",N159,1)-1))</f>
        <v>film &amp; video</v>
      </c>
      <c r="R159" t="str">
        <f>RIGHT(N159, LEN(N159) - (SEARCH("/",N159,1)))</f>
        <v>shorts</v>
      </c>
      <c r="S159" s="12">
        <f>(((J159/60)/60)/24)+DATE(1970,1,1)+(-5/24)</f>
        <v>40730.688020833331</v>
      </c>
      <c r="T159" s="12">
        <f>(((I159/60)/60)/24)+DATE(1970,1,1)+(-5/24)</f>
        <v>40790.688020833331</v>
      </c>
    </row>
    <row r="160" spans="1:20" ht="48" x14ac:dyDescent="0.2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>E160/D160*100</f>
        <v>17.8</v>
      </c>
      <c r="P160" s="8">
        <v>69.266666670000006</v>
      </c>
      <c r="Q160" t="str">
        <f>LEFT(N160,(SEARCH("/",N160,1)-1))</f>
        <v>music</v>
      </c>
      <c r="R160" t="str">
        <f>RIGHT(N160, LEN(N160) - (SEARCH("/",N160,1)))</f>
        <v>world music</v>
      </c>
      <c r="S160" s="12">
        <f>(((J160/60)/60)/24)+DATE(1970,1,1)+(-5/24)</f>
        <v>40731.402037037034</v>
      </c>
      <c r="T160" s="12">
        <f>(((I160/60)/60)/24)+DATE(1970,1,1)+(-5/24)</f>
        <v>40761.402037037034</v>
      </c>
    </row>
    <row r="161" spans="1:20" ht="48" x14ac:dyDescent="0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>E161/D161*100</f>
        <v>105.566</v>
      </c>
      <c r="P161" s="8">
        <v>69.266666670000006</v>
      </c>
      <c r="Q161" t="str">
        <f>LEFT(N161,(SEARCH("/",N161,1)-1))</f>
        <v>publishing</v>
      </c>
      <c r="R161" t="str">
        <f>RIGHT(N161, LEN(N161) - (SEARCH("/",N161,1)))</f>
        <v>nonfiction</v>
      </c>
      <c r="S161" s="12">
        <f>(((J161/60)/60)/24)+DATE(1970,1,1)+(-5/24)</f>
        <v>40731.629131944443</v>
      </c>
      <c r="T161" s="12">
        <f>(((I161/60)/60)/24)+DATE(1970,1,1)+(-5/24)</f>
        <v>40776.629131944443</v>
      </c>
    </row>
    <row r="162" spans="1:20" ht="48" x14ac:dyDescent="0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>E162/D162*100</f>
        <v>103.812</v>
      </c>
      <c r="P162" s="8">
        <v>69.266666670000006</v>
      </c>
      <c r="Q162" t="str">
        <f>LEFT(N162,(SEARCH("/",N162,1)-1))</f>
        <v>film &amp; video</v>
      </c>
      <c r="R162" t="str">
        <f>RIGHT(N162, LEN(N162) - (SEARCH("/",N162,1)))</f>
        <v>documentary</v>
      </c>
      <c r="S162" s="12">
        <f>(((J162/60)/60)/24)+DATE(1970,1,1)+(-5/24)</f>
        <v>40732.633912037032</v>
      </c>
      <c r="T162" s="12">
        <f>(((I162/60)/60)/24)+DATE(1970,1,1)+(-5/24)</f>
        <v>40762.633912037032</v>
      </c>
    </row>
    <row r="163" spans="1:20" ht="48" x14ac:dyDescent="0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>E163/D163*100</f>
        <v>105.31250000000001</v>
      </c>
      <c r="P163" s="8">
        <v>69.266666670000006</v>
      </c>
      <c r="Q163" t="str">
        <f>LEFT(N163,(SEARCH("/",N163,1)-1))</f>
        <v>music</v>
      </c>
      <c r="R163" t="str">
        <f>RIGHT(N163, LEN(N163) - (SEARCH("/",N163,1)))</f>
        <v>rock</v>
      </c>
      <c r="S163" s="12">
        <f>(((J163/60)/60)/24)+DATE(1970,1,1)+(-5/24)</f>
        <v>40735.906678240739</v>
      </c>
      <c r="T163" s="12">
        <f>(((I163/60)/60)/24)+DATE(1970,1,1)+(-5/24)</f>
        <v>40791.504166666666</v>
      </c>
    </row>
    <row r="164" spans="1:20" ht="48" x14ac:dyDescent="0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>E164/D164*100</f>
        <v>2</v>
      </c>
      <c r="P164" s="8">
        <v>69.266666670000006</v>
      </c>
      <c r="Q164" t="str">
        <f>LEFT(N164,(SEARCH("/",N164,1)-1))</f>
        <v>publishing</v>
      </c>
      <c r="R164" t="str">
        <f>RIGHT(N164, LEN(N164) - (SEARCH("/",N164,1)))</f>
        <v>children's books</v>
      </c>
      <c r="S164" s="12">
        <f>(((J164/60)/60)/24)+DATE(1970,1,1)+(-5/24)</f>
        <v>40736.459699074068</v>
      </c>
      <c r="T164" s="12">
        <f>(((I164/60)/60)/24)+DATE(1970,1,1)+(-5/24)</f>
        <v>40766.459699074068</v>
      </c>
    </row>
    <row r="165" spans="1:20" ht="48" x14ac:dyDescent="0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>E165/D165*100</f>
        <v>104.55692307692308</v>
      </c>
      <c r="P165" s="8">
        <v>69.266666670000006</v>
      </c>
      <c r="Q165" t="str">
        <f>LEFT(N165,(SEARCH("/",N165,1)-1))</f>
        <v>film &amp; video</v>
      </c>
      <c r="R165" t="str">
        <f>RIGHT(N165, LEN(N165) - (SEARCH("/",N165,1)))</f>
        <v>shorts</v>
      </c>
      <c r="S165" s="12">
        <f>(((J165/60)/60)/24)+DATE(1970,1,1)+(-5/24)</f>
        <v>40738.860949074071</v>
      </c>
      <c r="T165" s="12">
        <f>(((I165/60)/60)/24)+DATE(1970,1,1)+(-5/24)</f>
        <v>40768.75</v>
      </c>
    </row>
    <row r="166" spans="1:20" ht="48" x14ac:dyDescent="0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>E166/D166*100</f>
        <v>100.69333333333334</v>
      </c>
      <c r="P166" s="8">
        <v>69.266666670000006</v>
      </c>
      <c r="Q166" t="str">
        <f>LEFT(N166,(SEARCH("/",N166,1)-1))</f>
        <v>music</v>
      </c>
      <c r="R166" t="str">
        <f>RIGHT(N166, LEN(N166) - (SEARCH("/",N166,1)))</f>
        <v>rock</v>
      </c>
      <c r="S166" s="12">
        <f>(((J166/60)/60)/24)+DATE(1970,1,1)+(-5/24)</f>
        <v>40746.804548611108</v>
      </c>
      <c r="T166" s="12">
        <f>(((I166/60)/60)/24)+DATE(1970,1,1)+(-5/24)</f>
        <v>40756.083333333328</v>
      </c>
    </row>
    <row r="167" spans="1:20" ht="48" x14ac:dyDescent="0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>E167/D167*100</f>
        <v>101.62500000000001</v>
      </c>
      <c r="P167" s="8">
        <v>69.266666670000006</v>
      </c>
      <c r="Q167" t="str">
        <f>LEFT(N167,(SEARCH("/",N167,1)-1))</f>
        <v>music</v>
      </c>
      <c r="R167" t="str">
        <f>RIGHT(N167, LEN(N167) - (SEARCH("/",N167,1)))</f>
        <v>rock</v>
      </c>
      <c r="S167" s="12">
        <f>(((J167/60)/60)/24)+DATE(1970,1,1)+(-5/24)</f>
        <v>40750.132569444439</v>
      </c>
      <c r="T167" s="12">
        <f>(((I167/60)/60)/24)+DATE(1970,1,1)+(-5/24)</f>
        <v>40810.132569444439</v>
      </c>
    </row>
    <row r="168" spans="1:20" ht="48" x14ac:dyDescent="0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>E168/D168*100</f>
        <v>2.2727272727272729</v>
      </c>
      <c r="P168" s="8">
        <v>69.266666670000006</v>
      </c>
      <c r="Q168" t="str">
        <f>LEFT(N168,(SEARCH("/",N168,1)-1))</f>
        <v>film &amp; video</v>
      </c>
      <c r="R168" t="str">
        <f>RIGHT(N168, LEN(N168) - (SEARCH("/",N168,1)))</f>
        <v>animation</v>
      </c>
      <c r="S168" s="12">
        <f>(((J168/60)/60)/24)+DATE(1970,1,1)+(-5/24)</f>
        <v>40750.501770833333</v>
      </c>
      <c r="T168" s="12">
        <f>(((I168/60)/60)/24)+DATE(1970,1,1)+(-5/24)</f>
        <v>40810.501770833333</v>
      </c>
    </row>
    <row r="169" spans="1:20" ht="48" x14ac:dyDescent="0.2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>E169/D169*100</f>
        <v>7.1999999999999993</v>
      </c>
      <c r="P169" s="8">
        <v>69.266666670000006</v>
      </c>
      <c r="Q169" t="str">
        <f>LEFT(N169,(SEARCH("/",N169,1)-1))</f>
        <v>music</v>
      </c>
      <c r="R169" t="str">
        <f>RIGHT(N169, LEN(N169) - (SEARCH("/",N169,1)))</f>
        <v>indie rock</v>
      </c>
      <c r="S169" s="12">
        <f>(((J169/60)/60)/24)+DATE(1970,1,1)+(-5/24)</f>
        <v>40751.544965277775</v>
      </c>
      <c r="T169" s="12">
        <f>(((I169/60)/60)/24)+DATE(1970,1,1)+(-5/24)</f>
        <v>40787.041666666664</v>
      </c>
    </row>
    <row r="170" spans="1:20" ht="32" x14ac:dyDescent="0.2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>E170/D170*100</f>
        <v>101.8</v>
      </c>
      <c r="P170" s="8">
        <v>69.266666670000006</v>
      </c>
      <c r="Q170" t="str">
        <f>LEFT(N170,(SEARCH("/",N170,1)-1))</f>
        <v>music</v>
      </c>
      <c r="R170" t="str">
        <f>RIGHT(N170, LEN(N170) - (SEARCH("/",N170,1)))</f>
        <v>rock</v>
      </c>
      <c r="S170" s="12">
        <f>(((J170/60)/60)/24)+DATE(1970,1,1)+(-5/24)</f>
        <v>40751.606099537035</v>
      </c>
      <c r="T170" s="12">
        <f>(((I170/60)/60)/24)+DATE(1970,1,1)+(-5/24)</f>
        <v>40811.606099537035</v>
      </c>
    </row>
    <row r="171" spans="1:20" ht="32" x14ac:dyDescent="0.2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>E171/D171*100</f>
        <v>0</v>
      </c>
      <c r="P171" s="8">
        <v>69.266666670000006</v>
      </c>
      <c r="Q171" t="str">
        <f>LEFT(N171,(SEARCH("/",N171,1)-1))</f>
        <v>publishing</v>
      </c>
      <c r="R171" t="str">
        <f>RIGHT(N171, LEN(N171) - (SEARCH("/",N171,1)))</f>
        <v>fiction</v>
      </c>
      <c r="S171" s="12">
        <f>(((J171/60)/60)/24)+DATE(1970,1,1)+(-5/24)</f>
        <v>40752.581377314811</v>
      </c>
      <c r="T171" s="12">
        <f>(((I171/60)/60)/24)+DATE(1970,1,1)+(-5/24)</f>
        <v>40782.581377314811</v>
      </c>
    </row>
    <row r="172" spans="1:20" ht="32" x14ac:dyDescent="0.2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>E172/D172*100</f>
        <v>141</v>
      </c>
      <c r="P172" s="8">
        <v>69.266666670000006</v>
      </c>
      <c r="Q172" t="str">
        <f>LEFT(N172,(SEARCH("/",N172,1)-1))</f>
        <v>film &amp; video</v>
      </c>
      <c r="R172" t="str">
        <f>RIGHT(N172, LEN(N172) - (SEARCH("/",N172,1)))</f>
        <v>shorts</v>
      </c>
      <c r="S172" s="12">
        <f>(((J172/60)/60)/24)+DATE(1970,1,1)+(-5/24)</f>
        <v>40753.550092592588</v>
      </c>
      <c r="T172" s="12">
        <f>(((I172/60)/60)/24)+DATE(1970,1,1)+(-5/24)</f>
        <v>40761.416666666664</v>
      </c>
    </row>
    <row r="173" spans="1:20" ht="32" x14ac:dyDescent="0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>E173/D173*100</f>
        <v>29.299999999999997</v>
      </c>
      <c r="P173" s="8">
        <v>69.266666670000006</v>
      </c>
      <c r="Q173" t="str">
        <f>LEFT(N173,(SEARCH("/",N173,1)-1))</f>
        <v>music</v>
      </c>
      <c r="R173" t="str">
        <f>RIGHT(N173, LEN(N173) - (SEARCH("/",N173,1)))</f>
        <v>world music</v>
      </c>
      <c r="S173" s="12">
        <f>(((J173/60)/60)/24)+DATE(1970,1,1)+(-5/24)</f>
        <v>40754.520925925921</v>
      </c>
      <c r="T173" s="12">
        <f>(((I173/60)/60)/24)+DATE(1970,1,1)+(-5/24)</f>
        <v>40814.520925925921</v>
      </c>
    </row>
    <row r="174" spans="1:20" ht="48" x14ac:dyDescent="0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>E174/D174*100</f>
        <v>130.65</v>
      </c>
      <c r="P174" s="8">
        <v>69.266666670000006</v>
      </c>
      <c r="Q174" t="str">
        <f>LEFT(N174,(SEARCH("/",N174,1)-1))</f>
        <v>film &amp; video</v>
      </c>
      <c r="R174" t="str">
        <f>RIGHT(N174, LEN(N174) - (SEARCH("/",N174,1)))</f>
        <v>documentary</v>
      </c>
      <c r="S174" s="12">
        <f>(((J174/60)/60)/24)+DATE(1970,1,1)+(-5/24)</f>
        <v>40757.680914351848</v>
      </c>
      <c r="T174" s="12">
        <f>(((I174/60)/60)/24)+DATE(1970,1,1)+(-5/24)</f>
        <v>40802.680914351848</v>
      </c>
    </row>
    <row r="175" spans="1:20" ht="48" x14ac:dyDescent="0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>E175/D175*100</f>
        <v>100</v>
      </c>
      <c r="P175" s="8">
        <v>69.266666670000006</v>
      </c>
      <c r="Q175" t="str">
        <f>LEFT(N175,(SEARCH("/",N175,1)-1))</f>
        <v>music</v>
      </c>
      <c r="R175" t="str">
        <f>RIGHT(N175, LEN(N175) - (SEARCH("/",N175,1)))</f>
        <v>indie rock</v>
      </c>
      <c r="S175" s="12">
        <f>(((J175/60)/60)/24)+DATE(1970,1,1)+(-5/24)</f>
        <v>40758.525150462956</v>
      </c>
      <c r="T175" s="12">
        <f>(((I175/60)/60)/24)+DATE(1970,1,1)+(-5/24)</f>
        <v>40818.525150462956</v>
      </c>
    </row>
    <row r="176" spans="1:20" ht="48" x14ac:dyDescent="0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>E176/D176*100</f>
        <v>20.133333333333333</v>
      </c>
      <c r="P176" s="8">
        <v>69.266666670000006</v>
      </c>
      <c r="Q176" t="str">
        <f>LEFT(N176,(SEARCH("/",N176,1)-1))</f>
        <v>music</v>
      </c>
      <c r="R176" t="str">
        <f>RIGHT(N176, LEN(N176) - (SEARCH("/",N176,1)))</f>
        <v>indie rock</v>
      </c>
      <c r="S176" s="12">
        <f>(((J176/60)/60)/24)+DATE(1970,1,1)+(-5/24)</f>
        <v>40759.652199074073</v>
      </c>
      <c r="T176" s="12">
        <f>(((I176/60)/60)/24)+DATE(1970,1,1)+(-5/24)</f>
        <v>40792.652199074073</v>
      </c>
    </row>
    <row r="177" spans="1:20" ht="48" x14ac:dyDescent="0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>E177/D177*100</f>
        <v>117.07484768810599</v>
      </c>
      <c r="P177" s="8">
        <v>69.266666670000006</v>
      </c>
      <c r="Q177" t="str">
        <f>LEFT(N177,(SEARCH("/",N177,1)-1))</f>
        <v>technology</v>
      </c>
      <c r="R177" t="str">
        <f>RIGHT(N177, LEN(N177) - (SEARCH("/",N177,1)))</f>
        <v>hardware</v>
      </c>
      <c r="S177" s="12">
        <f>(((J177/60)/60)/24)+DATE(1970,1,1)+(-5/24)</f>
        <v>40761.396087962959</v>
      </c>
      <c r="T177" s="12">
        <f>(((I177/60)/60)/24)+DATE(1970,1,1)+(-5/24)</f>
        <v>40805.396087962959</v>
      </c>
    </row>
    <row r="178" spans="1:20" ht="16" x14ac:dyDescent="0.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>E178/D178*100</f>
        <v>104.4375</v>
      </c>
      <c r="P178" s="8">
        <v>69.266666670000006</v>
      </c>
      <c r="Q178" t="str">
        <f>LEFT(N178,(SEARCH("/",N178,1)-1))</f>
        <v>music</v>
      </c>
      <c r="R178" t="str">
        <f>RIGHT(N178, LEN(N178) - (SEARCH("/",N178,1)))</f>
        <v>rock</v>
      </c>
      <c r="S178" s="12">
        <f>(((J178/60)/60)/24)+DATE(1970,1,1)+(-5/24)</f>
        <v>40763.483090277776</v>
      </c>
      <c r="T178" s="12">
        <f>(((I178/60)/60)/24)+DATE(1970,1,1)+(-5/24)</f>
        <v>40793.483090277776</v>
      </c>
    </row>
    <row r="179" spans="1:20" ht="48" x14ac:dyDescent="0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>E179/D179*100</f>
        <v>101.28333333333333</v>
      </c>
      <c r="P179" s="8">
        <v>69.266666670000006</v>
      </c>
      <c r="Q179" t="str">
        <f>LEFT(N179,(SEARCH("/",N179,1)-1))</f>
        <v>music</v>
      </c>
      <c r="R179" t="str">
        <f>RIGHT(N179, LEN(N179) - (SEARCH("/",N179,1)))</f>
        <v>indie rock</v>
      </c>
      <c r="S179" s="12">
        <f>(((J179/60)/60)/24)+DATE(1970,1,1)+(-5/24)</f>
        <v>40763.499212962961</v>
      </c>
      <c r="T179" s="12">
        <f>(((I179/60)/60)/24)+DATE(1970,1,1)+(-5/24)</f>
        <v>40823.499212962961</v>
      </c>
    </row>
    <row r="180" spans="1:20" ht="48" x14ac:dyDescent="0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>E180/D180*100</f>
        <v>100.9027027027027</v>
      </c>
      <c r="P180" s="8">
        <v>69.266666670000006</v>
      </c>
      <c r="Q180" t="str">
        <f>LEFT(N180,(SEARCH("/",N180,1)-1))</f>
        <v>film &amp; video</v>
      </c>
      <c r="R180" t="str">
        <f>RIGHT(N180, LEN(N180) - (SEARCH("/",N180,1)))</f>
        <v>documentary</v>
      </c>
      <c r="S180" s="12">
        <f>(((J180/60)/60)/24)+DATE(1970,1,1)+(-5/24)</f>
        <v>40763.508923611109</v>
      </c>
      <c r="T180" s="12">
        <f>(((I180/60)/60)/24)+DATE(1970,1,1)+(-5/24)</f>
        <v>40793.916666666664</v>
      </c>
    </row>
    <row r="181" spans="1:20" ht="48" x14ac:dyDescent="0.2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>E181/D181*100</f>
        <v>103.53333333333335</v>
      </c>
      <c r="P181" s="8">
        <v>69.266666670000006</v>
      </c>
      <c r="Q181" t="str">
        <f>LEFT(N181,(SEARCH("/",N181,1)-1))</f>
        <v>music</v>
      </c>
      <c r="R181" t="str">
        <f>RIGHT(N181, LEN(N181) - (SEARCH("/",N181,1)))</f>
        <v>indie rock</v>
      </c>
      <c r="S181" s="12">
        <f>(((J181/60)/60)/24)+DATE(1970,1,1)+(-5/24)</f>
        <v>40763.996041666665</v>
      </c>
      <c r="T181" s="12">
        <f>(((I181/60)/60)/24)+DATE(1970,1,1)+(-5/24)</f>
        <v>40793.996041666665</v>
      </c>
    </row>
    <row r="182" spans="1:20" ht="48" x14ac:dyDescent="0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>E182/D182*100</f>
        <v>113.00013888888888</v>
      </c>
      <c r="P182" s="8">
        <v>69.266666670000006</v>
      </c>
      <c r="Q182" t="str">
        <f>LEFT(N182,(SEARCH("/",N182,1)-1))</f>
        <v>technology</v>
      </c>
      <c r="R182" t="str">
        <f>RIGHT(N182, LEN(N182) - (SEARCH("/",N182,1)))</f>
        <v>hardware</v>
      </c>
      <c r="S182" s="12">
        <f>(((J182/60)/60)/24)+DATE(1970,1,1)+(-5/24)</f>
        <v>40765.668553240735</v>
      </c>
      <c r="T182" s="12">
        <f>(((I182/60)/60)/24)+DATE(1970,1,1)+(-5/24)</f>
        <v>40795.668553240735</v>
      </c>
    </row>
    <row r="183" spans="1:20" ht="32" x14ac:dyDescent="0.2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>E183/D183*100</f>
        <v>661.55466666666666</v>
      </c>
      <c r="P183" s="8">
        <v>69.266666670000006</v>
      </c>
      <c r="Q183" t="str">
        <f>LEFT(N183,(SEARCH("/",N183,1)-1))</f>
        <v>publishing</v>
      </c>
      <c r="R183" t="str">
        <f>RIGHT(N183, LEN(N183) - (SEARCH("/",N183,1)))</f>
        <v>radio &amp; podcasts</v>
      </c>
      <c r="S183" s="12">
        <f>(((J183/60)/60)/24)+DATE(1970,1,1)+(-5/24)</f>
        <v>40765.833587962959</v>
      </c>
      <c r="T183" s="12">
        <f>(((I183/60)/60)/24)+DATE(1970,1,1)+(-5/24)</f>
        <v>40795.833587962959</v>
      </c>
    </row>
    <row r="184" spans="1:20" ht="32" x14ac:dyDescent="0.2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>E184/D184*100</f>
        <v>0</v>
      </c>
      <c r="P184" s="8">
        <v>69.266666670000006</v>
      </c>
      <c r="Q184" t="str">
        <f>LEFT(N184,(SEARCH("/",N184,1)-1))</f>
        <v>music</v>
      </c>
      <c r="R184" t="str">
        <f>RIGHT(N184, LEN(N184) - (SEARCH("/",N184,1)))</f>
        <v>jazz</v>
      </c>
      <c r="S184" s="12">
        <f>(((J184/60)/60)/24)+DATE(1970,1,1)+(-5/24)</f>
        <v>40766.9840625</v>
      </c>
      <c r="T184" s="12">
        <f>(((I184/60)/60)/24)+DATE(1970,1,1)+(-5/24)</f>
        <v>40796.9840625</v>
      </c>
    </row>
    <row r="185" spans="1:20" ht="48" x14ac:dyDescent="0.2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>E185/D185*100</f>
        <v>119.31742857142855</v>
      </c>
      <c r="P185" s="8">
        <v>69.266666670000006</v>
      </c>
      <c r="Q185" t="str">
        <f>LEFT(N185,(SEARCH("/",N185,1)-1))</f>
        <v>music</v>
      </c>
      <c r="R185" t="str">
        <f>RIGHT(N185, LEN(N185) - (SEARCH("/",N185,1)))</f>
        <v>indie rock</v>
      </c>
      <c r="S185" s="12">
        <f>(((J185/60)/60)/24)+DATE(1970,1,1)+(-5/24)</f>
        <v>40771.708368055552</v>
      </c>
      <c r="T185" s="12">
        <f>(((I185/60)/60)/24)+DATE(1970,1,1)+(-5/24)</f>
        <v>40801.708368055552</v>
      </c>
    </row>
    <row r="186" spans="1:20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>E186/D186*100</f>
        <v>240.79999999999998</v>
      </c>
      <c r="P186" s="8">
        <v>69.266666670000006</v>
      </c>
      <c r="Q186" t="str">
        <f>LEFT(N186,(SEARCH("/",N186,1)-1))</f>
        <v>music</v>
      </c>
      <c r="R186" t="str">
        <f>RIGHT(N186, LEN(N186) - (SEARCH("/",N186,1)))</f>
        <v>indie rock</v>
      </c>
      <c r="S186" s="12">
        <f>(((J186/60)/60)/24)+DATE(1970,1,1)+(-5/24)</f>
        <v>40772.640416666662</v>
      </c>
      <c r="T186" s="12">
        <f>(((I186/60)/60)/24)+DATE(1970,1,1)+(-5/24)</f>
        <v>40812.999305555553</v>
      </c>
    </row>
    <row r="187" spans="1:20" ht="32" x14ac:dyDescent="0.2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>E187/D187*100</f>
        <v>131.83333333333334</v>
      </c>
      <c r="P187" s="8">
        <v>69.266666670000006</v>
      </c>
      <c r="Q187" t="str">
        <f>LEFT(N187,(SEARCH("/",N187,1)-1))</f>
        <v>music</v>
      </c>
      <c r="R187" t="str">
        <f>RIGHT(N187, LEN(N187) - (SEARCH("/",N187,1)))</f>
        <v>rock</v>
      </c>
      <c r="S187" s="12">
        <f>(((J187/60)/60)/24)+DATE(1970,1,1)+(-5/24)</f>
        <v>40778.561678240738</v>
      </c>
      <c r="T187" s="12">
        <f>(((I187/60)/60)/24)+DATE(1970,1,1)+(-5/24)</f>
        <v>40808.561678240738</v>
      </c>
    </row>
    <row r="188" spans="1:20" ht="48" x14ac:dyDescent="0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>E188/D188*100</f>
        <v>125.49999999999999</v>
      </c>
      <c r="P188" s="8">
        <v>69.266666670000006</v>
      </c>
      <c r="Q188" t="str">
        <f>LEFT(N188,(SEARCH("/",N188,1)-1))</f>
        <v>film &amp; video</v>
      </c>
      <c r="R188" t="str">
        <f>RIGHT(N188, LEN(N188) - (SEARCH("/",N188,1)))</f>
        <v>shorts</v>
      </c>
      <c r="S188" s="12">
        <f>(((J188/60)/60)/24)+DATE(1970,1,1)+(-5/24)</f>
        <v>40778.917094907403</v>
      </c>
      <c r="T188" s="12">
        <f>(((I188/60)/60)/24)+DATE(1970,1,1)+(-5/24)</f>
        <v>40808.917094907403</v>
      </c>
    </row>
    <row r="189" spans="1:20" ht="48" x14ac:dyDescent="0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>E189/D189*100</f>
        <v>0.54884742041712409</v>
      </c>
      <c r="P189" s="8">
        <v>69.266666670000006</v>
      </c>
      <c r="Q189" t="str">
        <f>LEFT(N189,(SEARCH("/",N189,1)-1))</f>
        <v>music</v>
      </c>
      <c r="R189" t="str">
        <f>RIGHT(N189, LEN(N189) - (SEARCH("/",N189,1)))</f>
        <v>world music</v>
      </c>
      <c r="S189" s="12">
        <f>(((J189/60)/60)/24)+DATE(1970,1,1)+(-5/24)</f>
        <v>40781.957199074073</v>
      </c>
      <c r="T189" s="12">
        <f>(((I189/60)/60)/24)+DATE(1970,1,1)+(-5/24)</f>
        <v>40797.345833333333</v>
      </c>
    </row>
    <row r="190" spans="1:20" ht="48" x14ac:dyDescent="0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>E190/D190*100</f>
        <v>103.8</v>
      </c>
      <c r="P190" s="8">
        <v>69.266666670000006</v>
      </c>
      <c r="Q190" t="str">
        <f>LEFT(N190,(SEARCH("/",N190,1)-1))</f>
        <v>music</v>
      </c>
      <c r="R190" t="str">
        <f>RIGHT(N190, LEN(N190) - (SEARCH("/",N190,1)))</f>
        <v>indie rock</v>
      </c>
      <c r="S190" s="12">
        <f>(((J190/60)/60)/24)+DATE(1970,1,1)+(-5/24)</f>
        <v>40783.804363425923</v>
      </c>
      <c r="T190" s="12">
        <f>(((I190/60)/60)/24)+DATE(1970,1,1)+(-5/24)</f>
        <v>40816.916666666664</v>
      </c>
    </row>
    <row r="191" spans="1:20" ht="48" x14ac:dyDescent="0.2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>E191/D191*100</f>
        <v>103.4</v>
      </c>
      <c r="P191" s="8">
        <v>69.266666670000006</v>
      </c>
      <c r="Q191" t="str">
        <f>LEFT(N191,(SEARCH("/",N191,1)-1))</f>
        <v>music</v>
      </c>
      <c r="R191" t="str">
        <f>RIGHT(N191, LEN(N191) - (SEARCH("/",N191,1)))</f>
        <v>classical music</v>
      </c>
      <c r="S191" s="12">
        <f>(((J191/60)/60)/24)+DATE(1970,1,1)+(-5/24)</f>
        <v>40785.466678240737</v>
      </c>
      <c r="T191" s="12">
        <f>(((I191/60)/60)/24)+DATE(1970,1,1)+(-5/24)</f>
        <v>40845.466678240737</v>
      </c>
    </row>
    <row r="192" spans="1:20" ht="48" x14ac:dyDescent="0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>E192/D192*100</f>
        <v>110.9423</v>
      </c>
      <c r="P192" s="8">
        <v>69.266666670000006</v>
      </c>
      <c r="Q192" t="str">
        <f>LEFT(N192,(SEARCH("/",N192,1)-1))</f>
        <v>film &amp; video</v>
      </c>
      <c r="R192" t="str">
        <f>RIGHT(N192, LEN(N192) - (SEARCH("/",N192,1)))</f>
        <v>shorts</v>
      </c>
      <c r="S192" s="12">
        <f>(((J192/60)/60)/24)+DATE(1970,1,1)+(-5/24)</f>
        <v>40785.979456018518</v>
      </c>
      <c r="T192" s="12">
        <f>(((I192/60)/60)/24)+DATE(1970,1,1)+(-5/24)</f>
        <v>40818.082638888889</v>
      </c>
    </row>
    <row r="193" spans="1:20" ht="48" x14ac:dyDescent="0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>E193/D193*100</f>
        <v>100.16666666666667</v>
      </c>
      <c r="P193" s="8">
        <v>69.266666670000006</v>
      </c>
      <c r="Q193" t="str">
        <f>LEFT(N193,(SEARCH("/",N193,1)-1))</f>
        <v>music</v>
      </c>
      <c r="R193" t="str">
        <f>RIGHT(N193, LEN(N193) - (SEARCH("/",N193,1)))</f>
        <v>rock</v>
      </c>
      <c r="S193" s="12">
        <f>(((J193/60)/60)/24)+DATE(1970,1,1)+(-5/24)</f>
        <v>40788.089317129627</v>
      </c>
      <c r="T193" s="12">
        <f>(((I193/60)/60)/24)+DATE(1970,1,1)+(-5/24)</f>
        <v>40830.75</v>
      </c>
    </row>
    <row r="194" spans="1:20" ht="48" x14ac:dyDescent="0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>E194/D194*100</f>
        <v>100.149</v>
      </c>
      <c r="P194" s="8">
        <v>69.266666670000006</v>
      </c>
      <c r="Q194" t="str">
        <f>LEFT(N194,(SEARCH("/",N194,1)-1))</f>
        <v>music</v>
      </c>
      <c r="R194" t="str">
        <f>RIGHT(N194, LEN(N194) - (SEARCH("/",N194,1)))</f>
        <v>rock</v>
      </c>
      <c r="S194" s="12">
        <f>(((J194/60)/60)/24)+DATE(1970,1,1)+(-5/24)</f>
        <v>40788.578206018516</v>
      </c>
      <c r="T194" s="12">
        <f>(((I194/60)/60)/24)+DATE(1970,1,1)+(-5/24)</f>
        <v>40816.916666666664</v>
      </c>
    </row>
    <row r="195" spans="1:20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>E195/D195*100</f>
        <v>103.25</v>
      </c>
      <c r="P195" s="8">
        <v>69.266666670000006</v>
      </c>
      <c r="Q195" t="str">
        <f>LEFT(N195,(SEARCH("/",N195,1)-1))</f>
        <v>music</v>
      </c>
      <c r="R195" t="str">
        <f>RIGHT(N195, LEN(N195) - (SEARCH("/",N195,1)))</f>
        <v>indie rock</v>
      </c>
      <c r="S195" s="12">
        <f>(((J195/60)/60)/24)+DATE(1970,1,1)+(-5/24)</f>
        <v>40793.790266203701</v>
      </c>
      <c r="T195" s="12">
        <f>(((I195/60)/60)/24)+DATE(1970,1,1)+(-5/24)</f>
        <v>40828.790266203701</v>
      </c>
    </row>
    <row r="196" spans="1:20" ht="48" x14ac:dyDescent="0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>E196/D196*100</f>
        <v>18.300055555555556</v>
      </c>
      <c r="P196" s="8">
        <v>69.266666670000006</v>
      </c>
      <c r="Q196" t="str">
        <f>LEFT(N196,(SEARCH("/",N196,1)-1))</f>
        <v>games</v>
      </c>
      <c r="R196" t="str">
        <f>RIGHT(N196, LEN(N196) - (SEARCH("/",N196,1)))</f>
        <v>video games</v>
      </c>
      <c r="S196" s="12">
        <f>(((J196/60)/60)/24)+DATE(1970,1,1)+(-5/24)</f>
        <v>40795.505011574067</v>
      </c>
      <c r="T196" s="12">
        <f>(((I196/60)/60)/24)+DATE(1970,1,1)+(-5/24)</f>
        <v>40825.505011574067</v>
      </c>
    </row>
    <row r="197" spans="1:20" ht="48" x14ac:dyDescent="0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>E197/D197*100</f>
        <v>100.01249999999999</v>
      </c>
      <c r="P197" s="8">
        <v>69.266666670000006</v>
      </c>
      <c r="Q197" t="str">
        <f>LEFT(N197,(SEARCH("/",N197,1)-1))</f>
        <v>film &amp; video</v>
      </c>
      <c r="R197" t="str">
        <f>RIGHT(N197, LEN(N197) - (SEARCH("/",N197,1)))</f>
        <v>shorts</v>
      </c>
      <c r="S197" s="12">
        <f>(((J197/60)/60)/24)+DATE(1970,1,1)+(-5/24)</f>
        <v>40795.611817129626</v>
      </c>
      <c r="T197" s="12">
        <f>(((I197/60)/60)/24)+DATE(1970,1,1)+(-5/24)</f>
        <v>40825.611817129626</v>
      </c>
    </row>
    <row r="198" spans="1:20" ht="48" x14ac:dyDescent="0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>E198/D198*100</f>
        <v>118.33333333333333</v>
      </c>
      <c r="P198" s="8">
        <v>69.266666670000006</v>
      </c>
      <c r="Q198" t="str">
        <f>LEFT(N198,(SEARCH("/",N198,1)-1))</f>
        <v>music</v>
      </c>
      <c r="R198" t="str">
        <f>RIGHT(N198, LEN(N198) - (SEARCH("/",N198,1)))</f>
        <v>rock</v>
      </c>
      <c r="S198" s="12">
        <f>(((J198/60)/60)/24)+DATE(1970,1,1)+(-5/24)</f>
        <v>40795.792928240735</v>
      </c>
      <c r="T198" s="12">
        <f>(((I198/60)/60)/24)+DATE(1970,1,1)+(-5/24)</f>
        <v>40849.125</v>
      </c>
    </row>
    <row r="199" spans="1:20" ht="32" x14ac:dyDescent="0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>E199/D199*100</f>
        <v>0</v>
      </c>
      <c r="P199" s="8">
        <v>69.266666670000006</v>
      </c>
      <c r="Q199" t="str">
        <f>LEFT(N199,(SEARCH("/",N199,1)-1))</f>
        <v>games</v>
      </c>
      <c r="R199" t="str">
        <f>RIGHT(N199, LEN(N199) - (SEARCH("/",N199,1)))</f>
        <v>video games</v>
      </c>
      <c r="S199" s="12">
        <f>(((J199/60)/60)/24)+DATE(1970,1,1)+(-5/24)</f>
        <v>40799.664351851847</v>
      </c>
      <c r="T199" s="12">
        <f>(((I199/60)/60)/24)+DATE(1970,1,1)+(-5/24)</f>
        <v>40844.664351851847</v>
      </c>
    </row>
    <row r="200" spans="1:20" ht="48" x14ac:dyDescent="0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>E200/D200*100</f>
        <v>6.4102564102564097E-2</v>
      </c>
      <c r="P200" s="8">
        <v>69.266666670000006</v>
      </c>
      <c r="Q200" t="str">
        <f>LEFT(N200,(SEARCH("/",N200,1)-1))</f>
        <v>film &amp; video</v>
      </c>
      <c r="R200" t="str">
        <f>RIGHT(N200, LEN(N200) - (SEARCH("/",N200,1)))</f>
        <v>animation</v>
      </c>
      <c r="S200" s="12">
        <f>(((J200/60)/60)/24)+DATE(1970,1,1)+(-5/24)</f>
        <v>40800.432025462964</v>
      </c>
      <c r="T200" s="12">
        <f>(((I200/60)/60)/24)+DATE(1970,1,1)+(-5/24)</f>
        <v>40860.473692129628</v>
      </c>
    </row>
    <row r="201" spans="1:20" ht="32" x14ac:dyDescent="0.2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>E201/D201*100</f>
        <v>137.416</v>
      </c>
      <c r="P201" s="8">
        <v>69.266666670000006</v>
      </c>
      <c r="Q201" t="str">
        <f>LEFT(N201,(SEARCH("/",N201,1)-1))</f>
        <v>music</v>
      </c>
      <c r="R201" t="str">
        <f>RIGHT(N201, LEN(N201) - (SEARCH("/",N201,1)))</f>
        <v>pop</v>
      </c>
      <c r="S201" s="12">
        <f>(((J201/60)/60)/24)+DATE(1970,1,1)+(-5/24)</f>
        <v>40802.524768518517</v>
      </c>
      <c r="T201" s="12">
        <f>(((I201/60)/60)/24)+DATE(1970,1,1)+(-5/24)</f>
        <v>40832.710416666661</v>
      </c>
    </row>
    <row r="202" spans="1:20" ht="32" x14ac:dyDescent="0.2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>E202/D202*100</f>
        <v>1.3333333333333335</v>
      </c>
      <c r="P202" s="8">
        <v>69.266666670000006</v>
      </c>
      <c r="Q202" t="str">
        <f>LEFT(N202,(SEARCH("/",N202,1)-1))</f>
        <v>games</v>
      </c>
      <c r="R202" t="str">
        <f>RIGHT(N202, LEN(N202) - (SEARCH("/",N202,1)))</f>
        <v>video games</v>
      </c>
      <c r="S202" s="12">
        <f>(((J202/60)/60)/24)+DATE(1970,1,1)+(-5/24)</f>
        <v>40802.756261574068</v>
      </c>
      <c r="T202" s="12">
        <f>(((I202/60)/60)/24)+DATE(1970,1,1)+(-5/24)</f>
        <v>40832.756261574068</v>
      </c>
    </row>
    <row r="203" spans="1:20" ht="48" x14ac:dyDescent="0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>E203/D203*100</f>
        <v>101.55000000000001</v>
      </c>
      <c r="P203" s="8">
        <v>69.266666670000006</v>
      </c>
      <c r="Q203" t="str">
        <f>LEFT(N203,(SEARCH("/",N203,1)-1))</f>
        <v>film &amp; video</v>
      </c>
      <c r="R203" t="str">
        <f>RIGHT(N203, LEN(N203) - (SEARCH("/",N203,1)))</f>
        <v>documentary</v>
      </c>
      <c r="S203" s="12">
        <f>(((J203/60)/60)/24)+DATE(1970,1,1)+(-5/24)</f>
        <v>40806.662615740737</v>
      </c>
      <c r="T203" s="12">
        <f>(((I203/60)/60)/24)+DATE(1970,1,1)+(-5/24)</f>
        <v>40866.704282407409</v>
      </c>
    </row>
    <row r="204" spans="1:20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>E204/D204*100</f>
        <v>111.4</v>
      </c>
      <c r="P204" s="8">
        <v>69.266666670000006</v>
      </c>
      <c r="Q204" t="str">
        <f>LEFT(N204,(SEARCH("/",N204,1)-1))</f>
        <v>film &amp; video</v>
      </c>
      <c r="R204" t="str">
        <f>RIGHT(N204, LEN(N204) - (SEARCH("/",N204,1)))</f>
        <v>documentary</v>
      </c>
      <c r="S204" s="12">
        <f>(((J204/60)/60)/24)+DATE(1970,1,1)+(-5/24)</f>
        <v>40808.944189814814</v>
      </c>
      <c r="T204" s="12">
        <f>(((I204/60)/60)/24)+DATE(1970,1,1)+(-5/24)</f>
        <v>40853.985856481479</v>
      </c>
    </row>
    <row r="205" spans="1:20" ht="48" x14ac:dyDescent="0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>E205/D205*100</f>
        <v>110.73333333333333</v>
      </c>
      <c r="P205" s="8">
        <v>69.266666670000006</v>
      </c>
      <c r="Q205" t="str">
        <f>LEFT(N205,(SEARCH("/",N205,1)-1))</f>
        <v>music</v>
      </c>
      <c r="R205" t="str">
        <f>RIGHT(N205, LEN(N205) - (SEARCH("/",N205,1)))</f>
        <v>indie rock</v>
      </c>
      <c r="S205" s="12">
        <f>(((J205/60)/60)/24)+DATE(1970,1,1)+(-5/24)</f>
        <v>40810.911990740737</v>
      </c>
      <c r="T205" s="12">
        <f>(((I205/60)/60)/24)+DATE(1970,1,1)+(-5/24)</f>
        <v>40870.953657407401</v>
      </c>
    </row>
    <row r="206" spans="1:20" ht="48" x14ac:dyDescent="0.2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>E206/D206*100</f>
        <v>101.50693333333334</v>
      </c>
      <c r="P206" s="8">
        <v>69.266666670000006</v>
      </c>
      <c r="Q206" t="str">
        <f>LEFT(N206,(SEARCH("/",N206,1)-1))</f>
        <v>film &amp; video</v>
      </c>
      <c r="R206" t="str">
        <f>RIGHT(N206, LEN(N206) - (SEARCH("/",N206,1)))</f>
        <v>documentary</v>
      </c>
      <c r="S206" s="12">
        <f>(((J206/60)/60)/24)+DATE(1970,1,1)+(-5/24)</f>
        <v>40812.594895833332</v>
      </c>
      <c r="T206" s="12">
        <f>(((I206/60)/60)/24)+DATE(1970,1,1)+(-5/24)</f>
        <v>40844.957638888889</v>
      </c>
    </row>
    <row r="207" spans="1:20" ht="48" x14ac:dyDescent="0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>E207/D207*100</f>
        <v>100</v>
      </c>
      <c r="P207" s="8">
        <v>69.266666670000006</v>
      </c>
      <c r="Q207" t="str">
        <f>LEFT(N207,(SEARCH("/",N207,1)-1))</f>
        <v>music</v>
      </c>
      <c r="R207" t="str">
        <f>RIGHT(N207, LEN(N207) - (SEARCH("/",N207,1)))</f>
        <v>indie rock</v>
      </c>
      <c r="S207" s="12">
        <f>(((J207/60)/60)/24)+DATE(1970,1,1)+(-5/24)</f>
        <v>40818.376562499994</v>
      </c>
      <c r="T207" s="12">
        <f>(((I207/60)/60)/24)+DATE(1970,1,1)+(-5/24)</f>
        <v>40878.418229166666</v>
      </c>
    </row>
    <row r="208" spans="1:20" ht="48" x14ac:dyDescent="0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>E208/D208*100</f>
        <v>104.129</v>
      </c>
      <c r="P208" s="8">
        <v>69.266666670000006</v>
      </c>
      <c r="Q208" t="str">
        <f>LEFT(N208,(SEARCH("/",N208,1)-1))</f>
        <v>film &amp; video</v>
      </c>
      <c r="R208" t="str">
        <f>RIGHT(N208, LEN(N208) - (SEARCH("/",N208,1)))</f>
        <v>documentary</v>
      </c>
      <c r="S208" s="12">
        <f>(((J208/60)/60)/24)+DATE(1970,1,1)+(-5/24)</f>
        <v>40820.974803240737</v>
      </c>
      <c r="T208" s="12">
        <f>(((I208/60)/60)/24)+DATE(1970,1,1)+(-5/24)</f>
        <v>40835.875</v>
      </c>
    </row>
    <row r="209" spans="1:20" ht="48" x14ac:dyDescent="0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>E209/D209*100</f>
        <v>111.25</v>
      </c>
      <c r="P209" s="8">
        <v>69.266666670000006</v>
      </c>
      <c r="Q209" t="str">
        <f>LEFT(N209,(SEARCH("/",N209,1)-1))</f>
        <v>music</v>
      </c>
      <c r="R209" t="str">
        <f>RIGHT(N209, LEN(N209) - (SEARCH("/",N209,1)))</f>
        <v>classical music</v>
      </c>
      <c r="S209" s="12">
        <f>(((J209/60)/60)/24)+DATE(1970,1,1)+(-5/24)</f>
        <v>40829.665324074071</v>
      </c>
      <c r="T209" s="12">
        <f>(((I209/60)/60)/24)+DATE(1970,1,1)+(-5/24)</f>
        <v>40862.609027777777</v>
      </c>
    </row>
    <row r="210" spans="1:20" ht="48" x14ac:dyDescent="0.2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>E210/D210*100</f>
        <v>108.74800874800874</v>
      </c>
      <c r="P210" s="8">
        <v>69.266666670000006</v>
      </c>
      <c r="Q210" t="str">
        <f>LEFT(N210,(SEARCH("/",N210,1)-1))</f>
        <v>music</v>
      </c>
      <c r="R210" t="str">
        <f>RIGHT(N210, LEN(N210) - (SEARCH("/",N210,1)))</f>
        <v>rock</v>
      </c>
      <c r="S210" s="12">
        <f>(((J210/60)/60)/24)+DATE(1970,1,1)+(-5/24)</f>
        <v>40832.9921412037</v>
      </c>
      <c r="T210" s="12">
        <f>(((I210/60)/60)/24)+DATE(1970,1,1)+(-5/24)</f>
        <v>40893.033807870372</v>
      </c>
    </row>
    <row r="211" spans="1:20" ht="48" x14ac:dyDescent="0.2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>E211/D211*100</f>
        <v>106.69999999999999</v>
      </c>
      <c r="P211" s="8">
        <v>69.266666670000006</v>
      </c>
      <c r="Q211" t="str">
        <f>LEFT(N211,(SEARCH("/",N211,1)-1))</f>
        <v>music</v>
      </c>
      <c r="R211" t="str">
        <f>RIGHT(N211, LEN(N211) - (SEARCH("/",N211,1)))</f>
        <v>indie rock</v>
      </c>
      <c r="S211" s="12">
        <f>(((J211/60)/60)/24)+DATE(1970,1,1)+(-5/24)</f>
        <v>40833.424861111111</v>
      </c>
      <c r="T211" s="12">
        <f>(((I211/60)/60)/24)+DATE(1970,1,1)+(-5/24)</f>
        <v>40863.466527777775</v>
      </c>
    </row>
    <row r="212" spans="1:20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>E212/D212*100</f>
        <v>117</v>
      </c>
      <c r="P212" s="8">
        <v>69.266666670000006</v>
      </c>
      <c r="Q212" t="str">
        <f>LEFT(N212,(SEARCH("/",N212,1)-1))</f>
        <v>music</v>
      </c>
      <c r="R212" t="str">
        <f>RIGHT(N212, LEN(N212) - (SEARCH("/",N212,1)))</f>
        <v>rock</v>
      </c>
      <c r="S212" s="12">
        <f>(((J212/60)/60)/24)+DATE(1970,1,1)+(-5/24)</f>
        <v>40837.835057870368</v>
      </c>
      <c r="T212" s="12">
        <f>(((I212/60)/60)/24)+DATE(1970,1,1)+(-5/24)</f>
        <v>40882.876724537033</v>
      </c>
    </row>
    <row r="213" spans="1:20" ht="48" x14ac:dyDescent="0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>E213/D213*100</f>
        <v>111.31</v>
      </c>
      <c r="P213" s="8">
        <v>69.266666670000006</v>
      </c>
      <c r="Q213" t="str">
        <f>LEFT(N213,(SEARCH("/",N213,1)-1))</f>
        <v>publishing</v>
      </c>
      <c r="R213" t="str">
        <f>RIGHT(N213, LEN(N213) - (SEARCH("/",N213,1)))</f>
        <v>radio &amp; podcasts</v>
      </c>
      <c r="S213" s="12">
        <f>(((J213/60)/60)/24)+DATE(1970,1,1)+(-5/24)</f>
        <v>40840.407453703701</v>
      </c>
      <c r="T213" s="12">
        <f>(((I213/60)/60)/24)+DATE(1970,1,1)+(-5/24)</f>
        <v>40899.916666666664</v>
      </c>
    </row>
    <row r="214" spans="1:20" ht="48" x14ac:dyDescent="0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>E214/D214*100</f>
        <v>153.33333333333334</v>
      </c>
      <c r="P214" s="8">
        <v>69.266666670000006</v>
      </c>
      <c r="Q214" t="str">
        <f>LEFT(N214,(SEARCH("/",N214,1)-1))</f>
        <v>film &amp; video</v>
      </c>
      <c r="R214" t="str">
        <f>RIGHT(N214, LEN(N214) - (SEARCH("/",N214,1)))</f>
        <v>shorts</v>
      </c>
      <c r="S214" s="12">
        <f>(((J214/60)/60)/24)+DATE(1970,1,1)+(-5/24)</f>
        <v>40844.483310185184</v>
      </c>
      <c r="T214" s="12">
        <f>(((I214/60)/60)/24)+DATE(1970,1,1)+(-5/24)</f>
        <v>40904.524976851848</v>
      </c>
    </row>
    <row r="215" spans="1:20" ht="48" x14ac:dyDescent="0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>E215/D215*100</f>
        <v>114.12500000000001</v>
      </c>
      <c r="P215" s="8">
        <v>69.266666670000006</v>
      </c>
      <c r="Q215" t="str">
        <f>LEFT(N215,(SEARCH("/",N215,1)-1))</f>
        <v>music</v>
      </c>
      <c r="R215" t="str">
        <f>RIGHT(N215, LEN(N215) - (SEARCH("/",N215,1)))</f>
        <v>rock</v>
      </c>
      <c r="S215" s="12">
        <f>(((J215/60)/60)/24)+DATE(1970,1,1)+(-5/24)</f>
        <v>40844.842546296291</v>
      </c>
      <c r="T215" s="12">
        <f>(((I215/60)/60)/24)+DATE(1970,1,1)+(-5/24)</f>
        <v>40889.884212962963</v>
      </c>
    </row>
    <row r="216" spans="1:20" ht="48" x14ac:dyDescent="0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>E216/D216*100</f>
        <v>102.6375</v>
      </c>
      <c r="P216" s="8">
        <v>69.266666670000006</v>
      </c>
      <c r="Q216" t="str">
        <f>LEFT(N216,(SEARCH("/",N216,1)-1))</f>
        <v>music</v>
      </c>
      <c r="R216" t="str">
        <f>RIGHT(N216, LEN(N216) - (SEARCH("/",N216,1)))</f>
        <v>pop</v>
      </c>
      <c r="S216" s="12">
        <f>(((J216/60)/60)/24)+DATE(1970,1,1)+(-5/24)</f>
        <v>40844.941423611104</v>
      </c>
      <c r="T216" s="12">
        <f>(((I216/60)/60)/24)+DATE(1970,1,1)+(-5/24)</f>
        <v>40874.983090277776</v>
      </c>
    </row>
    <row r="217" spans="1:20" ht="48" x14ac:dyDescent="0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>E217/D217*100</f>
        <v>30.9</v>
      </c>
      <c r="P217" s="8">
        <v>69.266666670000006</v>
      </c>
      <c r="Q217" t="str">
        <f>LEFT(N217,(SEARCH("/",N217,1)-1))</f>
        <v>music</v>
      </c>
      <c r="R217" t="str">
        <f>RIGHT(N217, LEN(N217) - (SEARCH("/",N217,1)))</f>
        <v>jazz</v>
      </c>
      <c r="S217" s="12">
        <f>(((J217/60)/60)/24)+DATE(1970,1,1)+(-5/24)</f>
        <v>40846.962685185179</v>
      </c>
      <c r="T217" s="12">
        <f>(((I217/60)/60)/24)+DATE(1970,1,1)+(-5/24)</f>
        <v>40889.004351851851</v>
      </c>
    </row>
    <row r="218" spans="1:20" ht="48" x14ac:dyDescent="0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>E218/D218*100</f>
        <v>102.6375</v>
      </c>
      <c r="P218" s="8">
        <v>69.266666670000006</v>
      </c>
      <c r="Q218" t="str">
        <f>LEFT(N218,(SEARCH("/",N218,1)-1))</f>
        <v>music</v>
      </c>
      <c r="R218" t="str">
        <f>RIGHT(N218, LEN(N218) - (SEARCH("/",N218,1)))</f>
        <v>pop</v>
      </c>
      <c r="S218" s="12">
        <f>(((J218/60)/60)/24)+DATE(1970,1,1)+(-5/24)</f>
        <v>40847.99</v>
      </c>
      <c r="T218" s="12">
        <f>(((I218/60)/60)/24)+DATE(1970,1,1)+(-5/24)</f>
        <v>40908.031666666662</v>
      </c>
    </row>
    <row r="219" spans="1:20" ht="48" x14ac:dyDescent="0.2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>E219/D219*100</f>
        <v>109.35829457364341</v>
      </c>
      <c r="P219" s="8">
        <v>69.266666670000006</v>
      </c>
      <c r="Q219" t="str">
        <f>LEFT(N219,(SEARCH("/",N219,1)-1))</f>
        <v>music</v>
      </c>
      <c r="R219" t="str">
        <f>RIGHT(N219, LEN(N219) - (SEARCH("/",N219,1)))</f>
        <v>indie rock</v>
      </c>
      <c r="S219" s="12">
        <f>(((J219/60)/60)/24)+DATE(1970,1,1)+(-5/24)</f>
        <v>40849.902731481481</v>
      </c>
      <c r="T219" s="12">
        <f>(((I219/60)/60)/24)+DATE(1970,1,1)+(-5/24)</f>
        <v>40889.944398148145</v>
      </c>
    </row>
    <row r="220" spans="1:20" ht="48" x14ac:dyDescent="0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>E220/D220*100</f>
        <v>116.52013333333333</v>
      </c>
      <c r="P220" s="8">
        <v>69.266666670000006</v>
      </c>
      <c r="Q220" t="str">
        <f>LEFT(N220,(SEARCH("/",N220,1)-1))</f>
        <v>music</v>
      </c>
      <c r="R220" t="str">
        <f>RIGHT(N220, LEN(N220) - (SEARCH("/",N220,1)))</f>
        <v>indie rock</v>
      </c>
      <c r="S220" s="12">
        <f>(((J220/60)/60)/24)+DATE(1970,1,1)+(-5/24)</f>
        <v>40852.68136574074</v>
      </c>
      <c r="T220" s="12">
        <f>(((I220/60)/60)/24)+DATE(1970,1,1)+(-5/24)</f>
        <v>40883.040972222218</v>
      </c>
    </row>
    <row r="221" spans="1:20" ht="32" x14ac:dyDescent="0.2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>E221/D221*100</f>
        <v>132.19</v>
      </c>
      <c r="P221" s="8">
        <v>69.266666670000006</v>
      </c>
      <c r="Q221" t="str">
        <f>LEFT(N221,(SEARCH("/",N221,1)-1))</f>
        <v>publishing</v>
      </c>
      <c r="R221" t="str">
        <f>RIGHT(N221, LEN(N221) - (SEARCH("/",N221,1)))</f>
        <v>nonfiction</v>
      </c>
      <c r="S221" s="12">
        <f>(((J221/60)/60)/24)+DATE(1970,1,1)+(-5/24)</f>
        <v>40854.536932870367</v>
      </c>
      <c r="T221" s="12">
        <f>(((I221/60)/60)/24)+DATE(1970,1,1)+(-5/24)</f>
        <v>40884.536932870367</v>
      </c>
    </row>
    <row r="222" spans="1:20" ht="48" x14ac:dyDescent="0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>E222/D222*100</f>
        <v>11.458333333333332</v>
      </c>
      <c r="P222" s="8">
        <v>69.266666670000006</v>
      </c>
      <c r="Q222" t="str">
        <f>LEFT(N222,(SEARCH("/",N222,1)-1))</f>
        <v>publishing</v>
      </c>
      <c r="R222" t="str">
        <f>RIGHT(N222, LEN(N222) - (SEARCH("/",N222,1)))</f>
        <v>children's books</v>
      </c>
      <c r="S222" s="12">
        <f>(((J222/60)/60)/24)+DATE(1970,1,1)+(-5/24)</f>
        <v>40855.556759259256</v>
      </c>
      <c r="T222" s="12">
        <f>(((I222/60)/60)/24)+DATE(1970,1,1)+(-5/24)</f>
        <v>40895.556759259256</v>
      </c>
    </row>
    <row r="223" spans="1:20" ht="48" x14ac:dyDescent="0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>E223/D223*100</f>
        <v>4.5985132395404564</v>
      </c>
      <c r="P223" s="8">
        <v>69.266666670000006</v>
      </c>
      <c r="Q223" t="str">
        <f>LEFT(N223,(SEARCH("/",N223,1)-1))</f>
        <v>film &amp; video</v>
      </c>
      <c r="R223" t="str">
        <f>RIGHT(N223, LEN(N223) - (SEARCH("/",N223,1)))</f>
        <v>animation</v>
      </c>
      <c r="S223" s="12">
        <f>(((J223/60)/60)/24)+DATE(1970,1,1)+(-5/24)</f>
        <v>40858.553807870368</v>
      </c>
      <c r="T223" s="12">
        <f>(((I223/60)/60)/24)+DATE(1970,1,1)+(-5/24)</f>
        <v>40900.553807870368</v>
      </c>
    </row>
    <row r="224" spans="1:20" ht="48" x14ac:dyDescent="0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>E224/D224*100</f>
        <v>100.69999999999999</v>
      </c>
      <c r="P224" s="8">
        <v>69.266666670000006</v>
      </c>
      <c r="Q224" t="str">
        <f>LEFT(N224,(SEARCH("/",N224,1)-1))</f>
        <v>music</v>
      </c>
      <c r="R224" t="str">
        <f>RIGHT(N224, LEN(N224) - (SEARCH("/",N224,1)))</f>
        <v>indie rock</v>
      </c>
      <c r="S224" s="12">
        <f>(((J224/60)/60)/24)+DATE(1970,1,1)+(-5/24)</f>
        <v>40860.462175925924</v>
      </c>
      <c r="T224" s="12">
        <f>(((I224/60)/60)/24)+DATE(1970,1,1)+(-5/24)</f>
        <v>40890.999305555553</v>
      </c>
    </row>
    <row r="225" spans="1:20" ht="48" x14ac:dyDescent="0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>E225/D225*100</f>
        <v>103.33333333333334</v>
      </c>
      <c r="P225" s="8">
        <v>69.266666670000006</v>
      </c>
      <c r="Q225" t="str">
        <f>LEFT(N225,(SEARCH("/",N225,1)-1))</f>
        <v>film &amp; video</v>
      </c>
      <c r="R225" t="str">
        <f>RIGHT(N225, LEN(N225) - (SEARCH("/",N225,1)))</f>
        <v>shorts</v>
      </c>
      <c r="S225" s="12">
        <f>(((J225/60)/60)/24)+DATE(1970,1,1)+(-5/24)</f>
        <v>40861.065833333334</v>
      </c>
      <c r="T225" s="12">
        <f>(((I225/60)/60)/24)+DATE(1970,1,1)+(-5/24)</f>
        <v>40921.065833333334</v>
      </c>
    </row>
    <row r="226" spans="1:20" ht="48" x14ac:dyDescent="0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>E226/D226*100</f>
        <v>113.46153846153845</v>
      </c>
      <c r="P226" s="8">
        <v>69.266666670000006</v>
      </c>
      <c r="Q226" t="str">
        <f>LEFT(N226,(SEARCH("/",N226,1)-1))</f>
        <v>film &amp; video</v>
      </c>
      <c r="R226" t="str">
        <f>RIGHT(N226, LEN(N226) - (SEARCH("/",N226,1)))</f>
        <v>documentary</v>
      </c>
      <c r="S226" s="12">
        <f>(((J226/60)/60)/24)+DATE(1970,1,1)+(-5/24)</f>
        <v>40862.28460648148</v>
      </c>
      <c r="T226" s="12">
        <f>(((I226/60)/60)/24)+DATE(1970,1,1)+(-5/24)</f>
        <v>40897.28460648148</v>
      </c>
    </row>
    <row r="227" spans="1:20" ht="48" x14ac:dyDescent="0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>E227/D227*100</f>
        <v>3</v>
      </c>
      <c r="P227" s="8">
        <v>69.266666670000006</v>
      </c>
      <c r="Q227" t="str">
        <f>LEFT(N227,(SEARCH("/",N227,1)-1))</f>
        <v>publishing</v>
      </c>
      <c r="R227" t="str">
        <f>RIGHT(N227, LEN(N227) - (SEARCH("/",N227,1)))</f>
        <v>children's books</v>
      </c>
      <c r="S227" s="12">
        <f>(((J227/60)/60)/24)+DATE(1970,1,1)+(-5/24)</f>
        <v>40862.805023148147</v>
      </c>
      <c r="T227" s="12">
        <f>(((I227/60)/60)/24)+DATE(1970,1,1)+(-5/24)</f>
        <v>40892.805023148147</v>
      </c>
    </row>
    <row r="228" spans="1:20" ht="48" x14ac:dyDescent="0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>E228/D228*100</f>
        <v>1.7000000000000002</v>
      </c>
      <c r="P228" s="8">
        <v>69.266666670000006</v>
      </c>
      <c r="Q228" t="str">
        <f>LEFT(N228,(SEARCH("/",N228,1)-1))</f>
        <v>publishing</v>
      </c>
      <c r="R228" t="str">
        <f>RIGHT(N228, LEN(N228) - (SEARCH("/",N228,1)))</f>
        <v>fiction</v>
      </c>
      <c r="S228" s="12">
        <f>(((J228/60)/60)/24)+DATE(1970,1,1)+(-5/24)</f>
        <v>40862.851793981477</v>
      </c>
      <c r="T228" s="12">
        <f>(((I228/60)/60)/24)+DATE(1970,1,1)+(-5/24)</f>
        <v>40892.851793981477</v>
      </c>
    </row>
    <row r="229" spans="1:20" ht="48" x14ac:dyDescent="0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>E229/D229*100</f>
        <v>100.61</v>
      </c>
      <c r="P229" s="8">
        <v>69.266666670000006</v>
      </c>
      <c r="Q229" t="str">
        <f>LEFT(N229,(SEARCH("/",N229,1)-1))</f>
        <v>film &amp; video</v>
      </c>
      <c r="R229" t="str">
        <f>RIGHT(N229, LEN(N229) - (SEARCH("/",N229,1)))</f>
        <v>documentary</v>
      </c>
      <c r="S229" s="12">
        <f>(((J229/60)/60)/24)+DATE(1970,1,1)+(-5/24)</f>
        <v>40864.833923611113</v>
      </c>
      <c r="T229" s="12">
        <f>(((I229/60)/60)/24)+DATE(1970,1,1)+(-5/24)</f>
        <v>40894.832638888889</v>
      </c>
    </row>
    <row r="230" spans="1:20" ht="48" x14ac:dyDescent="0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>E230/D230*100</f>
        <v>123.61999999999999</v>
      </c>
      <c r="P230" s="8">
        <v>69.266666670000006</v>
      </c>
      <c r="Q230" t="str">
        <f>LEFT(N230,(SEARCH("/",N230,1)-1))</f>
        <v>music</v>
      </c>
      <c r="R230" t="str">
        <f>RIGHT(N230, LEN(N230) - (SEARCH("/",N230,1)))</f>
        <v>indie rock</v>
      </c>
      <c r="S230" s="12">
        <f>(((J230/60)/60)/24)+DATE(1970,1,1)+(-5/24)</f>
        <v>40865.658807870372</v>
      </c>
      <c r="T230" s="12">
        <f>(((I230/60)/60)/24)+DATE(1970,1,1)+(-5/24)</f>
        <v>40902</v>
      </c>
    </row>
    <row r="231" spans="1:20" ht="48" x14ac:dyDescent="0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>E231/D231*100</f>
        <v>104.10165000000001</v>
      </c>
      <c r="P231" s="8">
        <v>69.266666670000006</v>
      </c>
      <c r="Q231" t="str">
        <f>LEFT(N231,(SEARCH("/",N231,1)-1))</f>
        <v>film &amp; video</v>
      </c>
      <c r="R231" t="str">
        <f>RIGHT(N231, LEN(N231) - (SEARCH("/",N231,1)))</f>
        <v>documentary</v>
      </c>
      <c r="S231" s="12">
        <f>(((J231/60)/60)/24)+DATE(1970,1,1)+(-5/24)</f>
        <v>40868.011481481481</v>
      </c>
      <c r="T231" s="12">
        <f>(((I231/60)/60)/24)+DATE(1970,1,1)+(-5/24)</f>
        <v>40909.124305555553</v>
      </c>
    </row>
    <row r="232" spans="1:20" ht="48" x14ac:dyDescent="0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>E232/D232*100</f>
        <v>100.60706666666665</v>
      </c>
      <c r="P232" s="8">
        <v>69.266666670000006</v>
      </c>
      <c r="Q232" t="str">
        <f>LEFT(N232,(SEARCH("/",N232,1)-1))</f>
        <v>music</v>
      </c>
      <c r="R232" t="str">
        <f>RIGHT(N232, LEN(N232) - (SEARCH("/",N232,1)))</f>
        <v>rock</v>
      </c>
      <c r="S232" s="12">
        <f>(((J232/60)/60)/24)+DATE(1970,1,1)+(-5/24)</f>
        <v>40869.466840277775</v>
      </c>
      <c r="T232" s="12">
        <f>(((I232/60)/60)/24)+DATE(1970,1,1)+(-5/24)</f>
        <v>40929.134027777778</v>
      </c>
    </row>
    <row r="233" spans="1:20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>E233/D233*100</f>
        <v>101.33294117647058</v>
      </c>
      <c r="P233" s="8">
        <v>69.266666670000006</v>
      </c>
      <c r="Q233" t="str">
        <f>LEFT(N233,(SEARCH("/",N233,1)-1))</f>
        <v>film &amp; video</v>
      </c>
      <c r="R233" t="str">
        <f>RIGHT(N233, LEN(N233) - (SEARCH("/",N233,1)))</f>
        <v>documentary</v>
      </c>
      <c r="S233" s="12">
        <f>(((J233/60)/60)/24)+DATE(1970,1,1)+(-5/24)</f>
        <v>40870.566076388888</v>
      </c>
      <c r="T233" s="12">
        <f>(((I233/60)/60)/24)+DATE(1970,1,1)+(-5/24)</f>
        <v>40915.566076388888</v>
      </c>
    </row>
    <row r="234" spans="1:20" ht="32" x14ac:dyDescent="0.2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>E234/D234*100</f>
        <v>100.03299999999999</v>
      </c>
      <c r="P234" s="8">
        <v>69.266666670000006</v>
      </c>
      <c r="Q234" t="str">
        <f>LEFT(N234,(SEARCH("/",N234,1)-1))</f>
        <v>music</v>
      </c>
      <c r="R234" t="str">
        <f>RIGHT(N234, LEN(N234) - (SEARCH("/",N234,1)))</f>
        <v>rock</v>
      </c>
      <c r="S234" s="12">
        <f>(((J234/60)/60)/24)+DATE(1970,1,1)+(-5/24)</f>
        <v>40875.961331018516</v>
      </c>
      <c r="T234" s="12">
        <f>(((I234/60)/60)/24)+DATE(1970,1,1)+(-5/24)</f>
        <v>40935.961331018516</v>
      </c>
    </row>
    <row r="235" spans="1:20" ht="48" x14ac:dyDescent="0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>E235/D235*100</f>
        <v>0.8</v>
      </c>
      <c r="P235" s="8">
        <v>69.266666670000006</v>
      </c>
      <c r="Q235" t="str">
        <f>LEFT(N235,(SEARCH("/",N235,1)-1))</f>
        <v>music</v>
      </c>
      <c r="R235" t="str">
        <f>RIGHT(N235, LEN(N235) - (SEARCH("/",N235,1)))</f>
        <v>indie rock</v>
      </c>
      <c r="S235" s="12">
        <f>(((J235/60)/60)/24)+DATE(1970,1,1)+(-5/24)</f>
        <v>40877.042662037034</v>
      </c>
      <c r="T235" s="12">
        <f>(((I235/60)/60)/24)+DATE(1970,1,1)+(-5/24)</f>
        <v>40922.042662037034</v>
      </c>
    </row>
    <row r="236" spans="1:20" ht="48" x14ac:dyDescent="0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>E236/D236*100</f>
        <v>2.8000000000000003</v>
      </c>
      <c r="P236" s="8">
        <v>69.266666670000006</v>
      </c>
      <c r="Q236" t="str">
        <f>LEFT(N236,(SEARCH("/",N236,1)-1))</f>
        <v>music</v>
      </c>
      <c r="R236" t="str">
        <f>RIGHT(N236, LEN(N236) - (SEARCH("/",N236,1)))</f>
        <v>indie rock</v>
      </c>
      <c r="S236" s="12">
        <f>(((J236/60)/60)/24)+DATE(1970,1,1)+(-5/24)</f>
        <v>40878.549884259257</v>
      </c>
      <c r="T236" s="12">
        <f>(((I236/60)/60)/24)+DATE(1970,1,1)+(-5/24)</f>
        <v>40923.549884259257</v>
      </c>
    </row>
    <row r="237" spans="1:20" ht="48" x14ac:dyDescent="0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>E237/D237*100</f>
        <v>126</v>
      </c>
      <c r="P237" s="8">
        <v>69.266666670000006</v>
      </c>
      <c r="Q237" t="str">
        <f>LEFT(N237,(SEARCH("/",N237,1)-1))</f>
        <v>publishing</v>
      </c>
      <c r="R237" t="str">
        <f>RIGHT(N237, LEN(N237) - (SEARCH("/",N237,1)))</f>
        <v>nonfiction</v>
      </c>
      <c r="S237" s="12">
        <f>(((J237/60)/60)/24)+DATE(1970,1,1)+(-5/24)</f>
        <v>40879.587349537032</v>
      </c>
      <c r="T237" s="12">
        <f>(((I237/60)/60)/24)+DATE(1970,1,1)+(-5/24)</f>
        <v>40930.041666666664</v>
      </c>
    </row>
    <row r="238" spans="1:20" ht="48" x14ac:dyDescent="0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>E238/D238*100</f>
        <v>0.28667813379201834</v>
      </c>
      <c r="P238" s="8">
        <v>69.266666670000006</v>
      </c>
      <c r="Q238" t="str">
        <f>LEFT(N238,(SEARCH("/",N238,1)-1))</f>
        <v>film &amp; video</v>
      </c>
      <c r="R238" t="str">
        <f>RIGHT(N238, LEN(N238) - (SEARCH("/",N238,1)))</f>
        <v>animation</v>
      </c>
      <c r="S238" s="12">
        <f>(((J238/60)/60)/24)+DATE(1970,1,1)+(-5/24)</f>
        <v>40882.273333333331</v>
      </c>
      <c r="T238" s="12">
        <f>(((I238/60)/60)/24)+DATE(1970,1,1)+(-5/24)</f>
        <v>40913.272916666661</v>
      </c>
    </row>
    <row r="239" spans="1:20" ht="48" x14ac:dyDescent="0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>E239/D239*100</f>
        <v>0</v>
      </c>
      <c r="P239" s="8">
        <v>69.266666670000006</v>
      </c>
      <c r="Q239" t="str">
        <f>LEFT(N239,(SEARCH("/",N239,1)-1))</f>
        <v>music</v>
      </c>
      <c r="R239" t="str">
        <f>RIGHT(N239, LEN(N239) - (SEARCH("/",N239,1)))</f>
        <v>jazz</v>
      </c>
      <c r="S239" s="12">
        <f>(((J239/60)/60)/24)+DATE(1970,1,1)+(-5/24)</f>
        <v>40882.815844907404</v>
      </c>
      <c r="T239" s="12">
        <f>(((I239/60)/60)/24)+DATE(1970,1,1)+(-5/24)</f>
        <v>40926.625</v>
      </c>
    </row>
    <row r="240" spans="1:20" ht="64" x14ac:dyDescent="0.2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>E240/D240*100</f>
        <v>100.88571428571429</v>
      </c>
      <c r="P240" s="8">
        <v>69.266666670000006</v>
      </c>
      <c r="Q240" t="str">
        <f>LEFT(N240,(SEARCH("/",N240,1)-1))</f>
        <v>theater</v>
      </c>
      <c r="R240" t="str">
        <f>RIGHT(N240, LEN(N240) - (SEARCH("/",N240,1)))</f>
        <v>plays</v>
      </c>
      <c r="S240" s="12">
        <f>(((J240/60)/60)/24)+DATE(1970,1,1)+(-5/24)</f>
        <v>40883.740983796291</v>
      </c>
      <c r="T240" s="12">
        <f>(((I240/60)/60)/24)+DATE(1970,1,1)+(-5/24)</f>
        <v>40939.5</v>
      </c>
    </row>
    <row r="241" spans="1:20" ht="32" x14ac:dyDescent="0.2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>E241/D241*100</f>
        <v>0</v>
      </c>
      <c r="P241" s="8">
        <v>69.266666670000006</v>
      </c>
      <c r="Q241" t="str">
        <f>LEFT(N241,(SEARCH("/",N241,1)-1))</f>
        <v>music</v>
      </c>
      <c r="R241" t="str">
        <f>RIGHT(N241, LEN(N241) - (SEARCH("/",N241,1)))</f>
        <v>world music</v>
      </c>
      <c r="S241" s="12">
        <f>(((J241/60)/60)/24)+DATE(1970,1,1)+(-5/24)</f>
        <v>40883.754247685181</v>
      </c>
      <c r="T241" s="12">
        <f>(((I241/60)/60)/24)+DATE(1970,1,1)+(-5/24)</f>
        <v>40913.754247685181</v>
      </c>
    </row>
    <row r="242" spans="1:20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>E242/D242*100</f>
        <v>133.48133333333334</v>
      </c>
      <c r="P242" s="8">
        <v>69.266666670000006</v>
      </c>
      <c r="Q242" t="str">
        <f>LEFT(N242,(SEARCH("/",N242,1)-1))</f>
        <v>theater</v>
      </c>
      <c r="R242" t="str">
        <f>RIGHT(N242, LEN(N242) - (SEARCH("/",N242,1)))</f>
        <v>plays</v>
      </c>
      <c r="S242" s="12">
        <f>(((J242/60)/60)/24)+DATE(1970,1,1)+(-5/24)</f>
        <v>40883.858344907407</v>
      </c>
      <c r="T242" s="12">
        <f>(((I242/60)/60)/24)+DATE(1970,1,1)+(-5/24)</f>
        <v>40926.75</v>
      </c>
    </row>
    <row r="243" spans="1:20" ht="48" x14ac:dyDescent="0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>E243/D243*100</f>
        <v>113.25</v>
      </c>
      <c r="P243" s="8">
        <v>69.266666670000006</v>
      </c>
      <c r="Q243" t="str">
        <f>LEFT(N243,(SEARCH("/",N243,1)-1))</f>
        <v>music</v>
      </c>
      <c r="R243" t="str">
        <f>RIGHT(N243, LEN(N243) - (SEARCH("/",N243,1)))</f>
        <v>indie rock</v>
      </c>
      <c r="S243" s="12">
        <f>(((J243/60)/60)/24)+DATE(1970,1,1)+(-5/24)</f>
        <v>40891.941134259258</v>
      </c>
      <c r="T243" s="12">
        <f>(((I243/60)/60)/24)+DATE(1970,1,1)+(-5/24)</f>
        <v>40951.941134259258</v>
      </c>
    </row>
    <row r="244" spans="1:20" ht="48" x14ac:dyDescent="0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>E244/D244*100</f>
        <v>110.15569230769231</v>
      </c>
      <c r="P244" s="8">
        <v>69.266666670000006</v>
      </c>
      <c r="Q244" t="str">
        <f>LEFT(N244,(SEARCH("/",N244,1)-1))</f>
        <v>film &amp; video</v>
      </c>
      <c r="R244" t="str">
        <f>RIGHT(N244, LEN(N244) - (SEARCH("/",N244,1)))</f>
        <v>documentary</v>
      </c>
      <c r="S244" s="12">
        <f>(((J244/60)/60)/24)+DATE(1970,1,1)+(-5/24)</f>
        <v>40893.3433912037</v>
      </c>
      <c r="T244" s="12">
        <f>(((I244/60)/60)/24)+DATE(1970,1,1)+(-5/24)</f>
        <v>40923.3433912037</v>
      </c>
    </row>
    <row r="245" spans="1:20" ht="48" x14ac:dyDescent="0.2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>E245/D245*100</f>
        <v>128</v>
      </c>
      <c r="P245" s="8">
        <v>69.266666670000006</v>
      </c>
      <c r="Q245" t="str">
        <f>LEFT(N245,(SEARCH("/",N245,1)-1))</f>
        <v>music</v>
      </c>
      <c r="R245" t="str">
        <f>RIGHT(N245, LEN(N245) - (SEARCH("/",N245,1)))</f>
        <v>indie rock</v>
      </c>
      <c r="S245" s="12">
        <f>(((J245/60)/60)/24)+DATE(1970,1,1)+(-5/24)</f>
        <v>40893.784629629627</v>
      </c>
      <c r="T245" s="12">
        <f>(((I245/60)/60)/24)+DATE(1970,1,1)+(-5/24)</f>
        <v>40933.784629629627</v>
      </c>
    </row>
    <row r="246" spans="1:20" ht="32" x14ac:dyDescent="0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>E246/D246*100</f>
        <v>5</v>
      </c>
      <c r="P246" s="8">
        <v>69.266666670000006</v>
      </c>
      <c r="Q246" t="str">
        <f>LEFT(N246,(SEARCH("/",N246,1)-1))</f>
        <v>film &amp; video</v>
      </c>
      <c r="R246" t="str">
        <f>RIGHT(N246, LEN(N246) - (SEARCH("/",N246,1)))</f>
        <v>animation</v>
      </c>
      <c r="S246" s="12">
        <f>(((J246/60)/60)/24)+DATE(1970,1,1)+(-5/24)</f>
        <v>40894.69862268518</v>
      </c>
      <c r="T246" s="12">
        <f>(((I246/60)/60)/24)+DATE(1970,1,1)+(-5/24)</f>
        <v>40954.69862268518</v>
      </c>
    </row>
    <row r="247" spans="1:20" ht="48" x14ac:dyDescent="0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>E247/D247*100</f>
        <v>145.4</v>
      </c>
      <c r="P247" s="8">
        <v>69.266666670000006</v>
      </c>
      <c r="Q247" t="str">
        <f>LEFT(N247,(SEARCH("/",N247,1)-1))</f>
        <v>music</v>
      </c>
      <c r="R247" t="str">
        <f>RIGHT(N247, LEN(N247) - (SEARCH("/",N247,1)))</f>
        <v>rock</v>
      </c>
      <c r="S247" s="12">
        <f>(((J247/60)/60)/24)+DATE(1970,1,1)+(-5/24)</f>
        <v>40895.689641203702</v>
      </c>
      <c r="T247" s="12">
        <f>(((I247/60)/60)/24)+DATE(1970,1,1)+(-5/24)</f>
        <v>40925.689641203702</v>
      </c>
    </row>
    <row r="248" spans="1:20" ht="48" x14ac:dyDescent="0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>E248/D248*100</f>
        <v>100</v>
      </c>
      <c r="P248" s="8">
        <v>69.266666670000006</v>
      </c>
      <c r="Q248" t="str">
        <f>LEFT(N248,(SEARCH("/",N248,1)-1))</f>
        <v>music</v>
      </c>
      <c r="R248" t="str">
        <f>RIGHT(N248, LEN(N248) - (SEARCH("/",N248,1)))</f>
        <v>rock</v>
      </c>
      <c r="S248" s="12">
        <f>(((J248/60)/60)/24)+DATE(1970,1,1)+(-5/24)</f>
        <v>40896.675416666665</v>
      </c>
      <c r="T248" s="12">
        <f>(((I248/60)/60)/24)+DATE(1970,1,1)+(-5/24)</f>
        <v>40924</v>
      </c>
    </row>
    <row r="249" spans="1:20" ht="48" x14ac:dyDescent="0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>E249/D249*100</f>
        <v>262.27999999999997</v>
      </c>
      <c r="P249" s="8">
        <v>69.266666670000006</v>
      </c>
      <c r="Q249" t="str">
        <f>LEFT(N249,(SEARCH("/",N249,1)-1))</f>
        <v>technology</v>
      </c>
      <c r="R249" t="str">
        <f>RIGHT(N249, LEN(N249) - (SEARCH("/",N249,1)))</f>
        <v>hardware</v>
      </c>
      <c r="S249" s="12">
        <f>(((J249/60)/60)/24)+DATE(1970,1,1)+(-5/24)</f>
        <v>40897.880902777775</v>
      </c>
      <c r="T249" s="12">
        <f>(((I249/60)/60)/24)+DATE(1970,1,1)+(-5/24)</f>
        <v>40919.833333333328</v>
      </c>
    </row>
    <row r="250" spans="1:20" ht="48" x14ac:dyDescent="0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>E250/D250*100</f>
        <v>104.62615</v>
      </c>
      <c r="P250" s="8">
        <v>69.266666670000006</v>
      </c>
      <c r="Q250" t="str">
        <f>LEFT(N250,(SEARCH("/",N250,1)-1))</f>
        <v>film &amp; video</v>
      </c>
      <c r="R250" t="str">
        <f>RIGHT(N250, LEN(N250) - (SEARCH("/",N250,1)))</f>
        <v>documentary</v>
      </c>
      <c r="S250" s="12">
        <f>(((J250/60)/60)/24)+DATE(1970,1,1)+(-5/24)</f>
        <v>40904.529861111107</v>
      </c>
      <c r="T250" s="12">
        <f>(((I250/60)/60)/24)+DATE(1970,1,1)+(-5/24)</f>
        <v>40929.529861111107</v>
      </c>
    </row>
    <row r="251" spans="1:20" ht="48" x14ac:dyDescent="0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>E251/D251*100</f>
        <v>162.6</v>
      </c>
      <c r="P251" s="8">
        <v>69.266666670000006</v>
      </c>
      <c r="Q251" t="str">
        <f>LEFT(N251,(SEARCH("/",N251,1)-1))</f>
        <v>games</v>
      </c>
      <c r="R251" t="str">
        <f>RIGHT(N251, LEN(N251) - (SEARCH("/",N251,1)))</f>
        <v>tabletop games</v>
      </c>
      <c r="S251" s="12">
        <f>(((J251/60)/60)/24)+DATE(1970,1,1)+(-5/24)</f>
        <v>40906.579247685186</v>
      </c>
      <c r="T251" s="12">
        <f>(((I251/60)/60)/24)+DATE(1970,1,1)+(-5/24)</f>
        <v>40936.579247685186</v>
      </c>
    </row>
    <row r="252" spans="1:20" ht="48" x14ac:dyDescent="0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>E252/D252*100</f>
        <v>143.94736842105263</v>
      </c>
      <c r="P252" s="8">
        <v>69.266666670000006</v>
      </c>
      <c r="Q252" t="str">
        <f>LEFT(N252,(SEARCH("/",N252,1)-1))</f>
        <v>publishing</v>
      </c>
      <c r="R252" t="str">
        <f>RIGHT(N252, LEN(N252) - (SEARCH("/",N252,1)))</f>
        <v>nonfiction</v>
      </c>
      <c r="S252" s="12">
        <f>(((J252/60)/60)/24)+DATE(1970,1,1)+(-5/24)</f>
        <v>40909.440868055557</v>
      </c>
      <c r="T252" s="12">
        <f>(((I252/60)/60)/24)+DATE(1970,1,1)+(-5/24)</f>
        <v>40937.440868055557</v>
      </c>
    </row>
    <row r="253" spans="1:20" ht="48" x14ac:dyDescent="0.2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>E253/D253*100</f>
        <v>106.99047619047619</v>
      </c>
      <c r="P253" s="8">
        <v>69.266666670000006</v>
      </c>
      <c r="Q253" t="str">
        <f>LEFT(N253,(SEARCH("/",N253,1)-1))</f>
        <v>music</v>
      </c>
      <c r="R253" t="str">
        <f>RIGHT(N253, LEN(N253) - (SEARCH("/",N253,1)))</f>
        <v>indie rock</v>
      </c>
      <c r="S253" s="12">
        <f>(((J253/60)/60)/24)+DATE(1970,1,1)+(-5/24)</f>
        <v>40911.601539351846</v>
      </c>
      <c r="T253" s="12">
        <f>(((I253/60)/60)/24)+DATE(1970,1,1)+(-5/24)</f>
        <v>40932.601539351846</v>
      </c>
    </row>
    <row r="254" spans="1:20" ht="16" x14ac:dyDescent="0.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>E254/D254*100</f>
        <v>140.44444444444443</v>
      </c>
      <c r="P254" s="8">
        <v>69.266666670000006</v>
      </c>
      <c r="Q254" t="str">
        <f>LEFT(N254,(SEARCH("/",N254,1)-1))</f>
        <v>film &amp; video</v>
      </c>
      <c r="R254" t="str">
        <f>RIGHT(N254, LEN(N254) - (SEARCH("/",N254,1)))</f>
        <v>shorts</v>
      </c>
      <c r="S254" s="12">
        <f>(((J254/60)/60)/24)+DATE(1970,1,1)+(-5/24)</f>
        <v>40918.530601851846</v>
      </c>
      <c r="T254" s="12">
        <f>(((I254/60)/60)/24)+DATE(1970,1,1)+(-5/24)</f>
        <v>40943.530601851846</v>
      </c>
    </row>
    <row r="255" spans="1:20" ht="16" x14ac:dyDescent="0.2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>E255/D255*100</f>
        <v>114.5</v>
      </c>
      <c r="P255" s="8">
        <v>69.266666670000006</v>
      </c>
      <c r="Q255" t="str">
        <f>LEFT(N255,(SEARCH("/",N255,1)-1))</f>
        <v>music</v>
      </c>
      <c r="R255" t="str">
        <f>RIGHT(N255, LEN(N255) - (SEARCH("/",N255,1)))</f>
        <v>indie rock</v>
      </c>
      <c r="S255" s="12">
        <f>(((J255/60)/60)/24)+DATE(1970,1,1)+(-5/24)</f>
        <v>40920.696562500001</v>
      </c>
      <c r="T255" s="12">
        <f>(((I255/60)/60)/24)+DATE(1970,1,1)+(-5/24)</f>
        <v>40951.696562500001</v>
      </c>
    </row>
    <row r="256" spans="1:20" ht="48" x14ac:dyDescent="0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>E256/D256*100</f>
        <v>4.5</v>
      </c>
      <c r="P256" s="8">
        <v>69.266666670000006</v>
      </c>
      <c r="Q256" t="str">
        <f>LEFT(N256,(SEARCH("/",N256,1)-1))</f>
        <v>music</v>
      </c>
      <c r="R256" t="str">
        <f>RIGHT(N256, LEN(N256) - (SEARCH("/",N256,1)))</f>
        <v>jazz</v>
      </c>
      <c r="S256" s="12">
        <f>(((J256/60)/60)/24)+DATE(1970,1,1)+(-5/24)</f>
        <v>40920.909328703703</v>
      </c>
      <c r="T256" s="12">
        <f>(((I256/60)/60)/24)+DATE(1970,1,1)+(-5/24)</f>
        <v>40950.909328703703</v>
      </c>
    </row>
    <row r="257" spans="1:20" ht="48" x14ac:dyDescent="0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>E257/D257*100</f>
        <v>117.96376666666666</v>
      </c>
      <c r="P257" s="8">
        <v>69.266666670000006</v>
      </c>
      <c r="Q257" t="str">
        <f>LEFT(N257,(SEARCH("/",N257,1)-1))</f>
        <v>music</v>
      </c>
      <c r="R257" t="str">
        <f>RIGHT(N257, LEN(N257) - (SEARCH("/",N257,1)))</f>
        <v>rock</v>
      </c>
      <c r="S257" s="12">
        <f>(((J257/60)/60)/24)+DATE(1970,1,1)+(-5/24)</f>
        <v>40921.711006944446</v>
      </c>
      <c r="T257" s="12">
        <f>(((I257/60)/60)/24)+DATE(1970,1,1)+(-5/24)</f>
        <v>40951.711006944446</v>
      </c>
    </row>
    <row r="258" spans="1:20" ht="48" x14ac:dyDescent="0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>E258/D258*100</f>
        <v>114.99999999999999</v>
      </c>
      <c r="P258" s="8">
        <v>69.266666670000006</v>
      </c>
      <c r="Q258" t="str">
        <f>LEFT(N258,(SEARCH("/",N258,1)-1))</f>
        <v>theater</v>
      </c>
      <c r="R258" t="str">
        <f>RIGHT(N258, LEN(N258) - (SEARCH("/",N258,1)))</f>
        <v>plays</v>
      </c>
      <c r="S258" s="12">
        <f>(((J258/60)/60)/24)+DATE(1970,1,1)+(-5/24)</f>
        <v>40923.521620370368</v>
      </c>
      <c r="T258" s="12">
        <f>(((I258/60)/60)/24)+DATE(1970,1,1)+(-5/24)</f>
        <v>40953.521620370368</v>
      </c>
    </row>
    <row r="259" spans="1:20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>E259/D259*100</f>
        <v>100.73333333333335</v>
      </c>
      <c r="P259" s="8">
        <v>69.266666670000006</v>
      </c>
      <c r="Q259" t="str">
        <f>LEFT(N259,(SEARCH("/",N259,1)-1))</f>
        <v>film &amp; video</v>
      </c>
      <c r="R259" t="str">
        <f>RIGHT(N259, LEN(N259) - (SEARCH("/",N259,1)))</f>
        <v>documentary</v>
      </c>
      <c r="S259" s="12">
        <f>(((J259/60)/60)/24)+DATE(1970,1,1)+(-5/24)</f>
        <v>40924.44253472222</v>
      </c>
      <c r="T259" s="12">
        <f>(((I259/60)/60)/24)+DATE(1970,1,1)+(-5/24)</f>
        <v>40954.44253472222</v>
      </c>
    </row>
    <row r="260" spans="1:20" ht="48" x14ac:dyDescent="0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>E260/D260*100</f>
        <v>137.11066666666665</v>
      </c>
      <c r="P260" s="8">
        <v>69.266666670000006</v>
      </c>
      <c r="Q260" t="str">
        <f>LEFT(N260,(SEARCH("/",N260,1)-1))</f>
        <v>music</v>
      </c>
      <c r="R260" t="str">
        <f>RIGHT(N260, LEN(N260) - (SEARCH("/",N260,1)))</f>
        <v>rock</v>
      </c>
      <c r="S260" s="12">
        <f>(((J260/60)/60)/24)+DATE(1970,1,1)+(-5/24)</f>
        <v>40925.391331018516</v>
      </c>
      <c r="T260" s="12">
        <f>(((I260/60)/60)/24)+DATE(1970,1,1)+(-5/24)</f>
        <v>40978.999305555553</v>
      </c>
    </row>
    <row r="261" spans="1:20" ht="48" x14ac:dyDescent="0.2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>E261/D261*100</f>
        <v>306.83333333333331</v>
      </c>
      <c r="P261" s="8">
        <v>69.266666670000006</v>
      </c>
      <c r="Q261" t="str">
        <f>LEFT(N261,(SEARCH("/",N261,1)-1))</f>
        <v>music</v>
      </c>
      <c r="R261" t="str">
        <f>RIGHT(N261, LEN(N261) - (SEARCH("/",N261,1)))</f>
        <v>rock</v>
      </c>
      <c r="S261" s="12">
        <f>(((J261/60)/60)/24)+DATE(1970,1,1)+(-5/24)</f>
        <v>40925.839525462965</v>
      </c>
      <c r="T261" s="12">
        <f>(((I261/60)/60)/24)+DATE(1970,1,1)+(-5/24)</f>
        <v>40985.797858796293</v>
      </c>
    </row>
    <row r="262" spans="1:20" ht="48" x14ac:dyDescent="0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>E262/D262*100</f>
        <v>134.88999999999999</v>
      </c>
      <c r="P262" s="8">
        <v>69.266666670000006</v>
      </c>
      <c r="Q262" t="str">
        <f>LEFT(N262,(SEARCH("/",N262,1)-1))</f>
        <v>music</v>
      </c>
      <c r="R262" t="str">
        <f>RIGHT(N262, LEN(N262) - (SEARCH("/",N262,1)))</f>
        <v>rock</v>
      </c>
      <c r="S262" s="12">
        <f>(((J262/60)/60)/24)+DATE(1970,1,1)+(-5/24)</f>
        <v>40926.110729166663</v>
      </c>
      <c r="T262" s="12">
        <f>(((I262/60)/60)/24)+DATE(1970,1,1)+(-5/24)</f>
        <v>40971.110729166663</v>
      </c>
    </row>
    <row r="263" spans="1:20" ht="48" x14ac:dyDescent="0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>E263/D263*100</f>
        <v>0.76923076923076927</v>
      </c>
      <c r="P263" s="8">
        <v>69.266666670000006</v>
      </c>
      <c r="Q263" t="str">
        <f>LEFT(N263,(SEARCH("/",N263,1)-1))</f>
        <v>publishing</v>
      </c>
      <c r="R263" t="str">
        <f>RIGHT(N263, LEN(N263) - (SEARCH("/",N263,1)))</f>
        <v>children's books</v>
      </c>
      <c r="S263" s="12">
        <f>(((J263/60)/60)/24)+DATE(1970,1,1)+(-5/24)</f>
        <v>40926.828645833331</v>
      </c>
      <c r="T263" s="12">
        <f>(((I263/60)/60)/24)+DATE(1970,1,1)+(-5/24)</f>
        <v>40986.786979166667</v>
      </c>
    </row>
    <row r="264" spans="1:20" ht="48" x14ac:dyDescent="0.2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>E264/D264*100</f>
        <v>103.33333333333334</v>
      </c>
      <c r="P264" s="8">
        <v>69.266666670000006</v>
      </c>
      <c r="Q264" t="str">
        <f>LEFT(N264,(SEARCH("/",N264,1)-1))</f>
        <v>music</v>
      </c>
      <c r="R264" t="str">
        <f>RIGHT(N264, LEN(N264) - (SEARCH("/",N264,1)))</f>
        <v>rock</v>
      </c>
      <c r="S264" s="12">
        <f>(((J264/60)/60)/24)+DATE(1970,1,1)+(-5/24)</f>
        <v>40927.265127314815</v>
      </c>
      <c r="T264" s="12">
        <f>(((I264/60)/60)/24)+DATE(1970,1,1)+(-5/24)</f>
        <v>40953.617361111108</v>
      </c>
    </row>
    <row r="265" spans="1:20" ht="48" x14ac:dyDescent="0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>E265/D265*100</f>
        <v>149.07142857142856</v>
      </c>
      <c r="P265" s="8">
        <v>69.266666670000006</v>
      </c>
      <c r="Q265" t="str">
        <f>LEFT(N265,(SEARCH("/",N265,1)-1))</f>
        <v>music</v>
      </c>
      <c r="R265" t="str">
        <f>RIGHT(N265, LEN(N265) - (SEARCH("/",N265,1)))</f>
        <v>rock</v>
      </c>
      <c r="S265" s="12">
        <f>(((J265/60)/60)/24)+DATE(1970,1,1)+(-5/24)</f>
        <v>40927.52344907407</v>
      </c>
      <c r="T265" s="12">
        <f>(((I265/60)/60)/24)+DATE(1970,1,1)+(-5/24)</f>
        <v>40962.52344907407</v>
      </c>
    </row>
    <row r="266" spans="1:20" ht="32" x14ac:dyDescent="0.2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>E266/D266*100</f>
        <v>115.08</v>
      </c>
      <c r="P266" s="8">
        <v>69.266666670000006</v>
      </c>
      <c r="Q266" t="str">
        <f>LEFT(N266,(SEARCH("/",N266,1)-1))</f>
        <v>publishing</v>
      </c>
      <c r="R266" t="str">
        <f>RIGHT(N266, LEN(N266) - (SEARCH("/",N266,1)))</f>
        <v>radio &amp; podcasts</v>
      </c>
      <c r="S266" s="12">
        <f>(((J266/60)/60)/24)+DATE(1970,1,1)+(-5/24)</f>
        <v>40933.593576388885</v>
      </c>
      <c r="T266" s="12">
        <f>(((I266/60)/60)/24)+DATE(1970,1,1)+(-5/24)</f>
        <v>40993.55190972222</v>
      </c>
    </row>
    <row r="267" spans="1:20" ht="64" x14ac:dyDescent="0.2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>E267/D267*100</f>
        <v>100.46</v>
      </c>
      <c r="P267" s="8">
        <v>69.266666670000006</v>
      </c>
      <c r="Q267" t="str">
        <f>LEFT(N267,(SEARCH("/",N267,1)-1))</f>
        <v>film &amp; video</v>
      </c>
      <c r="R267" t="str">
        <f>RIGHT(N267, LEN(N267) - (SEARCH("/",N267,1)))</f>
        <v>documentary</v>
      </c>
      <c r="S267" s="12">
        <f>(((J267/60)/60)/24)+DATE(1970,1,1)+(-5/24)</f>
        <v>40933.648587962962</v>
      </c>
      <c r="T267" s="12">
        <f>(((I267/60)/60)/24)+DATE(1970,1,1)+(-5/24)</f>
        <v>40963.648587962962</v>
      </c>
    </row>
    <row r="268" spans="1:20" ht="32" x14ac:dyDescent="0.2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>E268/D268*100</f>
        <v>114.72</v>
      </c>
      <c r="P268" s="8">
        <v>69.266666670000006</v>
      </c>
      <c r="Q268" t="str">
        <f>LEFT(N268,(SEARCH("/",N268,1)-1))</f>
        <v>music</v>
      </c>
      <c r="R268" t="str">
        <f>RIGHT(N268, LEN(N268) - (SEARCH("/",N268,1)))</f>
        <v>rock</v>
      </c>
      <c r="S268" s="12">
        <f>(((J268/60)/60)/24)+DATE(1970,1,1)+(-5/24)</f>
        <v>40933.648634259262</v>
      </c>
      <c r="T268" s="12">
        <f>(((I268/60)/60)/24)+DATE(1970,1,1)+(-5/24)</f>
        <v>40993.60696759259</v>
      </c>
    </row>
    <row r="269" spans="1:20" ht="48" x14ac:dyDescent="0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>E269/D269*100</f>
        <v>6.7966666666666677</v>
      </c>
      <c r="P269" s="8">
        <v>69.266666670000006</v>
      </c>
      <c r="Q269" t="str">
        <f>LEFT(N269,(SEARCH("/",N269,1)-1))</f>
        <v>film &amp; video</v>
      </c>
      <c r="R269" t="str">
        <f>RIGHT(N269, LEN(N269) - (SEARCH("/",N269,1)))</f>
        <v>animation</v>
      </c>
      <c r="S269" s="12">
        <f>(((J269/60)/60)/24)+DATE(1970,1,1)+(-5/24)</f>
        <v>40934.167812499996</v>
      </c>
      <c r="T269" s="12">
        <f>(((I269/60)/60)/24)+DATE(1970,1,1)+(-5/24)</f>
        <v>40994.126145833332</v>
      </c>
    </row>
    <row r="270" spans="1:20" ht="48" x14ac:dyDescent="0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>E270/D270*100</f>
        <v>131.42857142857142</v>
      </c>
      <c r="P270" s="8">
        <v>69.266666670000006</v>
      </c>
      <c r="Q270" t="str">
        <f>LEFT(N270,(SEARCH("/",N270,1)-1))</f>
        <v>film &amp; video</v>
      </c>
      <c r="R270" t="str">
        <f>RIGHT(N270, LEN(N270) - (SEARCH("/",N270,1)))</f>
        <v>shorts</v>
      </c>
      <c r="S270" s="12">
        <f>(((J270/60)/60)/24)+DATE(1970,1,1)+(-5/24)</f>
        <v>40934.796770833331</v>
      </c>
      <c r="T270" s="12">
        <f>(((I270/60)/60)/24)+DATE(1970,1,1)+(-5/24)</f>
        <v>40964.796770833331</v>
      </c>
    </row>
    <row r="271" spans="1:20" ht="48" x14ac:dyDescent="0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>E271/D271*100</f>
        <v>141.08235294117648</v>
      </c>
      <c r="P271" s="8">
        <v>69.266666670000006</v>
      </c>
      <c r="Q271" t="str">
        <f>LEFT(N271,(SEARCH("/",N271,1)-1))</f>
        <v>games</v>
      </c>
      <c r="R271" t="str">
        <f>RIGHT(N271, LEN(N271) - (SEARCH("/",N271,1)))</f>
        <v>tabletop games</v>
      </c>
      <c r="S271" s="12">
        <f>(((J271/60)/60)/24)+DATE(1970,1,1)+(-5/24)</f>
        <v>40936.470173611109</v>
      </c>
      <c r="T271" s="12">
        <f>(((I271/60)/60)/24)+DATE(1970,1,1)+(-5/24)</f>
        <v>40966.470173611109</v>
      </c>
    </row>
    <row r="272" spans="1:20" ht="48" x14ac:dyDescent="0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>E272/D272*100</f>
        <v>5.7692307692307692</v>
      </c>
      <c r="P272" s="8">
        <v>69.266666670000006</v>
      </c>
      <c r="Q272" t="str">
        <f>LEFT(N272,(SEARCH("/",N272,1)-1))</f>
        <v>music</v>
      </c>
      <c r="R272" t="str">
        <f>RIGHT(N272, LEN(N272) - (SEARCH("/",N272,1)))</f>
        <v>jazz</v>
      </c>
      <c r="S272" s="12">
        <f>(((J272/60)/60)/24)+DATE(1970,1,1)+(-5/24)</f>
        <v>40937.471226851849</v>
      </c>
      <c r="T272" s="12">
        <f>(((I272/60)/60)/24)+DATE(1970,1,1)+(-5/24)</f>
        <v>40968.999305555553</v>
      </c>
    </row>
    <row r="273" spans="1:20" ht="48" x14ac:dyDescent="0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>E273/D273*100</f>
        <v>5.21875</v>
      </c>
      <c r="P273" s="8">
        <v>69.266666670000006</v>
      </c>
      <c r="Q273" t="str">
        <f>LEFT(N273,(SEARCH("/",N273,1)-1))</f>
        <v>publishing</v>
      </c>
      <c r="R273" t="str">
        <f>RIGHT(N273, LEN(N273) - (SEARCH("/",N273,1)))</f>
        <v>children's books</v>
      </c>
      <c r="S273" s="12">
        <f>(((J273/60)/60)/24)+DATE(1970,1,1)+(-5/24)</f>
        <v>40937.854143518518</v>
      </c>
      <c r="T273" s="12">
        <f>(((I273/60)/60)/24)+DATE(1970,1,1)+(-5/24)</f>
        <v>40967.854143518518</v>
      </c>
    </row>
    <row r="274" spans="1:20" ht="48" x14ac:dyDescent="0.2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>E274/D274*100</f>
        <v>120.54285714285714</v>
      </c>
      <c r="P274" s="8">
        <v>69.266666670000006</v>
      </c>
      <c r="Q274" t="str">
        <f>LEFT(N274,(SEARCH("/",N274,1)-1))</f>
        <v>music</v>
      </c>
      <c r="R274" t="str">
        <f>RIGHT(N274, LEN(N274) - (SEARCH("/",N274,1)))</f>
        <v>indie rock</v>
      </c>
      <c r="S274" s="12">
        <f>(((J274/60)/60)/24)+DATE(1970,1,1)+(-5/24)</f>
        <v>40938.811689814815</v>
      </c>
      <c r="T274" s="12">
        <f>(((I274/60)/60)/24)+DATE(1970,1,1)+(-5/24)</f>
        <v>40972.916666666664</v>
      </c>
    </row>
    <row r="275" spans="1:20" ht="48" x14ac:dyDescent="0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>E275/D275*100</f>
        <v>122.40879999999999</v>
      </c>
      <c r="P275" s="8">
        <v>69.266666670000006</v>
      </c>
      <c r="Q275" t="str">
        <f>LEFT(N275,(SEARCH("/",N275,1)-1))</f>
        <v>music</v>
      </c>
      <c r="R275" t="str">
        <f>RIGHT(N275, LEN(N275) - (SEARCH("/",N275,1)))</f>
        <v>pop</v>
      </c>
      <c r="S275" s="12">
        <f>(((J275/60)/60)/24)+DATE(1970,1,1)+(-5/24)</f>
        <v>40939.553449074068</v>
      </c>
      <c r="T275" s="12">
        <f>(((I275/60)/60)/24)+DATE(1970,1,1)+(-5/24)</f>
        <v>40983.957638888889</v>
      </c>
    </row>
    <row r="276" spans="1:20" ht="48" x14ac:dyDescent="0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>E276/D276*100</f>
        <v>265.25</v>
      </c>
      <c r="P276" s="8">
        <v>69.266666670000006</v>
      </c>
      <c r="Q276" t="str">
        <f>LEFT(N276,(SEARCH("/",N276,1)-1))</f>
        <v>music</v>
      </c>
      <c r="R276" t="str">
        <f>RIGHT(N276, LEN(N276) - (SEARCH("/",N276,1)))</f>
        <v>rock</v>
      </c>
      <c r="S276" s="12">
        <f>(((J276/60)/60)/24)+DATE(1970,1,1)+(-5/24)</f>
        <v>40939.629340277774</v>
      </c>
      <c r="T276" s="12">
        <f>(((I276/60)/60)/24)+DATE(1970,1,1)+(-5/24)</f>
        <v>40970.082638888889</v>
      </c>
    </row>
    <row r="277" spans="1:20" ht="48" x14ac:dyDescent="0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>E277/D277*100</f>
        <v>11.600000000000001</v>
      </c>
      <c r="P277" s="8">
        <v>69.266666670000006</v>
      </c>
      <c r="Q277" t="str">
        <f>LEFT(N277,(SEARCH("/",N277,1)-1))</f>
        <v>music</v>
      </c>
      <c r="R277" t="str">
        <f>RIGHT(N277, LEN(N277) - (SEARCH("/",N277,1)))</f>
        <v>world music</v>
      </c>
      <c r="S277" s="12">
        <f>(((J277/60)/60)/24)+DATE(1970,1,1)+(-5/24)</f>
        <v>40939.740439814814</v>
      </c>
      <c r="T277" s="12">
        <f>(((I277/60)/60)/24)+DATE(1970,1,1)+(-5/24)</f>
        <v>40960.740439814814</v>
      </c>
    </row>
    <row r="278" spans="1:20" ht="16" x14ac:dyDescent="0.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>E278/D278*100</f>
        <v>120.51600000000001</v>
      </c>
      <c r="P278" s="8">
        <v>69.266666670000006</v>
      </c>
      <c r="Q278" t="str">
        <f>LEFT(N278,(SEARCH("/",N278,1)-1))</f>
        <v>publishing</v>
      </c>
      <c r="R278" t="str">
        <f>RIGHT(N278, LEN(N278) - (SEARCH("/",N278,1)))</f>
        <v>radio &amp; podcasts</v>
      </c>
      <c r="S278" s="12">
        <f>(((J278/60)/60)/24)+DATE(1970,1,1)+(-5/24)</f>
        <v>40939.771284722221</v>
      </c>
      <c r="T278" s="12">
        <f>(((I278/60)/60)/24)+DATE(1970,1,1)+(-5/24)</f>
        <v>40969.771284722221</v>
      </c>
    </row>
    <row r="279" spans="1:20" ht="48" x14ac:dyDescent="0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>E279/D279*100</f>
        <v>225.94666666666666</v>
      </c>
      <c r="P279" s="8">
        <v>69.266666670000006</v>
      </c>
      <c r="Q279" t="str">
        <f>LEFT(N279,(SEARCH("/",N279,1)-1))</f>
        <v>technology</v>
      </c>
      <c r="R279" t="str">
        <f>RIGHT(N279, LEN(N279) - (SEARCH("/",N279,1)))</f>
        <v>hardware</v>
      </c>
      <c r="S279" s="12">
        <f>(((J279/60)/60)/24)+DATE(1970,1,1)+(-5/24)</f>
        <v>40940.991493055553</v>
      </c>
      <c r="T279" s="12">
        <f>(((I279/60)/60)/24)+DATE(1970,1,1)+(-5/24)</f>
        <v>40969.916666666664</v>
      </c>
    </row>
    <row r="280" spans="1:20" ht="48" x14ac:dyDescent="0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>E280/D280*100</f>
        <v>100</v>
      </c>
      <c r="P280" s="8">
        <v>69.266666670000006</v>
      </c>
      <c r="Q280" t="str">
        <f>LEFT(N280,(SEARCH("/",N280,1)-1))</f>
        <v>music</v>
      </c>
      <c r="R280" t="str">
        <f>RIGHT(N280, LEN(N280) - (SEARCH("/",N280,1)))</f>
        <v>rock</v>
      </c>
      <c r="S280" s="12">
        <f>(((J280/60)/60)/24)+DATE(1970,1,1)+(-5/24)</f>
        <v>40941.444039351853</v>
      </c>
      <c r="T280" s="12">
        <f>(((I280/60)/60)/24)+DATE(1970,1,1)+(-5/24)</f>
        <v>40971.444039351853</v>
      </c>
    </row>
    <row r="281" spans="1:20" ht="48" x14ac:dyDescent="0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>E281/D281*100</f>
        <v>122.10714285714286</v>
      </c>
      <c r="P281" s="8">
        <v>69.266666670000006</v>
      </c>
      <c r="Q281" t="str">
        <f>LEFT(N281,(SEARCH("/",N281,1)-1))</f>
        <v>music</v>
      </c>
      <c r="R281" t="str">
        <f>RIGHT(N281, LEN(N281) - (SEARCH("/",N281,1)))</f>
        <v>rock</v>
      </c>
      <c r="S281" s="12">
        <f>(((J281/60)/60)/24)+DATE(1970,1,1)+(-5/24)</f>
        <v>40945.636979166666</v>
      </c>
      <c r="T281" s="12">
        <f>(((I281/60)/60)/24)+DATE(1970,1,1)+(-5/24)</f>
        <v>40985.595312499994</v>
      </c>
    </row>
    <row r="282" spans="1:20" ht="48" x14ac:dyDescent="0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>E282/D282*100</f>
        <v>100.33333333333334</v>
      </c>
      <c r="P282" s="8">
        <v>69.266666670000006</v>
      </c>
      <c r="Q282" t="str">
        <f>LEFT(N282,(SEARCH("/",N282,1)-1))</f>
        <v>music</v>
      </c>
      <c r="R282" t="str">
        <f>RIGHT(N282, LEN(N282) - (SEARCH("/",N282,1)))</f>
        <v>indie rock</v>
      </c>
      <c r="S282" s="12">
        <f>(((J282/60)/60)/24)+DATE(1970,1,1)+(-5/24)</f>
        <v>40945.905497685184</v>
      </c>
      <c r="T282" s="12">
        <f>(((I282/60)/60)/24)+DATE(1970,1,1)+(-5/24)</f>
        <v>40975.905497685184</v>
      </c>
    </row>
    <row r="283" spans="1:20" ht="48" x14ac:dyDescent="0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>E283/D283*100</f>
        <v>101.6</v>
      </c>
      <c r="P283" s="8">
        <v>69.266666670000006</v>
      </c>
      <c r="Q283" t="str">
        <f>LEFT(N283,(SEARCH("/",N283,1)-1))</f>
        <v>music</v>
      </c>
      <c r="R283" t="str">
        <f>RIGHT(N283, LEN(N283) - (SEARCH("/",N283,1)))</f>
        <v>electronic music</v>
      </c>
      <c r="S283" s="12">
        <f>(((J283/60)/60)/24)+DATE(1970,1,1)+(-5/24)</f>
        <v>40946.673912037033</v>
      </c>
      <c r="T283" s="12">
        <f>(((I283/60)/60)/24)+DATE(1970,1,1)+(-5/24)</f>
        <v>41005.958333333328</v>
      </c>
    </row>
    <row r="284" spans="1:20" ht="32" x14ac:dyDescent="0.2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>E284/D284*100</f>
        <v>100.6</v>
      </c>
      <c r="P284" s="8">
        <v>69.266666670000006</v>
      </c>
      <c r="Q284" t="str">
        <f>LEFT(N284,(SEARCH("/",N284,1)-1))</f>
        <v>music</v>
      </c>
      <c r="R284" t="str">
        <f>RIGHT(N284, LEN(N284) - (SEARCH("/",N284,1)))</f>
        <v>rock</v>
      </c>
      <c r="S284" s="12">
        <f>(((J284/60)/60)/24)+DATE(1970,1,1)+(-5/24)</f>
        <v>40947.83390046296</v>
      </c>
      <c r="T284" s="12">
        <f>(((I284/60)/60)/24)+DATE(1970,1,1)+(-5/24)</f>
        <v>40981.957638888889</v>
      </c>
    </row>
    <row r="285" spans="1:20" ht="32" x14ac:dyDescent="0.2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>E285/D285*100</f>
        <v>104.28333333333333</v>
      </c>
      <c r="P285" s="8">
        <v>69.266666670000006</v>
      </c>
      <c r="Q285" t="str">
        <f>LEFT(N285,(SEARCH("/",N285,1)-1))</f>
        <v>music</v>
      </c>
      <c r="R285" t="str">
        <f>RIGHT(N285, LEN(N285) - (SEARCH("/",N285,1)))</f>
        <v>classical music</v>
      </c>
      <c r="S285" s="12">
        <f>(((J285/60)/60)/24)+DATE(1970,1,1)+(-5/24)</f>
        <v>40947.872395833328</v>
      </c>
      <c r="T285" s="12">
        <f>(((I285/60)/60)/24)+DATE(1970,1,1)+(-5/24)</f>
        <v>40992.830729166664</v>
      </c>
    </row>
    <row r="286" spans="1:20" ht="48" x14ac:dyDescent="0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>E286/D286*100</f>
        <v>106.75857142857143</v>
      </c>
      <c r="P286" s="8">
        <v>69.266666670000006</v>
      </c>
      <c r="Q286" t="str">
        <f>LEFT(N286,(SEARCH("/",N286,1)-1))</f>
        <v>music</v>
      </c>
      <c r="R286" t="str">
        <f>RIGHT(N286, LEN(N286) - (SEARCH("/",N286,1)))</f>
        <v>indie rock</v>
      </c>
      <c r="S286" s="12">
        <f>(((J286/60)/60)/24)+DATE(1970,1,1)+(-5/24)</f>
        <v>40947.959826388884</v>
      </c>
      <c r="T286" s="12">
        <f>(((I286/60)/60)/24)+DATE(1970,1,1)+(-5/24)</f>
        <v>40977.959826388884</v>
      </c>
    </row>
    <row r="287" spans="1:20" ht="32" x14ac:dyDescent="0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>E287/D287*100</f>
        <v>130.33333333333331</v>
      </c>
      <c r="P287" s="8">
        <v>69.266666670000006</v>
      </c>
      <c r="Q287" t="str">
        <f>LEFT(N287,(SEARCH("/",N287,1)-1))</f>
        <v>film &amp; video</v>
      </c>
      <c r="R287" t="str">
        <f>RIGHT(N287, LEN(N287) - (SEARCH("/",N287,1)))</f>
        <v>documentary</v>
      </c>
      <c r="S287" s="12">
        <f>(((J287/60)/60)/24)+DATE(1970,1,1)+(-5/24)</f>
        <v>40948.421863425923</v>
      </c>
      <c r="T287" s="12">
        <f>(((I287/60)/60)/24)+DATE(1970,1,1)+(-5/24)</f>
        <v>40978.421863425923</v>
      </c>
    </row>
    <row r="288" spans="1:20" ht="48" x14ac:dyDescent="0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>E288/D288*100</f>
        <v>1.3673469387755102</v>
      </c>
      <c r="P288" s="8">
        <v>69.266666670000006</v>
      </c>
      <c r="Q288" t="str">
        <f>LEFT(N288,(SEARCH("/",N288,1)-1))</f>
        <v>film &amp; video</v>
      </c>
      <c r="R288" t="str">
        <f>RIGHT(N288, LEN(N288) - (SEARCH("/",N288,1)))</f>
        <v>animation</v>
      </c>
      <c r="S288" s="12">
        <f>(((J288/60)/60)/24)+DATE(1970,1,1)+(-5/24)</f>
        <v>40949.775312499994</v>
      </c>
      <c r="T288" s="12">
        <f>(((I288/60)/60)/24)+DATE(1970,1,1)+(-5/24)</f>
        <v>41009.73364583333</v>
      </c>
    </row>
    <row r="289" spans="1:20" ht="48" x14ac:dyDescent="0.2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>E289/D289*100</f>
        <v>2.93</v>
      </c>
      <c r="P289" s="8">
        <v>69.266666670000006</v>
      </c>
      <c r="Q289" t="str">
        <f>LEFT(N289,(SEARCH("/",N289,1)-1))</f>
        <v>games</v>
      </c>
      <c r="R289" t="str">
        <f>RIGHT(N289, LEN(N289) - (SEARCH("/",N289,1)))</f>
        <v>video games</v>
      </c>
      <c r="S289" s="12">
        <f>(((J289/60)/60)/24)+DATE(1970,1,1)+(-5/24)</f>
        <v>40952.42864583333</v>
      </c>
      <c r="T289" s="12">
        <f>(((I289/60)/60)/24)+DATE(1970,1,1)+(-5/24)</f>
        <v>41012.386979166666</v>
      </c>
    </row>
    <row r="290" spans="1:20" ht="48" x14ac:dyDescent="0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>E290/D290*100</f>
        <v>111.425</v>
      </c>
      <c r="P290" s="8">
        <v>69.266666670000006</v>
      </c>
      <c r="Q290" t="str">
        <f>LEFT(N290,(SEARCH("/",N290,1)-1))</f>
        <v>music</v>
      </c>
      <c r="R290" t="str">
        <f>RIGHT(N290, LEN(N290) - (SEARCH("/",N290,1)))</f>
        <v>electronic music</v>
      </c>
      <c r="S290" s="12">
        <f>(((J290/60)/60)/24)+DATE(1970,1,1)+(-5/24)</f>
        <v>40955.857754629629</v>
      </c>
      <c r="T290" s="12">
        <f>(((I290/60)/60)/24)+DATE(1970,1,1)+(-5/24)</f>
        <v>41013.524999999994</v>
      </c>
    </row>
    <row r="291" spans="1:20" ht="48" x14ac:dyDescent="0.2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>E291/D291*100</f>
        <v>1.1499999999999999</v>
      </c>
      <c r="P291" s="8">
        <v>69.266666670000006</v>
      </c>
      <c r="Q291" t="str">
        <f>LEFT(N291,(SEARCH("/",N291,1)-1))</f>
        <v>film &amp; video</v>
      </c>
      <c r="R291" t="str">
        <f>RIGHT(N291, LEN(N291) - (SEARCH("/",N291,1)))</f>
        <v>animation</v>
      </c>
      <c r="S291" s="12">
        <f>(((J291/60)/60)/24)+DATE(1970,1,1)+(-5/24)</f>
        <v>40956.345196759255</v>
      </c>
      <c r="T291" s="12">
        <f>(((I291/60)/60)/24)+DATE(1970,1,1)+(-5/24)</f>
        <v>40986.303530092591</v>
      </c>
    </row>
    <row r="292" spans="1:20" ht="32" x14ac:dyDescent="0.2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>E292/D292*100</f>
        <v>156.36363636363637</v>
      </c>
      <c r="P292" s="8">
        <v>69.266666670000006</v>
      </c>
      <c r="Q292" t="str">
        <f>LEFT(N292,(SEARCH("/",N292,1)-1))</f>
        <v>music</v>
      </c>
      <c r="R292" t="str">
        <f>RIGHT(N292, LEN(N292) - (SEARCH("/",N292,1)))</f>
        <v>electronic music</v>
      </c>
      <c r="S292" s="12">
        <f>(((J292/60)/60)/24)+DATE(1970,1,1)+(-5/24)</f>
        <v>40958.508935185186</v>
      </c>
      <c r="T292" s="12">
        <f>(((I292/60)/60)/24)+DATE(1970,1,1)+(-5/24)</f>
        <v>40981.082638888889</v>
      </c>
    </row>
    <row r="293" spans="1:20" ht="48" x14ac:dyDescent="0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>E293/D293*100</f>
        <v>456.41449999999998</v>
      </c>
      <c r="P293" s="8">
        <v>69.266666670000006</v>
      </c>
      <c r="Q293" t="str">
        <f>LEFT(N293,(SEARCH("/",N293,1)-1))</f>
        <v>publishing</v>
      </c>
      <c r="R293" t="str">
        <f>RIGHT(N293, LEN(N293) - (SEARCH("/",N293,1)))</f>
        <v>radio &amp; podcasts</v>
      </c>
      <c r="S293" s="12">
        <f>(((J293/60)/60)/24)+DATE(1970,1,1)+(-5/24)</f>
        <v>40959.526064814811</v>
      </c>
      <c r="T293" s="12">
        <f>(((I293/60)/60)/24)+DATE(1970,1,1)+(-5/24)</f>
        <v>40989.916666666664</v>
      </c>
    </row>
    <row r="294" spans="1:20" ht="16" x14ac:dyDescent="0.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>E294/D294*100</f>
        <v>103.33333333333334</v>
      </c>
      <c r="P294" s="8">
        <v>69.266666670000006</v>
      </c>
      <c r="Q294" t="str">
        <f>LEFT(N294,(SEARCH("/",N294,1)-1))</f>
        <v>music</v>
      </c>
      <c r="R294" t="str">
        <f>RIGHT(N294, LEN(N294) - (SEARCH("/",N294,1)))</f>
        <v>indie rock</v>
      </c>
      <c r="S294" s="12">
        <f>(((J294/60)/60)/24)+DATE(1970,1,1)+(-5/24)</f>
        <v>40960.653229166666</v>
      </c>
      <c r="T294" s="12">
        <f>(((I294/60)/60)/24)+DATE(1970,1,1)+(-5/24)</f>
        <v>40975.999305555553</v>
      </c>
    </row>
    <row r="295" spans="1:20" ht="48" x14ac:dyDescent="0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>E295/D295*100</f>
        <v>125.10239999999999</v>
      </c>
      <c r="P295" s="8">
        <v>69.266666670000006</v>
      </c>
      <c r="Q295" t="str">
        <f>LEFT(N295,(SEARCH("/",N295,1)-1))</f>
        <v>technology</v>
      </c>
      <c r="R295" t="str">
        <f>RIGHT(N295, LEN(N295) - (SEARCH("/",N295,1)))</f>
        <v>hardware</v>
      </c>
      <c r="S295" s="12">
        <f>(((J295/60)/60)/24)+DATE(1970,1,1)+(-5/24)</f>
        <v>40960.849016203698</v>
      </c>
      <c r="T295" s="12">
        <f>(((I295/60)/60)/24)+DATE(1970,1,1)+(-5/24)</f>
        <v>40991.958333333328</v>
      </c>
    </row>
    <row r="296" spans="1:20" ht="48" x14ac:dyDescent="0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>E296/D296*100</f>
        <v>102.73469387755102</v>
      </c>
      <c r="P296" s="8">
        <v>69.266666670000006</v>
      </c>
      <c r="Q296" t="str">
        <f>LEFT(N296,(SEARCH("/",N296,1)-1))</f>
        <v>music</v>
      </c>
      <c r="R296" t="str">
        <f>RIGHT(N296, LEN(N296) - (SEARCH("/",N296,1)))</f>
        <v>classical music</v>
      </c>
      <c r="S296" s="12">
        <f>(((J296/60)/60)/24)+DATE(1970,1,1)+(-5/24)</f>
        <v>40961.043807870366</v>
      </c>
      <c r="T296" s="12">
        <f>(((I296/60)/60)/24)+DATE(1970,1,1)+(-5/24)</f>
        <v>40989.658333333333</v>
      </c>
    </row>
    <row r="297" spans="1:20" ht="48" x14ac:dyDescent="0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>E297/D297*100</f>
        <v>111.78571428571429</v>
      </c>
      <c r="P297" s="8">
        <v>69.266666670000006</v>
      </c>
      <c r="Q297" t="str">
        <f>LEFT(N297,(SEARCH("/",N297,1)-1))</f>
        <v>music</v>
      </c>
      <c r="R297" t="str">
        <f>RIGHT(N297, LEN(N297) - (SEARCH("/",N297,1)))</f>
        <v>rock</v>
      </c>
      <c r="S297" s="12">
        <f>(((J297/60)/60)/24)+DATE(1970,1,1)+(-5/24)</f>
        <v>40963.404699074068</v>
      </c>
      <c r="T297" s="12">
        <f>(((I297/60)/60)/24)+DATE(1970,1,1)+(-5/24)</f>
        <v>41005.999305555553</v>
      </c>
    </row>
    <row r="298" spans="1:20" ht="48" x14ac:dyDescent="0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>E298/D298*100</f>
        <v>147.6</v>
      </c>
      <c r="P298" s="8">
        <v>69.266666670000006</v>
      </c>
      <c r="Q298" t="str">
        <f>LEFT(N298,(SEARCH("/",N298,1)-1))</f>
        <v>film &amp; video</v>
      </c>
      <c r="R298" t="str">
        <f>RIGHT(N298, LEN(N298) - (SEARCH("/",N298,1)))</f>
        <v>documentary</v>
      </c>
      <c r="S298" s="12">
        <f>(((J298/60)/60)/24)+DATE(1970,1,1)+(-5/24)</f>
        <v>40966.87354166666</v>
      </c>
      <c r="T298" s="12">
        <f>(((I298/60)/60)/24)+DATE(1970,1,1)+(-5/24)</f>
        <v>41026.831874999996</v>
      </c>
    </row>
    <row r="299" spans="1:20" ht="48" x14ac:dyDescent="0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>E299/D299*100</f>
        <v>14.314285714285715</v>
      </c>
      <c r="P299" s="8">
        <v>69.266666670000006</v>
      </c>
      <c r="Q299" t="str">
        <f>LEFT(N299,(SEARCH("/",N299,1)-1))</f>
        <v>publishing</v>
      </c>
      <c r="R299" t="str">
        <f>RIGHT(N299, LEN(N299) - (SEARCH("/",N299,1)))</f>
        <v>children's books</v>
      </c>
      <c r="S299" s="12">
        <f>(((J299/60)/60)/24)+DATE(1970,1,1)+(-5/24)</f>
        <v>40967.4065162037</v>
      </c>
      <c r="T299" s="12">
        <f>(((I299/60)/60)/24)+DATE(1970,1,1)+(-5/24)</f>
        <v>40997.364849537036</v>
      </c>
    </row>
    <row r="300" spans="1:20" ht="48" x14ac:dyDescent="0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>E300/D300*100</f>
        <v>156</v>
      </c>
      <c r="P300" s="8">
        <v>69.266666670000006</v>
      </c>
      <c r="Q300" t="str">
        <f>LEFT(N300,(SEARCH("/",N300,1)-1))</f>
        <v>film &amp; video</v>
      </c>
      <c r="R300" t="str">
        <f>RIGHT(N300, LEN(N300) - (SEARCH("/",N300,1)))</f>
        <v>documentary</v>
      </c>
      <c r="S300" s="12">
        <f>(((J300/60)/60)/24)+DATE(1970,1,1)+(-5/24)</f>
        <v>40969.704039351847</v>
      </c>
      <c r="T300" s="12">
        <f>(((I300/60)/60)/24)+DATE(1970,1,1)+(-5/24)</f>
        <v>41004.082638888889</v>
      </c>
    </row>
    <row r="301" spans="1:20" ht="32" x14ac:dyDescent="0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>E301/D301*100</f>
        <v>113.72727272727272</v>
      </c>
      <c r="P301" s="8">
        <v>69.266666670000006</v>
      </c>
      <c r="Q301" t="str">
        <f>LEFT(N301,(SEARCH("/",N301,1)-1))</f>
        <v>music</v>
      </c>
      <c r="R301" t="str">
        <f>RIGHT(N301, LEN(N301) - (SEARCH("/",N301,1)))</f>
        <v>indie rock</v>
      </c>
      <c r="S301" s="12">
        <f>(((J301/60)/60)/24)+DATE(1970,1,1)+(-5/24)</f>
        <v>40970.541701388887</v>
      </c>
      <c r="T301" s="12">
        <f>(((I301/60)/60)/24)+DATE(1970,1,1)+(-5/24)</f>
        <v>41030.500034722223</v>
      </c>
    </row>
    <row r="302" spans="1:20" ht="48" x14ac:dyDescent="0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>E302/D302*100</f>
        <v>112.92857142857142</v>
      </c>
      <c r="P302" s="8">
        <v>69.266666670000006</v>
      </c>
      <c r="Q302" t="str">
        <f>LEFT(N302,(SEARCH("/",N302,1)-1))</f>
        <v>theater</v>
      </c>
      <c r="R302" t="str">
        <f>RIGHT(N302, LEN(N302) - (SEARCH("/",N302,1)))</f>
        <v>plays</v>
      </c>
      <c r="S302" s="12">
        <f>(((J302/60)/60)/24)+DATE(1970,1,1)+(-5/24)</f>
        <v>40970.667337962957</v>
      </c>
      <c r="T302" s="12">
        <f>(((I302/60)/60)/24)+DATE(1970,1,1)+(-5/24)</f>
        <v>41000.625671296293</v>
      </c>
    </row>
    <row r="303" spans="1:20" ht="48" x14ac:dyDescent="0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>E303/D303*100</f>
        <v>6.9230769230769221E-2</v>
      </c>
      <c r="P303" s="8">
        <v>69.266666670000006</v>
      </c>
      <c r="Q303" t="str">
        <f>LEFT(N303,(SEARCH("/",N303,1)-1))</f>
        <v>film &amp; video</v>
      </c>
      <c r="R303" t="str">
        <f>RIGHT(N303, LEN(N303) - (SEARCH("/",N303,1)))</f>
        <v>animation</v>
      </c>
      <c r="S303" s="12">
        <f>(((J303/60)/60)/24)+DATE(1970,1,1)+(-5/24)</f>
        <v>40970.794236111105</v>
      </c>
      <c r="T303" s="12">
        <f>(((I303/60)/60)/24)+DATE(1970,1,1)+(-5/24)</f>
        <v>41015.813194444439</v>
      </c>
    </row>
    <row r="304" spans="1:20" ht="48" x14ac:dyDescent="0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>E304/D304*100</f>
        <v>101.45454545454547</v>
      </c>
      <c r="P304" s="8">
        <v>69.266666670000006</v>
      </c>
      <c r="Q304" t="str">
        <f>LEFT(N304,(SEARCH("/",N304,1)-1))</f>
        <v>music</v>
      </c>
      <c r="R304" t="str">
        <f>RIGHT(N304, LEN(N304) - (SEARCH("/",N304,1)))</f>
        <v>rock</v>
      </c>
      <c r="S304" s="12">
        <f>(((J304/60)/60)/24)+DATE(1970,1,1)+(-5/24)</f>
        <v>40972.830208333333</v>
      </c>
      <c r="T304" s="12">
        <f>(((I304/60)/60)/24)+DATE(1970,1,1)+(-5/24)</f>
        <v>40993.788541666661</v>
      </c>
    </row>
    <row r="305" spans="1:20" ht="32" x14ac:dyDescent="0.2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>E305/D305*100</f>
        <v>115.33333333333333</v>
      </c>
      <c r="P305" s="8">
        <v>69.266666670000006</v>
      </c>
      <c r="Q305" t="str">
        <f>LEFT(N305,(SEARCH("/",N305,1)-1))</f>
        <v>music</v>
      </c>
      <c r="R305" t="str">
        <f>RIGHT(N305, LEN(N305) - (SEARCH("/",N305,1)))</f>
        <v>pop</v>
      </c>
      <c r="S305" s="12">
        <f>(((J305/60)/60)/24)+DATE(1970,1,1)+(-5/24)</f>
        <v>40973.517905092594</v>
      </c>
      <c r="T305" s="12">
        <f>(((I305/60)/60)/24)+DATE(1970,1,1)+(-5/24)</f>
        <v>41019.957638888889</v>
      </c>
    </row>
    <row r="306" spans="1:20" ht="48" x14ac:dyDescent="0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>E306/D306*100</f>
        <v>41.25</v>
      </c>
      <c r="P306" s="8">
        <v>69.266666670000006</v>
      </c>
      <c r="Q306" t="str">
        <f>LEFT(N306,(SEARCH("/",N306,1)-1))</f>
        <v>games</v>
      </c>
      <c r="R306" t="str">
        <f>RIGHT(N306, LEN(N306) - (SEARCH("/",N306,1)))</f>
        <v>video games</v>
      </c>
      <c r="S306" s="12">
        <f>(((J306/60)/60)/24)+DATE(1970,1,1)+(-5/24)</f>
        <v>40973.532118055555</v>
      </c>
      <c r="T306" s="12">
        <f>(((I306/60)/60)/24)+DATE(1970,1,1)+(-5/24)</f>
        <v>41003.490451388883</v>
      </c>
    </row>
    <row r="307" spans="1:20" ht="48" x14ac:dyDescent="0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>E307/D307*100</f>
        <v>119.85454545454546</v>
      </c>
      <c r="P307" s="8">
        <v>69.266666670000006</v>
      </c>
      <c r="Q307" t="str">
        <f>LEFT(N307,(SEARCH("/",N307,1)-1))</f>
        <v>music</v>
      </c>
      <c r="R307" t="str">
        <f>RIGHT(N307, LEN(N307) - (SEARCH("/",N307,1)))</f>
        <v>classical music</v>
      </c>
      <c r="S307" s="12">
        <f>(((J307/60)/60)/24)+DATE(1970,1,1)+(-5/24)</f>
        <v>40973.564849537033</v>
      </c>
      <c r="T307" s="12">
        <f>(((I307/60)/60)/24)+DATE(1970,1,1)+(-5/24)</f>
        <v>41003.523182870369</v>
      </c>
    </row>
    <row r="308" spans="1:20" ht="32" x14ac:dyDescent="0.2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>E308/D308*100</f>
        <v>142.86666666666667</v>
      </c>
      <c r="P308" s="8">
        <v>69.266666670000006</v>
      </c>
      <c r="Q308" t="str">
        <f>LEFT(N308,(SEARCH("/",N308,1)-1))</f>
        <v>music</v>
      </c>
      <c r="R308" t="str">
        <f>RIGHT(N308, LEN(N308) - (SEARCH("/",N308,1)))</f>
        <v>pop</v>
      </c>
      <c r="S308" s="12">
        <f>(((J308/60)/60)/24)+DATE(1970,1,1)+(-5/24)</f>
        <v>40974.583564814813</v>
      </c>
      <c r="T308" s="12">
        <f>(((I308/60)/60)/24)+DATE(1970,1,1)+(-5/24)</f>
        <v>41004.541898148142</v>
      </c>
    </row>
    <row r="309" spans="1:20" ht="48" x14ac:dyDescent="0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>E309/D309*100</f>
        <v>132.024</v>
      </c>
      <c r="P309" s="8">
        <v>69.266666670000006</v>
      </c>
      <c r="Q309" t="str">
        <f>LEFT(N309,(SEARCH("/",N309,1)-1))</f>
        <v>publishing</v>
      </c>
      <c r="R309" t="str">
        <f>RIGHT(N309, LEN(N309) - (SEARCH("/",N309,1)))</f>
        <v>nonfiction</v>
      </c>
      <c r="S309" s="12">
        <f>(((J309/60)/60)/24)+DATE(1970,1,1)+(-5/24)</f>
        <v>40977.596967592588</v>
      </c>
      <c r="T309" s="12">
        <f>(((I309/60)/60)/24)+DATE(1970,1,1)+(-5/24)</f>
        <v>41007.555300925924</v>
      </c>
    </row>
    <row r="310" spans="1:20" ht="48" x14ac:dyDescent="0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>E310/D310*100</f>
        <v>104.8048048048048</v>
      </c>
      <c r="P310" s="8">
        <v>69.266666670000006</v>
      </c>
      <c r="Q310" t="str">
        <f>LEFT(N310,(SEARCH("/",N310,1)-1))</f>
        <v>music</v>
      </c>
      <c r="R310" t="str">
        <f>RIGHT(N310, LEN(N310) - (SEARCH("/",N310,1)))</f>
        <v>indie rock</v>
      </c>
      <c r="S310" s="12">
        <f>(((J310/60)/60)/24)+DATE(1970,1,1)+(-5/24)</f>
        <v>40977.739675925921</v>
      </c>
      <c r="T310" s="12">
        <f>(((I310/60)/60)/24)+DATE(1970,1,1)+(-5/24)</f>
        <v>41007.698009259257</v>
      </c>
    </row>
    <row r="311" spans="1:20" ht="48" x14ac:dyDescent="0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>E311/D311*100</f>
        <v>100.85533333333332</v>
      </c>
      <c r="P311" s="8">
        <v>69.266666670000006</v>
      </c>
      <c r="Q311" t="str">
        <f>LEFT(N311,(SEARCH("/",N311,1)-1))</f>
        <v>music</v>
      </c>
      <c r="R311" t="str">
        <f>RIGHT(N311, LEN(N311) - (SEARCH("/",N311,1)))</f>
        <v>rock</v>
      </c>
      <c r="S311" s="12">
        <f>(((J311/60)/60)/24)+DATE(1970,1,1)+(-5/24)</f>
        <v>40977.916712962957</v>
      </c>
      <c r="T311" s="12">
        <f>(((I311/60)/60)/24)+DATE(1970,1,1)+(-5/24)</f>
        <v>41037.875046296293</v>
      </c>
    </row>
    <row r="312" spans="1:20" ht="48" x14ac:dyDescent="0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>E312/D312*100</f>
        <v>0</v>
      </c>
      <c r="P312" s="8">
        <v>69.266666670000006</v>
      </c>
      <c r="Q312" t="str">
        <f>LEFT(N312,(SEARCH("/",N312,1)-1))</f>
        <v>music</v>
      </c>
      <c r="R312" t="str">
        <f>RIGHT(N312, LEN(N312) - (SEARCH("/",N312,1)))</f>
        <v>jazz</v>
      </c>
      <c r="S312" s="12">
        <f>(((J312/60)/60)/24)+DATE(1970,1,1)+(-5/24)</f>
        <v>40978.029733796291</v>
      </c>
      <c r="T312" s="12">
        <f>(((I312/60)/60)/24)+DATE(1970,1,1)+(-5/24)</f>
        <v>41007.988067129627</v>
      </c>
    </row>
    <row r="313" spans="1:20" ht="48" x14ac:dyDescent="0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>E313/D313*100</f>
        <v>123.94678492239468</v>
      </c>
      <c r="P313" s="8">
        <v>69.266666670000006</v>
      </c>
      <c r="Q313" t="str">
        <f>LEFT(N313,(SEARCH("/",N313,1)-1))</f>
        <v>music</v>
      </c>
      <c r="R313" t="str">
        <f>RIGHT(N313, LEN(N313) - (SEARCH("/",N313,1)))</f>
        <v>indie rock</v>
      </c>
      <c r="S313" s="12">
        <f>(((J313/60)/60)/24)+DATE(1970,1,1)+(-5/24)</f>
        <v>40981.501909722218</v>
      </c>
      <c r="T313" s="12">
        <f>(((I313/60)/60)/24)+DATE(1970,1,1)+(-5/24)</f>
        <v>41011.501909722218</v>
      </c>
    </row>
    <row r="314" spans="1:20" ht="48" x14ac:dyDescent="0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>E314/D314*100</f>
        <v>1</v>
      </c>
      <c r="P314" s="8">
        <v>69.266666670000006</v>
      </c>
      <c r="Q314" t="str">
        <f>LEFT(N314,(SEARCH("/",N314,1)-1))</f>
        <v>music</v>
      </c>
      <c r="R314" t="str">
        <f>RIGHT(N314, LEN(N314) - (SEARCH("/",N314,1)))</f>
        <v>indie rock</v>
      </c>
      <c r="S314" s="12">
        <f>(((J314/60)/60)/24)+DATE(1970,1,1)+(-5/24)</f>
        <v>40981.594282407401</v>
      </c>
      <c r="T314" s="12">
        <f>(((I314/60)/60)/24)+DATE(1970,1,1)+(-5/24)</f>
        <v>41040.896527777775</v>
      </c>
    </row>
    <row r="315" spans="1:20" ht="48" x14ac:dyDescent="0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>E315/D315*100</f>
        <v>142.79999999999998</v>
      </c>
      <c r="P315" s="8">
        <v>69.266666670000006</v>
      </c>
      <c r="Q315" t="str">
        <f>LEFT(N315,(SEARCH("/",N315,1)-1))</f>
        <v>music</v>
      </c>
      <c r="R315" t="str">
        <f>RIGHT(N315, LEN(N315) - (SEARCH("/",N315,1)))</f>
        <v>rock</v>
      </c>
      <c r="S315" s="12">
        <f>(((J315/60)/60)/24)+DATE(1970,1,1)+(-5/24)</f>
        <v>40982.847615740735</v>
      </c>
      <c r="T315" s="12">
        <f>(((I315/60)/60)/24)+DATE(1970,1,1)+(-5/24)</f>
        <v>41040.44930555555</v>
      </c>
    </row>
    <row r="316" spans="1:20" ht="48" x14ac:dyDescent="0.2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>E316/D316*100</f>
        <v>0.90909090909090906</v>
      </c>
      <c r="P316" s="8">
        <v>69.266666670000006</v>
      </c>
      <c r="Q316" t="str">
        <f>LEFT(N316,(SEARCH("/",N316,1)-1))</f>
        <v>music</v>
      </c>
      <c r="R316" t="str">
        <f>RIGHT(N316, LEN(N316) - (SEARCH("/",N316,1)))</f>
        <v>world music</v>
      </c>
      <c r="S316" s="12">
        <f>(((J316/60)/60)/24)+DATE(1970,1,1)+(-5/24)</f>
        <v>40985.251469907402</v>
      </c>
      <c r="T316" s="12">
        <f>(((I316/60)/60)/24)+DATE(1970,1,1)+(-5/24)</f>
        <v>41015.458333333328</v>
      </c>
    </row>
    <row r="317" spans="1:20" ht="48" x14ac:dyDescent="0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>E317/D317*100</f>
        <v>116.08000000000001</v>
      </c>
      <c r="P317" s="8">
        <v>69.266666670000006</v>
      </c>
      <c r="Q317" t="str">
        <f>LEFT(N317,(SEARCH("/",N317,1)-1))</f>
        <v>film &amp; video</v>
      </c>
      <c r="R317" t="str">
        <f>RIGHT(N317, LEN(N317) - (SEARCH("/",N317,1)))</f>
        <v>documentary</v>
      </c>
      <c r="S317" s="12">
        <f>(((J317/60)/60)/24)+DATE(1970,1,1)+(-5/24)</f>
        <v>40987.479999999996</v>
      </c>
      <c r="T317" s="12">
        <f>(((I317/60)/60)/24)+DATE(1970,1,1)+(-5/24)</f>
        <v>41032.479999999996</v>
      </c>
    </row>
    <row r="318" spans="1:20" ht="48" x14ac:dyDescent="0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>E318/D318*100</f>
        <v>107.2505</v>
      </c>
      <c r="P318" s="8">
        <v>69.266666670000006</v>
      </c>
      <c r="Q318" t="str">
        <f>LEFT(N318,(SEARCH("/",N318,1)-1))</f>
        <v>music</v>
      </c>
      <c r="R318" t="str">
        <f>RIGHT(N318, LEN(N318) - (SEARCH("/",N318,1)))</f>
        <v>rock</v>
      </c>
      <c r="S318" s="12">
        <f>(((J318/60)/60)/24)+DATE(1970,1,1)+(-5/24)</f>
        <v>40987.489305555551</v>
      </c>
      <c r="T318" s="12">
        <f>(((I318/60)/60)/24)+DATE(1970,1,1)+(-5/24)</f>
        <v>41017.489305555551</v>
      </c>
    </row>
    <row r="319" spans="1:20" ht="48" x14ac:dyDescent="0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>E319/D319*100</f>
        <v>148.13333333333333</v>
      </c>
      <c r="P319" s="8">
        <v>69.266666670000006</v>
      </c>
      <c r="Q319" t="str">
        <f>LEFT(N319,(SEARCH("/",N319,1)-1))</f>
        <v>music</v>
      </c>
      <c r="R319" t="str">
        <f>RIGHT(N319, LEN(N319) - (SEARCH("/",N319,1)))</f>
        <v>rock</v>
      </c>
      <c r="S319" s="12">
        <f>(((J319/60)/60)/24)+DATE(1970,1,1)+(-5/24)</f>
        <v>40987.565381944441</v>
      </c>
      <c r="T319" s="12">
        <f>(((I319/60)/60)/24)+DATE(1970,1,1)+(-5/24)</f>
        <v>41026.708333333328</v>
      </c>
    </row>
    <row r="320" spans="1:20" ht="16" x14ac:dyDescent="0.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>E320/D320*100</f>
        <v>100.49999999999999</v>
      </c>
      <c r="P320" s="8">
        <v>69.266666670000006</v>
      </c>
      <c r="Q320" t="str">
        <f>LEFT(N320,(SEARCH("/",N320,1)-1))</f>
        <v>film &amp; video</v>
      </c>
      <c r="R320" t="str">
        <f>RIGHT(N320, LEN(N320) - (SEARCH("/",N320,1)))</f>
        <v>shorts</v>
      </c>
      <c r="S320" s="12">
        <f>(((J320/60)/60)/24)+DATE(1970,1,1)+(-5/24)</f>
        <v>40987.568298611113</v>
      </c>
      <c r="T320" s="12">
        <f>(((I320/60)/60)/24)+DATE(1970,1,1)+(-5/24)</f>
        <v>41001.568298611113</v>
      </c>
    </row>
    <row r="321" spans="1:20" ht="48" x14ac:dyDescent="0.2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>E321/D321*100</f>
        <v>0</v>
      </c>
      <c r="P321" s="8">
        <v>69.266666670000006</v>
      </c>
      <c r="Q321" t="str">
        <f>LEFT(N321,(SEARCH("/",N321,1)-1))</f>
        <v>film &amp; video</v>
      </c>
      <c r="R321" t="str">
        <f>RIGHT(N321, LEN(N321) - (SEARCH("/",N321,1)))</f>
        <v>animation</v>
      </c>
      <c r="S321" s="12">
        <f>(((J321/60)/60)/24)+DATE(1970,1,1)+(-5/24)</f>
        <v>40987.626550925925</v>
      </c>
      <c r="T321" s="12">
        <f>(((I321/60)/60)/24)+DATE(1970,1,1)+(-5/24)</f>
        <v>41047.626550925925</v>
      </c>
    </row>
    <row r="322" spans="1:20" ht="48" x14ac:dyDescent="0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>E322/D322*100</f>
        <v>119.90909090909089</v>
      </c>
      <c r="P322" s="8">
        <v>69.266666670000006</v>
      </c>
      <c r="Q322" t="str">
        <f>LEFT(N322,(SEARCH("/",N322,1)-1))</f>
        <v>music</v>
      </c>
      <c r="R322" t="str">
        <f>RIGHT(N322, LEN(N322) - (SEARCH("/",N322,1)))</f>
        <v>pop</v>
      </c>
      <c r="S322" s="12">
        <f>(((J322/60)/60)/24)+DATE(1970,1,1)+(-5/24)</f>
        <v>40987.682407407403</v>
      </c>
      <c r="T322" s="12">
        <f>(((I322/60)/60)/24)+DATE(1970,1,1)+(-5/24)</f>
        <v>41017.682407407403</v>
      </c>
    </row>
    <row r="323" spans="1:20" ht="48" x14ac:dyDescent="0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>E323/D323*100</f>
        <v>172.8</v>
      </c>
      <c r="P323" s="8">
        <v>69.266666670000006</v>
      </c>
      <c r="Q323" t="str">
        <f>LEFT(N323,(SEARCH("/",N323,1)-1))</f>
        <v>music</v>
      </c>
      <c r="R323" t="str">
        <f>RIGHT(N323, LEN(N323) - (SEARCH("/",N323,1)))</f>
        <v>rock</v>
      </c>
      <c r="S323" s="12">
        <f>(((J323/60)/60)/24)+DATE(1970,1,1)+(-5/24)</f>
        <v>40987.768726851849</v>
      </c>
      <c r="T323" s="12">
        <f>(((I323/60)/60)/24)+DATE(1970,1,1)+(-5/24)</f>
        <v>41021.958333333328</v>
      </c>
    </row>
    <row r="324" spans="1:20" ht="48" x14ac:dyDescent="0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>E324/D324*100</f>
        <v>0</v>
      </c>
      <c r="P324" s="8">
        <v>69.266666670000006</v>
      </c>
      <c r="Q324" t="str">
        <f>LEFT(N324,(SEARCH("/",N324,1)-1))</f>
        <v>publishing</v>
      </c>
      <c r="R324" t="str">
        <f>RIGHT(N324, LEN(N324) - (SEARCH("/",N324,1)))</f>
        <v>art books</v>
      </c>
      <c r="S324" s="12">
        <f>(((J324/60)/60)/24)+DATE(1970,1,1)+(-5/24)</f>
        <v>40989.841736111113</v>
      </c>
      <c r="T324" s="12">
        <f>(((I324/60)/60)/24)+DATE(1970,1,1)+(-5/24)</f>
        <v>41049.841736111113</v>
      </c>
    </row>
    <row r="325" spans="1:20" ht="48" x14ac:dyDescent="0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>E325/D325*100</f>
        <v>148</v>
      </c>
      <c r="P325" s="8">
        <v>69.266666670000006</v>
      </c>
      <c r="Q325" t="str">
        <f>LEFT(N325,(SEARCH("/",N325,1)-1))</f>
        <v>publishing</v>
      </c>
      <c r="R325" t="str">
        <f>RIGHT(N325, LEN(N325) - (SEARCH("/",N325,1)))</f>
        <v>nonfiction</v>
      </c>
      <c r="S325" s="12">
        <f>(((J325/60)/60)/24)+DATE(1970,1,1)+(-5/24)</f>
        <v>40990.500983796293</v>
      </c>
      <c r="T325" s="12">
        <f>(((I325/60)/60)/24)+DATE(1970,1,1)+(-5/24)</f>
        <v>41015.666666666664</v>
      </c>
    </row>
    <row r="326" spans="1:20" ht="48" x14ac:dyDescent="0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>E326/D326*100</f>
        <v>108.04450000000001</v>
      </c>
      <c r="P326" s="8">
        <v>69.266666670000006</v>
      </c>
      <c r="Q326" t="str">
        <f>LEFT(N326,(SEARCH("/",N326,1)-1))</f>
        <v>film &amp; video</v>
      </c>
      <c r="R326" t="str">
        <f>RIGHT(N326, LEN(N326) - (SEARCH("/",N326,1)))</f>
        <v>documentary</v>
      </c>
      <c r="S326" s="12">
        <f>(((J326/60)/60)/24)+DATE(1970,1,1)+(-5/24)</f>
        <v>40990.700925925921</v>
      </c>
      <c r="T326" s="12">
        <f>(((I326/60)/60)/24)+DATE(1970,1,1)+(-5/24)</f>
        <v>41026.688888888886</v>
      </c>
    </row>
    <row r="327" spans="1:20" ht="48" x14ac:dyDescent="0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>E327/D327*100</f>
        <v>265.66666666666669</v>
      </c>
      <c r="P327" s="8">
        <v>69.266666670000006</v>
      </c>
      <c r="Q327" t="str">
        <f>LEFT(N327,(SEARCH("/",N327,1)-1))</f>
        <v>music</v>
      </c>
      <c r="R327" t="str">
        <f>RIGHT(N327, LEN(N327) - (SEARCH("/",N327,1)))</f>
        <v>indie rock</v>
      </c>
      <c r="S327" s="12">
        <f>(((J327/60)/60)/24)+DATE(1970,1,1)+(-5/24)</f>
        <v>40991.499722222223</v>
      </c>
      <c r="T327" s="12">
        <f>(((I327/60)/60)/24)+DATE(1970,1,1)+(-5/24)</f>
        <v>41021.499722222223</v>
      </c>
    </row>
    <row r="328" spans="1:20" ht="48" x14ac:dyDescent="0.2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>E328/D328*100</f>
        <v>0.8</v>
      </c>
      <c r="P328" s="8">
        <v>69.266666670000006</v>
      </c>
      <c r="Q328" t="str">
        <f>LEFT(N328,(SEARCH("/",N328,1)-1))</f>
        <v>film &amp; video</v>
      </c>
      <c r="R328" t="str">
        <f>RIGHT(N328, LEN(N328) - (SEARCH("/",N328,1)))</f>
        <v>animation</v>
      </c>
      <c r="S328" s="12">
        <f>(((J328/60)/60)/24)+DATE(1970,1,1)+(-5/24)</f>
        <v>40994.815983796296</v>
      </c>
      <c r="T328" s="12">
        <f>(((I328/60)/60)/24)+DATE(1970,1,1)+(-5/24)</f>
        <v>41054.384722222218</v>
      </c>
    </row>
    <row r="329" spans="1:20" ht="32" x14ac:dyDescent="0.2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>E329/D329*100</f>
        <v>233.33333333333334</v>
      </c>
      <c r="P329" s="8">
        <v>69.266666670000006</v>
      </c>
      <c r="Q329" t="str">
        <f>LEFT(N329,(SEARCH("/",N329,1)-1))</f>
        <v>music</v>
      </c>
      <c r="R329" t="str">
        <f>RIGHT(N329, LEN(N329) - (SEARCH("/",N329,1)))</f>
        <v>rock</v>
      </c>
      <c r="S329" s="12">
        <f>(((J329/60)/60)/24)+DATE(1970,1,1)+(-5/24)</f>
        <v>40996.438587962963</v>
      </c>
      <c r="T329" s="12">
        <f>(((I329/60)/60)/24)+DATE(1970,1,1)+(-5/24)</f>
        <v>41026.438587962963</v>
      </c>
    </row>
    <row r="330" spans="1:20" ht="48" x14ac:dyDescent="0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>E330/D330*100</f>
        <v>100.02</v>
      </c>
      <c r="P330" s="8">
        <v>69.266666670000006</v>
      </c>
      <c r="Q330" t="str">
        <f>LEFT(N330,(SEARCH("/",N330,1)-1))</f>
        <v>music</v>
      </c>
      <c r="R330" t="str">
        <f>RIGHT(N330, LEN(N330) - (SEARCH("/",N330,1)))</f>
        <v>rock</v>
      </c>
      <c r="S330" s="12">
        <f>(((J330/60)/60)/24)+DATE(1970,1,1)+(-5/24)</f>
        <v>40996.458865740737</v>
      </c>
      <c r="T330" s="12">
        <f>(((I330/60)/60)/24)+DATE(1970,1,1)+(-5/24)</f>
        <v>41026.458865740737</v>
      </c>
    </row>
    <row r="331" spans="1:20" ht="48" x14ac:dyDescent="0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>E331/D331*100</f>
        <v>107.53333333333333</v>
      </c>
      <c r="P331" s="8">
        <v>69.266666670000006</v>
      </c>
      <c r="Q331" t="str">
        <f>LEFT(N331,(SEARCH("/",N331,1)-1))</f>
        <v>music</v>
      </c>
      <c r="R331" t="str">
        <f>RIGHT(N331, LEN(N331) - (SEARCH("/",N331,1)))</f>
        <v>rock</v>
      </c>
      <c r="S331" s="12">
        <f>(((J331/60)/60)/24)+DATE(1970,1,1)+(-5/24)</f>
        <v>40996.785740740735</v>
      </c>
      <c r="T331" s="12">
        <f>(((I331/60)/60)/24)+DATE(1970,1,1)+(-5/24)</f>
        <v>41027.958333333328</v>
      </c>
    </row>
    <row r="332" spans="1:20" ht="48" x14ac:dyDescent="0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>E332/D332*100</f>
        <v>392.5</v>
      </c>
      <c r="P332" s="8">
        <v>69.266666670000006</v>
      </c>
      <c r="Q332" t="str">
        <f>LEFT(N332,(SEARCH("/",N332,1)-1))</f>
        <v>film &amp; video</v>
      </c>
      <c r="R332" t="str">
        <f>RIGHT(N332, LEN(N332) - (SEARCH("/",N332,1)))</f>
        <v>shorts</v>
      </c>
      <c r="S332" s="12">
        <f>(((J332/60)/60)/24)+DATE(1970,1,1)+(-5/24)</f>
        <v>40996.936539351853</v>
      </c>
      <c r="T332" s="12">
        <f>(((I332/60)/60)/24)+DATE(1970,1,1)+(-5/24)</f>
        <v>41049.915972222218</v>
      </c>
    </row>
    <row r="333" spans="1:20" ht="48" x14ac:dyDescent="0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>E333/D333*100</f>
        <v>102.72727272727273</v>
      </c>
      <c r="P333" s="8">
        <v>69.266666670000006</v>
      </c>
      <c r="Q333" t="str">
        <f>LEFT(N333,(SEARCH("/",N333,1)-1))</f>
        <v>music</v>
      </c>
      <c r="R333" t="str">
        <f>RIGHT(N333, LEN(N333) - (SEARCH("/",N333,1)))</f>
        <v>electronic music</v>
      </c>
      <c r="S333" s="12">
        <f>(((J333/60)/60)/24)+DATE(1970,1,1)+(-5/24)</f>
        <v>40997.048888888887</v>
      </c>
      <c r="T333" s="12">
        <f>(((I333/60)/60)/24)+DATE(1970,1,1)+(-5/24)</f>
        <v>41015.048888888887</v>
      </c>
    </row>
    <row r="334" spans="1:20" ht="48" x14ac:dyDescent="0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>E334/D334*100</f>
        <v>123.94444444444443</v>
      </c>
      <c r="P334" s="8">
        <v>69.266666670000006</v>
      </c>
      <c r="Q334" t="str">
        <f>LEFT(N334,(SEARCH("/",N334,1)-1))</f>
        <v>film &amp; video</v>
      </c>
      <c r="R334" t="str">
        <f>RIGHT(N334, LEN(N334) - (SEARCH("/",N334,1)))</f>
        <v>shorts</v>
      </c>
      <c r="S334" s="12">
        <f>(((J334/60)/60)/24)+DATE(1970,1,1)+(-5/24)</f>
        <v>40997.063159722216</v>
      </c>
      <c r="T334" s="12">
        <f>(((I334/60)/60)/24)+DATE(1970,1,1)+(-5/24)</f>
        <v>41057.063159722216</v>
      </c>
    </row>
    <row r="335" spans="1:20" ht="48" x14ac:dyDescent="0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>E335/D335*100</f>
        <v>104.21799999999999</v>
      </c>
      <c r="P335" s="8">
        <v>69.266666670000006</v>
      </c>
      <c r="Q335" t="str">
        <f>LEFT(N335,(SEARCH("/",N335,1)-1))</f>
        <v>technology</v>
      </c>
      <c r="R335" t="str">
        <f>RIGHT(N335, LEN(N335) - (SEARCH("/",N335,1)))</f>
        <v>space exploration</v>
      </c>
      <c r="S335" s="12">
        <f>(((J335/60)/60)/24)+DATE(1970,1,1)+(-5/24)</f>
        <v>40997.842858796292</v>
      </c>
      <c r="T335" s="12">
        <f>(((I335/60)/60)/24)+DATE(1970,1,1)+(-5/24)</f>
        <v>41027.842858796292</v>
      </c>
    </row>
    <row r="336" spans="1:20" ht="48" x14ac:dyDescent="0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>E336/D336*100</f>
        <v>112.91099999999999</v>
      </c>
      <c r="P336" s="8">
        <v>69.266666670000006</v>
      </c>
      <c r="Q336" t="str">
        <f>LEFT(N336,(SEARCH("/",N336,1)-1))</f>
        <v>music</v>
      </c>
      <c r="R336" t="str">
        <f>RIGHT(N336, LEN(N336) - (SEARCH("/",N336,1)))</f>
        <v>indie rock</v>
      </c>
      <c r="S336" s="12">
        <f>(((J336/60)/60)/24)+DATE(1970,1,1)+(-5/24)</f>
        <v>40999.437592592592</v>
      </c>
      <c r="T336" s="12">
        <f>(((I336/60)/60)/24)+DATE(1970,1,1)+(-5/24)</f>
        <v>41029.437592592592</v>
      </c>
    </row>
    <row r="337" spans="1:20" ht="32" x14ac:dyDescent="0.2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>E337/D337*100</f>
        <v>175.84040000000002</v>
      </c>
      <c r="P337" s="8">
        <v>69.266666670000006</v>
      </c>
      <c r="Q337" t="str">
        <f>LEFT(N337,(SEARCH("/",N337,1)-1))</f>
        <v>music</v>
      </c>
      <c r="R337" t="str">
        <f>RIGHT(N337, LEN(N337) - (SEARCH("/",N337,1)))</f>
        <v>indie rock</v>
      </c>
      <c r="S337" s="12">
        <f>(((J337/60)/60)/24)+DATE(1970,1,1)+(-5/24)</f>
        <v>41002.750300925924</v>
      </c>
      <c r="T337" s="12">
        <f>(((I337/60)/60)/24)+DATE(1970,1,1)+(-5/24)</f>
        <v>41032.750300925924</v>
      </c>
    </row>
    <row r="338" spans="1:20" ht="48" x14ac:dyDescent="0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>E338/D338*100</f>
        <v>121.2</v>
      </c>
      <c r="P338" s="8">
        <v>69.266666670000006</v>
      </c>
      <c r="Q338" t="str">
        <f>LEFT(N338,(SEARCH("/",N338,1)-1))</f>
        <v>music</v>
      </c>
      <c r="R338" t="str">
        <f>RIGHT(N338, LEN(N338) - (SEARCH("/",N338,1)))</f>
        <v>rock</v>
      </c>
      <c r="S338" s="12">
        <f>(((J338/60)/60)/24)+DATE(1970,1,1)+(-5/24)</f>
        <v>41003.398321759254</v>
      </c>
      <c r="T338" s="12">
        <f>(((I338/60)/60)/24)+DATE(1970,1,1)+(-5/24)</f>
        <v>41056.957638888889</v>
      </c>
    </row>
    <row r="339" spans="1:20" ht="48" x14ac:dyDescent="0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>E339/D339*100</f>
        <v>6.6066666666666665</v>
      </c>
      <c r="P339" s="8">
        <v>69.266666670000006</v>
      </c>
      <c r="Q339" t="str">
        <f>LEFT(N339,(SEARCH("/",N339,1)-1))</f>
        <v>music</v>
      </c>
      <c r="R339" t="str">
        <f>RIGHT(N339, LEN(N339) - (SEARCH("/",N339,1)))</f>
        <v>jazz</v>
      </c>
      <c r="S339" s="12">
        <f>(((J339/60)/60)/24)+DATE(1970,1,1)+(-5/24)</f>
        <v>41003.930775462963</v>
      </c>
      <c r="T339" s="12">
        <f>(((I339/60)/60)/24)+DATE(1970,1,1)+(-5/24)</f>
        <v>41033.930775462963</v>
      </c>
    </row>
    <row r="340" spans="1:20" ht="48" x14ac:dyDescent="0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>E340/D340*100</f>
        <v>114.57142857142857</v>
      </c>
      <c r="P340" s="8">
        <v>69.266666670000006</v>
      </c>
      <c r="Q340" t="str">
        <f>LEFT(N340,(SEARCH("/",N340,1)-1))</f>
        <v>music</v>
      </c>
      <c r="R340" t="str">
        <f>RIGHT(N340, LEN(N340) - (SEARCH("/",N340,1)))</f>
        <v>indie rock</v>
      </c>
      <c r="S340" s="12">
        <f>(((J340/60)/60)/24)+DATE(1970,1,1)+(-5/24)</f>
        <v>41003.948553240742</v>
      </c>
      <c r="T340" s="12">
        <f>(((I340/60)/60)/24)+DATE(1970,1,1)+(-5/24)</f>
        <v>41044.999305555553</v>
      </c>
    </row>
    <row r="341" spans="1:20" ht="32" x14ac:dyDescent="0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>E341/D341*100</f>
        <v>102.60000000000001</v>
      </c>
      <c r="P341" s="8">
        <v>69.266666670000006</v>
      </c>
      <c r="Q341" t="str">
        <f>LEFT(N341,(SEARCH("/",N341,1)-1))</f>
        <v>music</v>
      </c>
      <c r="R341" t="str">
        <f>RIGHT(N341, LEN(N341) - (SEARCH("/",N341,1)))</f>
        <v>indie rock</v>
      </c>
      <c r="S341" s="12">
        <f>(((J341/60)/60)/24)+DATE(1970,1,1)+(-5/24)</f>
        <v>41004.517858796295</v>
      </c>
      <c r="T341" s="12">
        <f>(((I341/60)/60)/24)+DATE(1970,1,1)+(-5/24)</f>
        <v>41034.517858796295</v>
      </c>
    </row>
    <row r="342" spans="1:20" ht="48" x14ac:dyDescent="0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>E342/D342*100</f>
        <v>106.65777537961894</v>
      </c>
      <c r="P342" s="8">
        <v>69.266666670000006</v>
      </c>
      <c r="Q342" t="str">
        <f>LEFT(N342,(SEARCH("/",N342,1)-1))</f>
        <v>music</v>
      </c>
      <c r="R342" t="str">
        <f>RIGHT(N342, LEN(N342) - (SEARCH("/",N342,1)))</f>
        <v>indie rock</v>
      </c>
      <c r="S342" s="12">
        <f>(((J342/60)/60)/24)+DATE(1970,1,1)+(-5/24)</f>
        <v>41004.594131944439</v>
      </c>
      <c r="T342" s="12">
        <f>(((I342/60)/60)/24)+DATE(1970,1,1)+(-5/24)</f>
        <v>41034.59407407407</v>
      </c>
    </row>
    <row r="343" spans="1:20" ht="48" x14ac:dyDescent="0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>E343/D343*100</f>
        <v>117.25000000000001</v>
      </c>
      <c r="P343" s="8">
        <v>69.266666670000006</v>
      </c>
      <c r="Q343" t="str">
        <f>LEFT(N343,(SEARCH("/",N343,1)-1))</f>
        <v>music</v>
      </c>
      <c r="R343" t="str">
        <f>RIGHT(N343, LEN(N343) - (SEARCH("/",N343,1)))</f>
        <v>rock</v>
      </c>
      <c r="S343" s="12">
        <f>(((J343/60)/60)/24)+DATE(1970,1,1)+(-5/24)</f>
        <v>41005.249513888884</v>
      </c>
      <c r="T343" s="12">
        <f>(((I343/60)/60)/24)+DATE(1970,1,1)+(-5/24)</f>
        <v>41047.916666666664</v>
      </c>
    </row>
    <row r="344" spans="1:20" ht="32" x14ac:dyDescent="0.2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>E344/D344*100</f>
        <v>4.5</v>
      </c>
      <c r="P344" s="8">
        <v>69.266666670000006</v>
      </c>
      <c r="Q344" t="str">
        <f>LEFT(N344,(SEARCH("/",N344,1)-1))</f>
        <v>games</v>
      </c>
      <c r="R344" t="str">
        <f>RIGHT(N344, LEN(N344) - (SEARCH("/",N344,1)))</f>
        <v>video games</v>
      </c>
      <c r="S344" s="12">
        <f>(((J344/60)/60)/24)+DATE(1970,1,1)+(-5/24)</f>
        <v>41005.695787037032</v>
      </c>
      <c r="T344" s="12">
        <f>(((I344/60)/60)/24)+DATE(1970,1,1)+(-5/24)</f>
        <v>41035.695787037032</v>
      </c>
    </row>
    <row r="345" spans="1:20" ht="32" x14ac:dyDescent="0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>E345/D345*100</f>
        <v>3.5704000000000007E-2</v>
      </c>
      <c r="P345" s="8">
        <v>69.266666670000006</v>
      </c>
      <c r="Q345" t="str">
        <f>LEFT(N345,(SEARCH("/",N345,1)-1))</f>
        <v>games</v>
      </c>
      <c r="R345" t="str">
        <f>RIGHT(N345, LEN(N345) - (SEARCH("/",N345,1)))</f>
        <v>video games</v>
      </c>
      <c r="S345" s="12">
        <f>(((J345/60)/60)/24)+DATE(1970,1,1)+(-5/24)</f>
        <v>41009.638981481476</v>
      </c>
      <c r="T345" s="12">
        <f>(((I345/60)/60)/24)+DATE(1970,1,1)+(-5/24)</f>
        <v>41069.638981481476</v>
      </c>
    </row>
    <row r="346" spans="1:20" ht="64" x14ac:dyDescent="0.2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>E346/D346*100</f>
        <v>118.19999999999999</v>
      </c>
      <c r="P346" s="8">
        <v>69.266666670000006</v>
      </c>
      <c r="Q346" t="str">
        <f>LEFT(N346,(SEARCH("/",N346,1)-1))</f>
        <v>film &amp; video</v>
      </c>
      <c r="R346" t="str">
        <f>RIGHT(N346, LEN(N346) - (SEARCH("/",N346,1)))</f>
        <v>documentary</v>
      </c>
      <c r="S346" s="12">
        <f>(((J346/60)/60)/24)+DATE(1970,1,1)+(-5/24)</f>
        <v>41010.411979166667</v>
      </c>
      <c r="T346" s="12">
        <f>(((I346/60)/60)/24)+DATE(1970,1,1)+(-5/24)</f>
        <v>41040.411979166667</v>
      </c>
    </row>
    <row r="347" spans="1:20" ht="48" x14ac:dyDescent="0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>E347/D347*100</f>
        <v>125.57142857142858</v>
      </c>
      <c r="P347" s="8">
        <v>69.266666670000006</v>
      </c>
      <c r="Q347" t="str">
        <f>LEFT(N347,(SEARCH("/",N347,1)-1))</f>
        <v>film &amp; video</v>
      </c>
      <c r="R347" t="str">
        <f>RIGHT(N347, LEN(N347) - (SEARCH("/",N347,1)))</f>
        <v>documentary</v>
      </c>
      <c r="S347" s="12">
        <f>(((J347/60)/60)/24)+DATE(1970,1,1)+(-5/24)</f>
        <v>41013.579236111109</v>
      </c>
      <c r="T347" s="12">
        <f>(((I347/60)/60)/24)+DATE(1970,1,1)+(-5/24)</f>
        <v>41045.583333333328</v>
      </c>
    </row>
    <row r="348" spans="1:20" ht="32" x14ac:dyDescent="0.2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>E348/D348*100</f>
        <v>0</v>
      </c>
      <c r="P348" s="8">
        <v>69.266666670000006</v>
      </c>
      <c r="Q348" t="str">
        <f>LEFT(N348,(SEARCH("/",N348,1)-1))</f>
        <v>music</v>
      </c>
      <c r="R348" t="str">
        <f>RIGHT(N348, LEN(N348) - (SEARCH("/",N348,1)))</f>
        <v>jazz</v>
      </c>
      <c r="S348" s="12">
        <f>(((J348/60)/60)/24)+DATE(1970,1,1)+(-5/24)</f>
        <v>41013.614525462959</v>
      </c>
      <c r="T348" s="12">
        <f>(((I348/60)/60)/24)+DATE(1970,1,1)+(-5/24)</f>
        <v>41043.614525462959</v>
      </c>
    </row>
    <row r="349" spans="1:20" ht="48" x14ac:dyDescent="0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>E349/D349*100</f>
        <v>125.76666666666667</v>
      </c>
      <c r="P349" s="8">
        <v>69.266666670000006</v>
      </c>
      <c r="Q349" t="str">
        <f>LEFT(N349,(SEARCH("/",N349,1)-1))</f>
        <v>theater</v>
      </c>
      <c r="R349" t="str">
        <f>RIGHT(N349, LEN(N349) - (SEARCH("/",N349,1)))</f>
        <v>plays</v>
      </c>
      <c r="S349" s="12">
        <f>(((J349/60)/60)/24)+DATE(1970,1,1)+(-5/24)</f>
        <v>41013.728229166663</v>
      </c>
      <c r="T349" s="12">
        <f>(((I349/60)/60)/24)+DATE(1970,1,1)+(-5/24)</f>
        <v>41060.957638888889</v>
      </c>
    </row>
    <row r="350" spans="1:20" ht="32" x14ac:dyDescent="0.2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>E350/D350*100</f>
        <v>107.4</v>
      </c>
      <c r="P350" s="8">
        <v>69.266666670000006</v>
      </c>
      <c r="Q350" t="str">
        <f>LEFT(N350,(SEARCH("/",N350,1)-1))</f>
        <v>film &amp; video</v>
      </c>
      <c r="R350" t="str">
        <f>RIGHT(N350, LEN(N350) - (SEARCH("/",N350,1)))</f>
        <v>documentary</v>
      </c>
      <c r="S350" s="12">
        <f>(((J350/60)/60)/24)+DATE(1970,1,1)+(-5/24)</f>
        <v>41017.677129629628</v>
      </c>
      <c r="T350" s="12">
        <f>(((I350/60)/60)/24)+DATE(1970,1,1)+(-5/24)</f>
        <v>41067.413194444445</v>
      </c>
    </row>
    <row r="351" spans="1:20" ht="48" x14ac:dyDescent="0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>E351/D351*100</f>
        <v>0.85000000000000009</v>
      </c>
      <c r="P351" s="8">
        <v>69.266666670000006</v>
      </c>
      <c r="Q351" t="str">
        <f>LEFT(N351,(SEARCH("/",N351,1)-1))</f>
        <v>games</v>
      </c>
      <c r="R351" t="str">
        <f>RIGHT(N351, LEN(N351) - (SEARCH("/",N351,1)))</f>
        <v>video games</v>
      </c>
      <c r="S351" s="12">
        <f>(((J351/60)/60)/24)+DATE(1970,1,1)+(-5/24)</f>
        <v>41018.503530092588</v>
      </c>
      <c r="T351" s="12">
        <f>(((I351/60)/60)/24)+DATE(1970,1,1)+(-5/24)</f>
        <v>41048.503530092588</v>
      </c>
    </row>
    <row r="352" spans="1:20" ht="48" x14ac:dyDescent="0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>E352/D352*100</f>
        <v>101.31578947368421</v>
      </c>
      <c r="P352" s="8">
        <v>69.266666670000006</v>
      </c>
      <c r="Q352" t="str">
        <f>LEFT(N352,(SEARCH("/",N352,1)-1))</f>
        <v>film &amp; video</v>
      </c>
      <c r="R352" t="str">
        <f>RIGHT(N352, LEN(N352) - (SEARCH("/",N352,1)))</f>
        <v>documentary</v>
      </c>
      <c r="S352" s="12">
        <f>(((J352/60)/60)/24)+DATE(1970,1,1)+(-5/24)</f>
        <v>41019.584699074068</v>
      </c>
      <c r="T352" s="12">
        <f>(((I352/60)/60)/24)+DATE(1970,1,1)+(-5/24)</f>
        <v>41049.584699074068</v>
      </c>
    </row>
    <row r="353" spans="1:20" ht="48" x14ac:dyDescent="0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>E353/D353*100</f>
        <v>398.59528571428569</v>
      </c>
      <c r="P353" s="8">
        <v>69.266666670000006</v>
      </c>
      <c r="Q353" t="str">
        <f>LEFT(N353,(SEARCH("/",N353,1)-1))</f>
        <v>technology</v>
      </c>
      <c r="R353" t="str">
        <f>RIGHT(N353, LEN(N353) - (SEARCH("/",N353,1)))</f>
        <v>hardware</v>
      </c>
      <c r="S353" s="12">
        <f>(((J353/60)/60)/24)+DATE(1970,1,1)+(-5/24)</f>
        <v>41020.063437500001</v>
      </c>
      <c r="T353" s="12">
        <f>(((I353/60)/60)/24)+DATE(1970,1,1)+(-5/24)</f>
        <v>41052.583333333328</v>
      </c>
    </row>
    <row r="354" spans="1:20" ht="48" x14ac:dyDescent="0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>E354/D354*100</f>
        <v>101.00533333333333</v>
      </c>
      <c r="P354" s="8">
        <v>69.266666670000006</v>
      </c>
      <c r="Q354" t="str">
        <f>LEFT(N354,(SEARCH("/",N354,1)-1))</f>
        <v>music</v>
      </c>
      <c r="R354" t="str">
        <f>RIGHT(N354, LEN(N354) - (SEARCH("/",N354,1)))</f>
        <v>indie rock</v>
      </c>
      <c r="S354" s="12">
        <f>(((J354/60)/60)/24)+DATE(1970,1,1)+(-5/24)</f>
        <v>41022.436851851846</v>
      </c>
      <c r="T354" s="12">
        <f>(((I354/60)/60)/24)+DATE(1970,1,1)+(-5/24)</f>
        <v>41052.436851851846</v>
      </c>
    </row>
    <row r="355" spans="1:20" ht="48" x14ac:dyDescent="0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>E355/D355*100</f>
        <v>103.16400000000002</v>
      </c>
      <c r="P355" s="8">
        <v>69.266666670000006</v>
      </c>
      <c r="Q355" t="str">
        <f>LEFT(N355,(SEARCH("/",N355,1)-1))</f>
        <v>music</v>
      </c>
      <c r="R355" t="str">
        <f>RIGHT(N355, LEN(N355) - (SEARCH("/",N355,1)))</f>
        <v>indie rock</v>
      </c>
      <c r="S355" s="12">
        <f>(((J355/60)/60)/24)+DATE(1970,1,1)+(-5/24)</f>
        <v>41022.866377314815</v>
      </c>
      <c r="T355" s="12">
        <f>(((I355/60)/60)/24)+DATE(1970,1,1)+(-5/24)</f>
        <v>41052.866377314815</v>
      </c>
    </row>
    <row r="356" spans="1:20" ht="48" x14ac:dyDescent="0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>E356/D356*100</f>
        <v>121.39999999999999</v>
      </c>
      <c r="P356" s="8">
        <v>69.266666670000006</v>
      </c>
      <c r="Q356" t="str">
        <f>LEFT(N356,(SEARCH("/",N356,1)-1))</f>
        <v>music</v>
      </c>
      <c r="R356" t="str">
        <f>RIGHT(N356, LEN(N356) - (SEARCH("/",N356,1)))</f>
        <v>indie rock</v>
      </c>
      <c r="S356" s="12">
        <f>(((J356/60)/60)/24)+DATE(1970,1,1)+(-5/24)</f>
        <v>41023.019398148142</v>
      </c>
      <c r="T356" s="12">
        <f>(((I356/60)/60)/24)+DATE(1970,1,1)+(-5/24)</f>
        <v>41083.019398148142</v>
      </c>
    </row>
    <row r="357" spans="1:20" ht="48" x14ac:dyDescent="0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>E357/D357*100</f>
        <v>104.93380000000001</v>
      </c>
      <c r="P357" s="8">
        <v>69.266666670000006</v>
      </c>
      <c r="Q357" t="str">
        <f>LEFT(N357,(SEARCH("/",N357,1)-1))</f>
        <v>music</v>
      </c>
      <c r="R357" t="str">
        <f>RIGHT(N357, LEN(N357) - (SEARCH("/",N357,1)))</f>
        <v>pop</v>
      </c>
      <c r="S357" s="12">
        <f>(((J357/60)/60)/24)+DATE(1970,1,1)+(-5/24)</f>
        <v>41023.573703703703</v>
      </c>
      <c r="T357" s="12">
        <f>(((I357/60)/60)/24)+DATE(1970,1,1)+(-5/24)</f>
        <v>41053.573703703703</v>
      </c>
    </row>
    <row r="358" spans="1:20" ht="32" x14ac:dyDescent="0.2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>E358/D358*100</f>
        <v>125</v>
      </c>
      <c r="P358" s="8">
        <v>69.266666670000006</v>
      </c>
      <c r="Q358" t="str">
        <f>LEFT(N358,(SEARCH("/",N358,1)-1))</f>
        <v>music</v>
      </c>
      <c r="R358" t="str">
        <f>RIGHT(N358, LEN(N358) - (SEARCH("/",N358,1)))</f>
        <v>indie rock</v>
      </c>
      <c r="S358" s="12">
        <f>(((J358/60)/60)/24)+DATE(1970,1,1)+(-5/24)</f>
        <v>41024.777638888889</v>
      </c>
      <c r="T358" s="12">
        <f>(((I358/60)/60)/24)+DATE(1970,1,1)+(-5/24)</f>
        <v>41076.207638888889</v>
      </c>
    </row>
    <row r="359" spans="1:20" ht="48" x14ac:dyDescent="0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>E359/D359*100</f>
        <v>118.5</v>
      </c>
      <c r="P359" s="8">
        <v>69.266666670000006</v>
      </c>
      <c r="Q359" t="str">
        <f>LEFT(N359,(SEARCH("/",N359,1)-1))</f>
        <v>music</v>
      </c>
      <c r="R359" t="str">
        <f>RIGHT(N359, LEN(N359) - (SEARCH("/",N359,1)))</f>
        <v>indie rock</v>
      </c>
      <c r="S359" s="12">
        <f>(((J359/60)/60)/24)+DATE(1970,1,1)+(-5/24)</f>
        <v>41025.665868055556</v>
      </c>
      <c r="T359" s="12">
        <f>(((I359/60)/60)/24)+DATE(1970,1,1)+(-5/24)</f>
        <v>41039.5</v>
      </c>
    </row>
    <row r="360" spans="1:20" ht="48" x14ac:dyDescent="0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>E360/D360*100</f>
        <v>100.05066666666667</v>
      </c>
      <c r="P360" s="8">
        <v>69.266666670000006</v>
      </c>
      <c r="Q360" t="str">
        <f>LEFT(N360,(SEARCH("/",N360,1)-1))</f>
        <v>music</v>
      </c>
      <c r="R360" t="str">
        <f>RIGHT(N360, LEN(N360) - (SEARCH("/",N360,1)))</f>
        <v>indie rock</v>
      </c>
      <c r="S360" s="12">
        <f>(((J360/60)/60)/24)+DATE(1970,1,1)+(-5/24)</f>
        <v>41025.874965277777</v>
      </c>
      <c r="T360" s="12">
        <f>(((I360/60)/60)/24)+DATE(1970,1,1)+(-5/24)</f>
        <v>41055.874965277777</v>
      </c>
    </row>
    <row r="361" spans="1:20" ht="48" x14ac:dyDescent="0.2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>E361/D361*100</f>
        <v>107.35</v>
      </c>
      <c r="P361" s="8">
        <v>69.266666670000006</v>
      </c>
      <c r="Q361" t="str">
        <f>LEFT(N361,(SEARCH("/",N361,1)-1))</f>
        <v>music</v>
      </c>
      <c r="R361" t="str">
        <f>RIGHT(N361, LEN(N361) - (SEARCH("/",N361,1)))</f>
        <v>classical music</v>
      </c>
      <c r="S361" s="12">
        <f>(((J361/60)/60)/24)+DATE(1970,1,1)+(-5/24)</f>
        <v>41026.44667824074</v>
      </c>
      <c r="T361" s="12">
        <f>(((I361/60)/60)/24)+DATE(1970,1,1)+(-5/24)</f>
        <v>41057.44667824074</v>
      </c>
    </row>
    <row r="362" spans="1:20" ht="48" x14ac:dyDescent="0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>E362/D362*100</f>
        <v>101.81818181818181</v>
      </c>
      <c r="P362" s="8">
        <v>69.266666670000006</v>
      </c>
      <c r="Q362" t="str">
        <f>LEFT(N362,(SEARCH("/",N362,1)-1))</f>
        <v>theater</v>
      </c>
      <c r="R362" t="str">
        <f>RIGHT(N362, LEN(N362) - (SEARCH("/",N362,1)))</f>
        <v>plays</v>
      </c>
      <c r="S362" s="12">
        <f>(((J362/60)/60)/24)+DATE(1970,1,1)+(-5/24)</f>
        <v>41026.744722222218</v>
      </c>
      <c r="T362" s="12">
        <f>(((I362/60)/60)/24)+DATE(1970,1,1)+(-5/24)</f>
        <v>41061.744722222218</v>
      </c>
    </row>
    <row r="363" spans="1:20" ht="48" x14ac:dyDescent="0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>E363/D363*100</f>
        <v>0</v>
      </c>
      <c r="P363" s="8">
        <v>69.266666670000006</v>
      </c>
      <c r="Q363" t="str">
        <f>LEFT(N363,(SEARCH("/",N363,1)-1))</f>
        <v>music</v>
      </c>
      <c r="R363" t="str">
        <f>RIGHT(N363, LEN(N363) - (SEARCH("/",N363,1)))</f>
        <v>indie rock</v>
      </c>
      <c r="S363" s="12">
        <f>(((J363/60)/60)/24)+DATE(1970,1,1)+(-5/24)</f>
        <v>41026.75063657407</v>
      </c>
      <c r="T363" s="12">
        <f>(((I363/60)/60)/24)+DATE(1970,1,1)+(-5/24)</f>
        <v>41056.75063657407</v>
      </c>
    </row>
    <row r="364" spans="1:20" ht="48" x14ac:dyDescent="0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>E364/D364*100</f>
        <v>103</v>
      </c>
      <c r="P364" s="8">
        <v>69.266666670000006</v>
      </c>
      <c r="Q364" t="str">
        <f>LEFT(N364,(SEARCH("/",N364,1)-1))</f>
        <v>music</v>
      </c>
      <c r="R364" t="str">
        <f>RIGHT(N364, LEN(N364) - (SEARCH("/",N364,1)))</f>
        <v>rock</v>
      </c>
      <c r="S364" s="12">
        <f>(((J364/60)/60)/24)+DATE(1970,1,1)+(-5/24)</f>
        <v>41026.787766203699</v>
      </c>
      <c r="T364" s="12">
        <f>(((I364/60)/60)/24)+DATE(1970,1,1)+(-5/24)</f>
        <v>41041.787766203699</v>
      </c>
    </row>
    <row r="365" spans="1:20" ht="48" x14ac:dyDescent="0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>E365/D365*100</f>
        <v>1.125</v>
      </c>
      <c r="P365" s="8">
        <v>69.266666670000006</v>
      </c>
      <c r="Q365" t="str">
        <f>LEFT(N365,(SEARCH("/",N365,1)-1))</f>
        <v>publishing</v>
      </c>
      <c r="R365" t="str">
        <f>RIGHT(N365, LEN(N365) - (SEARCH("/",N365,1)))</f>
        <v>children's books</v>
      </c>
      <c r="S365" s="12">
        <f>(((J365/60)/60)/24)+DATE(1970,1,1)+(-5/24)</f>
        <v>41030.083692129629</v>
      </c>
      <c r="T365" s="12">
        <f>(((I365/60)/60)/24)+DATE(1970,1,1)+(-5/24)</f>
        <v>41059.583333333328</v>
      </c>
    </row>
    <row r="366" spans="1:20" ht="48" x14ac:dyDescent="0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>E366/D366*100</f>
        <v>29.24</v>
      </c>
      <c r="P366" s="8">
        <v>69.266666670000006</v>
      </c>
      <c r="Q366" t="str">
        <f>LEFT(N366,(SEARCH("/",N366,1)-1))</f>
        <v>publishing</v>
      </c>
      <c r="R366" t="str">
        <f>RIGHT(N366, LEN(N366) - (SEARCH("/",N366,1)))</f>
        <v>children's books</v>
      </c>
      <c r="S366" s="12">
        <f>(((J366/60)/60)/24)+DATE(1970,1,1)+(-5/24)</f>
        <v>41030.511423611111</v>
      </c>
      <c r="T366" s="12">
        <f>(((I366/60)/60)/24)+DATE(1970,1,1)+(-5/24)</f>
        <v>41044.511423611111</v>
      </c>
    </row>
    <row r="367" spans="1:20" ht="48" x14ac:dyDescent="0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>E367/D367*100</f>
        <v>152</v>
      </c>
      <c r="P367" s="8">
        <v>69.266666670000006</v>
      </c>
      <c r="Q367" t="str">
        <f>LEFT(N367,(SEARCH("/",N367,1)-1))</f>
        <v>music</v>
      </c>
      <c r="R367" t="str">
        <f>RIGHT(N367, LEN(N367) - (SEARCH("/",N367,1)))</f>
        <v>electronic music</v>
      </c>
      <c r="S367" s="12">
        <f>(((J367/60)/60)/24)+DATE(1970,1,1)+(-5/24)</f>
        <v>41031.613298611104</v>
      </c>
      <c r="T367" s="12">
        <f>(((I367/60)/60)/24)+DATE(1970,1,1)+(-5/24)</f>
        <v>41061.613298611104</v>
      </c>
    </row>
    <row r="368" spans="1:20" ht="48" x14ac:dyDescent="0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>E368/D368*100</f>
        <v>137.46666666666667</v>
      </c>
      <c r="P368" s="8">
        <v>69.266666670000006</v>
      </c>
      <c r="Q368" t="str">
        <f>LEFT(N368,(SEARCH("/",N368,1)-1))</f>
        <v>film &amp; video</v>
      </c>
      <c r="R368" t="str">
        <f>RIGHT(N368, LEN(N368) - (SEARCH("/",N368,1)))</f>
        <v>documentary</v>
      </c>
      <c r="S368" s="12">
        <f>(((J368/60)/60)/24)+DATE(1970,1,1)+(-5/24)</f>
        <v>41031.862800925926</v>
      </c>
      <c r="T368" s="12">
        <f>(((I368/60)/60)/24)+DATE(1970,1,1)+(-5/24)</f>
        <v>41061.862800925926</v>
      </c>
    </row>
    <row r="369" spans="1:20" ht="32" x14ac:dyDescent="0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>E369/D369*100</f>
        <v>112.94117647058823</v>
      </c>
      <c r="P369" s="8">
        <v>69.266666670000006</v>
      </c>
      <c r="Q369" t="str">
        <f>LEFT(N369,(SEARCH("/",N369,1)-1))</f>
        <v>music</v>
      </c>
      <c r="R369" t="str">
        <f>RIGHT(N369, LEN(N369) - (SEARCH("/",N369,1)))</f>
        <v>pop</v>
      </c>
      <c r="S369" s="12">
        <f>(((J369/60)/60)/24)+DATE(1970,1,1)+(-5/24)</f>
        <v>41034.448263888888</v>
      </c>
      <c r="T369" s="12">
        <f>(((I369/60)/60)/24)+DATE(1970,1,1)+(-5/24)</f>
        <v>41064.448263888888</v>
      </c>
    </row>
    <row r="370" spans="1:20" ht="48" x14ac:dyDescent="0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>E370/D370*100</f>
        <v>113.33333333333333</v>
      </c>
      <c r="P370" s="8">
        <v>69.266666670000006</v>
      </c>
      <c r="Q370" t="str">
        <f>LEFT(N370,(SEARCH("/",N370,1)-1))</f>
        <v>music</v>
      </c>
      <c r="R370" t="str">
        <f>RIGHT(N370, LEN(N370) - (SEARCH("/",N370,1)))</f>
        <v>indie rock</v>
      </c>
      <c r="S370" s="12">
        <f>(((J370/60)/60)/24)+DATE(1970,1,1)+(-5/24)</f>
        <v>41034.513831018514</v>
      </c>
      <c r="T370" s="12">
        <f>(((I370/60)/60)/24)+DATE(1970,1,1)+(-5/24)</f>
        <v>41064.513831018514</v>
      </c>
    </row>
    <row r="371" spans="1:20" ht="48" x14ac:dyDescent="0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>E371/D371*100</f>
        <v>127.53666666666665</v>
      </c>
      <c r="P371" s="8">
        <v>69.266666670000006</v>
      </c>
      <c r="Q371" t="str">
        <f>LEFT(N371,(SEARCH("/",N371,1)-1))</f>
        <v>music</v>
      </c>
      <c r="R371" t="str">
        <f>RIGHT(N371, LEN(N371) - (SEARCH("/",N371,1)))</f>
        <v>indie rock</v>
      </c>
      <c r="S371" s="12">
        <f>(((J371/60)/60)/24)+DATE(1970,1,1)+(-5/24)</f>
        <v>41036.738136574073</v>
      </c>
      <c r="T371" s="12">
        <f>(((I371/60)/60)/24)+DATE(1970,1,1)+(-5/24)</f>
        <v>41066.738136574073</v>
      </c>
    </row>
    <row r="372" spans="1:20" ht="48" x14ac:dyDescent="0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>E372/D372*100</f>
        <v>156.97</v>
      </c>
      <c r="P372" s="8">
        <v>69.266666670000006</v>
      </c>
      <c r="Q372" t="str">
        <f>LEFT(N372,(SEARCH("/",N372,1)-1))</f>
        <v>music</v>
      </c>
      <c r="R372" t="str">
        <f>RIGHT(N372, LEN(N372) - (SEARCH("/",N372,1)))</f>
        <v>indie rock</v>
      </c>
      <c r="S372" s="12">
        <f>(((J372/60)/60)/24)+DATE(1970,1,1)+(-5/24)</f>
        <v>41037.343252314815</v>
      </c>
      <c r="T372" s="12">
        <f>(((I372/60)/60)/24)+DATE(1970,1,1)+(-5/24)</f>
        <v>41067.343252314815</v>
      </c>
    </row>
    <row r="373" spans="1:20" ht="48" x14ac:dyDescent="0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>E373/D373*100</f>
        <v>30.666666666666664</v>
      </c>
      <c r="P373" s="8">
        <v>69.266666670000006</v>
      </c>
      <c r="Q373" t="str">
        <f>LEFT(N373,(SEARCH("/",N373,1)-1))</f>
        <v>music</v>
      </c>
      <c r="R373" t="str">
        <f>RIGHT(N373, LEN(N373) - (SEARCH("/",N373,1)))</f>
        <v>jazz</v>
      </c>
      <c r="S373" s="12">
        <f>(((J373/60)/60)/24)+DATE(1970,1,1)+(-5/24)</f>
        <v>41037.621585648143</v>
      </c>
      <c r="T373" s="12">
        <f>(((I373/60)/60)/24)+DATE(1970,1,1)+(-5/24)</f>
        <v>41058.621585648143</v>
      </c>
    </row>
    <row r="374" spans="1:20" ht="32" x14ac:dyDescent="0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>E374/D374*100</f>
        <v>120.601</v>
      </c>
      <c r="P374" s="8">
        <v>69.266666670000006</v>
      </c>
      <c r="Q374" t="str">
        <f>LEFT(N374,(SEARCH("/",N374,1)-1))</f>
        <v>music</v>
      </c>
      <c r="R374" t="str">
        <f>RIGHT(N374, LEN(N374) - (SEARCH("/",N374,1)))</f>
        <v>indie rock</v>
      </c>
      <c r="S374" s="12">
        <f>(((J374/60)/60)/24)+DATE(1970,1,1)+(-5/24)</f>
        <v>41037.684131944443</v>
      </c>
      <c r="T374" s="12">
        <f>(((I374/60)/60)/24)+DATE(1970,1,1)+(-5/24)</f>
        <v>41050.9375</v>
      </c>
    </row>
    <row r="375" spans="1:20" ht="48" x14ac:dyDescent="0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>E375/D375*100</f>
        <v>1026.8451399999999</v>
      </c>
      <c r="P375" s="8">
        <v>69.266666670000006</v>
      </c>
      <c r="Q375" t="str">
        <f>LEFT(N375,(SEARCH("/",N375,1)-1))</f>
        <v>technology</v>
      </c>
      <c r="R375" t="str">
        <f>RIGHT(N375, LEN(N375) - (SEARCH("/",N375,1)))</f>
        <v>hardware</v>
      </c>
      <c r="S375" s="12">
        <f>(((J375/60)/60)/24)+DATE(1970,1,1)+(-5/24)</f>
        <v>41039.017268518517</v>
      </c>
      <c r="T375" s="12">
        <f>(((I375/60)/60)/24)+DATE(1970,1,1)+(-5/24)</f>
        <v>41072.083333333328</v>
      </c>
    </row>
    <row r="376" spans="1:20" ht="48" x14ac:dyDescent="0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>E376/D376*100</f>
        <v>104.71999999999998</v>
      </c>
      <c r="P376" s="8">
        <v>69.266666670000006</v>
      </c>
      <c r="Q376" t="str">
        <f>LEFT(N376,(SEARCH("/",N376,1)-1))</f>
        <v>music</v>
      </c>
      <c r="R376" t="str">
        <f>RIGHT(N376, LEN(N376) - (SEARCH("/",N376,1)))</f>
        <v>pop</v>
      </c>
      <c r="S376" s="12">
        <f>(((J376/60)/60)/24)+DATE(1970,1,1)+(-5/24)</f>
        <v>41039.201122685183</v>
      </c>
      <c r="T376" s="12">
        <f>(((I376/60)/60)/24)+DATE(1970,1,1)+(-5/24)</f>
        <v>41069.201122685183</v>
      </c>
    </row>
    <row r="377" spans="1:20" ht="48" x14ac:dyDescent="0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>E377/D377*100</f>
        <v>0</v>
      </c>
      <c r="P377" s="8">
        <v>69.266666670000006</v>
      </c>
      <c r="Q377" t="str">
        <f>LEFT(N377,(SEARCH("/",N377,1)-1))</f>
        <v>film &amp; video</v>
      </c>
      <c r="R377" t="str">
        <f>RIGHT(N377, LEN(N377) - (SEARCH("/",N377,1)))</f>
        <v>animation</v>
      </c>
      <c r="S377" s="12">
        <f>(((J377/60)/60)/24)+DATE(1970,1,1)+(-5/24)</f>
        <v>41040.959293981476</v>
      </c>
      <c r="T377" s="12">
        <f>(((I377/60)/60)/24)+DATE(1970,1,1)+(-5/24)</f>
        <v>41100.952141203699</v>
      </c>
    </row>
    <row r="378" spans="1:20" ht="48" x14ac:dyDescent="0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>E378/D378*100</f>
        <v>28.000000000000004</v>
      </c>
      <c r="P378" s="8">
        <v>69.266666670000006</v>
      </c>
      <c r="Q378" t="str">
        <f>LEFT(N378,(SEARCH("/",N378,1)-1))</f>
        <v>publishing</v>
      </c>
      <c r="R378" t="str">
        <f>RIGHT(N378, LEN(N378) - (SEARCH("/",N378,1)))</f>
        <v>children's books</v>
      </c>
      <c r="S378" s="12">
        <f>(((J378/60)/60)/24)+DATE(1970,1,1)+(-5/24)</f>
        <v>41044.439780092594</v>
      </c>
      <c r="T378" s="12">
        <f>(((I378/60)/60)/24)+DATE(1970,1,1)+(-5/24)</f>
        <v>41075.923611111109</v>
      </c>
    </row>
    <row r="379" spans="1:20" ht="48" x14ac:dyDescent="0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>E379/D379*100</f>
        <v>21.887499999999999</v>
      </c>
      <c r="P379" s="8">
        <v>69.266666670000006</v>
      </c>
      <c r="Q379" t="str">
        <f>LEFT(N379,(SEARCH("/",N379,1)-1))</f>
        <v>publishing</v>
      </c>
      <c r="R379" t="str">
        <f>RIGHT(N379, LEN(N379) - (SEARCH("/",N379,1)))</f>
        <v>children's books</v>
      </c>
      <c r="S379" s="12">
        <f>(((J379/60)/60)/24)+DATE(1970,1,1)+(-5/24)</f>
        <v>41044.779722222222</v>
      </c>
      <c r="T379" s="12">
        <f>(((I379/60)/60)/24)+DATE(1970,1,1)+(-5/24)</f>
        <v>41104.779722222222</v>
      </c>
    </row>
    <row r="380" spans="1:20" ht="48" x14ac:dyDescent="0.2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>E380/D380*100</f>
        <v>103.21061999999999</v>
      </c>
      <c r="P380" s="8">
        <v>69.266666670000006</v>
      </c>
      <c r="Q380" t="str">
        <f>LEFT(N380,(SEARCH("/",N380,1)-1))</f>
        <v>film &amp; video</v>
      </c>
      <c r="R380" t="str">
        <f>RIGHT(N380, LEN(N380) - (SEARCH("/",N380,1)))</f>
        <v>documentary</v>
      </c>
      <c r="S380" s="12">
        <f>(((J380/60)/60)/24)+DATE(1970,1,1)+(-5/24)</f>
        <v>41050.960567129623</v>
      </c>
      <c r="T380" s="12">
        <f>(((I380/60)/60)/24)+DATE(1970,1,1)+(-5/24)</f>
        <v>41085.960567129623</v>
      </c>
    </row>
    <row r="381" spans="1:20" ht="16" x14ac:dyDescent="0.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>E381/D381*100</f>
        <v>0</v>
      </c>
      <c r="P381" s="8">
        <v>69.266666670000006</v>
      </c>
      <c r="Q381" t="str">
        <f>LEFT(N381,(SEARCH("/",N381,1)-1))</f>
        <v>publishing</v>
      </c>
      <c r="R381" t="str">
        <f>RIGHT(N381, LEN(N381) - (SEARCH("/",N381,1)))</f>
        <v>fiction</v>
      </c>
      <c r="S381" s="12">
        <f>(((J381/60)/60)/24)+DATE(1970,1,1)+(-5/24)</f>
        <v>41052.992627314808</v>
      </c>
      <c r="T381" s="12">
        <f>(((I381/60)/60)/24)+DATE(1970,1,1)+(-5/24)</f>
        <v>41111.410416666666</v>
      </c>
    </row>
    <row r="382" spans="1:20" ht="48" x14ac:dyDescent="0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>E382/D382*100</f>
        <v>113.33333333333333</v>
      </c>
      <c r="P382" s="8">
        <v>69.266666670000006</v>
      </c>
      <c r="Q382" t="str">
        <f>LEFT(N382,(SEARCH("/",N382,1)-1))</f>
        <v>music</v>
      </c>
      <c r="R382" t="str">
        <f>RIGHT(N382, LEN(N382) - (SEARCH("/",N382,1)))</f>
        <v>indie rock</v>
      </c>
      <c r="S382" s="12">
        <f>(((J382/60)/60)/24)+DATE(1970,1,1)+(-5/24)</f>
        <v>41053.564525462964</v>
      </c>
      <c r="T382" s="12">
        <f>(((I382/60)/60)/24)+DATE(1970,1,1)+(-5/24)</f>
        <v>41083.564525462964</v>
      </c>
    </row>
    <row r="383" spans="1:20" ht="48" x14ac:dyDescent="0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>E383/D383*100</f>
        <v>145.11000000000001</v>
      </c>
      <c r="P383" s="8">
        <v>69.266666670000006</v>
      </c>
      <c r="Q383" t="str">
        <f>LEFT(N383,(SEARCH("/",N383,1)-1))</f>
        <v>music</v>
      </c>
      <c r="R383" t="str">
        <f>RIGHT(N383, LEN(N383) - (SEARCH("/",N383,1)))</f>
        <v>rock</v>
      </c>
      <c r="S383" s="12">
        <f>(((J383/60)/60)/24)+DATE(1970,1,1)+(-5/24)</f>
        <v>41053.600127314814</v>
      </c>
      <c r="T383" s="12">
        <f>(((I383/60)/60)/24)+DATE(1970,1,1)+(-5/24)</f>
        <v>41074.600127314814</v>
      </c>
    </row>
    <row r="384" spans="1:20" ht="48" x14ac:dyDescent="0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>E384/D384*100</f>
        <v>0.54999999999999993</v>
      </c>
      <c r="P384" s="8">
        <v>69.266666670000006</v>
      </c>
      <c r="Q384" t="str">
        <f>LEFT(N384,(SEARCH("/",N384,1)-1))</f>
        <v>publishing</v>
      </c>
      <c r="R384" t="str">
        <f>RIGHT(N384, LEN(N384) - (SEARCH("/",N384,1)))</f>
        <v>art books</v>
      </c>
      <c r="S384" s="12">
        <f>(((J384/60)/60)/24)+DATE(1970,1,1)+(-5/24)</f>
        <v>41054.639444444445</v>
      </c>
      <c r="T384" s="12">
        <f>(((I384/60)/60)/24)+DATE(1970,1,1)+(-5/24)</f>
        <v>41114.639444444445</v>
      </c>
    </row>
    <row r="385" spans="1:20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>E385/D385*100</f>
        <v>100.325</v>
      </c>
      <c r="P385" s="8">
        <v>69.266666670000006</v>
      </c>
      <c r="Q385" t="str">
        <f>LEFT(N385,(SEARCH("/",N385,1)-1))</f>
        <v>music</v>
      </c>
      <c r="R385" t="str">
        <f>RIGHT(N385, LEN(N385) - (SEARCH("/",N385,1)))</f>
        <v>classical music</v>
      </c>
      <c r="S385" s="12">
        <f>(((J385/60)/60)/24)+DATE(1970,1,1)+(-5/24)</f>
        <v>41058.636238425926</v>
      </c>
      <c r="T385" s="12">
        <f>(((I385/60)/60)/24)+DATE(1970,1,1)+(-5/24)</f>
        <v>41088.636238425926</v>
      </c>
    </row>
    <row r="386" spans="1:20" ht="48" x14ac:dyDescent="0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>E386/D386*100</f>
        <v>203.505</v>
      </c>
      <c r="P386" s="8">
        <v>69.266666670000006</v>
      </c>
      <c r="Q386" t="str">
        <f>LEFT(N386,(SEARCH("/",N386,1)-1))</f>
        <v>music</v>
      </c>
      <c r="R386" t="str">
        <f>RIGHT(N386, LEN(N386) - (SEARCH("/",N386,1)))</f>
        <v>rock</v>
      </c>
      <c r="S386" s="12">
        <f>(((J386/60)/60)/24)+DATE(1970,1,1)+(-5/24)</f>
        <v>41058.798472222217</v>
      </c>
      <c r="T386" s="12">
        <f>(((I386/60)/60)/24)+DATE(1970,1,1)+(-5/24)</f>
        <v>41096.957638888889</v>
      </c>
    </row>
    <row r="387" spans="1:20" ht="48" x14ac:dyDescent="0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>E387/D387*100</f>
        <v>187.245</v>
      </c>
      <c r="P387" s="8">
        <v>69.266666670000006</v>
      </c>
      <c r="Q387" t="str">
        <f>LEFT(N387,(SEARCH("/",N387,1)-1))</f>
        <v>music</v>
      </c>
      <c r="R387" t="str">
        <f>RIGHT(N387, LEN(N387) - (SEARCH("/",N387,1)))</f>
        <v>indie rock</v>
      </c>
      <c r="S387" s="12">
        <f>(((J387/60)/60)/24)+DATE(1970,1,1)+(-5/24)</f>
        <v>41058.91065972222</v>
      </c>
      <c r="T387" s="12">
        <f>(((I387/60)/60)/24)+DATE(1970,1,1)+(-5/24)</f>
        <v>41074.957638888889</v>
      </c>
    </row>
    <row r="388" spans="1:20" ht="48" x14ac:dyDescent="0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>E388/D388*100</f>
        <v>121.36666666666667</v>
      </c>
      <c r="P388" s="8">
        <v>69.266666670000006</v>
      </c>
      <c r="Q388" t="str">
        <f>LEFT(N388,(SEARCH("/",N388,1)-1))</f>
        <v>music</v>
      </c>
      <c r="R388" t="str">
        <f>RIGHT(N388, LEN(N388) - (SEARCH("/",N388,1)))</f>
        <v>rock</v>
      </c>
      <c r="S388" s="12">
        <f>(((J388/60)/60)/24)+DATE(1970,1,1)+(-5/24)</f>
        <v>41058.977349537032</v>
      </c>
      <c r="T388" s="12">
        <f>(((I388/60)/60)/24)+DATE(1970,1,1)+(-5/24)</f>
        <v>41088.977349537032</v>
      </c>
    </row>
    <row r="389" spans="1:20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>E389/D389*100</f>
        <v>110.60000000000001</v>
      </c>
      <c r="P389" s="8">
        <v>69.266666670000006</v>
      </c>
      <c r="Q389" t="str">
        <f>LEFT(N389,(SEARCH("/",N389,1)-1))</f>
        <v>film &amp; video</v>
      </c>
      <c r="R389" t="str">
        <f>RIGHT(N389, LEN(N389) - (SEARCH("/",N389,1)))</f>
        <v>shorts</v>
      </c>
      <c r="S389" s="12">
        <f>(((J389/60)/60)/24)+DATE(1970,1,1)+(-5/24)</f>
        <v>41065.649733796294</v>
      </c>
      <c r="T389" s="12">
        <f>(((I389/60)/60)/24)+DATE(1970,1,1)+(-5/24)</f>
        <v>41093.666666666664</v>
      </c>
    </row>
    <row r="390" spans="1:20" ht="48" x14ac:dyDescent="0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>E390/D390*100</f>
        <v>104.44</v>
      </c>
      <c r="P390" s="8">
        <v>69.266666670000006</v>
      </c>
      <c r="Q390" t="str">
        <f>LEFT(N390,(SEARCH("/",N390,1)-1))</f>
        <v>music</v>
      </c>
      <c r="R390" t="str">
        <f>RIGHT(N390, LEN(N390) - (SEARCH("/",N390,1)))</f>
        <v>rock</v>
      </c>
      <c r="S390" s="12">
        <f>(((J390/60)/60)/24)+DATE(1970,1,1)+(-5/24)</f>
        <v>41067.532534722224</v>
      </c>
      <c r="T390" s="12">
        <f>(((I390/60)/60)/24)+DATE(1970,1,1)+(-5/24)</f>
        <v>41097.532534722224</v>
      </c>
    </row>
    <row r="391" spans="1:20" ht="48" x14ac:dyDescent="0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>E391/D391*100</f>
        <v>100.1</v>
      </c>
      <c r="P391" s="8">
        <v>69.266666670000006</v>
      </c>
      <c r="Q391" t="str">
        <f>LEFT(N391,(SEARCH("/",N391,1)-1))</f>
        <v>music</v>
      </c>
      <c r="R391" t="str">
        <f>RIGHT(N391, LEN(N391) - (SEARCH("/",N391,1)))</f>
        <v>rock</v>
      </c>
      <c r="S391" s="12">
        <f>(((J391/60)/60)/24)+DATE(1970,1,1)+(-5/24)</f>
        <v>41067.619085648148</v>
      </c>
      <c r="T391" s="12">
        <f>(((I391/60)/60)/24)+DATE(1970,1,1)+(-5/24)</f>
        <v>41086.541666666664</v>
      </c>
    </row>
    <row r="392" spans="1:20" ht="48" x14ac:dyDescent="0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>E392/D392*100</f>
        <v>100.8955223880597</v>
      </c>
      <c r="P392" s="8">
        <v>69.266666670000006</v>
      </c>
      <c r="Q392" t="str">
        <f>LEFT(N392,(SEARCH("/",N392,1)-1))</f>
        <v>music</v>
      </c>
      <c r="R392" t="str">
        <f>RIGHT(N392, LEN(N392) - (SEARCH("/",N392,1)))</f>
        <v>indie rock</v>
      </c>
      <c r="S392" s="12">
        <f>(((J392/60)/60)/24)+DATE(1970,1,1)+(-5/24)</f>
        <v>41067.740879629629</v>
      </c>
      <c r="T392" s="12">
        <f>(((I392/60)/60)/24)+DATE(1970,1,1)+(-5/24)</f>
        <v>41100.783333333333</v>
      </c>
    </row>
    <row r="393" spans="1:20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>E393/D393*100</f>
        <v>100.82</v>
      </c>
      <c r="P393" s="8">
        <v>69.266666670000006</v>
      </c>
      <c r="Q393" t="str">
        <f>LEFT(N393,(SEARCH("/",N393,1)-1))</f>
        <v>music</v>
      </c>
      <c r="R393" t="str">
        <f>RIGHT(N393, LEN(N393) - (SEARCH("/",N393,1)))</f>
        <v>classical music</v>
      </c>
      <c r="S393" s="12">
        <f>(((J393/60)/60)/24)+DATE(1970,1,1)+(-5/24)</f>
        <v>41068.3121412037</v>
      </c>
      <c r="T393" s="12">
        <f>(((I393/60)/60)/24)+DATE(1970,1,1)+(-5/24)</f>
        <v>41098.3121412037</v>
      </c>
    </row>
    <row r="394" spans="1:20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>E394/D394*100</f>
        <v>819.18387755102037</v>
      </c>
      <c r="P394" s="8">
        <v>69.266666670000006</v>
      </c>
      <c r="Q394" t="str">
        <f>LEFT(N394,(SEARCH("/",N394,1)-1))</f>
        <v>technology</v>
      </c>
      <c r="R394" t="str">
        <f>RIGHT(N394, LEN(N394) - (SEARCH("/",N394,1)))</f>
        <v>hardware</v>
      </c>
      <c r="S394" s="12">
        <f>(((J394/60)/60)/24)+DATE(1970,1,1)+(-5/24)</f>
        <v>41068.880173611105</v>
      </c>
      <c r="T394" s="12">
        <f>(((I394/60)/60)/24)+DATE(1970,1,1)+(-5/24)</f>
        <v>41098.880173611105</v>
      </c>
    </row>
    <row r="395" spans="1:20" ht="16" x14ac:dyDescent="0.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>E395/D395*100</f>
        <v>124</v>
      </c>
      <c r="P395" s="8">
        <v>69.266666670000006</v>
      </c>
      <c r="Q395" t="str">
        <f>LEFT(N395,(SEARCH("/",N395,1)-1))</f>
        <v>music</v>
      </c>
      <c r="R395" t="str">
        <f>RIGHT(N395, LEN(N395) - (SEARCH("/",N395,1)))</f>
        <v>rock</v>
      </c>
      <c r="S395" s="12">
        <f>(((J395/60)/60)/24)+DATE(1970,1,1)+(-5/24)</f>
        <v>41072.53162037037</v>
      </c>
      <c r="T395" s="12">
        <f>(((I395/60)/60)/24)+DATE(1970,1,1)+(-5/24)</f>
        <v>41102.53162037037</v>
      </c>
    </row>
    <row r="396" spans="1:20" ht="48" x14ac:dyDescent="0.2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>E396/D396*100</f>
        <v>107</v>
      </c>
      <c r="P396" s="8">
        <v>69.266666670000006</v>
      </c>
      <c r="Q396" t="str">
        <f>LEFT(N396,(SEARCH("/",N396,1)-1))</f>
        <v>music</v>
      </c>
      <c r="R396" t="str">
        <f>RIGHT(N396, LEN(N396) - (SEARCH("/",N396,1)))</f>
        <v>rock</v>
      </c>
      <c r="S396" s="12">
        <f>(((J396/60)/60)/24)+DATE(1970,1,1)+(-5/24)</f>
        <v>41072.84238425926</v>
      </c>
      <c r="T396" s="12">
        <f>(((I396/60)/60)/24)+DATE(1970,1,1)+(-5/24)</f>
        <v>41085.474999999999</v>
      </c>
    </row>
    <row r="397" spans="1:20" ht="32" x14ac:dyDescent="0.2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>E397/D397*100</f>
        <v>136.80000000000001</v>
      </c>
      <c r="P397" s="8">
        <v>69.266666670000006</v>
      </c>
      <c r="Q397" t="str">
        <f>LEFT(N397,(SEARCH("/",N397,1)-1))</f>
        <v>music</v>
      </c>
      <c r="R397" t="str">
        <f>RIGHT(N397, LEN(N397) - (SEARCH("/",N397,1)))</f>
        <v>indie rock</v>
      </c>
      <c r="S397" s="12">
        <f>(((J397/60)/60)/24)+DATE(1970,1,1)+(-5/24)</f>
        <v>41074.013229166667</v>
      </c>
      <c r="T397" s="12">
        <f>(((I397/60)/60)/24)+DATE(1970,1,1)+(-5/24)</f>
        <v>41104.013229166667</v>
      </c>
    </row>
    <row r="398" spans="1:20" ht="48" x14ac:dyDescent="0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>E398/D398*100</f>
        <v>101.25</v>
      </c>
      <c r="P398" s="8">
        <v>69.266666670000006</v>
      </c>
      <c r="Q398" t="str">
        <f>LEFT(N398,(SEARCH("/",N398,1)-1))</f>
        <v>music</v>
      </c>
      <c r="R398" t="str">
        <f>RIGHT(N398, LEN(N398) - (SEARCH("/",N398,1)))</f>
        <v>rock</v>
      </c>
      <c r="S398" s="12">
        <f>(((J398/60)/60)/24)+DATE(1970,1,1)+(-5/24)</f>
        <v>41074.518703703703</v>
      </c>
      <c r="T398" s="12">
        <f>(((I398/60)/60)/24)+DATE(1970,1,1)+(-5/24)</f>
        <v>41088.518703703703</v>
      </c>
    </row>
    <row r="399" spans="1:20" ht="48" x14ac:dyDescent="0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>E399/D399*100</f>
        <v>136.66666666666666</v>
      </c>
      <c r="P399" s="8">
        <v>69.266666670000006</v>
      </c>
      <c r="Q399" t="str">
        <f>LEFT(N399,(SEARCH("/",N399,1)-1))</f>
        <v>music</v>
      </c>
      <c r="R399" t="str">
        <f>RIGHT(N399, LEN(N399) - (SEARCH("/",N399,1)))</f>
        <v>indie rock</v>
      </c>
      <c r="S399" s="12">
        <f>(((J399/60)/60)/24)+DATE(1970,1,1)+(-5/24)</f>
        <v>41074.62663194444</v>
      </c>
      <c r="T399" s="12">
        <f>(((I399/60)/60)/24)+DATE(1970,1,1)+(-5/24)</f>
        <v>41089.957638888889</v>
      </c>
    </row>
    <row r="400" spans="1:20" ht="48" x14ac:dyDescent="0.2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>E400/D400*100</f>
        <v>303.80111428571428</v>
      </c>
      <c r="P400" s="8">
        <v>69.266666670000006</v>
      </c>
      <c r="Q400" t="str">
        <f>LEFT(N400,(SEARCH("/",N400,1)-1))</f>
        <v>technology</v>
      </c>
      <c r="R400" t="str">
        <f>RIGHT(N400, LEN(N400) - (SEARCH("/",N400,1)))</f>
        <v>space exploration</v>
      </c>
      <c r="S400" s="12">
        <f>(((J400/60)/60)/24)+DATE(1970,1,1)+(-5/24)</f>
        <v>41075.02952546296</v>
      </c>
      <c r="T400" s="12">
        <f>(((I400/60)/60)/24)+DATE(1970,1,1)+(-5/24)</f>
        <v>41105.02952546296</v>
      </c>
    </row>
    <row r="401" spans="1:20" ht="48" x14ac:dyDescent="0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>E401/D401*100</f>
        <v>116.25000000000001</v>
      </c>
      <c r="P401" s="8">
        <v>69.266666670000006</v>
      </c>
      <c r="Q401" t="str">
        <f>LEFT(N401,(SEARCH("/",N401,1)-1))</f>
        <v>film &amp; video</v>
      </c>
      <c r="R401" t="str">
        <f>RIGHT(N401, LEN(N401) - (SEARCH("/",N401,1)))</f>
        <v>shorts</v>
      </c>
      <c r="S401" s="12">
        <f>(((J401/60)/60)/24)+DATE(1970,1,1)+(-5/24)</f>
        <v>41075.375046296293</v>
      </c>
      <c r="T401" s="12">
        <f>(((I401/60)/60)/24)+DATE(1970,1,1)+(-5/24)</f>
        <v>41105.375046296293</v>
      </c>
    </row>
    <row r="402" spans="1:20" ht="48" x14ac:dyDescent="0.2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>E402/D402*100</f>
        <v>123.53333333333335</v>
      </c>
      <c r="P402" s="8">
        <v>69.266666670000006</v>
      </c>
      <c r="Q402" t="str">
        <f>LEFT(N402,(SEARCH("/",N402,1)-1))</f>
        <v>music</v>
      </c>
      <c r="R402" t="str">
        <f>RIGHT(N402, LEN(N402) - (SEARCH("/",N402,1)))</f>
        <v>indie rock</v>
      </c>
      <c r="S402" s="12">
        <f>(((J402/60)/60)/24)+DATE(1970,1,1)+(-5/24)</f>
        <v>41075.627164351848</v>
      </c>
      <c r="T402" s="12">
        <f>(((I402/60)/60)/24)+DATE(1970,1,1)+(-5/24)</f>
        <v>41105.627164351848</v>
      </c>
    </row>
    <row r="403" spans="1:20" ht="48" x14ac:dyDescent="0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>E403/D403*100</f>
        <v>0</v>
      </c>
      <c r="P403" s="8">
        <v>69.266666670000006</v>
      </c>
      <c r="Q403" t="str">
        <f>LEFT(N403,(SEARCH("/",N403,1)-1))</f>
        <v>publishing</v>
      </c>
      <c r="R403" t="str">
        <f>RIGHT(N403, LEN(N403) - (SEARCH("/",N403,1)))</f>
        <v>children's books</v>
      </c>
      <c r="S403" s="12">
        <f>(((J403/60)/60)/24)+DATE(1970,1,1)+(-5/24)</f>
        <v>41078.69149305555</v>
      </c>
      <c r="T403" s="12">
        <f>(((I403/60)/60)/24)+DATE(1970,1,1)+(-5/24)</f>
        <v>41090.625</v>
      </c>
    </row>
    <row r="404" spans="1:20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>E404/D404*100</f>
        <v>106.66666666666667</v>
      </c>
      <c r="P404" s="8">
        <v>69.266666670000006</v>
      </c>
      <c r="Q404" t="str">
        <f>LEFT(N404,(SEARCH("/",N404,1)-1))</f>
        <v>film &amp; video</v>
      </c>
      <c r="R404" t="str">
        <f>RIGHT(N404, LEN(N404) - (SEARCH("/",N404,1)))</f>
        <v>documentary</v>
      </c>
      <c r="S404" s="12">
        <f>(((J404/60)/60)/24)+DATE(1970,1,1)+(-5/24)</f>
        <v>41078.703680555554</v>
      </c>
      <c r="T404" s="12">
        <f>(((I404/60)/60)/24)+DATE(1970,1,1)+(-5/24)</f>
        <v>41108.703680555554</v>
      </c>
    </row>
    <row r="405" spans="1:20" ht="48" x14ac:dyDescent="0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>E405/D405*100</f>
        <v>105.0859375</v>
      </c>
      <c r="P405" s="8">
        <v>69.266666670000006</v>
      </c>
      <c r="Q405" t="str">
        <f>LEFT(N405,(SEARCH("/",N405,1)-1))</f>
        <v>film &amp; video</v>
      </c>
      <c r="R405" t="str">
        <f>RIGHT(N405, LEN(N405) - (SEARCH("/",N405,1)))</f>
        <v>documentary</v>
      </c>
      <c r="S405" s="12">
        <f>(((J405/60)/60)/24)+DATE(1970,1,1)+(-5/24)</f>
        <v>41079.66910879629</v>
      </c>
      <c r="T405" s="12">
        <f>(((I405/60)/60)/24)+DATE(1970,1,1)+(-5/24)</f>
        <v>41109.66910879629</v>
      </c>
    </row>
    <row r="406" spans="1:20" ht="32" x14ac:dyDescent="0.2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>E406/D406*100</f>
        <v>159.99600000000001</v>
      </c>
      <c r="P406" s="8">
        <v>69.266666670000006</v>
      </c>
      <c r="Q406" t="str">
        <f>LEFT(N406,(SEARCH("/",N406,1)-1))</f>
        <v>music</v>
      </c>
      <c r="R406" t="str">
        <f>RIGHT(N406, LEN(N406) - (SEARCH("/",N406,1)))</f>
        <v>rock</v>
      </c>
      <c r="S406" s="12">
        <f>(((J406/60)/60)/24)+DATE(1970,1,1)+(-5/24)</f>
        <v>41080.751909722218</v>
      </c>
      <c r="T406" s="12">
        <f>(((I406/60)/60)/24)+DATE(1970,1,1)+(-5/24)</f>
        <v>41110.751909722218</v>
      </c>
    </row>
    <row r="407" spans="1:20" ht="48" x14ac:dyDescent="0.2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>E407/D407*100</f>
        <v>3.25</v>
      </c>
      <c r="P407" s="8">
        <v>69.266666670000006</v>
      </c>
      <c r="Q407" t="str">
        <f>LEFT(N407,(SEARCH("/",N407,1)-1))</f>
        <v>music</v>
      </c>
      <c r="R407" t="str">
        <f>RIGHT(N407, LEN(N407) - (SEARCH("/",N407,1)))</f>
        <v>jazz</v>
      </c>
      <c r="S407" s="12">
        <f>(((J407/60)/60)/24)+DATE(1970,1,1)+(-5/24)</f>
        <v>41081.481944444444</v>
      </c>
      <c r="T407" s="12">
        <f>(((I407/60)/60)/24)+DATE(1970,1,1)+(-5/24)</f>
        <v>41112.958333333328</v>
      </c>
    </row>
    <row r="408" spans="1:20" ht="48" x14ac:dyDescent="0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>E408/D408*100</f>
        <v>101.49999999999999</v>
      </c>
      <c r="P408" s="8">
        <v>69.266666670000006</v>
      </c>
      <c r="Q408" t="str">
        <f>LEFT(N408,(SEARCH("/",N408,1)-1))</f>
        <v>music</v>
      </c>
      <c r="R408" t="str">
        <f>RIGHT(N408, LEN(N408) - (SEARCH("/",N408,1)))</f>
        <v>rock</v>
      </c>
      <c r="S408" s="12">
        <f>(((J408/60)/60)/24)+DATE(1970,1,1)+(-5/24)</f>
        <v>41081.861134259256</v>
      </c>
      <c r="T408" s="12">
        <f>(((I408/60)/60)/24)+DATE(1970,1,1)+(-5/24)</f>
        <v>41111.861134259256</v>
      </c>
    </row>
    <row r="409" spans="1:20" ht="48" x14ac:dyDescent="0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>E409/D409*100</f>
        <v>106.66666666666667</v>
      </c>
      <c r="P409" s="8">
        <v>69.266666670000006</v>
      </c>
      <c r="Q409" t="str">
        <f>LEFT(N409,(SEARCH("/",N409,1)-1))</f>
        <v>film &amp; video</v>
      </c>
      <c r="R409" t="str">
        <f>RIGHT(N409, LEN(N409) - (SEARCH("/",N409,1)))</f>
        <v>documentary</v>
      </c>
      <c r="S409" s="12">
        <f>(((J409/60)/60)/24)+DATE(1970,1,1)+(-5/24)</f>
        <v>41082.356550925921</v>
      </c>
      <c r="T409" s="12">
        <f>(((I409/60)/60)/24)+DATE(1970,1,1)+(-5/24)</f>
        <v>41097.356550925921</v>
      </c>
    </row>
    <row r="410" spans="1:20" ht="48" x14ac:dyDescent="0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>E410/D410*100</f>
        <v>104.72999999999999</v>
      </c>
      <c r="P410" s="8">
        <v>69.266666670000006</v>
      </c>
      <c r="Q410" t="str">
        <f>LEFT(N410,(SEARCH("/",N410,1)-1))</f>
        <v>film &amp; video</v>
      </c>
      <c r="R410" t="str">
        <f>RIGHT(N410, LEN(N410) - (SEARCH("/",N410,1)))</f>
        <v>documentary</v>
      </c>
      <c r="S410" s="12">
        <f>(((J410/60)/60)/24)+DATE(1970,1,1)+(-5/24)</f>
        <v>41085.48978009259</v>
      </c>
      <c r="T410" s="12">
        <f>(((I410/60)/60)/24)+DATE(1970,1,1)+(-5/24)</f>
        <v>41120</v>
      </c>
    </row>
    <row r="411" spans="1:20" ht="32" x14ac:dyDescent="0.2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>E411/D411*100</f>
        <v>171.33333333333334</v>
      </c>
      <c r="P411" s="8">
        <v>69.266666670000006</v>
      </c>
      <c r="Q411" t="str">
        <f>LEFT(N411,(SEARCH("/",N411,1)-1))</f>
        <v>music</v>
      </c>
      <c r="R411" t="str">
        <f>RIGHT(N411, LEN(N411) - (SEARCH("/",N411,1)))</f>
        <v>indie rock</v>
      </c>
      <c r="S411" s="12">
        <f>(((J411/60)/60)/24)+DATE(1970,1,1)+(-5/24)</f>
        <v>41088.483159722222</v>
      </c>
      <c r="T411" s="12">
        <f>(((I411/60)/60)/24)+DATE(1970,1,1)+(-5/24)</f>
        <v>41133.483159722222</v>
      </c>
    </row>
    <row r="412" spans="1:20" ht="48" x14ac:dyDescent="0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>E412/D412*100</f>
        <v>110.70833333333334</v>
      </c>
      <c r="P412" s="8">
        <v>69.266666670000006</v>
      </c>
      <c r="Q412" t="str">
        <f>LEFT(N412,(SEARCH("/",N412,1)-1))</f>
        <v>music</v>
      </c>
      <c r="R412" t="str">
        <f>RIGHT(N412, LEN(N412) - (SEARCH("/",N412,1)))</f>
        <v>indie rock</v>
      </c>
      <c r="S412" s="12">
        <f>(((J412/60)/60)/24)+DATE(1970,1,1)+(-5/24)</f>
        <v>41088.977962962963</v>
      </c>
      <c r="T412" s="12">
        <f>(((I412/60)/60)/24)+DATE(1970,1,1)+(-5/24)</f>
        <v>41108.977962962963</v>
      </c>
    </row>
    <row r="413" spans="1:20" ht="32" x14ac:dyDescent="0.2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>E413/D413*100</f>
        <v>173.2</v>
      </c>
      <c r="P413" s="8">
        <v>69.266666670000006</v>
      </c>
      <c r="Q413" t="str">
        <f>LEFT(N413,(SEARCH("/",N413,1)-1))</f>
        <v>publishing</v>
      </c>
      <c r="R413" t="str">
        <f>RIGHT(N413, LEN(N413) - (SEARCH("/",N413,1)))</f>
        <v>nonfiction</v>
      </c>
      <c r="S413" s="12">
        <f>(((J413/60)/60)/24)+DATE(1970,1,1)+(-5/24)</f>
        <v>41095.692361111105</v>
      </c>
      <c r="T413" s="12">
        <f>(((I413/60)/60)/24)+DATE(1970,1,1)+(-5/24)</f>
        <v>41123.692361111105</v>
      </c>
    </row>
    <row r="414" spans="1:20" ht="48" x14ac:dyDescent="0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>E414/D414*100</f>
        <v>116.32786885245903</v>
      </c>
      <c r="P414" s="8">
        <v>69.266666670000006</v>
      </c>
      <c r="Q414" t="str">
        <f>LEFT(N414,(SEARCH("/",N414,1)-1))</f>
        <v>music</v>
      </c>
      <c r="R414" t="str">
        <f>RIGHT(N414, LEN(N414) - (SEARCH("/",N414,1)))</f>
        <v>indie rock</v>
      </c>
      <c r="S414" s="12">
        <f>(((J414/60)/60)/24)+DATE(1970,1,1)+(-5/24)</f>
        <v>41098.885532407403</v>
      </c>
      <c r="T414" s="12">
        <f>(((I414/60)/60)/24)+DATE(1970,1,1)+(-5/24)</f>
        <v>41131.708333333328</v>
      </c>
    </row>
    <row r="415" spans="1:20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>E415/D415*100</f>
        <v>126.84</v>
      </c>
      <c r="P415" s="8">
        <v>69.266666670000006</v>
      </c>
      <c r="Q415" t="str">
        <f>LEFT(N415,(SEARCH("/",N415,1)-1))</f>
        <v>film &amp; video</v>
      </c>
      <c r="R415" t="str">
        <f>RIGHT(N415, LEN(N415) - (SEARCH("/",N415,1)))</f>
        <v>documentary</v>
      </c>
      <c r="S415" s="12">
        <f>(((J415/60)/60)/24)+DATE(1970,1,1)+(-5/24)</f>
        <v>41099.534467592588</v>
      </c>
      <c r="T415" s="12">
        <f>(((I415/60)/60)/24)+DATE(1970,1,1)+(-5/24)</f>
        <v>41115.534467592588</v>
      </c>
    </row>
    <row r="416" spans="1:20" ht="48" x14ac:dyDescent="0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>E416/D416*100</f>
        <v>585.35</v>
      </c>
      <c r="P416" s="8">
        <v>69.266666670000006</v>
      </c>
      <c r="Q416" t="str">
        <f>LEFT(N416,(SEARCH("/",N416,1)-1))</f>
        <v>technology</v>
      </c>
      <c r="R416" t="str">
        <f>RIGHT(N416, LEN(N416) - (SEARCH("/",N416,1)))</f>
        <v>hardware</v>
      </c>
      <c r="S416" s="12">
        <f>(((J416/60)/60)/24)+DATE(1970,1,1)+(-5/24)</f>
        <v>41099.758611111109</v>
      </c>
      <c r="T416" s="12">
        <f>(((I416/60)/60)/24)+DATE(1970,1,1)+(-5/24)</f>
        <v>41133.916666666664</v>
      </c>
    </row>
    <row r="417" spans="1:20" ht="48" x14ac:dyDescent="0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>E417/D417*100</f>
        <v>198</v>
      </c>
      <c r="P417" s="8">
        <v>69.266666670000006</v>
      </c>
      <c r="Q417" t="str">
        <f>LEFT(N417,(SEARCH("/",N417,1)-1))</f>
        <v>film &amp; video</v>
      </c>
      <c r="R417" t="str">
        <f>RIGHT(N417, LEN(N417) - (SEARCH("/",N417,1)))</f>
        <v>shorts</v>
      </c>
      <c r="S417" s="12">
        <f>(((J417/60)/60)/24)+DATE(1970,1,1)+(-5/24)</f>
        <v>41099.950543981482</v>
      </c>
      <c r="T417" s="12">
        <f>(((I417/60)/60)/24)+DATE(1970,1,1)+(-5/24)</f>
        <v>41103.91805555555</v>
      </c>
    </row>
    <row r="418" spans="1:20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>E418/D418*100</f>
        <v>0.55999999999999994</v>
      </c>
      <c r="P418" s="8">
        <v>69.266666670000006</v>
      </c>
      <c r="Q418" t="str">
        <f>LEFT(N418,(SEARCH("/",N418,1)-1))</f>
        <v>games</v>
      </c>
      <c r="R418" t="str">
        <f>RIGHT(N418, LEN(N418) - (SEARCH("/",N418,1)))</f>
        <v>video games</v>
      </c>
      <c r="S418" s="12">
        <f>(((J418/60)/60)/24)+DATE(1970,1,1)+(-5/24)</f>
        <v>41101.697777777779</v>
      </c>
      <c r="T418" s="12">
        <f>(((I418/60)/60)/24)+DATE(1970,1,1)+(-5/24)</f>
        <v>41131.697777777779</v>
      </c>
    </row>
    <row r="419" spans="1:20" ht="48" x14ac:dyDescent="0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>E419/D419*100</f>
        <v>103.71999999999998</v>
      </c>
      <c r="P419" s="8">
        <v>69.266666670000006</v>
      </c>
      <c r="Q419" t="str">
        <f>LEFT(N419,(SEARCH("/",N419,1)-1))</f>
        <v>film &amp; video</v>
      </c>
      <c r="R419" t="str">
        <f>RIGHT(N419, LEN(N419) - (SEARCH("/",N419,1)))</f>
        <v>documentary</v>
      </c>
      <c r="S419" s="12">
        <f>(((J419/60)/60)/24)+DATE(1970,1,1)+(-5/24)</f>
        <v>41106.844733796293</v>
      </c>
      <c r="T419" s="12">
        <f>(((I419/60)/60)/24)+DATE(1970,1,1)+(-5/24)</f>
        <v>41136.844733796293</v>
      </c>
    </row>
    <row r="420" spans="1:20" ht="48" x14ac:dyDescent="0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>E420/D420*100</f>
        <v>100.75</v>
      </c>
      <c r="P420" s="8">
        <v>69.266666670000006</v>
      </c>
      <c r="Q420" t="str">
        <f>LEFT(N420,(SEARCH("/",N420,1)-1))</f>
        <v>music</v>
      </c>
      <c r="R420" t="str">
        <f>RIGHT(N420, LEN(N420) - (SEARCH("/",N420,1)))</f>
        <v>indie rock</v>
      </c>
      <c r="S420" s="12">
        <f>(((J420/60)/60)/24)+DATE(1970,1,1)+(-5/24)</f>
        <v>41106.921817129631</v>
      </c>
      <c r="T420" s="12">
        <f>(((I420/60)/60)/24)+DATE(1970,1,1)+(-5/24)</f>
        <v>41136.921817129631</v>
      </c>
    </row>
    <row r="421" spans="1:20" ht="32" x14ac:dyDescent="0.2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>E421/D421*100</f>
        <v>133.44333333333333</v>
      </c>
      <c r="P421" s="8">
        <v>69.266666670000006</v>
      </c>
      <c r="Q421" t="str">
        <f>LEFT(N421,(SEARCH("/",N421,1)-1))</f>
        <v>music</v>
      </c>
      <c r="R421" t="str">
        <f>RIGHT(N421, LEN(N421) - (SEARCH("/",N421,1)))</f>
        <v>indie rock</v>
      </c>
      <c r="S421" s="12">
        <f>(((J421/60)/60)/24)+DATE(1970,1,1)+(-5/24)</f>
        <v>41107.518449074072</v>
      </c>
      <c r="T421" s="12">
        <f>(((I421/60)/60)/24)+DATE(1970,1,1)+(-5/24)</f>
        <v>41117.875</v>
      </c>
    </row>
    <row r="422" spans="1:20" ht="48" x14ac:dyDescent="0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>E422/D422*100</f>
        <v>126.125</v>
      </c>
      <c r="P422" s="8">
        <v>69.266666670000006</v>
      </c>
      <c r="Q422" t="str">
        <f>LEFT(N422,(SEARCH("/",N422,1)-1))</f>
        <v>music</v>
      </c>
      <c r="R422" t="str">
        <f>RIGHT(N422, LEN(N422) - (SEARCH("/",N422,1)))</f>
        <v>classical music</v>
      </c>
      <c r="S422" s="12">
        <f>(((J422/60)/60)/24)+DATE(1970,1,1)+(-5/24)</f>
        <v>41107.640810185185</v>
      </c>
      <c r="T422" s="12">
        <f>(((I422/60)/60)/24)+DATE(1970,1,1)+(-5/24)</f>
        <v>41137.640810185185</v>
      </c>
    </row>
    <row r="423" spans="1:20" ht="16" x14ac:dyDescent="0.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>E423/D423*100</f>
        <v>0</v>
      </c>
      <c r="P423" s="8">
        <v>69.266666670000006</v>
      </c>
      <c r="Q423" t="str">
        <f>LEFT(N423,(SEARCH("/",N423,1)-1))</f>
        <v>music</v>
      </c>
      <c r="R423" t="str">
        <f>RIGHT(N423, LEN(N423) - (SEARCH("/",N423,1)))</f>
        <v>world music</v>
      </c>
      <c r="S423" s="12">
        <f>(((J423/60)/60)/24)+DATE(1970,1,1)+(-5/24)</f>
        <v>41110.47180555555</v>
      </c>
      <c r="T423" s="12">
        <f>(((I423/60)/60)/24)+DATE(1970,1,1)+(-5/24)</f>
        <v>41118.458333333328</v>
      </c>
    </row>
    <row r="424" spans="1:20" ht="48" x14ac:dyDescent="0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>E424/D424*100</f>
        <v>130.65</v>
      </c>
      <c r="P424" s="8">
        <v>69.266666670000006</v>
      </c>
      <c r="Q424" t="str">
        <f>LEFT(N424,(SEARCH("/",N424,1)-1))</f>
        <v>publishing</v>
      </c>
      <c r="R424" t="str">
        <f>RIGHT(N424, LEN(N424) - (SEARCH("/",N424,1)))</f>
        <v>nonfiction</v>
      </c>
      <c r="S424" s="12">
        <f>(((J424/60)/60)/24)+DATE(1970,1,1)+(-5/24)</f>
        <v>41110.97755787037</v>
      </c>
      <c r="T424" s="12">
        <f>(((I424/60)/60)/24)+DATE(1970,1,1)+(-5/24)</f>
        <v>41170.97755787037</v>
      </c>
    </row>
    <row r="425" spans="1:20" ht="48" x14ac:dyDescent="0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>E425/D425*100</f>
        <v>155.53333333333333</v>
      </c>
      <c r="P425" s="8">
        <v>69.266666670000006</v>
      </c>
      <c r="Q425" t="str">
        <f>LEFT(N425,(SEARCH("/",N425,1)-1))</f>
        <v>music</v>
      </c>
      <c r="R425" t="str">
        <f>RIGHT(N425, LEN(N425) - (SEARCH("/",N425,1)))</f>
        <v>classical music</v>
      </c>
      <c r="S425" s="12">
        <f>(((J425/60)/60)/24)+DATE(1970,1,1)+(-5/24)</f>
        <v>41112.99082175926</v>
      </c>
      <c r="T425" s="12">
        <f>(((I425/60)/60)/24)+DATE(1970,1,1)+(-5/24)</f>
        <v>41172.99082175926</v>
      </c>
    </row>
    <row r="426" spans="1:20" ht="48" x14ac:dyDescent="0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>E426/D426*100</f>
        <v>101.248</v>
      </c>
      <c r="P426" s="8">
        <v>69.266666670000006</v>
      </c>
      <c r="Q426" t="str">
        <f>LEFT(N426,(SEARCH("/",N426,1)-1))</f>
        <v>film &amp; video</v>
      </c>
      <c r="R426" t="str">
        <f>RIGHT(N426, LEN(N426) - (SEARCH("/",N426,1)))</f>
        <v>documentary</v>
      </c>
      <c r="S426" s="12">
        <f>(((J426/60)/60)/24)+DATE(1970,1,1)+(-5/24)</f>
        <v>41113.564050925925</v>
      </c>
      <c r="T426" s="12">
        <f>(((I426/60)/60)/24)+DATE(1970,1,1)+(-5/24)</f>
        <v>41143.564050925925</v>
      </c>
    </row>
    <row r="427" spans="1:20" ht="16" x14ac:dyDescent="0.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>E427/D427*100</f>
        <v>0</v>
      </c>
      <c r="P427" s="8">
        <v>69.266666670000006</v>
      </c>
      <c r="Q427" t="str">
        <f>LEFT(N427,(SEARCH("/",N427,1)-1))</f>
        <v>film &amp; video</v>
      </c>
      <c r="R427" t="str">
        <f>RIGHT(N427, LEN(N427) - (SEARCH("/",N427,1)))</f>
        <v>animation</v>
      </c>
      <c r="S427" s="12">
        <f>(((J427/60)/60)/24)+DATE(1970,1,1)+(-5/24)</f>
        <v>41113.760243055556</v>
      </c>
      <c r="T427" s="12">
        <f>(((I427/60)/60)/24)+DATE(1970,1,1)+(-5/24)</f>
        <v>41143.760243055556</v>
      </c>
    </row>
    <row r="428" spans="1:20" ht="32" x14ac:dyDescent="0.2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>E428/D428*100</f>
        <v>231.64705882352939</v>
      </c>
      <c r="P428" s="8">
        <v>69.266666670000006</v>
      </c>
      <c r="Q428" t="str">
        <f>LEFT(N428,(SEARCH("/",N428,1)-1))</f>
        <v>film &amp; video</v>
      </c>
      <c r="R428" t="str">
        <f>RIGHT(N428, LEN(N428) - (SEARCH("/",N428,1)))</f>
        <v>documentary</v>
      </c>
      <c r="S428" s="12">
        <f>(((J428/60)/60)/24)+DATE(1970,1,1)+(-5/24)</f>
        <v>41113.88653935185</v>
      </c>
      <c r="T428" s="12">
        <f>(((I428/60)/60)/24)+DATE(1970,1,1)+(-5/24)</f>
        <v>41152.875</v>
      </c>
    </row>
    <row r="429" spans="1:20" ht="48" x14ac:dyDescent="0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>E429/D429*100</f>
        <v>154.97535999999999</v>
      </c>
      <c r="P429" s="8">
        <v>69.266666670000006</v>
      </c>
      <c r="Q429" t="str">
        <f>LEFT(N429,(SEARCH("/",N429,1)-1))</f>
        <v>music</v>
      </c>
      <c r="R429" t="str">
        <f>RIGHT(N429, LEN(N429) - (SEARCH("/",N429,1)))</f>
        <v>rock</v>
      </c>
      <c r="S429" s="12">
        <f>(((J429/60)/60)/24)+DATE(1970,1,1)+(-5/24)</f>
        <v>41116.481770833328</v>
      </c>
      <c r="T429" s="12">
        <f>(((I429/60)/60)/24)+DATE(1970,1,1)+(-5/24)</f>
        <v>41151.481770833328</v>
      </c>
    </row>
    <row r="430" spans="1:20" ht="48" x14ac:dyDescent="0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>E430/D430*100</f>
        <v>100</v>
      </c>
      <c r="P430" s="8">
        <v>69.266666670000006</v>
      </c>
      <c r="Q430" t="str">
        <f>LEFT(N430,(SEARCH("/",N430,1)-1))</f>
        <v>music</v>
      </c>
      <c r="R430" t="str">
        <f>RIGHT(N430, LEN(N430) - (SEARCH("/",N430,1)))</f>
        <v>rock</v>
      </c>
      <c r="S430" s="12">
        <f>(((J430/60)/60)/24)+DATE(1970,1,1)+(-5/24)</f>
        <v>41116.549791666665</v>
      </c>
      <c r="T430" s="12">
        <f>(((I430/60)/60)/24)+DATE(1970,1,1)+(-5/24)</f>
        <v>41146.549791666665</v>
      </c>
    </row>
    <row r="431" spans="1:20" ht="48" x14ac:dyDescent="0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>E431/D431*100</f>
        <v>0</v>
      </c>
      <c r="P431" s="8">
        <v>69.266666670000006</v>
      </c>
      <c r="Q431" t="str">
        <f>LEFT(N431,(SEARCH("/",N431,1)-1))</f>
        <v>music</v>
      </c>
      <c r="R431" t="str">
        <f>RIGHT(N431, LEN(N431) - (SEARCH("/",N431,1)))</f>
        <v>jazz</v>
      </c>
      <c r="S431" s="12">
        <f>(((J431/60)/60)/24)+DATE(1970,1,1)+(-5/24)</f>
        <v>41116.554942129631</v>
      </c>
      <c r="T431" s="12">
        <f>(((I431/60)/60)/24)+DATE(1970,1,1)+(-5/24)</f>
        <v>41146.554942129631</v>
      </c>
    </row>
    <row r="432" spans="1:20" ht="48" x14ac:dyDescent="0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>E432/D432*100</f>
        <v>19</v>
      </c>
      <c r="P432" s="8">
        <v>69.266666670000006</v>
      </c>
      <c r="Q432" t="str">
        <f>LEFT(N432,(SEARCH("/",N432,1)-1))</f>
        <v>publishing</v>
      </c>
      <c r="R432" t="str">
        <f>RIGHT(N432, LEN(N432) - (SEARCH("/",N432,1)))</f>
        <v>children's books</v>
      </c>
      <c r="S432" s="12">
        <f>(((J432/60)/60)/24)+DATE(1970,1,1)+(-5/24)</f>
        <v>41117.692395833328</v>
      </c>
      <c r="T432" s="12">
        <f>(((I432/60)/60)/24)+DATE(1970,1,1)+(-5/24)</f>
        <v>41147.692395833328</v>
      </c>
    </row>
    <row r="433" spans="1:20" ht="48" x14ac:dyDescent="0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>E433/D433*100</f>
        <v>155.71428571428572</v>
      </c>
      <c r="P433" s="8">
        <v>69.266666670000006</v>
      </c>
      <c r="Q433" t="str">
        <f>LEFT(N433,(SEARCH("/",N433,1)-1))</f>
        <v>music</v>
      </c>
      <c r="R433" t="str">
        <f>RIGHT(N433, LEN(N433) - (SEARCH("/",N433,1)))</f>
        <v>rock</v>
      </c>
      <c r="S433" s="12">
        <f>(((J433/60)/60)/24)+DATE(1970,1,1)+(-5/24)</f>
        <v>41120.67454861111</v>
      </c>
      <c r="T433" s="12">
        <f>(((I433/60)/60)/24)+DATE(1970,1,1)+(-5/24)</f>
        <v>41128.500694444439</v>
      </c>
    </row>
    <row r="434" spans="1:20" ht="48" x14ac:dyDescent="0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>E434/D434*100</f>
        <v>106.12433333333333</v>
      </c>
      <c r="P434" s="8">
        <v>69.266666670000006</v>
      </c>
      <c r="Q434" t="str">
        <f>LEFT(N434,(SEARCH("/",N434,1)-1))</f>
        <v>music</v>
      </c>
      <c r="R434" t="str">
        <f>RIGHT(N434, LEN(N434) - (SEARCH("/",N434,1)))</f>
        <v>rock</v>
      </c>
      <c r="S434" s="12">
        <f>(((J434/60)/60)/24)+DATE(1970,1,1)+(-5/24)</f>
        <v>41121.35355324074</v>
      </c>
      <c r="T434" s="12">
        <f>(((I434/60)/60)/24)+DATE(1970,1,1)+(-5/24)</f>
        <v>41156.35355324074</v>
      </c>
    </row>
    <row r="435" spans="1:20" ht="48" x14ac:dyDescent="0.2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>E435/D435*100</f>
        <v>101.33333333333334</v>
      </c>
      <c r="P435" s="8">
        <v>69.266666670000006</v>
      </c>
      <c r="Q435" t="str">
        <f>LEFT(N435,(SEARCH("/",N435,1)-1))</f>
        <v>music</v>
      </c>
      <c r="R435" t="str">
        <f>RIGHT(N435, LEN(N435) - (SEARCH("/",N435,1)))</f>
        <v>rock</v>
      </c>
      <c r="S435" s="12">
        <f>(((J435/60)/60)/24)+DATE(1970,1,1)+(-5/24)</f>
        <v>41122.813935185186</v>
      </c>
      <c r="T435" s="12">
        <f>(((I435/60)/60)/24)+DATE(1970,1,1)+(-5/24)</f>
        <v>41168.961805555555</v>
      </c>
    </row>
    <row r="436" spans="1:20" ht="48" x14ac:dyDescent="0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>E436/D436*100</f>
        <v>105</v>
      </c>
      <c r="P436" s="8">
        <v>69.266666670000006</v>
      </c>
      <c r="Q436" t="str">
        <f>LEFT(N436,(SEARCH("/",N436,1)-1))</f>
        <v>music</v>
      </c>
      <c r="R436" t="str">
        <f>RIGHT(N436, LEN(N436) - (SEARCH("/",N436,1)))</f>
        <v>rock</v>
      </c>
      <c r="S436" s="12">
        <f>(((J436/60)/60)/24)+DATE(1970,1,1)+(-5/24)</f>
        <v>41122.847939814812</v>
      </c>
      <c r="T436" s="12">
        <f>(((I436/60)/60)/24)+DATE(1970,1,1)+(-5/24)</f>
        <v>41152.847939814812</v>
      </c>
    </row>
    <row r="437" spans="1:20" ht="48" x14ac:dyDescent="0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>E437/D437*100</f>
        <v>0.35714285714285715</v>
      </c>
      <c r="P437" s="8">
        <v>69.266666670000006</v>
      </c>
      <c r="Q437" t="str">
        <f>LEFT(N437,(SEARCH("/",N437,1)-1))</f>
        <v>music</v>
      </c>
      <c r="R437" t="str">
        <f>RIGHT(N437, LEN(N437) - (SEARCH("/",N437,1)))</f>
        <v>jazz</v>
      </c>
      <c r="S437" s="12">
        <f>(((J437/60)/60)/24)+DATE(1970,1,1)+(-5/24)</f>
        <v>41124.27138888889</v>
      </c>
      <c r="T437" s="12">
        <f>(((I437/60)/60)/24)+DATE(1970,1,1)+(-5/24)</f>
        <v>41154.27138888889</v>
      </c>
    </row>
    <row r="438" spans="1:20" ht="48" x14ac:dyDescent="0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>E438/D438*100</f>
        <v>0</v>
      </c>
      <c r="P438" s="8">
        <v>69.266666670000006</v>
      </c>
      <c r="Q438" t="str">
        <f>LEFT(N438,(SEARCH("/",N438,1)-1))</f>
        <v>music</v>
      </c>
      <c r="R438" t="str">
        <f>RIGHT(N438, LEN(N438) - (SEARCH("/",N438,1)))</f>
        <v>world music</v>
      </c>
      <c r="S438" s="12">
        <f>(((J438/60)/60)/24)+DATE(1970,1,1)+(-5/24)</f>
        <v>41125.074826388889</v>
      </c>
      <c r="T438" s="12">
        <f>(((I438/60)/60)/24)+DATE(1970,1,1)+(-5/24)</f>
        <v>41145.074826388889</v>
      </c>
    </row>
    <row r="439" spans="1:20" ht="48" x14ac:dyDescent="0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>E439/D439*100</f>
        <v>122.833</v>
      </c>
      <c r="P439" s="8">
        <v>69.266666670000006</v>
      </c>
      <c r="Q439" t="str">
        <f>LEFT(N439,(SEARCH("/",N439,1)-1))</f>
        <v>music</v>
      </c>
      <c r="R439" t="str">
        <f>RIGHT(N439, LEN(N439) - (SEARCH("/",N439,1)))</f>
        <v>electronic music</v>
      </c>
      <c r="S439" s="12">
        <f>(((J439/60)/60)/24)+DATE(1970,1,1)+(-5/24)</f>
        <v>41127.603969907403</v>
      </c>
      <c r="T439" s="12">
        <f>(((I439/60)/60)/24)+DATE(1970,1,1)+(-5/24)</f>
        <v>41149.791666666664</v>
      </c>
    </row>
    <row r="440" spans="1:20" ht="48" x14ac:dyDescent="0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>E440/D440*100</f>
        <v>0.76</v>
      </c>
      <c r="P440" s="8">
        <v>69.266666670000006</v>
      </c>
      <c r="Q440" t="str">
        <f>LEFT(N440,(SEARCH("/",N440,1)-1))</f>
        <v>film &amp; video</v>
      </c>
      <c r="R440" t="str">
        <f>RIGHT(N440, LEN(N440) - (SEARCH("/",N440,1)))</f>
        <v>animation</v>
      </c>
      <c r="S440" s="12">
        <f>(((J440/60)/60)/24)+DATE(1970,1,1)+(-5/24)</f>
        <v>41129.734537037039</v>
      </c>
      <c r="T440" s="12">
        <f>(((I440/60)/60)/24)+DATE(1970,1,1)+(-5/24)</f>
        <v>41159.734537037039</v>
      </c>
    </row>
    <row r="441" spans="1:20" ht="48" x14ac:dyDescent="0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>E441/D441*100</f>
        <v>118.72620000000001</v>
      </c>
      <c r="P441" s="8">
        <v>69.266666670000006</v>
      </c>
      <c r="Q441" t="str">
        <f>LEFT(N441,(SEARCH("/",N441,1)-1))</f>
        <v>film &amp; video</v>
      </c>
      <c r="R441" t="str">
        <f>RIGHT(N441, LEN(N441) - (SEARCH("/",N441,1)))</f>
        <v>documentary</v>
      </c>
      <c r="S441" s="12">
        <f>(((J441/60)/60)/24)+DATE(1970,1,1)+(-5/24)</f>
        <v>41134.267164351848</v>
      </c>
      <c r="T441" s="12">
        <f>(((I441/60)/60)/24)+DATE(1970,1,1)+(-5/24)</f>
        <v>41159.267164351848</v>
      </c>
    </row>
    <row r="442" spans="1:20" ht="48" x14ac:dyDescent="0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>E442/D442*100</f>
        <v>118.94444444444446</v>
      </c>
      <c r="P442" s="8">
        <v>69.266666670000006</v>
      </c>
      <c r="Q442" t="str">
        <f>LEFT(N442,(SEARCH("/",N442,1)-1))</f>
        <v>film &amp; video</v>
      </c>
      <c r="R442" t="str">
        <f>RIGHT(N442, LEN(N442) - (SEARCH("/",N442,1)))</f>
        <v>documentary</v>
      </c>
      <c r="S442" s="12">
        <f>(((J442/60)/60)/24)+DATE(1970,1,1)+(-5/24)</f>
        <v>41134.543217592589</v>
      </c>
      <c r="T442" s="12">
        <f>(((I442/60)/60)/24)+DATE(1970,1,1)+(-5/24)</f>
        <v>41155.543217592589</v>
      </c>
    </row>
    <row r="443" spans="1:20" ht="48" x14ac:dyDescent="0.2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>E443/D443*100</f>
        <v>107.31250000000001</v>
      </c>
      <c r="P443" s="8">
        <v>69.266666670000006</v>
      </c>
      <c r="Q443" t="str">
        <f>LEFT(N443,(SEARCH("/",N443,1)-1))</f>
        <v>music</v>
      </c>
      <c r="R443" t="str">
        <f>RIGHT(N443, LEN(N443) - (SEARCH("/",N443,1)))</f>
        <v>indie rock</v>
      </c>
      <c r="S443" s="12">
        <f>(((J443/60)/60)/24)+DATE(1970,1,1)+(-5/24)</f>
        <v>41134.967361111107</v>
      </c>
      <c r="T443" s="12">
        <f>(((I443/60)/60)/24)+DATE(1970,1,1)+(-5/24)</f>
        <v>41161.954861111109</v>
      </c>
    </row>
    <row r="444" spans="1:20" ht="48" x14ac:dyDescent="0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>E444/D444*100</f>
        <v>21.574999999999999</v>
      </c>
      <c r="P444" s="8">
        <v>69.266666670000006</v>
      </c>
      <c r="Q444" t="str">
        <f>LEFT(N444,(SEARCH("/",N444,1)-1))</f>
        <v>film &amp; video</v>
      </c>
      <c r="R444" t="str">
        <f>RIGHT(N444, LEN(N444) - (SEARCH("/",N444,1)))</f>
        <v>animation</v>
      </c>
      <c r="S444" s="12">
        <f>(((J444/60)/60)/24)+DATE(1970,1,1)+(-5/24)</f>
        <v>41135.471458333333</v>
      </c>
      <c r="T444" s="12">
        <f>(((I444/60)/60)/24)+DATE(1970,1,1)+(-5/24)</f>
        <v>41180.471458333333</v>
      </c>
    </row>
    <row r="445" spans="1:20" ht="48" x14ac:dyDescent="0.2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>E445/D445*100</f>
        <v>155.33333333333331</v>
      </c>
      <c r="P445" s="8">
        <v>69.266666670000006</v>
      </c>
      <c r="Q445" t="str">
        <f>LEFT(N445,(SEARCH("/",N445,1)-1))</f>
        <v>music</v>
      </c>
      <c r="R445" t="str">
        <f>RIGHT(N445, LEN(N445) - (SEARCH("/",N445,1)))</f>
        <v>rock</v>
      </c>
      <c r="S445" s="12">
        <f>(((J445/60)/60)/24)+DATE(1970,1,1)+(-5/24)</f>
        <v>41135.491354166668</v>
      </c>
      <c r="T445" s="12">
        <f>(((I445/60)/60)/24)+DATE(1970,1,1)+(-5/24)</f>
        <v>41163.491354166668</v>
      </c>
    </row>
    <row r="446" spans="1:20" ht="48" x14ac:dyDescent="0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>E446/D446*100</f>
        <v>100.90416666666667</v>
      </c>
      <c r="P446" s="8">
        <v>69.266666670000006</v>
      </c>
      <c r="Q446" t="str">
        <f>LEFT(N446,(SEARCH("/",N446,1)-1))</f>
        <v>music</v>
      </c>
      <c r="R446" t="str">
        <f>RIGHT(N446, LEN(N446) - (SEARCH("/",N446,1)))</f>
        <v>indie rock</v>
      </c>
      <c r="S446" s="12">
        <f>(((J446/60)/60)/24)+DATE(1970,1,1)+(-5/24)</f>
        <v>41136.569479166668</v>
      </c>
      <c r="T446" s="12">
        <f>(((I446/60)/60)/24)+DATE(1970,1,1)+(-5/24)</f>
        <v>41184.569479166668</v>
      </c>
    </row>
    <row r="447" spans="1:20" ht="48" x14ac:dyDescent="0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>E447/D447*100</f>
        <v>0.1</v>
      </c>
      <c r="P447" s="8">
        <v>69.266666670000006</v>
      </c>
      <c r="Q447" t="str">
        <f>LEFT(N447,(SEARCH("/",N447,1)-1))</f>
        <v>publishing</v>
      </c>
      <c r="R447" t="str">
        <f>RIGHT(N447, LEN(N447) - (SEARCH("/",N447,1)))</f>
        <v>fiction</v>
      </c>
      <c r="S447" s="12">
        <f>(((J447/60)/60)/24)+DATE(1970,1,1)+(-5/24)</f>
        <v>41136.649722222224</v>
      </c>
      <c r="T447" s="12">
        <f>(((I447/60)/60)/24)+DATE(1970,1,1)+(-5/24)</f>
        <v>41159.118749999994</v>
      </c>
    </row>
    <row r="448" spans="1:20" ht="48" x14ac:dyDescent="0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>E448/D448*100</f>
        <v>101.01333333333334</v>
      </c>
      <c r="P448" s="8">
        <v>69.266666670000006</v>
      </c>
      <c r="Q448" t="str">
        <f>LEFT(N448,(SEARCH("/",N448,1)-1))</f>
        <v>technology</v>
      </c>
      <c r="R448" t="str">
        <f>RIGHT(N448, LEN(N448) - (SEARCH("/",N448,1)))</f>
        <v>space exploration</v>
      </c>
      <c r="S448" s="12">
        <f>(((J448/60)/60)/24)+DATE(1970,1,1)+(-5/24)</f>
        <v>41143.609884259255</v>
      </c>
      <c r="T448" s="12">
        <f>(((I448/60)/60)/24)+DATE(1970,1,1)+(-5/24)</f>
        <v>41173.609884259255</v>
      </c>
    </row>
    <row r="449" spans="1:20" ht="48" x14ac:dyDescent="0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>E449/D449*100</f>
        <v>1379.4206249999997</v>
      </c>
      <c r="P449" s="8">
        <v>69.266666670000006</v>
      </c>
      <c r="Q449" t="str">
        <f>LEFT(N449,(SEARCH("/",N449,1)-1))</f>
        <v>technology</v>
      </c>
      <c r="R449" t="str">
        <f>RIGHT(N449, LEN(N449) - (SEARCH("/",N449,1)))</f>
        <v>space exploration</v>
      </c>
      <c r="S449" s="12">
        <f>(((J449/60)/60)/24)+DATE(1970,1,1)+(-5/24)</f>
        <v>41144.213217592594</v>
      </c>
      <c r="T449" s="12">
        <f>(((I449/60)/60)/24)+DATE(1970,1,1)+(-5/24)</f>
        <v>41165.213217592594</v>
      </c>
    </row>
    <row r="450" spans="1:20" ht="48" x14ac:dyDescent="0.2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>E450/D450*100</f>
        <v>255.83333333333331</v>
      </c>
      <c r="P450" s="8">
        <v>69.266666670000006</v>
      </c>
      <c r="Q450" t="str">
        <f>LEFT(N450,(SEARCH("/",N450,1)-1))</f>
        <v>film &amp; video</v>
      </c>
      <c r="R450" t="str">
        <f>RIGHT(N450, LEN(N450) - (SEARCH("/",N450,1)))</f>
        <v>documentary</v>
      </c>
      <c r="S450" s="12">
        <f>(((J450/60)/60)/24)+DATE(1970,1,1)+(-5/24)</f>
        <v>41144.501157407409</v>
      </c>
      <c r="T450" s="12">
        <f>(((I450/60)/60)/24)+DATE(1970,1,1)+(-5/24)</f>
        <v>41158.501157407409</v>
      </c>
    </row>
    <row r="451" spans="1:20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>E451/D451*100</f>
        <v>116.61660000000001</v>
      </c>
      <c r="P451" s="8">
        <v>69.266666670000006</v>
      </c>
      <c r="Q451" t="str">
        <f>LEFT(N451,(SEARCH("/",N451,1)-1))</f>
        <v>music</v>
      </c>
      <c r="R451" t="str">
        <f>RIGHT(N451, LEN(N451) - (SEARCH("/",N451,1)))</f>
        <v>rock</v>
      </c>
      <c r="S451" s="12">
        <f>(((J451/60)/60)/24)+DATE(1970,1,1)+(-5/24)</f>
        <v>41144.555046296293</v>
      </c>
      <c r="T451" s="12">
        <f>(((I451/60)/60)/24)+DATE(1970,1,1)+(-5/24)</f>
        <v>41174.555046296293</v>
      </c>
    </row>
    <row r="452" spans="1:20" ht="32" x14ac:dyDescent="0.2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>E452/D452*100</f>
        <v>180.14285714285714</v>
      </c>
      <c r="P452" s="8">
        <v>69.266666670000006</v>
      </c>
      <c r="Q452" t="str">
        <f>LEFT(N452,(SEARCH("/",N452,1)-1))</f>
        <v>music</v>
      </c>
      <c r="R452" t="str">
        <f>RIGHT(N452, LEN(N452) - (SEARCH("/",N452,1)))</f>
        <v>indie rock</v>
      </c>
      <c r="S452" s="12">
        <f>(((J452/60)/60)/24)+DATE(1970,1,1)+(-5/24)</f>
        <v>41145.510972222219</v>
      </c>
      <c r="T452" s="12">
        <f>(((I452/60)/60)/24)+DATE(1970,1,1)+(-5/24)</f>
        <v>41175.510972222219</v>
      </c>
    </row>
    <row r="453" spans="1:20" ht="32" x14ac:dyDescent="0.2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>E453/D453*100</f>
        <v>124.70000000000002</v>
      </c>
      <c r="P453" s="8">
        <v>69.266666670000006</v>
      </c>
      <c r="Q453" t="str">
        <f>LEFT(N453,(SEARCH("/",N453,1)-1))</f>
        <v>music</v>
      </c>
      <c r="R453" t="str">
        <f>RIGHT(N453, LEN(N453) - (SEARCH("/",N453,1)))</f>
        <v>pop</v>
      </c>
      <c r="S453" s="12">
        <f>(((J453/60)/60)/24)+DATE(1970,1,1)+(-5/24)</f>
        <v>41146.615879629629</v>
      </c>
      <c r="T453" s="12">
        <f>(((I453/60)/60)/24)+DATE(1970,1,1)+(-5/24)</f>
        <v>41176.615879629629</v>
      </c>
    </row>
    <row r="454" spans="1:20" ht="48" x14ac:dyDescent="0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>E454/D454*100</f>
        <v>1105.3811999999998</v>
      </c>
      <c r="P454" s="8">
        <v>69.266666670000006</v>
      </c>
      <c r="Q454" t="str">
        <f>LEFT(N454,(SEARCH("/",N454,1)-1))</f>
        <v>technology</v>
      </c>
      <c r="R454" t="str">
        <f>RIGHT(N454, LEN(N454) - (SEARCH("/",N454,1)))</f>
        <v>hardware</v>
      </c>
      <c r="S454" s="12">
        <f>(((J454/60)/60)/24)+DATE(1970,1,1)+(-5/24)</f>
        <v>41147.986307870371</v>
      </c>
      <c r="T454" s="12">
        <f>(((I454/60)/60)/24)+DATE(1970,1,1)+(-5/24)</f>
        <v>41187.957638888889</v>
      </c>
    </row>
    <row r="455" spans="1:20" ht="48" x14ac:dyDescent="0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>E455/D455*100</f>
        <v>3.2</v>
      </c>
      <c r="P455" s="8">
        <v>69.266666670000006</v>
      </c>
      <c r="Q455" t="str">
        <f>LEFT(N455,(SEARCH("/",N455,1)-1))</f>
        <v>music</v>
      </c>
      <c r="R455" t="str">
        <f>RIGHT(N455, LEN(N455) - (SEARCH("/",N455,1)))</f>
        <v>jazz</v>
      </c>
      <c r="S455" s="12">
        <f>(((J455/60)/60)/24)+DATE(1970,1,1)+(-5/24)</f>
        <v>41149.587731481479</v>
      </c>
      <c r="T455" s="12">
        <f>(((I455/60)/60)/24)+DATE(1970,1,1)+(-5/24)</f>
        <v>41174.892361111109</v>
      </c>
    </row>
    <row r="456" spans="1:20" ht="64" x14ac:dyDescent="0.2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>E456/D456*100</f>
        <v>118.08108</v>
      </c>
      <c r="P456" s="8">
        <v>69.266666670000006</v>
      </c>
      <c r="Q456" t="str">
        <f>LEFT(N456,(SEARCH("/",N456,1)-1))</f>
        <v>film &amp; video</v>
      </c>
      <c r="R456" t="str">
        <f>RIGHT(N456, LEN(N456) - (SEARCH("/",N456,1)))</f>
        <v>documentary</v>
      </c>
      <c r="S456" s="12">
        <f>(((J456/60)/60)/24)+DATE(1970,1,1)+(-5/24)</f>
        <v>41149.746458333328</v>
      </c>
      <c r="T456" s="12">
        <f>(((I456/60)/60)/24)+DATE(1970,1,1)+(-5/24)</f>
        <v>41179.746458333328</v>
      </c>
    </row>
    <row r="457" spans="1:20" ht="48" x14ac:dyDescent="0.2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>E457/D457*100</f>
        <v>661.4</v>
      </c>
      <c r="P457" s="8">
        <v>69.266666670000006</v>
      </c>
      <c r="Q457" t="str">
        <f>LEFT(N457,(SEARCH("/",N457,1)-1))</f>
        <v>technology</v>
      </c>
      <c r="R457" t="str">
        <f>RIGHT(N457, LEN(N457) - (SEARCH("/",N457,1)))</f>
        <v>space exploration</v>
      </c>
      <c r="S457" s="12">
        <f>(((J457/60)/60)/24)+DATE(1970,1,1)+(-5/24)</f>
        <v>41150.69385416666</v>
      </c>
      <c r="T457" s="12">
        <f>(((I457/60)/60)/24)+DATE(1970,1,1)+(-5/24)</f>
        <v>41164.957638888889</v>
      </c>
    </row>
    <row r="458" spans="1:20" ht="32" x14ac:dyDescent="0.2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>E458/D458*100</f>
        <v>108.23529411764706</v>
      </c>
      <c r="P458" s="8">
        <v>69.266666670000006</v>
      </c>
      <c r="Q458" t="str">
        <f>LEFT(N458,(SEARCH("/",N458,1)-1))</f>
        <v>music</v>
      </c>
      <c r="R458" t="str">
        <f>RIGHT(N458, LEN(N458) - (SEARCH("/",N458,1)))</f>
        <v>rock</v>
      </c>
      <c r="S458" s="12">
        <f>(((J458/60)/60)/24)+DATE(1970,1,1)+(-5/24)</f>
        <v>41151.499988425923</v>
      </c>
      <c r="T458" s="12">
        <f>(((I458/60)/60)/24)+DATE(1970,1,1)+(-5/24)</f>
        <v>41176.957638888889</v>
      </c>
    </row>
    <row r="459" spans="1:20" ht="32" x14ac:dyDescent="0.2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>E459/D459*100</f>
        <v>120</v>
      </c>
      <c r="P459" s="8">
        <v>69.266666670000006</v>
      </c>
      <c r="Q459" t="str">
        <f>LEFT(N459,(SEARCH("/",N459,1)-1))</f>
        <v>music</v>
      </c>
      <c r="R459" t="str">
        <f>RIGHT(N459, LEN(N459) - (SEARCH("/",N459,1)))</f>
        <v>rock</v>
      </c>
      <c r="S459" s="12">
        <f>(((J459/60)/60)/24)+DATE(1970,1,1)+(-5/24)</f>
        <v>41152.858067129629</v>
      </c>
      <c r="T459" s="12">
        <f>(((I459/60)/60)/24)+DATE(1970,1,1)+(-5/24)</f>
        <v>41166.858067129629</v>
      </c>
    </row>
    <row r="460" spans="1:20" ht="48" x14ac:dyDescent="0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>E460/D460*100</f>
        <v>3.2</v>
      </c>
      <c r="P460" s="8">
        <v>69.266666670000006</v>
      </c>
      <c r="Q460" t="str">
        <f>LEFT(N460,(SEARCH("/",N460,1)-1))</f>
        <v>film &amp; video</v>
      </c>
      <c r="R460" t="str">
        <f>RIGHT(N460, LEN(N460) - (SEARCH("/",N460,1)))</f>
        <v>animation</v>
      </c>
      <c r="S460" s="12">
        <f>(((J460/60)/60)/24)+DATE(1970,1,1)+(-5/24)</f>
        <v>41156.750659722216</v>
      </c>
      <c r="T460" s="12">
        <f>(((I460/60)/60)/24)+DATE(1970,1,1)+(-5/24)</f>
        <v>41201.750659722216</v>
      </c>
    </row>
    <row r="461" spans="1:20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>E461/D461*100</f>
        <v>9.56</v>
      </c>
      <c r="P461" s="8">
        <v>69.266666670000006</v>
      </c>
      <c r="Q461" t="str">
        <f>LEFT(N461,(SEARCH("/",N461,1)-1))</f>
        <v>games</v>
      </c>
      <c r="R461" t="str">
        <f>RIGHT(N461, LEN(N461) - (SEARCH("/",N461,1)))</f>
        <v>video games</v>
      </c>
      <c r="S461" s="12">
        <f>(((J461/60)/60)/24)+DATE(1970,1,1)+(-5/24)</f>
        <v>41156.755011574067</v>
      </c>
      <c r="T461" s="12">
        <f>(((I461/60)/60)/24)+DATE(1970,1,1)+(-5/24)</f>
        <v>41186.755011574067</v>
      </c>
    </row>
    <row r="462" spans="1:20" ht="16" x14ac:dyDescent="0.2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>E462/D462*100</f>
        <v>111.08135252761969</v>
      </c>
      <c r="P462" s="8">
        <v>69.266666670000006</v>
      </c>
      <c r="Q462" t="str">
        <f>LEFT(N462,(SEARCH("/",N462,1)-1))</f>
        <v>publishing</v>
      </c>
      <c r="R462" t="str">
        <f>RIGHT(N462, LEN(N462) - (SEARCH("/",N462,1)))</f>
        <v>nonfiction</v>
      </c>
      <c r="S462" s="12">
        <f>(((J462/60)/60)/24)+DATE(1970,1,1)+(-5/24)</f>
        <v>41156.834594907406</v>
      </c>
      <c r="T462" s="12">
        <f>(((I462/60)/60)/24)+DATE(1970,1,1)+(-5/24)</f>
        <v>41174.957638888889</v>
      </c>
    </row>
    <row r="463" spans="1:20" ht="32" x14ac:dyDescent="0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>E463/D463*100</f>
        <v>119.16666666666667</v>
      </c>
      <c r="P463" s="8">
        <v>69.266666670000006</v>
      </c>
      <c r="Q463" t="str">
        <f>LEFT(N463,(SEARCH("/",N463,1)-1))</f>
        <v>music</v>
      </c>
      <c r="R463" t="str">
        <f>RIGHT(N463, LEN(N463) - (SEARCH("/",N463,1)))</f>
        <v>rock</v>
      </c>
      <c r="S463" s="12">
        <f>(((J463/60)/60)/24)+DATE(1970,1,1)+(-5/24)</f>
        <v>41157.739004629628</v>
      </c>
      <c r="T463" s="12">
        <f>(((I463/60)/60)/24)+DATE(1970,1,1)+(-5/24)</f>
        <v>41187.739004629628</v>
      </c>
    </row>
    <row r="464" spans="1:20" ht="48" x14ac:dyDescent="0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>E464/D464*100</f>
        <v>246.42</v>
      </c>
      <c r="P464" s="8">
        <v>69.266666670000006</v>
      </c>
      <c r="Q464" t="str">
        <f>LEFT(N464,(SEARCH("/",N464,1)-1))</f>
        <v>theater</v>
      </c>
      <c r="R464" t="str">
        <f>RIGHT(N464, LEN(N464) - (SEARCH("/",N464,1)))</f>
        <v>spaces</v>
      </c>
      <c r="S464" s="12">
        <f>(((J464/60)/60)/24)+DATE(1970,1,1)+(-5/24)</f>
        <v>41158.785590277774</v>
      </c>
      <c r="T464" s="12">
        <f>(((I464/60)/60)/24)+DATE(1970,1,1)+(-5/24)</f>
        <v>41188.785590277774</v>
      </c>
    </row>
    <row r="465" spans="1:20" ht="48" x14ac:dyDescent="0.2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>E465/D465*100</f>
        <v>109.3644</v>
      </c>
      <c r="P465" s="8">
        <v>69.266666670000006</v>
      </c>
      <c r="Q465" t="str">
        <f>LEFT(N465,(SEARCH("/",N465,1)-1))</f>
        <v>music</v>
      </c>
      <c r="R465" t="str">
        <f>RIGHT(N465, LEN(N465) - (SEARCH("/",N465,1)))</f>
        <v>indie rock</v>
      </c>
      <c r="S465" s="12">
        <f>(((J465/60)/60)/24)+DATE(1970,1,1)+(-5/24)</f>
        <v>41160.663553240738</v>
      </c>
      <c r="T465" s="12">
        <f>(((I465/60)/60)/24)+DATE(1970,1,1)+(-5/24)</f>
        <v>41188.207638888889</v>
      </c>
    </row>
    <row r="466" spans="1:20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>E466/D466*100</f>
        <v>6.1</v>
      </c>
      <c r="P466" s="8">
        <v>69.266666670000006</v>
      </c>
      <c r="Q466" t="str">
        <f>LEFT(N466,(SEARCH("/",N466,1)-1))</f>
        <v>film &amp; video</v>
      </c>
      <c r="R466" t="str">
        <f>RIGHT(N466, LEN(N466) - (SEARCH("/",N466,1)))</f>
        <v>animation</v>
      </c>
      <c r="S466" s="12">
        <f>(((J466/60)/60)/24)+DATE(1970,1,1)+(-5/24)</f>
        <v>41162.46399305555</v>
      </c>
      <c r="T466" s="12">
        <f>(((I466/60)/60)/24)+DATE(1970,1,1)+(-5/24)</f>
        <v>41192.46399305555</v>
      </c>
    </row>
    <row r="467" spans="1:20" ht="48" x14ac:dyDescent="0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>E467/D467*100</f>
        <v>0.70000000000000007</v>
      </c>
      <c r="P467" s="8">
        <v>69.266666670000006</v>
      </c>
      <c r="Q467" t="str">
        <f>LEFT(N467,(SEARCH("/",N467,1)-1))</f>
        <v>games</v>
      </c>
      <c r="R467" t="str">
        <f>RIGHT(N467, LEN(N467) - (SEARCH("/",N467,1)))</f>
        <v>video games</v>
      </c>
      <c r="S467" s="12">
        <f>(((J467/60)/60)/24)+DATE(1970,1,1)+(-5/24)</f>
        <v>41162.803495370368</v>
      </c>
      <c r="T467" s="12">
        <f>(((I467/60)/60)/24)+DATE(1970,1,1)+(-5/24)</f>
        <v>41182.803495370368</v>
      </c>
    </row>
    <row r="468" spans="1:20" ht="32" x14ac:dyDescent="0.2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>E468/D468*100</f>
        <v>150.34814814814814</v>
      </c>
      <c r="P468" s="8">
        <v>69.266666670000006</v>
      </c>
      <c r="Q468" t="str">
        <f>LEFT(N468,(SEARCH("/",N468,1)-1))</f>
        <v>film &amp; video</v>
      </c>
      <c r="R468" t="str">
        <f>RIGHT(N468, LEN(N468) - (SEARCH("/",N468,1)))</f>
        <v>documentary</v>
      </c>
      <c r="S468" s="12">
        <f>(((J468/60)/60)/24)+DATE(1970,1,1)+(-5/24)</f>
        <v>41163.832627314812</v>
      </c>
      <c r="T468" s="12">
        <f>(((I468/60)/60)/24)+DATE(1970,1,1)+(-5/24)</f>
        <v>41193.832627314812</v>
      </c>
    </row>
    <row r="469" spans="1:20" ht="48" x14ac:dyDescent="0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>E469/D469*100</f>
        <v>155.91</v>
      </c>
      <c r="P469" s="8">
        <v>69.266666670000006</v>
      </c>
      <c r="Q469" t="str">
        <f>LEFT(N469,(SEARCH("/",N469,1)-1))</f>
        <v>music</v>
      </c>
      <c r="R469" t="str">
        <f>RIGHT(N469, LEN(N469) - (SEARCH("/",N469,1)))</f>
        <v>rock</v>
      </c>
      <c r="S469" s="12">
        <f>(((J469/60)/60)/24)+DATE(1970,1,1)+(-5/24)</f>
        <v>41164.65116898148</v>
      </c>
      <c r="T469" s="12">
        <f>(((I469/60)/60)/24)+DATE(1970,1,1)+(-5/24)</f>
        <v>41194.65116898148</v>
      </c>
    </row>
    <row r="470" spans="1:20" ht="32" x14ac:dyDescent="0.2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>E470/D470*100</f>
        <v>100.33333333333334</v>
      </c>
      <c r="P470" s="8">
        <v>69.266666670000006</v>
      </c>
      <c r="Q470" t="str">
        <f>LEFT(N470,(SEARCH("/",N470,1)-1))</f>
        <v>music</v>
      </c>
      <c r="R470" t="str">
        <f>RIGHT(N470, LEN(N470) - (SEARCH("/",N470,1)))</f>
        <v>rock</v>
      </c>
      <c r="S470" s="12">
        <f>(((J470/60)/60)/24)+DATE(1970,1,1)+(-5/24)</f>
        <v>41169.637256944443</v>
      </c>
      <c r="T470" s="12">
        <f>(((I470/60)/60)/24)+DATE(1970,1,1)+(-5/24)</f>
        <v>41199.637256944443</v>
      </c>
    </row>
    <row r="471" spans="1:20" ht="32" x14ac:dyDescent="0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>E471/D471*100</f>
        <v>107.21700000000001</v>
      </c>
      <c r="P471" s="8">
        <v>69.266666670000006</v>
      </c>
      <c r="Q471" t="str">
        <f>LEFT(N471,(SEARCH("/",N471,1)-1))</f>
        <v>music</v>
      </c>
      <c r="R471" t="str">
        <f>RIGHT(N471, LEN(N471) - (SEARCH("/",N471,1)))</f>
        <v>indie rock</v>
      </c>
      <c r="S471" s="12">
        <f>(((J471/60)/60)/24)+DATE(1970,1,1)+(-5/24)</f>
        <v>41173.945844907401</v>
      </c>
      <c r="T471" s="12">
        <f>(((I471/60)/60)/24)+DATE(1970,1,1)+(-5/24)</f>
        <v>41210</v>
      </c>
    </row>
    <row r="472" spans="1:20" ht="48" x14ac:dyDescent="0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>E472/D472*100</f>
        <v>109.5</v>
      </c>
      <c r="P472" s="8">
        <v>69.266666670000006</v>
      </c>
      <c r="Q472" t="str">
        <f>LEFT(N472,(SEARCH("/",N472,1)-1))</f>
        <v>music</v>
      </c>
      <c r="R472" t="str">
        <f>RIGHT(N472, LEN(N472) - (SEARCH("/",N472,1)))</f>
        <v>pop</v>
      </c>
      <c r="S472" s="12">
        <f>(((J472/60)/60)/24)+DATE(1970,1,1)+(-5/24)</f>
        <v>41174.851388888885</v>
      </c>
      <c r="T472" s="12">
        <f>(((I472/60)/60)/24)+DATE(1970,1,1)+(-5/24)</f>
        <v>41234.893055555556</v>
      </c>
    </row>
    <row r="473" spans="1:20" ht="48" x14ac:dyDescent="0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>E473/D473*100</f>
        <v>115.85714285714286</v>
      </c>
      <c r="P473" s="8">
        <v>69.266666670000006</v>
      </c>
      <c r="Q473" t="str">
        <f>LEFT(N473,(SEARCH("/",N473,1)-1))</f>
        <v>music</v>
      </c>
      <c r="R473" t="str">
        <f>RIGHT(N473, LEN(N473) - (SEARCH("/",N473,1)))</f>
        <v>rock</v>
      </c>
      <c r="S473" s="12">
        <f>(((J473/60)/60)/24)+DATE(1970,1,1)+(-5/24)</f>
        <v>41176.47657407407</v>
      </c>
      <c r="T473" s="12">
        <f>(((I473/60)/60)/24)+DATE(1970,1,1)+(-5/24)</f>
        <v>41206.47657407407</v>
      </c>
    </row>
    <row r="474" spans="1:20" ht="48" x14ac:dyDescent="0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>E474/D474*100</f>
        <v>101.875</v>
      </c>
      <c r="P474" s="8">
        <v>69.266666670000006</v>
      </c>
      <c r="Q474" t="str">
        <f>LEFT(N474,(SEARCH("/",N474,1)-1))</f>
        <v>music</v>
      </c>
      <c r="R474" t="str">
        <f>RIGHT(N474, LEN(N474) - (SEARCH("/",N474,1)))</f>
        <v>rock</v>
      </c>
      <c r="S474" s="12">
        <f>(((J474/60)/60)/24)+DATE(1970,1,1)+(-5/24)</f>
        <v>41176.852048611108</v>
      </c>
      <c r="T474" s="12">
        <f>(((I474/60)/60)/24)+DATE(1970,1,1)+(-5/24)</f>
        <v>41226.893715277773</v>
      </c>
    </row>
    <row r="475" spans="1:20" ht="32" x14ac:dyDescent="0.2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>E475/D475*100</f>
        <v>167.50470000000001</v>
      </c>
      <c r="P475" s="8">
        <v>69.266666670000006</v>
      </c>
      <c r="Q475" t="str">
        <f>LEFT(N475,(SEARCH("/",N475,1)-1))</f>
        <v>technology</v>
      </c>
      <c r="R475" t="str">
        <f>RIGHT(N475, LEN(N475) - (SEARCH("/",N475,1)))</f>
        <v>hardware</v>
      </c>
      <c r="S475" s="12">
        <f>(((J475/60)/60)/24)+DATE(1970,1,1)+(-5/24)</f>
        <v>41178.890196759254</v>
      </c>
      <c r="T475" s="12">
        <f>(((I475/60)/60)/24)+DATE(1970,1,1)+(-5/24)</f>
        <v>41208.890196759254</v>
      </c>
    </row>
    <row r="476" spans="1:20" ht="48" x14ac:dyDescent="0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>E476/D476*100</f>
        <v>2.9894179894179893</v>
      </c>
      <c r="P476" s="8">
        <v>69.266666670000006</v>
      </c>
      <c r="Q476" t="str">
        <f>LEFT(N476,(SEARCH("/",N476,1)-1))</f>
        <v>music</v>
      </c>
      <c r="R476" t="str">
        <f>RIGHT(N476, LEN(N476) - (SEARCH("/",N476,1)))</f>
        <v>indie rock</v>
      </c>
      <c r="S476" s="12">
        <f>(((J476/60)/60)/24)+DATE(1970,1,1)+(-5/24)</f>
        <v>41179.112708333334</v>
      </c>
      <c r="T476" s="12">
        <f>(((I476/60)/60)/24)+DATE(1970,1,1)+(-5/24)</f>
        <v>41212.112708333334</v>
      </c>
    </row>
    <row r="477" spans="1:20" ht="48" x14ac:dyDescent="0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>E477/D477*100</f>
        <v>10.86206896551724</v>
      </c>
      <c r="P477" s="8">
        <v>69.266666670000006</v>
      </c>
      <c r="Q477" t="str">
        <f>LEFT(N477,(SEARCH("/",N477,1)-1))</f>
        <v>music</v>
      </c>
      <c r="R477" t="str">
        <f>RIGHT(N477, LEN(N477) - (SEARCH("/",N477,1)))</f>
        <v>jazz</v>
      </c>
      <c r="S477" s="12">
        <f>(((J477/60)/60)/24)+DATE(1970,1,1)+(-5/24)</f>
        <v>41180.654085648144</v>
      </c>
      <c r="T477" s="12">
        <f>(((I477/60)/60)/24)+DATE(1970,1,1)+(-5/24)</f>
        <v>41230.791666666664</v>
      </c>
    </row>
    <row r="478" spans="1:20" ht="32" x14ac:dyDescent="0.2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>E478/D478*100</f>
        <v>1.2857142857142856</v>
      </c>
      <c r="P478" s="8">
        <v>69.266666670000006</v>
      </c>
      <c r="Q478" t="str">
        <f>LEFT(N478,(SEARCH("/",N478,1)-1))</f>
        <v>music</v>
      </c>
      <c r="R478" t="str">
        <f>RIGHT(N478, LEN(N478) - (SEARCH("/",N478,1)))</f>
        <v>jazz</v>
      </c>
      <c r="S478" s="12">
        <f>(((J478/60)/60)/24)+DATE(1970,1,1)+(-5/24)</f>
        <v>41183.958796296298</v>
      </c>
      <c r="T478" s="12">
        <f>(((I478/60)/60)/24)+DATE(1970,1,1)+(-5/24)</f>
        <v>41224.000462962962</v>
      </c>
    </row>
    <row r="479" spans="1:20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>E479/D479*100</f>
        <v>176.29999999999998</v>
      </c>
      <c r="P479" s="8">
        <v>69.266666670000006</v>
      </c>
      <c r="Q479" t="str">
        <f>LEFT(N479,(SEARCH("/",N479,1)-1))</f>
        <v>film &amp; video</v>
      </c>
      <c r="R479" t="str">
        <f>RIGHT(N479, LEN(N479) - (SEARCH("/",N479,1)))</f>
        <v>documentary</v>
      </c>
      <c r="S479" s="12">
        <f>(((J479/60)/60)/24)+DATE(1970,1,1)+(-5/24)</f>
        <v>41184.069652777776</v>
      </c>
      <c r="T479" s="12">
        <f>(((I479/60)/60)/24)+DATE(1970,1,1)+(-5/24)</f>
        <v>41214.958333333328</v>
      </c>
    </row>
    <row r="480" spans="1:20" ht="32" x14ac:dyDescent="0.2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>E480/D480*100</f>
        <v>704.18124999999998</v>
      </c>
      <c r="P480" s="8">
        <v>69.266666670000006</v>
      </c>
      <c r="Q480" t="str">
        <f>LEFT(N480,(SEARCH("/",N480,1)-1))</f>
        <v>music</v>
      </c>
      <c r="R480" t="str">
        <f>RIGHT(N480, LEN(N480) - (SEARCH("/",N480,1)))</f>
        <v>electronic music</v>
      </c>
      <c r="S480" s="12">
        <f>(((J480/60)/60)/24)+DATE(1970,1,1)+(-5/24)</f>
        <v>41184.640833333331</v>
      </c>
      <c r="T480" s="12">
        <f>(((I480/60)/60)/24)+DATE(1970,1,1)+(-5/24)</f>
        <v>41214.640833333331</v>
      </c>
    </row>
    <row r="481" spans="1:20" ht="32" x14ac:dyDescent="0.2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>E481/D481*100</f>
        <v>100.43200000000002</v>
      </c>
      <c r="P481" s="8">
        <v>69.266666670000006</v>
      </c>
      <c r="Q481" t="str">
        <f>LEFT(N481,(SEARCH("/",N481,1)-1))</f>
        <v>music</v>
      </c>
      <c r="R481" t="str">
        <f>RIGHT(N481, LEN(N481) - (SEARCH("/",N481,1)))</f>
        <v>rock</v>
      </c>
      <c r="S481" s="12">
        <f>(((J481/60)/60)/24)+DATE(1970,1,1)+(-5/24)</f>
        <v>41186.098194444443</v>
      </c>
      <c r="T481" s="12">
        <f>(((I481/60)/60)/24)+DATE(1970,1,1)+(-5/24)</f>
        <v>41211.098194444443</v>
      </c>
    </row>
    <row r="482" spans="1:20" ht="32" x14ac:dyDescent="0.2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>E482/D482*100</f>
        <v>146.12318374694613</v>
      </c>
      <c r="P482" s="8">
        <v>69.266666670000006</v>
      </c>
      <c r="Q482" t="str">
        <f>LEFT(N482,(SEARCH("/",N482,1)-1))</f>
        <v>music</v>
      </c>
      <c r="R482" t="str">
        <f>RIGHT(N482, LEN(N482) - (SEARCH("/",N482,1)))</f>
        <v>indie rock</v>
      </c>
      <c r="S482" s="12">
        <f>(((J482/60)/60)/24)+DATE(1970,1,1)+(-5/24)</f>
        <v>41192.546608796292</v>
      </c>
      <c r="T482" s="12">
        <f>(((I482/60)/60)/24)+DATE(1970,1,1)+(-5/24)</f>
        <v>41222.588275462964</v>
      </c>
    </row>
    <row r="483" spans="1:20" ht="48" x14ac:dyDescent="0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>E483/D483*100</f>
        <v>101.66666666666666</v>
      </c>
      <c r="P483" s="8">
        <v>69.266666670000006</v>
      </c>
      <c r="Q483" t="str">
        <f>LEFT(N483,(SEARCH("/",N483,1)-1))</f>
        <v>music</v>
      </c>
      <c r="R483" t="str">
        <f>RIGHT(N483, LEN(N483) - (SEARCH("/",N483,1)))</f>
        <v>indie rock</v>
      </c>
      <c r="S483" s="12">
        <f>(((J483/60)/60)/24)+DATE(1970,1,1)+(-5/24)</f>
        <v>41192.550173611111</v>
      </c>
      <c r="T483" s="12">
        <f>(((I483/60)/60)/24)+DATE(1970,1,1)+(-5/24)</f>
        <v>41207.957638888889</v>
      </c>
    </row>
    <row r="484" spans="1:20" ht="48" x14ac:dyDescent="0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>E484/D484*100</f>
        <v>108.395</v>
      </c>
      <c r="P484" s="8">
        <v>69.266666670000006</v>
      </c>
      <c r="Q484" t="str">
        <f>LEFT(N484,(SEARCH("/",N484,1)-1))</f>
        <v>film &amp; video</v>
      </c>
      <c r="R484" t="str">
        <f>RIGHT(N484, LEN(N484) - (SEARCH("/",N484,1)))</f>
        <v>documentary</v>
      </c>
      <c r="S484" s="12">
        <f>(((J484/60)/60)/24)+DATE(1970,1,1)+(-5/24)</f>
        <v>41192.823680555557</v>
      </c>
      <c r="T484" s="12">
        <f>(((I484/60)/60)/24)+DATE(1970,1,1)+(-5/24)</f>
        <v>41222.865347222221</v>
      </c>
    </row>
    <row r="485" spans="1:20" ht="48" x14ac:dyDescent="0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>E485/D485*100</f>
        <v>100</v>
      </c>
      <c r="P485" s="8">
        <v>69.266666670000006</v>
      </c>
      <c r="Q485" t="str">
        <f>LEFT(N485,(SEARCH("/",N485,1)-1))</f>
        <v>music</v>
      </c>
      <c r="R485" t="str">
        <f>RIGHT(N485, LEN(N485) - (SEARCH("/",N485,1)))</f>
        <v>indie rock</v>
      </c>
      <c r="S485" s="12">
        <f>(((J485/60)/60)/24)+DATE(1970,1,1)+(-5/24)</f>
        <v>41193.540150462963</v>
      </c>
      <c r="T485" s="12">
        <f>(((I485/60)/60)/24)+DATE(1970,1,1)+(-5/24)</f>
        <v>41223.581817129627</v>
      </c>
    </row>
    <row r="486" spans="1:20" ht="48" x14ac:dyDescent="0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>E486/D486*100</f>
        <v>0.85714285714285721</v>
      </c>
      <c r="P486" s="8">
        <v>69.266666670000006</v>
      </c>
      <c r="Q486" t="str">
        <f>LEFT(N486,(SEARCH("/",N486,1)-1))</f>
        <v>music</v>
      </c>
      <c r="R486" t="str">
        <f>RIGHT(N486, LEN(N486) - (SEARCH("/",N486,1)))</f>
        <v>jazz</v>
      </c>
      <c r="S486" s="12">
        <f>(((J486/60)/60)/24)+DATE(1970,1,1)+(-5/24)</f>
        <v>41193.901006944441</v>
      </c>
      <c r="T486" s="12">
        <f>(((I486/60)/60)/24)+DATE(1970,1,1)+(-5/24)</f>
        <v>41253.942673611105</v>
      </c>
    </row>
    <row r="487" spans="1:20" ht="48" x14ac:dyDescent="0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>E487/D487*100</f>
        <v>0</v>
      </c>
      <c r="P487" s="8">
        <v>69.266666670000006</v>
      </c>
      <c r="Q487" t="str">
        <f>LEFT(N487,(SEARCH("/",N487,1)-1))</f>
        <v>publishing</v>
      </c>
      <c r="R487" t="str">
        <f>RIGHT(N487, LEN(N487) - (SEARCH("/",N487,1)))</f>
        <v>children's books</v>
      </c>
      <c r="S487" s="12">
        <f>(((J487/60)/60)/24)+DATE(1970,1,1)+(-5/24)</f>
        <v>41194.370694444442</v>
      </c>
      <c r="T487" s="12">
        <f>(((I487/60)/60)/24)+DATE(1970,1,1)+(-5/24)</f>
        <v>41210.370694444442</v>
      </c>
    </row>
    <row r="488" spans="1:20" ht="48" x14ac:dyDescent="0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>E488/D488*100</f>
        <v>104.2</v>
      </c>
      <c r="P488" s="8">
        <v>69.266666670000006</v>
      </c>
      <c r="Q488" t="str">
        <f>LEFT(N488,(SEARCH("/",N488,1)-1))</f>
        <v>music</v>
      </c>
      <c r="R488" t="str">
        <f>RIGHT(N488, LEN(N488) - (SEARCH("/",N488,1)))</f>
        <v>rock</v>
      </c>
      <c r="S488" s="12">
        <f>(((J488/60)/60)/24)+DATE(1970,1,1)+(-5/24)</f>
        <v>41194.507187499999</v>
      </c>
      <c r="T488" s="12">
        <f>(((I488/60)/60)/24)+DATE(1970,1,1)+(-5/24)</f>
        <v>41235.708333333328</v>
      </c>
    </row>
    <row r="489" spans="1:20" ht="48" x14ac:dyDescent="0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>E489/D489*100</f>
        <v>100</v>
      </c>
      <c r="P489" s="8">
        <v>69.266666670000006</v>
      </c>
      <c r="Q489" t="str">
        <f>LEFT(N489,(SEARCH("/",N489,1)-1))</f>
        <v>film &amp; video</v>
      </c>
      <c r="R489" t="str">
        <f>RIGHT(N489, LEN(N489) - (SEARCH("/",N489,1)))</f>
        <v>shorts</v>
      </c>
      <c r="S489" s="12">
        <f>(((J489/60)/60)/24)+DATE(1970,1,1)+(-5/24)</f>
        <v>41197.544976851852</v>
      </c>
      <c r="T489" s="12">
        <f>(((I489/60)/60)/24)+DATE(1970,1,1)+(-5/24)</f>
        <v>41217.586643518516</v>
      </c>
    </row>
    <row r="490" spans="1:20" ht="48" x14ac:dyDescent="0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>E490/D490*100</f>
        <v>0</v>
      </c>
      <c r="P490" s="8">
        <v>69.266666670000006</v>
      </c>
      <c r="Q490" t="str">
        <f>LEFT(N490,(SEARCH("/",N490,1)-1))</f>
        <v>publishing</v>
      </c>
      <c r="R490" t="str">
        <f>RIGHT(N490, LEN(N490) - (SEARCH("/",N490,1)))</f>
        <v>fiction</v>
      </c>
      <c r="S490" s="12">
        <f>(((J490/60)/60)/24)+DATE(1970,1,1)+(-5/24)</f>
        <v>41198.403379629628</v>
      </c>
      <c r="T490" s="12">
        <f>(((I490/60)/60)/24)+DATE(1970,1,1)+(-5/24)</f>
        <v>41228.445046296292</v>
      </c>
    </row>
    <row r="491" spans="1:20" ht="48" x14ac:dyDescent="0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>E491/D491*100</f>
        <v>674.48</v>
      </c>
      <c r="P491" s="8">
        <v>69.266666670000006</v>
      </c>
      <c r="Q491" t="str">
        <f>LEFT(N491,(SEARCH("/",N491,1)-1))</f>
        <v>technology</v>
      </c>
      <c r="R491" t="str">
        <f>RIGHT(N491, LEN(N491) - (SEARCH("/",N491,1)))</f>
        <v>hardware</v>
      </c>
      <c r="S491" s="12">
        <f>(((J491/60)/60)/24)+DATE(1970,1,1)+(-5/24)</f>
        <v>41200.803749999999</v>
      </c>
      <c r="T491" s="12">
        <f>(((I491/60)/60)/24)+DATE(1970,1,1)+(-5/24)</f>
        <v>41230.845416666663</v>
      </c>
    </row>
    <row r="492" spans="1:20" ht="48" x14ac:dyDescent="0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>E492/D492*100</f>
        <v>135.1</v>
      </c>
      <c r="P492" s="8">
        <v>69.266666670000006</v>
      </c>
      <c r="Q492" t="str">
        <f>LEFT(N492,(SEARCH("/",N492,1)-1))</f>
        <v>music</v>
      </c>
      <c r="R492" t="str">
        <f>RIGHT(N492, LEN(N492) - (SEARCH("/",N492,1)))</f>
        <v>indie rock</v>
      </c>
      <c r="S492" s="12">
        <f>(((J492/60)/60)/24)+DATE(1970,1,1)+(-5/24)</f>
        <v>41204.989988425921</v>
      </c>
      <c r="T492" s="12">
        <f>(((I492/60)/60)/24)+DATE(1970,1,1)+(-5/24)</f>
        <v>41240.291666666664</v>
      </c>
    </row>
    <row r="493" spans="1:20" ht="48" x14ac:dyDescent="0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>E493/D493*100</f>
        <v>117</v>
      </c>
      <c r="P493" s="8">
        <v>69.266666670000006</v>
      </c>
      <c r="Q493" t="str">
        <f>LEFT(N493,(SEARCH("/",N493,1)-1))</f>
        <v>music</v>
      </c>
      <c r="R493" t="str">
        <f>RIGHT(N493, LEN(N493) - (SEARCH("/",N493,1)))</f>
        <v>rock</v>
      </c>
      <c r="S493" s="12">
        <f>(((J493/60)/60)/24)+DATE(1970,1,1)+(-5/24)</f>
        <v>41205.498715277776</v>
      </c>
      <c r="T493" s="12">
        <f>(((I493/60)/60)/24)+DATE(1970,1,1)+(-5/24)</f>
        <v>41238.999305555553</v>
      </c>
    </row>
    <row r="494" spans="1:20" ht="48" x14ac:dyDescent="0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>E494/D494*100</f>
        <v>102.46666666666667</v>
      </c>
      <c r="P494" s="8">
        <v>69.266666670000006</v>
      </c>
      <c r="Q494" t="str">
        <f>LEFT(N494,(SEARCH("/",N494,1)-1))</f>
        <v>music</v>
      </c>
      <c r="R494" t="str">
        <f>RIGHT(N494, LEN(N494) - (SEARCH("/",N494,1)))</f>
        <v>indie rock</v>
      </c>
      <c r="S494" s="12">
        <f>(((J494/60)/60)/24)+DATE(1970,1,1)+(-5/24)</f>
        <v>41205.646203703705</v>
      </c>
      <c r="T494" s="12">
        <f>(((I494/60)/60)/24)+DATE(1970,1,1)+(-5/24)</f>
        <v>41265.68787037037</v>
      </c>
    </row>
    <row r="495" spans="1:20" ht="48" x14ac:dyDescent="0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>E495/D495*100</f>
        <v>108.40909090909091</v>
      </c>
      <c r="P495" s="8">
        <v>69.266666670000006</v>
      </c>
      <c r="Q495" t="str">
        <f>LEFT(N495,(SEARCH("/",N495,1)-1))</f>
        <v>film &amp; video</v>
      </c>
      <c r="R495" t="str">
        <f>RIGHT(N495, LEN(N495) - (SEARCH("/",N495,1)))</f>
        <v>shorts</v>
      </c>
      <c r="S495" s="12">
        <f>(((J495/60)/60)/24)+DATE(1970,1,1)+(-5/24)</f>
        <v>41207.801863425921</v>
      </c>
      <c r="T495" s="12">
        <f>(((I495/60)/60)/24)+DATE(1970,1,1)+(-5/24)</f>
        <v>41227.791666666664</v>
      </c>
    </row>
    <row r="496" spans="1:20" ht="48" x14ac:dyDescent="0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>E496/D496*100</f>
        <v>0</v>
      </c>
      <c r="P496" s="8">
        <v>69.266666670000006</v>
      </c>
      <c r="Q496" t="str">
        <f>LEFT(N496,(SEARCH("/",N496,1)-1))</f>
        <v>music</v>
      </c>
      <c r="R496" t="str">
        <f>RIGHT(N496, LEN(N496) - (SEARCH("/",N496,1)))</f>
        <v>indie rock</v>
      </c>
      <c r="S496" s="12">
        <f>(((J496/60)/60)/24)+DATE(1970,1,1)+(-5/24)</f>
        <v>41211.480416666665</v>
      </c>
      <c r="T496" s="12">
        <f>(((I496/60)/60)/24)+DATE(1970,1,1)+(-5/24)</f>
        <v>41241.52208333333</v>
      </c>
    </row>
    <row r="497" spans="1:20" ht="48" x14ac:dyDescent="0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>E497/D497*100</f>
        <v>226.239013671875</v>
      </c>
      <c r="P497" s="8">
        <v>69.266666670000006</v>
      </c>
      <c r="Q497" t="str">
        <f>LEFT(N497,(SEARCH("/",N497,1)-1))</f>
        <v>technology</v>
      </c>
      <c r="R497" t="str">
        <f>RIGHT(N497, LEN(N497) - (SEARCH("/",N497,1)))</f>
        <v>hardware</v>
      </c>
      <c r="S497" s="12">
        <f>(((J497/60)/60)/24)+DATE(1970,1,1)+(-5/24)</f>
        <v>41212.788148148145</v>
      </c>
      <c r="T497" s="12">
        <f>(((I497/60)/60)/24)+DATE(1970,1,1)+(-5/24)</f>
        <v>41242.788148148145</v>
      </c>
    </row>
    <row r="498" spans="1:20" ht="48" x14ac:dyDescent="0.2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>E498/D498*100</f>
        <v>122.67999999999999</v>
      </c>
      <c r="P498" s="8">
        <v>69.266666670000006</v>
      </c>
      <c r="Q498" t="str">
        <f>LEFT(N498,(SEARCH("/",N498,1)-1))</f>
        <v>publishing</v>
      </c>
      <c r="R498" t="str">
        <f>RIGHT(N498, LEN(N498) - (SEARCH("/",N498,1)))</f>
        <v>nonfiction</v>
      </c>
      <c r="S498" s="12">
        <f>(((J498/60)/60)/24)+DATE(1970,1,1)+(-5/24)</f>
        <v>41213.046354166661</v>
      </c>
      <c r="T498" s="12">
        <f>(((I498/60)/60)/24)+DATE(1970,1,1)+(-5/24)</f>
        <v>41243.208333333328</v>
      </c>
    </row>
    <row r="499" spans="1:20" ht="48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>E499/D499*100</f>
        <v>106.25</v>
      </c>
      <c r="P499" s="8">
        <v>69.266666670000006</v>
      </c>
      <c r="Q499" t="str">
        <f>LEFT(N499,(SEARCH("/",N499,1)-1))</f>
        <v>film &amp; video</v>
      </c>
      <c r="R499" t="str">
        <f>RIGHT(N499, LEN(N499) - (SEARCH("/",N499,1)))</f>
        <v>shorts</v>
      </c>
      <c r="S499" s="12">
        <f>(((J499/60)/60)/24)+DATE(1970,1,1)+(-5/24)</f>
        <v>41214.586504629624</v>
      </c>
      <c r="T499" s="12">
        <f>(((I499/60)/60)/24)+DATE(1970,1,1)+(-5/24)</f>
        <v>41250.770833333328</v>
      </c>
    </row>
    <row r="500" spans="1:20" ht="48" x14ac:dyDescent="0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>E500/D500*100</f>
        <v>22.881426547787683</v>
      </c>
      <c r="P500" s="8">
        <v>69.266666670000006</v>
      </c>
      <c r="Q500" t="str">
        <f>LEFT(N500,(SEARCH("/",N500,1)-1))</f>
        <v>film &amp; video</v>
      </c>
      <c r="R500" t="str">
        <f>RIGHT(N500, LEN(N500) - (SEARCH("/",N500,1)))</f>
        <v>animation</v>
      </c>
      <c r="S500" s="12">
        <f>(((J500/60)/60)/24)+DATE(1970,1,1)+(-5/24)</f>
        <v>41218.183113425926</v>
      </c>
      <c r="T500" s="12">
        <f>(((I500/60)/60)/24)+DATE(1970,1,1)+(-5/24)</f>
        <v>41248.183113425926</v>
      </c>
    </row>
    <row r="501" spans="1:20" ht="48" x14ac:dyDescent="0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>E501/D501*100</f>
        <v>0.51</v>
      </c>
      <c r="P501" s="8">
        <v>69.266666670000006</v>
      </c>
      <c r="Q501" t="str">
        <f>LEFT(N501,(SEARCH("/",N501,1)-1))</f>
        <v>games</v>
      </c>
      <c r="R501" t="str">
        <f>RIGHT(N501, LEN(N501) - (SEARCH("/",N501,1)))</f>
        <v>video games</v>
      </c>
      <c r="S501" s="12">
        <f>(((J501/60)/60)/24)+DATE(1970,1,1)+(-5/24)</f>
        <v>41220.72479166666</v>
      </c>
      <c r="T501" s="12">
        <f>(((I501/60)/60)/24)+DATE(1970,1,1)+(-5/24)</f>
        <v>41250.72479166666</v>
      </c>
    </row>
    <row r="502" spans="1:20" ht="48" x14ac:dyDescent="0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>E502/D502*100</f>
        <v>105.50335570469798</v>
      </c>
      <c r="P502" s="8">
        <v>69.266666670000006</v>
      </c>
      <c r="Q502" t="str">
        <f>LEFT(N502,(SEARCH("/",N502,1)-1))</f>
        <v>music</v>
      </c>
      <c r="R502" t="str">
        <f>RIGHT(N502, LEN(N502) - (SEARCH("/",N502,1)))</f>
        <v>classical music</v>
      </c>
      <c r="S502" s="12">
        <f>(((J502/60)/60)/24)+DATE(1970,1,1)+(-5/24)</f>
        <v>41222.783067129625</v>
      </c>
      <c r="T502" s="12">
        <f>(((I502/60)/60)/24)+DATE(1970,1,1)+(-5/24)</f>
        <v>41267.783067129625</v>
      </c>
    </row>
    <row r="503" spans="1:20" ht="48" x14ac:dyDescent="0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>E503/D503*100</f>
        <v>132.23333333333335</v>
      </c>
      <c r="P503" s="8">
        <v>69.266666670000006</v>
      </c>
      <c r="Q503" t="str">
        <f>LEFT(N503,(SEARCH("/",N503,1)-1))</f>
        <v>music</v>
      </c>
      <c r="R503" t="str">
        <f>RIGHT(N503, LEN(N503) - (SEARCH("/",N503,1)))</f>
        <v>pop</v>
      </c>
      <c r="S503" s="12">
        <f>(((J503/60)/60)/24)+DATE(1970,1,1)+(-5/24)</f>
        <v>41223.013506944444</v>
      </c>
      <c r="T503" s="12">
        <f>(((I503/60)/60)/24)+DATE(1970,1,1)+(-5/24)</f>
        <v>41261.388888888883</v>
      </c>
    </row>
    <row r="504" spans="1:20" ht="48" x14ac:dyDescent="0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>E504/D504*100</f>
        <v>104</v>
      </c>
      <c r="P504" s="8">
        <v>69.266666670000006</v>
      </c>
      <c r="Q504" t="str">
        <f>LEFT(N504,(SEARCH("/",N504,1)-1))</f>
        <v>theater</v>
      </c>
      <c r="R504" t="str">
        <f>RIGHT(N504, LEN(N504) - (SEARCH("/",N504,1)))</f>
        <v>plays</v>
      </c>
      <c r="S504" s="12">
        <f>(((J504/60)/60)/24)+DATE(1970,1,1)+(-5/24)</f>
        <v>41225.809027777774</v>
      </c>
      <c r="T504" s="12">
        <f>(((I504/60)/60)/24)+DATE(1970,1,1)+(-5/24)</f>
        <v>41249.875</v>
      </c>
    </row>
    <row r="505" spans="1:20" ht="48" x14ac:dyDescent="0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>E505/D505*100</f>
        <v>202.625</v>
      </c>
      <c r="P505" s="8">
        <v>69.266666670000006</v>
      </c>
      <c r="Q505" t="str">
        <f>LEFT(N505,(SEARCH("/",N505,1)-1))</f>
        <v>music</v>
      </c>
      <c r="R505" t="str">
        <f>RIGHT(N505, LEN(N505) - (SEARCH("/",N505,1)))</f>
        <v>indie rock</v>
      </c>
      <c r="S505" s="12">
        <f>(((J505/60)/60)/24)+DATE(1970,1,1)+(-5/24)</f>
        <v>41226.440243055549</v>
      </c>
      <c r="T505" s="12">
        <f>(((I505/60)/60)/24)+DATE(1970,1,1)+(-5/24)</f>
        <v>41274.541666666664</v>
      </c>
    </row>
    <row r="506" spans="1:20" ht="64" x14ac:dyDescent="0.2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>E506/D506*100</f>
        <v>100.33493333333334</v>
      </c>
      <c r="P506" s="8">
        <v>69.266666670000006</v>
      </c>
      <c r="Q506" t="str">
        <f>LEFT(N506,(SEARCH("/",N506,1)-1))</f>
        <v>music</v>
      </c>
      <c r="R506" t="str">
        <f>RIGHT(N506, LEN(N506) - (SEARCH("/",N506,1)))</f>
        <v>pop</v>
      </c>
      <c r="S506" s="12">
        <f>(((J506/60)/60)/24)+DATE(1970,1,1)+(-5/24)</f>
        <v>41226.720509259256</v>
      </c>
      <c r="T506" s="12">
        <f>(((I506/60)/60)/24)+DATE(1970,1,1)+(-5/24)</f>
        <v>41256.720509259256</v>
      </c>
    </row>
    <row r="507" spans="1:20" ht="32" x14ac:dyDescent="0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>E507/D507*100</f>
        <v>102.32000000000001</v>
      </c>
      <c r="P507" s="8">
        <v>69.266666670000006</v>
      </c>
      <c r="Q507" t="str">
        <f>LEFT(N507,(SEARCH("/",N507,1)-1))</f>
        <v>publishing</v>
      </c>
      <c r="R507" t="str">
        <f>RIGHT(N507, LEN(N507) - (SEARCH("/",N507,1)))</f>
        <v>nonfiction</v>
      </c>
      <c r="S507" s="12">
        <f>(((J507/60)/60)/24)+DATE(1970,1,1)+(-5/24)</f>
        <v>41226.748877314814</v>
      </c>
      <c r="T507" s="12">
        <f>(((I507/60)/60)/24)+DATE(1970,1,1)+(-5/24)</f>
        <v>41256.748877314814</v>
      </c>
    </row>
    <row r="508" spans="1:20" ht="16" x14ac:dyDescent="0.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>E508/D508*100</f>
        <v>0.5</v>
      </c>
      <c r="P508" s="8">
        <v>69.266666670000006</v>
      </c>
      <c r="Q508" t="str">
        <f>LEFT(N508,(SEARCH("/",N508,1)-1))</f>
        <v>music</v>
      </c>
      <c r="R508" t="str">
        <f>RIGHT(N508, LEN(N508) - (SEARCH("/",N508,1)))</f>
        <v>jazz</v>
      </c>
      <c r="S508" s="12">
        <f>(((J508/60)/60)/24)+DATE(1970,1,1)+(-5/24)</f>
        <v>41227.433391203704</v>
      </c>
      <c r="T508" s="12">
        <f>(((I508/60)/60)/24)+DATE(1970,1,1)+(-5/24)</f>
        <v>41262.433391203704</v>
      </c>
    </row>
    <row r="509" spans="1:20" ht="48" x14ac:dyDescent="0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>E509/D509*100</f>
        <v>137.92666666666668</v>
      </c>
      <c r="P509" s="8">
        <v>69.266666670000006</v>
      </c>
      <c r="Q509" t="str">
        <f>LEFT(N509,(SEARCH("/",N509,1)-1))</f>
        <v>music</v>
      </c>
      <c r="R509" t="str">
        <f>RIGHT(N509, LEN(N509) - (SEARCH("/",N509,1)))</f>
        <v>rock</v>
      </c>
      <c r="S509" s="12">
        <f>(((J509/60)/60)/24)+DATE(1970,1,1)+(-5/24)</f>
        <v>41228.441863425927</v>
      </c>
      <c r="T509" s="12">
        <f>(((I509/60)/60)/24)+DATE(1970,1,1)+(-5/24)</f>
        <v>41258.441863425927</v>
      </c>
    </row>
    <row r="510" spans="1:20" ht="48" x14ac:dyDescent="0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>E510/D510*100</f>
        <v>144.58441666666667</v>
      </c>
      <c r="P510" s="8">
        <v>69.266666670000006</v>
      </c>
      <c r="Q510" t="str">
        <f>LEFT(N510,(SEARCH("/",N510,1)-1))</f>
        <v>music</v>
      </c>
      <c r="R510" t="str">
        <f>RIGHT(N510, LEN(N510) - (SEARCH("/",N510,1)))</f>
        <v>indie rock</v>
      </c>
      <c r="S510" s="12">
        <f>(((J510/60)/60)/24)+DATE(1970,1,1)+(-5/24)</f>
        <v>41228.577870370369</v>
      </c>
      <c r="T510" s="12">
        <f>(((I510/60)/60)/24)+DATE(1970,1,1)+(-5/24)</f>
        <v>41258.577870370369</v>
      </c>
    </row>
    <row r="511" spans="1:20" ht="32" x14ac:dyDescent="0.2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>E511/D511*100</f>
        <v>271.85000000000002</v>
      </c>
      <c r="P511" s="8">
        <v>69.266666670000006</v>
      </c>
      <c r="Q511" t="str">
        <f>LEFT(N511,(SEARCH("/",N511,1)-1))</f>
        <v>music</v>
      </c>
      <c r="R511" t="str">
        <f>RIGHT(N511, LEN(N511) - (SEARCH("/",N511,1)))</f>
        <v>rock</v>
      </c>
      <c r="S511" s="12">
        <f>(((J511/60)/60)/24)+DATE(1970,1,1)+(-5/24)</f>
        <v>41228.716550925921</v>
      </c>
      <c r="T511" s="12">
        <f>(((I511/60)/60)/24)+DATE(1970,1,1)+(-5/24)</f>
        <v>41258.716550925921</v>
      </c>
    </row>
    <row r="512" spans="1:20" ht="48" x14ac:dyDescent="0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>E512/D512*100</f>
        <v>2.0454545454545454</v>
      </c>
      <c r="P512" s="8">
        <v>69.266666670000006</v>
      </c>
      <c r="Q512" t="str">
        <f>LEFT(N512,(SEARCH("/",N512,1)-1))</f>
        <v>music</v>
      </c>
      <c r="R512" t="str">
        <f>RIGHT(N512, LEN(N512) - (SEARCH("/",N512,1)))</f>
        <v>jazz</v>
      </c>
      <c r="S512" s="12">
        <f>(((J512/60)/60)/24)+DATE(1970,1,1)+(-5/24)</f>
        <v>41230.564780092594</v>
      </c>
      <c r="T512" s="12">
        <f>(((I512/60)/60)/24)+DATE(1970,1,1)+(-5/24)</f>
        <v>41290.564780092594</v>
      </c>
    </row>
    <row r="513" spans="1:20" ht="48" x14ac:dyDescent="0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>E513/D513*100</f>
        <v>188.50460000000001</v>
      </c>
      <c r="P513" s="8">
        <v>69.266666670000006</v>
      </c>
      <c r="Q513" t="str">
        <f>LEFT(N513,(SEARCH("/",N513,1)-1))</f>
        <v>theater</v>
      </c>
      <c r="R513" t="str">
        <f>RIGHT(N513, LEN(N513) - (SEARCH("/",N513,1)))</f>
        <v>plays</v>
      </c>
      <c r="S513" s="12">
        <f>(((J513/60)/60)/24)+DATE(1970,1,1)+(-5/24)</f>
        <v>41233.290798611109</v>
      </c>
      <c r="T513" s="12">
        <f>(((I513/60)/60)/24)+DATE(1970,1,1)+(-5/24)</f>
        <v>41263.290798611109</v>
      </c>
    </row>
    <row r="514" spans="1:20" ht="48" x14ac:dyDescent="0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>E514/D514*100</f>
        <v>238</v>
      </c>
      <c r="P514" s="8">
        <v>69.266666670000006</v>
      </c>
      <c r="Q514" t="str">
        <f>LEFT(N514,(SEARCH("/",N514,1)-1))</f>
        <v>publishing</v>
      </c>
      <c r="R514" t="str">
        <f>RIGHT(N514, LEN(N514) - (SEARCH("/",N514,1)))</f>
        <v>nonfiction</v>
      </c>
      <c r="S514" s="12">
        <f>(((J514/60)/60)/24)+DATE(1970,1,1)+(-5/24)</f>
        <v>41234.846226851849</v>
      </c>
      <c r="T514" s="12">
        <f>(((I514/60)/60)/24)+DATE(1970,1,1)+(-5/24)</f>
        <v>41248.846226851849</v>
      </c>
    </row>
    <row r="515" spans="1:20" ht="32" x14ac:dyDescent="0.2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>E515/D515*100</f>
        <v>108.50614285714286</v>
      </c>
      <c r="P515" s="8">
        <v>69.266666670000006</v>
      </c>
      <c r="Q515" t="str">
        <f>LEFT(N515,(SEARCH("/",N515,1)-1))</f>
        <v>theater</v>
      </c>
      <c r="R515" t="str">
        <f>RIGHT(N515, LEN(N515) - (SEARCH("/",N515,1)))</f>
        <v>spaces</v>
      </c>
      <c r="S515" s="12">
        <f>(((J515/60)/60)/24)+DATE(1970,1,1)+(-5/24)</f>
        <v>41239.627916666665</v>
      </c>
      <c r="T515" s="12">
        <f>(((I515/60)/60)/24)+DATE(1970,1,1)+(-5/24)</f>
        <v>41269.627916666665</v>
      </c>
    </row>
    <row r="516" spans="1:20" ht="48" x14ac:dyDescent="0.2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>E516/D516*100</f>
        <v>50.2</v>
      </c>
      <c r="P516" s="8">
        <v>69.266666670000006</v>
      </c>
      <c r="Q516" t="str">
        <f>LEFT(N516,(SEARCH("/",N516,1)-1))</f>
        <v>film &amp; video</v>
      </c>
      <c r="R516" t="str">
        <f>RIGHT(N516, LEN(N516) - (SEARCH("/",N516,1)))</f>
        <v>animation</v>
      </c>
      <c r="S516" s="12">
        <f>(((J516/60)/60)/24)+DATE(1970,1,1)+(-5/24)</f>
        <v>41242.989259259259</v>
      </c>
      <c r="T516" s="12">
        <f>(((I516/60)/60)/24)+DATE(1970,1,1)+(-5/24)</f>
        <v>41302.989259259259</v>
      </c>
    </row>
    <row r="517" spans="1:20" ht="32" x14ac:dyDescent="0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>E517/D517*100</f>
        <v>118</v>
      </c>
      <c r="P517" s="8">
        <v>69.266666670000006</v>
      </c>
      <c r="Q517" t="str">
        <f>LEFT(N517,(SEARCH("/",N517,1)-1))</f>
        <v>music</v>
      </c>
      <c r="R517" t="str">
        <f>RIGHT(N517, LEN(N517) - (SEARCH("/",N517,1)))</f>
        <v>rock</v>
      </c>
      <c r="S517" s="12">
        <f>(((J517/60)/60)/24)+DATE(1970,1,1)+(-5/24)</f>
        <v>41243.158969907403</v>
      </c>
      <c r="T517" s="12">
        <f>(((I517/60)/60)/24)+DATE(1970,1,1)+(-5/24)</f>
        <v>41283.158969907403</v>
      </c>
    </row>
    <row r="518" spans="1:20" ht="32" x14ac:dyDescent="0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>E518/D518*100</f>
        <v>110.00000000000001</v>
      </c>
      <c r="P518" s="8">
        <v>69.266666670000006</v>
      </c>
      <c r="Q518" t="str">
        <f>LEFT(N518,(SEARCH("/",N518,1)-1))</f>
        <v>music</v>
      </c>
      <c r="R518" t="str">
        <f>RIGHT(N518, LEN(N518) - (SEARCH("/",N518,1)))</f>
        <v>rock</v>
      </c>
      <c r="S518" s="12">
        <f>(((J518/60)/60)/24)+DATE(1970,1,1)+(-5/24)</f>
        <v>41246.666481481479</v>
      </c>
      <c r="T518" s="12">
        <f>(((I518/60)/60)/24)+DATE(1970,1,1)+(-5/24)</f>
        <v>41276.666481481479</v>
      </c>
    </row>
    <row r="519" spans="1:20" ht="48" x14ac:dyDescent="0.2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>E519/D519*100</f>
        <v>155.51428571428571</v>
      </c>
      <c r="P519" s="8">
        <v>69.266666670000006</v>
      </c>
      <c r="Q519" t="str">
        <f>LEFT(N519,(SEARCH("/",N519,1)-1))</f>
        <v>publishing</v>
      </c>
      <c r="R519" t="str">
        <f>RIGHT(N519, LEN(N519) - (SEARCH("/",N519,1)))</f>
        <v>nonfiction</v>
      </c>
      <c r="S519" s="12">
        <f>(((J519/60)/60)/24)+DATE(1970,1,1)+(-5/24)</f>
        <v>41246.811909722215</v>
      </c>
      <c r="T519" s="12">
        <f>(((I519/60)/60)/24)+DATE(1970,1,1)+(-5/24)</f>
        <v>41288.680555555555</v>
      </c>
    </row>
    <row r="520" spans="1:20" ht="32" x14ac:dyDescent="0.2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>E520/D520*100</f>
        <v>0.72</v>
      </c>
      <c r="P520" s="8">
        <v>69.266666670000006</v>
      </c>
      <c r="Q520" t="str">
        <f>LEFT(N520,(SEARCH("/",N520,1)-1))</f>
        <v>publishing</v>
      </c>
      <c r="R520" t="str">
        <f>RIGHT(N520, LEN(N520) - (SEARCH("/",N520,1)))</f>
        <v>children's books</v>
      </c>
      <c r="S520" s="12">
        <f>(((J520/60)/60)/24)+DATE(1970,1,1)+(-5/24)</f>
        <v>41246.85524305555</v>
      </c>
      <c r="T520" s="12">
        <f>(((I520/60)/60)/24)+DATE(1970,1,1)+(-5/24)</f>
        <v>41276.85524305555</v>
      </c>
    </row>
    <row r="521" spans="1:20" ht="48" x14ac:dyDescent="0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>E521/D521*100</f>
        <v>112.36044444444444</v>
      </c>
      <c r="P521" s="8">
        <v>69.266666670000006</v>
      </c>
      <c r="Q521" t="str">
        <f>LEFT(N521,(SEARCH("/",N521,1)-1))</f>
        <v>music</v>
      </c>
      <c r="R521" t="str">
        <f>RIGHT(N521, LEN(N521) - (SEARCH("/",N521,1)))</f>
        <v>electronic music</v>
      </c>
      <c r="S521" s="12">
        <f>(((J521/60)/60)/24)+DATE(1970,1,1)+(-5/24)</f>
        <v>41249.240624999999</v>
      </c>
      <c r="T521" s="12">
        <f>(((I521/60)/60)/24)+DATE(1970,1,1)+(-5/24)</f>
        <v>41281.125</v>
      </c>
    </row>
    <row r="522" spans="1:20" ht="48" x14ac:dyDescent="0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>E522/D522*100</f>
        <v>103.75000000000001</v>
      </c>
      <c r="P522" s="8">
        <v>69.266666670000006</v>
      </c>
      <c r="Q522" t="str">
        <f>LEFT(N522,(SEARCH("/",N522,1)-1))</f>
        <v>publishing</v>
      </c>
      <c r="R522" t="str">
        <f>RIGHT(N522, LEN(N522) - (SEARCH("/",N522,1)))</f>
        <v>nonfiction</v>
      </c>
      <c r="S522" s="12">
        <f>(((J522/60)/60)/24)+DATE(1970,1,1)+(-5/24)</f>
        <v>41249.54075231481</v>
      </c>
      <c r="T522" s="12">
        <f>(((I522/60)/60)/24)+DATE(1970,1,1)+(-5/24)</f>
        <v>41279.54075231481</v>
      </c>
    </row>
    <row r="523" spans="1:20" ht="48" x14ac:dyDescent="0.2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>E523/D523*100</f>
        <v>1.05</v>
      </c>
      <c r="P523" s="8">
        <v>69.266666670000006</v>
      </c>
      <c r="Q523" t="str">
        <f>LEFT(N523,(SEARCH("/",N523,1)-1))</f>
        <v>games</v>
      </c>
      <c r="R523" t="str">
        <f>RIGHT(N523, LEN(N523) - (SEARCH("/",N523,1)))</f>
        <v>video games</v>
      </c>
      <c r="S523" s="12">
        <f>(((J523/60)/60)/24)+DATE(1970,1,1)+(-5/24)</f>
        <v>41249.817569444444</v>
      </c>
      <c r="T523" s="12">
        <f>(((I523/60)/60)/24)+DATE(1970,1,1)+(-5/24)</f>
        <v>41279.817569444444</v>
      </c>
    </row>
    <row r="524" spans="1:20" ht="48" x14ac:dyDescent="0.2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>E524/D524*100</f>
        <v>125.13333333333334</v>
      </c>
      <c r="P524" s="8">
        <v>69.266666670000006</v>
      </c>
      <c r="Q524" t="str">
        <f>LEFT(N524,(SEARCH("/",N524,1)-1))</f>
        <v>publishing</v>
      </c>
      <c r="R524" t="str">
        <f>RIGHT(N524, LEN(N524) - (SEARCH("/",N524,1)))</f>
        <v>radio &amp; podcasts</v>
      </c>
      <c r="S524" s="12">
        <f>(((J524/60)/60)/24)+DATE(1970,1,1)+(-5/24)</f>
        <v>41250.618784722217</v>
      </c>
      <c r="T524" s="12">
        <f>(((I524/60)/60)/24)+DATE(1970,1,1)+(-5/24)</f>
        <v>41271.618784722217</v>
      </c>
    </row>
    <row r="525" spans="1:20" ht="48" x14ac:dyDescent="0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>E525/D525*100</f>
        <v>0.11199999999999999</v>
      </c>
      <c r="P525" s="8">
        <v>69.266666670000006</v>
      </c>
      <c r="Q525" t="str">
        <f>LEFT(N525,(SEARCH("/",N525,1)-1))</f>
        <v>games</v>
      </c>
      <c r="R525" t="str">
        <f>RIGHT(N525, LEN(N525) - (SEARCH("/",N525,1)))</f>
        <v>video games</v>
      </c>
      <c r="S525" s="12">
        <f>(((J525/60)/60)/24)+DATE(1970,1,1)+(-5/24)</f>
        <v>41255.625277777777</v>
      </c>
      <c r="T525" s="12">
        <f>(((I525/60)/60)/24)+DATE(1970,1,1)+(-5/24)</f>
        <v>41285.625277777777</v>
      </c>
    </row>
    <row r="526" spans="1:20" ht="48" x14ac:dyDescent="0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>E526/D526*100</f>
        <v>0</v>
      </c>
      <c r="P526" s="8">
        <v>69.266666670000006</v>
      </c>
      <c r="Q526" t="str">
        <f>LEFT(N526,(SEARCH("/",N526,1)-1))</f>
        <v>publishing</v>
      </c>
      <c r="R526" t="str">
        <f>RIGHT(N526, LEN(N526) - (SEARCH("/",N526,1)))</f>
        <v>children's books</v>
      </c>
      <c r="S526" s="12">
        <f>(((J526/60)/60)/24)+DATE(1970,1,1)+(-5/24)</f>
        <v>41257.323379629626</v>
      </c>
      <c r="T526" s="12">
        <f>(((I526/60)/60)/24)+DATE(1970,1,1)+(-5/24)</f>
        <v>41306.5</v>
      </c>
    </row>
    <row r="527" spans="1:20" ht="48" x14ac:dyDescent="0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>E527/D527*100</f>
        <v>127.49999999999999</v>
      </c>
      <c r="P527" s="8">
        <v>69.266666670000006</v>
      </c>
      <c r="Q527" t="str">
        <f>LEFT(N527,(SEARCH("/",N527,1)-1))</f>
        <v>music</v>
      </c>
      <c r="R527" t="str">
        <f>RIGHT(N527, LEN(N527) - (SEARCH("/",N527,1)))</f>
        <v>indie rock</v>
      </c>
      <c r="S527" s="12">
        <f>(((J527/60)/60)/24)+DATE(1970,1,1)+(-5/24)</f>
        <v>41257.742048611108</v>
      </c>
      <c r="T527" s="12">
        <f>(((I527/60)/60)/24)+DATE(1970,1,1)+(-5/24)</f>
        <v>41287.742048611108</v>
      </c>
    </row>
    <row r="528" spans="1:20" ht="48" x14ac:dyDescent="0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>E528/D528*100</f>
        <v>114.16866666666667</v>
      </c>
      <c r="P528" s="8">
        <v>69.266666670000006</v>
      </c>
      <c r="Q528" t="str">
        <f>LEFT(N528,(SEARCH("/",N528,1)-1))</f>
        <v>film &amp; video</v>
      </c>
      <c r="R528" t="str">
        <f>RIGHT(N528, LEN(N528) - (SEARCH("/",N528,1)))</f>
        <v>documentary</v>
      </c>
      <c r="S528" s="12">
        <f>(((J528/60)/60)/24)+DATE(1970,1,1)+(-5/24)</f>
        <v>41261.559479166666</v>
      </c>
      <c r="T528" s="12">
        <f>(((I528/60)/60)/24)+DATE(1970,1,1)+(-5/24)</f>
        <v>41306.559479166666</v>
      </c>
    </row>
    <row r="529" spans="1:20" ht="48" x14ac:dyDescent="0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>E529/D529*100</f>
        <v>146.08079999999998</v>
      </c>
      <c r="P529" s="8">
        <v>69.266666670000006</v>
      </c>
      <c r="Q529" t="str">
        <f>LEFT(N529,(SEARCH("/",N529,1)-1))</f>
        <v>music</v>
      </c>
      <c r="R529" t="str">
        <f>RIGHT(N529, LEN(N529) - (SEARCH("/",N529,1)))</f>
        <v>rock</v>
      </c>
      <c r="S529" s="12">
        <f>(((J529/60)/60)/24)+DATE(1970,1,1)+(-5/24)</f>
        <v>41264.514814814815</v>
      </c>
      <c r="T529" s="12">
        <f>(((I529/60)/60)/24)+DATE(1970,1,1)+(-5/24)</f>
        <v>41294.514814814815</v>
      </c>
    </row>
    <row r="530" spans="1:20" ht="48" x14ac:dyDescent="0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>E530/D530*100</f>
        <v>6.5900366666666672</v>
      </c>
      <c r="P530" s="8">
        <v>69.266666670000006</v>
      </c>
      <c r="Q530" t="str">
        <f>LEFT(N530,(SEARCH("/",N530,1)-1))</f>
        <v>games</v>
      </c>
      <c r="R530" t="str">
        <f>RIGHT(N530, LEN(N530) - (SEARCH("/",N530,1)))</f>
        <v>video games</v>
      </c>
      <c r="S530" s="12">
        <f>(((J530/60)/60)/24)+DATE(1970,1,1)+(-5/24)</f>
        <v>41264.645532407405</v>
      </c>
      <c r="T530" s="12">
        <f>(((I530/60)/60)/24)+DATE(1970,1,1)+(-5/24)</f>
        <v>41309.645532407405</v>
      </c>
    </row>
    <row r="531" spans="1:20" ht="48" x14ac:dyDescent="0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>E531/D531*100</f>
        <v>107.04545454545456</v>
      </c>
      <c r="P531" s="8">
        <v>69.266666670000006</v>
      </c>
      <c r="Q531" t="str">
        <f>LEFT(N531,(SEARCH("/",N531,1)-1))</f>
        <v>music</v>
      </c>
      <c r="R531" t="str">
        <f>RIGHT(N531, LEN(N531) - (SEARCH("/",N531,1)))</f>
        <v>indie rock</v>
      </c>
      <c r="S531" s="12">
        <f>(((J531/60)/60)/24)+DATE(1970,1,1)+(-5/24)</f>
        <v>41270.006643518514</v>
      </c>
      <c r="T531" s="12">
        <f>(((I531/60)/60)/24)+DATE(1970,1,1)+(-5/24)</f>
        <v>41300.006643518514</v>
      </c>
    </row>
    <row r="532" spans="1:20" ht="48" x14ac:dyDescent="0.2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>E532/D532*100</f>
        <v>125.25</v>
      </c>
      <c r="P532" s="8">
        <v>69.266666670000006</v>
      </c>
      <c r="Q532" t="str">
        <f>LEFT(N532,(SEARCH("/",N532,1)-1))</f>
        <v>music</v>
      </c>
      <c r="R532" t="str">
        <f>RIGHT(N532, LEN(N532) - (SEARCH("/",N532,1)))</f>
        <v>rock</v>
      </c>
      <c r="S532" s="12">
        <f>(((J532/60)/60)/24)+DATE(1970,1,1)+(-5/24)</f>
        <v>41270.746018518512</v>
      </c>
      <c r="T532" s="12">
        <f>(((I532/60)/60)/24)+DATE(1970,1,1)+(-5/24)</f>
        <v>41300.746018518512</v>
      </c>
    </row>
    <row r="533" spans="1:20" ht="48" x14ac:dyDescent="0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>E533/D533*100</f>
        <v>100</v>
      </c>
      <c r="P533" s="8">
        <v>69.266666670000006</v>
      </c>
      <c r="Q533" t="str">
        <f>LEFT(N533,(SEARCH("/",N533,1)-1))</f>
        <v>film &amp; video</v>
      </c>
      <c r="R533" t="str">
        <f>RIGHT(N533, LEN(N533) - (SEARCH("/",N533,1)))</f>
        <v>shorts</v>
      </c>
      <c r="S533" s="12">
        <f>(((J533/60)/60)/24)+DATE(1970,1,1)+(-5/24)</f>
        <v>41274.568402777775</v>
      </c>
      <c r="T533" s="12">
        <f>(((I533/60)/60)/24)+DATE(1970,1,1)+(-5/24)</f>
        <v>41298.568402777775</v>
      </c>
    </row>
    <row r="534" spans="1:20" ht="48" x14ac:dyDescent="0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>E534/D534*100</f>
        <v>144.37459999999999</v>
      </c>
      <c r="P534" s="8">
        <v>69.266666670000006</v>
      </c>
      <c r="Q534" t="str">
        <f>LEFT(N534,(SEARCH("/",N534,1)-1))</f>
        <v>music</v>
      </c>
      <c r="R534" t="str">
        <f>RIGHT(N534, LEN(N534) - (SEARCH("/",N534,1)))</f>
        <v>rock</v>
      </c>
      <c r="S534" s="12">
        <f>(((J534/60)/60)/24)+DATE(1970,1,1)+(-5/24)</f>
        <v>41275.839571759258</v>
      </c>
      <c r="T534" s="12">
        <f>(((I534/60)/60)/24)+DATE(1970,1,1)+(-5/24)</f>
        <v>41305.839571759258</v>
      </c>
    </row>
    <row r="535" spans="1:20" ht="16" x14ac:dyDescent="0.2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>E535/D535*100</f>
        <v>40.799492385786799</v>
      </c>
      <c r="P535" s="8">
        <v>69.266666670000006</v>
      </c>
      <c r="Q535" t="str">
        <f>LEFT(N535,(SEARCH("/",N535,1)-1))</f>
        <v>music</v>
      </c>
      <c r="R535" t="str">
        <f>RIGHT(N535, LEN(N535) - (SEARCH("/",N535,1)))</f>
        <v>jazz</v>
      </c>
      <c r="S535" s="12">
        <f>(((J535/60)/60)/24)+DATE(1970,1,1)+(-5/24)</f>
        <v>41276.288506944438</v>
      </c>
      <c r="T535" s="12">
        <f>(((I535/60)/60)/24)+DATE(1970,1,1)+(-5/24)</f>
        <v>41309.288506944438</v>
      </c>
    </row>
    <row r="536" spans="1:20" ht="48" x14ac:dyDescent="0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>E536/D536*100</f>
        <v>382.71818181818185</v>
      </c>
      <c r="P536" s="8">
        <v>69.266666670000006</v>
      </c>
      <c r="Q536" t="str">
        <f>LEFT(N536,(SEARCH("/",N536,1)-1))</f>
        <v>music</v>
      </c>
      <c r="R536" t="str">
        <f>RIGHT(N536, LEN(N536) - (SEARCH("/",N536,1)))</f>
        <v>electronic music</v>
      </c>
      <c r="S536" s="12">
        <f>(((J536/60)/60)/24)+DATE(1970,1,1)+(-5/24)</f>
        <v>41276.638483796298</v>
      </c>
      <c r="T536" s="12">
        <f>(((I536/60)/60)/24)+DATE(1970,1,1)+(-5/24)</f>
        <v>41290.638483796298</v>
      </c>
    </row>
    <row r="537" spans="1:20" ht="48" x14ac:dyDescent="0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>E537/D537*100</f>
        <v>109.41176470588236</v>
      </c>
      <c r="P537" s="8">
        <v>69.266666670000006</v>
      </c>
      <c r="Q537" t="str">
        <f>LEFT(N537,(SEARCH("/",N537,1)-1))</f>
        <v>music</v>
      </c>
      <c r="R537" t="str">
        <f>RIGHT(N537, LEN(N537) - (SEARCH("/",N537,1)))</f>
        <v>rock</v>
      </c>
      <c r="S537" s="12">
        <f>(((J537/60)/60)/24)+DATE(1970,1,1)+(-5/24)</f>
        <v>41276.977777777778</v>
      </c>
      <c r="T537" s="12">
        <f>(((I537/60)/60)/24)+DATE(1970,1,1)+(-5/24)</f>
        <v>41295.124305555553</v>
      </c>
    </row>
    <row r="538" spans="1:20" ht="48" x14ac:dyDescent="0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>E538/D538*100</f>
        <v>151.83333333333334</v>
      </c>
      <c r="P538" s="8">
        <v>69.266666670000006</v>
      </c>
      <c r="Q538" t="str">
        <f>LEFT(N538,(SEARCH("/",N538,1)-1))</f>
        <v>music</v>
      </c>
      <c r="R538" t="str">
        <f>RIGHT(N538, LEN(N538) - (SEARCH("/",N538,1)))</f>
        <v>rock</v>
      </c>
      <c r="S538" s="12">
        <f>(((J538/60)/60)/24)+DATE(1970,1,1)+(-5/24)</f>
        <v>41281.809629629628</v>
      </c>
      <c r="T538" s="12">
        <f>(((I538/60)/60)/24)+DATE(1970,1,1)+(-5/24)</f>
        <v>41334.373611111107</v>
      </c>
    </row>
    <row r="539" spans="1:20" ht="16" x14ac:dyDescent="0.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>E539/D539*100</f>
        <v>111.31818181818183</v>
      </c>
      <c r="P539" s="8">
        <v>69.266666670000006</v>
      </c>
      <c r="Q539" t="str">
        <f>LEFT(N539,(SEARCH("/",N539,1)-1))</f>
        <v>film &amp; video</v>
      </c>
      <c r="R539" t="str">
        <f>RIGHT(N539, LEN(N539) - (SEARCH("/",N539,1)))</f>
        <v>documentary</v>
      </c>
      <c r="S539" s="12">
        <f>(((J539/60)/60)/24)+DATE(1970,1,1)+(-5/24)</f>
        <v>41282.736122685179</v>
      </c>
      <c r="T539" s="12">
        <f>(((I539/60)/60)/24)+DATE(1970,1,1)+(-5/24)</f>
        <v>41312.736122685179</v>
      </c>
    </row>
    <row r="540" spans="1:20" ht="32" x14ac:dyDescent="0.2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>E540/D540*100</f>
        <v>105</v>
      </c>
      <c r="P540" s="8">
        <v>69.266666670000006</v>
      </c>
      <c r="Q540" t="str">
        <f>LEFT(N540,(SEARCH("/",N540,1)-1))</f>
        <v>music</v>
      </c>
      <c r="R540" t="str">
        <f>RIGHT(N540, LEN(N540) - (SEARCH("/",N540,1)))</f>
        <v>rock</v>
      </c>
      <c r="S540" s="12">
        <f>(((J540/60)/60)/24)+DATE(1970,1,1)+(-5/24)</f>
        <v>41288.478796296295</v>
      </c>
      <c r="T540" s="12">
        <f>(((I540/60)/60)/24)+DATE(1970,1,1)+(-5/24)</f>
        <v>41333.684027777774</v>
      </c>
    </row>
    <row r="541" spans="1:20" ht="48" x14ac:dyDescent="0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>E541/D541*100</f>
        <v>10.9</v>
      </c>
      <c r="P541" s="8">
        <v>69.266666670000006</v>
      </c>
      <c r="Q541" t="str">
        <f>LEFT(N541,(SEARCH("/",N541,1)-1))</f>
        <v>music</v>
      </c>
      <c r="R541" t="str">
        <f>RIGHT(N541, LEN(N541) - (SEARCH("/",N541,1)))</f>
        <v>jazz</v>
      </c>
      <c r="S541" s="12">
        <f>(((J541/60)/60)/24)+DATE(1970,1,1)+(-5/24)</f>
        <v>41288.734594907408</v>
      </c>
      <c r="T541" s="12">
        <f>(((I541/60)/60)/24)+DATE(1970,1,1)+(-5/24)</f>
        <v>41318.734594907408</v>
      </c>
    </row>
    <row r="542" spans="1:20" ht="48" x14ac:dyDescent="0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>E542/D542*100</f>
        <v>0</v>
      </c>
      <c r="P542" s="8">
        <v>69.266666670000006</v>
      </c>
      <c r="Q542" t="str">
        <f>LEFT(N542,(SEARCH("/",N542,1)-1))</f>
        <v>publishing</v>
      </c>
      <c r="R542" t="str">
        <f>RIGHT(N542, LEN(N542) - (SEARCH("/",N542,1)))</f>
        <v>fiction</v>
      </c>
      <c r="S542" s="12">
        <f>(((J542/60)/60)/24)+DATE(1970,1,1)+(-5/24)</f>
        <v>41289.791307870371</v>
      </c>
      <c r="T542" s="12">
        <f>(((I542/60)/60)/24)+DATE(1970,1,1)+(-5/24)</f>
        <v>41329.791307870371</v>
      </c>
    </row>
    <row r="543" spans="1:20" ht="32" x14ac:dyDescent="0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>E543/D543*100</f>
        <v>108.42485875706214</v>
      </c>
      <c r="P543" s="8">
        <v>69.266666670000006</v>
      </c>
      <c r="Q543" t="str">
        <f>LEFT(N543,(SEARCH("/",N543,1)-1))</f>
        <v>publishing</v>
      </c>
      <c r="R543" t="str">
        <f>RIGHT(N543, LEN(N543) - (SEARCH("/",N543,1)))</f>
        <v>radio &amp; podcasts</v>
      </c>
      <c r="S543" s="12">
        <f>(((J543/60)/60)/24)+DATE(1970,1,1)+(-5/24)</f>
        <v>41290.390150462961</v>
      </c>
      <c r="T543" s="12">
        <f>(((I543/60)/60)/24)+DATE(1970,1,1)+(-5/24)</f>
        <v>41320.390150462961</v>
      </c>
    </row>
    <row r="544" spans="1:20" ht="16" x14ac:dyDescent="0.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>E544/D544*100</f>
        <v>163.19999999999999</v>
      </c>
      <c r="P544" s="8">
        <v>69.266666670000006</v>
      </c>
      <c r="Q544" t="str">
        <f>LEFT(N544,(SEARCH("/",N544,1)-1))</f>
        <v>publishing</v>
      </c>
      <c r="R544" t="str">
        <f>RIGHT(N544, LEN(N544) - (SEARCH("/",N544,1)))</f>
        <v>radio &amp; podcasts</v>
      </c>
      <c r="S544" s="12">
        <f>(((J544/60)/60)/24)+DATE(1970,1,1)+(-5/24)</f>
        <v>41291.453217592592</v>
      </c>
      <c r="T544" s="12">
        <f>(((I544/60)/60)/24)+DATE(1970,1,1)+(-5/24)</f>
        <v>41321.453217592592</v>
      </c>
    </row>
    <row r="545" spans="1:20" ht="32" x14ac:dyDescent="0.2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>E545/D545*100</f>
        <v>113.01761111111111</v>
      </c>
      <c r="P545" s="8">
        <v>69.266666670000006</v>
      </c>
      <c r="Q545" t="str">
        <f>LEFT(N545,(SEARCH("/",N545,1)-1))</f>
        <v>music</v>
      </c>
      <c r="R545" t="str">
        <f>RIGHT(N545, LEN(N545) - (SEARCH("/",N545,1)))</f>
        <v>classical music</v>
      </c>
      <c r="S545" s="12">
        <f>(((J545/60)/60)/24)+DATE(1970,1,1)+(-5/24)</f>
        <v>41298.301631944443</v>
      </c>
      <c r="T545" s="12">
        <f>(((I545/60)/60)/24)+DATE(1970,1,1)+(-5/24)</f>
        <v>41328.999305555553</v>
      </c>
    </row>
    <row r="546" spans="1:20" ht="48" x14ac:dyDescent="0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>E546/D546*100</f>
        <v>115.040375</v>
      </c>
      <c r="P546" s="8">
        <v>69.266666670000006</v>
      </c>
      <c r="Q546" t="str">
        <f>LEFT(N546,(SEARCH("/",N546,1)-1))</f>
        <v>music</v>
      </c>
      <c r="R546" t="str">
        <f>RIGHT(N546, LEN(N546) - (SEARCH("/",N546,1)))</f>
        <v>indie rock</v>
      </c>
      <c r="S546" s="12">
        <f>(((J546/60)/60)/24)+DATE(1970,1,1)+(-5/24)</f>
        <v>41299.173090277778</v>
      </c>
      <c r="T546" s="12">
        <f>(((I546/60)/60)/24)+DATE(1970,1,1)+(-5/24)</f>
        <v>41329.173090277778</v>
      </c>
    </row>
    <row r="547" spans="1:20" ht="48" x14ac:dyDescent="0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>E547/D547*100</f>
        <v>106.60000000000001</v>
      </c>
      <c r="P547" s="8">
        <v>69.266666670000006</v>
      </c>
      <c r="Q547" t="str">
        <f>LEFT(N547,(SEARCH("/",N547,1)-1))</f>
        <v>music</v>
      </c>
      <c r="R547" t="str">
        <f>RIGHT(N547, LEN(N547) - (SEARCH("/",N547,1)))</f>
        <v>indie rock</v>
      </c>
      <c r="S547" s="12">
        <f>(((J547/60)/60)/24)+DATE(1970,1,1)+(-5/24)</f>
        <v>41299.585023148145</v>
      </c>
      <c r="T547" s="12">
        <f>(((I547/60)/60)/24)+DATE(1970,1,1)+(-5/24)</f>
        <v>41344.543356481481</v>
      </c>
    </row>
    <row r="548" spans="1:20" ht="48" x14ac:dyDescent="0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>E548/D548*100</f>
        <v>102.58775877587757</v>
      </c>
      <c r="P548" s="8">
        <v>69.266666670000006</v>
      </c>
      <c r="Q548" t="str">
        <f>LEFT(N548,(SEARCH("/",N548,1)-1))</f>
        <v>publishing</v>
      </c>
      <c r="R548" t="str">
        <f>RIGHT(N548, LEN(N548) - (SEARCH("/",N548,1)))</f>
        <v>nonfiction</v>
      </c>
      <c r="S548" s="12">
        <f>(((J548/60)/60)/24)+DATE(1970,1,1)+(-5/24)</f>
        <v>41299.669814814813</v>
      </c>
      <c r="T548" s="12">
        <f>(((I548/60)/60)/24)+DATE(1970,1,1)+(-5/24)</f>
        <v>41329.669814814813</v>
      </c>
    </row>
    <row r="549" spans="1:20" ht="32" x14ac:dyDescent="0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>E549/D549*100</f>
        <v>105.06666666666666</v>
      </c>
      <c r="P549" s="8">
        <v>69.266666670000006</v>
      </c>
      <c r="Q549" t="str">
        <f>LEFT(N549,(SEARCH("/",N549,1)-1))</f>
        <v>music</v>
      </c>
      <c r="R549" t="str">
        <f>RIGHT(N549, LEN(N549) - (SEARCH("/",N549,1)))</f>
        <v>rock</v>
      </c>
      <c r="S549" s="12">
        <f>(((J549/60)/60)/24)+DATE(1970,1,1)+(-5/24)</f>
        <v>41301.446006944439</v>
      </c>
      <c r="T549" s="12">
        <f>(((I549/60)/60)/24)+DATE(1970,1,1)+(-5/24)</f>
        <v>41341.446006944439</v>
      </c>
    </row>
    <row r="550" spans="1:20" ht="48" x14ac:dyDescent="0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>E550/D550*100</f>
        <v>262.5</v>
      </c>
      <c r="P550" s="8">
        <v>69.266666670000006</v>
      </c>
      <c r="Q550" t="str">
        <f>LEFT(N550,(SEARCH("/",N550,1)-1))</f>
        <v>music</v>
      </c>
      <c r="R550" t="str">
        <f>RIGHT(N550, LEN(N550) - (SEARCH("/",N550,1)))</f>
        <v>rock</v>
      </c>
      <c r="S550" s="12">
        <f>(((J550/60)/60)/24)+DATE(1970,1,1)+(-5/24)</f>
        <v>41302.835682870369</v>
      </c>
      <c r="T550" s="12">
        <f>(((I550/60)/60)/24)+DATE(1970,1,1)+(-5/24)</f>
        <v>41335.124305555553</v>
      </c>
    </row>
    <row r="551" spans="1:20" ht="48" x14ac:dyDescent="0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>E551/D551*100</f>
        <v>180.62799999999999</v>
      </c>
      <c r="P551" s="8">
        <v>69.266666670000006</v>
      </c>
      <c r="Q551" t="str">
        <f>LEFT(N551,(SEARCH("/",N551,1)-1))</f>
        <v>music</v>
      </c>
      <c r="R551" t="str">
        <f>RIGHT(N551, LEN(N551) - (SEARCH("/",N551,1)))</f>
        <v>rock</v>
      </c>
      <c r="S551" s="12">
        <f>(((J551/60)/60)/24)+DATE(1970,1,1)+(-5/24)</f>
        <v>41303.385590277772</v>
      </c>
      <c r="T551" s="12">
        <f>(((I551/60)/60)/24)+DATE(1970,1,1)+(-5/24)</f>
        <v>41333.385590277772</v>
      </c>
    </row>
    <row r="552" spans="1:20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>E552/D552*100</f>
        <v>110.66666666666667</v>
      </c>
      <c r="P552" s="8">
        <v>69.266666670000006</v>
      </c>
      <c r="Q552" t="str">
        <f>LEFT(N552,(SEARCH("/",N552,1)-1))</f>
        <v>music</v>
      </c>
      <c r="R552" t="str">
        <f>RIGHT(N552, LEN(N552) - (SEARCH("/",N552,1)))</f>
        <v>classical music</v>
      </c>
      <c r="S552" s="12">
        <f>(((J552/60)/60)/24)+DATE(1970,1,1)+(-5/24)</f>
        <v>41304.542951388888</v>
      </c>
      <c r="T552" s="12">
        <f>(((I552/60)/60)/24)+DATE(1970,1,1)+(-5/24)</f>
        <v>41334.542453703703</v>
      </c>
    </row>
    <row r="553" spans="1:20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>E553/D553*100</f>
        <v>385.15000000000003</v>
      </c>
      <c r="P553" s="8">
        <v>69.266666670000006</v>
      </c>
      <c r="Q553" t="str">
        <f>LEFT(N553,(SEARCH("/",N553,1)-1))</f>
        <v>film &amp; video</v>
      </c>
      <c r="R553" t="str">
        <f>RIGHT(N553, LEN(N553) - (SEARCH("/",N553,1)))</f>
        <v>documentary</v>
      </c>
      <c r="S553" s="12">
        <f>(((J553/60)/60)/24)+DATE(1970,1,1)+(-5/24)</f>
        <v>41304.624861111108</v>
      </c>
      <c r="T553" s="12">
        <f>(((I553/60)/60)/24)+DATE(1970,1,1)+(-5/24)</f>
        <v>41334.624861111108</v>
      </c>
    </row>
    <row r="554" spans="1:20" ht="48" x14ac:dyDescent="0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>E554/D554*100</f>
        <v>125.29999999999998</v>
      </c>
      <c r="P554" s="8">
        <v>69.266666670000006</v>
      </c>
      <c r="Q554" t="str">
        <f>LEFT(N554,(SEARCH("/",N554,1)-1))</f>
        <v>publishing</v>
      </c>
      <c r="R554" t="str">
        <f>RIGHT(N554, LEN(N554) - (SEARCH("/",N554,1)))</f>
        <v>nonfiction</v>
      </c>
      <c r="S554" s="12">
        <f>(((J554/60)/60)/24)+DATE(1970,1,1)+(-5/24)</f>
        <v>41304.753900462958</v>
      </c>
      <c r="T554" s="12">
        <f>(((I554/60)/60)/24)+DATE(1970,1,1)+(-5/24)</f>
        <v>41334.040972222218</v>
      </c>
    </row>
    <row r="555" spans="1:20" ht="16" x14ac:dyDescent="0.2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>E555/D555*100</f>
        <v>200.34</v>
      </c>
      <c r="P555" s="8">
        <v>69.266666670000006</v>
      </c>
      <c r="Q555" t="str">
        <f>LEFT(N555,(SEARCH("/",N555,1)-1))</f>
        <v>music</v>
      </c>
      <c r="R555" t="str">
        <f>RIGHT(N555, LEN(N555) - (SEARCH("/",N555,1)))</f>
        <v>rock</v>
      </c>
      <c r="S555" s="12">
        <f>(((J555/60)/60)/24)+DATE(1970,1,1)+(-5/24)</f>
        <v>41305.601030092592</v>
      </c>
      <c r="T555" s="12">
        <f>(((I555/60)/60)/24)+DATE(1970,1,1)+(-5/24)</f>
        <v>41322.601030092592</v>
      </c>
    </row>
    <row r="556" spans="1:20" ht="48" x14ac:dyDescent="0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>E556/D556*100</f>
        <v>106.67450000000001</v>
      </c>
      <c r="P556" s="8">
        <v>69.266666670000006</v>
      </c>
      <c r="Q556" t="str">
        <f>LEFT(N556,(SEARCH("/",N556,1)-1))</f>
        <v>music</v>
      </c>
      <c r="R556" t="str">
        <f>RIGHT(N556, LEN(N556) - (SEARCH("/",N556,1)))</f>
        <v>indie rock</v>
      </c>
      <c r="S556" s="12">
        <f>(((J556/60)/60)/24)+DATE(1970,1,1)+(-5/24)</f>
        <v>41307.779363425921</v>
      </c>
      <c r="T556" s="12">
        <f>(((I556/60)/60)/24)+DATE(1970,1,1)+(-5/24)</f>
        <v>41342.779363425921</v>
      </c>
    </row>
    <row r="557" spans="1:20" ht="32" x14ac:dyDescent="0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>E557/D557*100</f>
        <v>133.6</v>
      </c>
      <c r="P557" s="8">
        <v>69.266666670000006</v>
      </c>
      <c r="Q557" t="str">
        <f>LEFT(N557,(SEARCH("/",N557,1)-1))</f>
        <v>publishing</v>
      </c>
      <c r="R557" t="str">
        <f>RIGHT(N557, LEN(N557) - (SEARCH("/",N557,1)))</f>
        <v>nonfiction</v>
      </c>
      <c r="S557" s="12">
        <f>(((J557/60)/60)/24)+DATE(1970,1,1)+(-5/24)</f>
        <v>41308.909583333334</v>
      </c>
      <c r="T557" s="12">
        <f>(((I557/60)/60)/24)+DATE(1970,1,1)+(-5/24)</f>
        <v>41343.791666666664</v>
      </c>
    </row>
    <row r="558" spans="1:20" ht="32" x14ac:dyDescent="0.2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>E558/D558*100</f>
        <v>14.536842105263158</v>
      </c>
      <c r="P558" s="8">
        <v>69.266666670000006</v>
      </c>
      <c r="Q558" t="str">
        <f>LEFT(N558,(SEARCH("/",N558,1)-1))</f>
        <v>music</v>
      </c>
      <c r="R558" t="str">
        <f>RIGHT(N558, LEN(N558) - (SEARCH("/",N558,1)))</f>
        <v>jazz</v>
      </c>
      <c r="S558" s="12">
        <f>(((J558/60)/60)/24)+DATE(1970,1,1)+(-5/24)</f>
        <v>41310.760937499996</v>
      </c>
      <c r="T558" s="12">
        <f>(((I558/60)/60)/24)+DATE(1970,1,1)+(-5/24)</f>
        <v>41355.719270833331</v>
      </c>
    </row>
    <row r="559" spans="1:20" ht="48" x14ac:dyDescent="0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>E559/D559*100</f>
        <v>14.249999999999998</v>
      </c>
      <c r="P559" s="8">
        <v>69.266666670000006</v>
      </c>
      <c r="Q559" t="str">
        <f>LEFT(N559,(SEARCH("/",N559,1)-1))</f>
        <v>publishing</v>
      </c>
      <c r="R559" t="str">
        <f>RIGHT(N559, LEN(N559) - (SEARCH("/",N559,1)))</f>
        <v>children's books</v>
      </c>
      <c r="S559" s="12">
        <f>(((J559/60)/60)/24)+DATE(1970,1,1)+(-5/24)</f>
        <v>41310.918148148143</v>
      </c>
      <c r="T559" s="12">
        <f>(((I559/60)/60)/24)+DATE(1970,1,1)+(-5/24)</f>
        <v>41340.918148148143</v>
      </c>
    </row>
    <row r="560" spans="1:20" ht="48" x14ac:dyDescent="0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>E560/D560*100</f>
        <v>154.73333333333332</v>
      </c>
      <c r="P560" s="8">
        <v>69.266666670000006</v>
      </c>
      <c r="Q560" t="str">
        <f>LEFT(N560,(SEARCH("/",N560,1)-1))</f>
        <v>film &amp; video</v>
      </c>
      <c r="R560" t="str">
        <f>RIGHT(N560, LEN(N560) - (SEARCH("/",N560,1)))</f>
        <v>shorts</v>
      </c>
      <c r="S560" s="12">
        <f>(((J560/60)/60)/24)+DATE(1970,1,1)+(-5/24)</f>
        <v>41311.591180555552</v>
      </c>
      <c r="T560" s="12">
        <f>(((I560/60)/60)/24)+DATE(1970,1,1)+(-5/24)</f>
        <v>41336.591180555552</v>
      </c>
    </row>
    <row r="561" spans="1:20" ht="48" x14ac:dyDescent="0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>E561/D561*100</f>
        <v>132.86666666666667</v>
      </c>
      <c r="P561" s="8">
        <v>69.266666670000006</v>
      </c>
      <c r="Q561" t="str">
        <f>LEFT(N561,(SEARCH("/",N561,1)-1))</f>
        <v>music</v>
      </c>
      <c r="R561" t="str">
        <f>RIGHT(N561, LEN(N561) - (SEARCH("/",N561,1)))</f>
        <v>electronic music</v>
      </c>
      <c r="S561" s="12">
        <f>(((J561/60)/60)/24)+DATE(1970,1,1)+(-5/24)</f>
        <v>41312.103229166663</v>
      </c>
      <c r="T561" s="12">
        <f>(((I561/60)/60)/24)+DATE(1970,1,1)+(-5/24)</f>
        <v>41342.103229166663</v>
      </c>
    </row>
    <row r="562" spans="1:20" ht="48" x14ac:dyDescent="0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>E562/D562*100</f>
        <v>118.73499999999999</v>
      </c>
      <c r="P562" s="8">
        <v>69.266666670000006</v>
      </c>
      <c r="Q562" t="str">
        <f>LEFT(N562,(SEARCH("/",N562,1)-1))</f>
        <v>film &amp; video</v>
      </c>
      <c r="R562" t="str">
        <f>RIGHT(N562, LEN(N562) - (SEARCH("/",N562,1)))</f>
        <v>documentary</v>
      </c>
      <c r="S562" s="12">
        <f>(((J562/60)/60)/24)+DATE(1970,1,1)+(-5/24)</f>
        <v>41312.529340277775</v>
      </c>
      <c r="T562" s="12">
        <f>(((I562/60)/60)/24)+DATE(1970,1,1)+(-5/24)</f>
        <v>41352.487673611111</v>
      </c>
    </row>
    <row r="563" spans="1:20" ht="32" x14ac:dyDescent="0.2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>E563/D563*100</f>
        <v>921.54219999999998</v>
      </c>
      <c r="P563" s="8">
        <v>69.266666670000006</v>
      </c>
      <c r="Q563" t="str">
        <f>LEFT(N563,(SEARCH("/",N563,1)-1))</f>
        <v>technology</v>
      </c>
      <c r="R563" t="str">
        <f>RIGHT(N563, LEN(N563) - (SEARCH("/",N563,1)))</f>
        <v>hardware</v>
      </c>
      <c r="S563" s="12">
        <f>(((J563/60)/60)/24)+DATE(1970,1,1)+(-5/24)</f>
        <v>41312.672442129624</v>
      </c>
      <c r="T563" s="12">
        <f>(((I563/60)/60)/24)+DATE(1970,1,1)+(-5/24)</f>
        <v>41342.672442129624</v>
      </c>
    </row>
    <row r="564" spans="1:20" ht="32" x14ac:dyDescent="0.2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>E564/D564*100</f>
        <v>208.70837499999996</v>
      </c>
      <c r="P564" s="8">
        <v>69.266666670000006</v>
      </c>
      <c r="Q564" t="str">
        <f>LEFT(N564,(SEARCH("/",N564,1)-1))</f>
        <v>technology</v>
      </c>
      <c r="R564" t="str">
        <f>RIGHT(N564, LEN(N564) - (SEARCH("/",N564,1)))</f>
        <v>hardware</v>
      </c>
      <c r="S564" s="12">
        <f>(((J564/60)/60)/24)+DATE(1970,1,1)+(-5/24)</f>
        <v>41313.54688657407</v>
      </c>
      <c r="T564" s="12">
        <f>(((I564/60)/60)/24)+DATE(1970,1,1)+(-5/24)</f>
        <v>41343.54688657407</v>
      </c>
    </row>
    <row r="565" spans="1:20" ht="48" x14ac:dyDescent="0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>E565/D565*100</f>
        <v>109.15333333333332</v>
      </c>
      <c r="P565" s="8">
        <v>69.266666670000006</v>
      </c>
      <c r="Q565" t="str">
        <f>LEFT(N565,(SEARCH("/",N565,1)-1))</f>
        <v>film &amp; video</v>
      </c>
      <c r="R565" t="str">
        <f>RIGHT(N565, LEN(N565) - (SEARCH("/",N565,1)))</f>
        <v>documentary</v>
      </c>
      <c r="S565" s="12">
        <f>(((J565/60)/60)/24)+DATE(1970,1,1)+(-5/24)</f>
        <v>41313.60791666666</v>
      </c>
      <c r="T565" s="12">
        <f>(((I565/60)/60)/24)+DATE(1970,1,1)+(-5/24)</f>
        <v>41358.566249999996</v>
      </c>
    </row>
    <row r="566" spans="1:20" ht="48" x14ac:dyDescent="0.2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>E566/D566*100</f>
        <v>110.7</v>
      </c>
      <c r="P566" s="8">
        <v>69.266666670000006</v>
      </c>
      <c r="Q566" t="str">
        <f>LEFT(N566,(SEARCH("/",N566,1)-1))</f>
        <v>music</v>
      </c>
      <c r="R566" t="str">
        <f>RIGHT(N566, LEN(N566) - (SEARCH("/",N566,1)))</f>
        <v>indie rock</v>
      </c>
      <c r="S566" s="12">
        <f>(((J566/60)/60)/24)+DATE(1970,1,1)+(-5/24)</f>
        <v>41313.776712962957</v>
      </c>
      <c r="T566" s="12">
        <f>(((I566/60)/60)/24)+DATE(1970,1,1)+(-5/24)</f>
        <v>41343.735046296293</v>
      </c>
    </row>
    <row r="567" spans="1:20" ht="48" x14ac:dyDescent="0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>E567/D567*100</f>
        <v>978.13466666666682</v>
      </c>
      <c r="P567" s="8">
        <v>69.266666670000006</v>
      </c>
      <c r="Q567" t="str">
        <f>LEFT(N567,(SEARCH("/",N567,1)-1))</f>
        <v>technology</v>
      </c>
      <c r="R567" t="str">
        <f>RIGHT(N567, LEN(N567) - (SEARCH("/",N567,1)))</f>
        <v>hardware</v>
      </c>
      <c r="S567" s="12">
        <f>(((J567/60)/60)/24)+DATE(1970,1,1)+(-5/24)</f>
        <v>41315.912615740737</v>
      </c>
      <c r="T567" s="12">
        <f>(((I567/60)/60)/24)+DATE(1970,1,1)+(-5/24)</f>
        <v>41346.625</v>
      </c>
    </row>
    <row r="568" spans="1:20" ht="48" x14ac:dyDescent="0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>E568/D568*100</f>
        <v>1856.97</v>
      </c>
      <c r="P568" s="8">
        <v>69.266666670000006</v>
      </c>
      <c r="Q568" t="str">
        <f>LEFT(N568,(SEARCH("/",N568,1)-1))</f>
        <v>games</v>
      </c>
      <c r="R568" t="str">
        <f>RIGHT(N568, LEN(N568) - (SEARCH("/",N568,1)))</f>
        <v>tabletop games</v>
      </c>
      <c r="S568" s="12">
        <f>(((J568/60)/60)/24)+DATE(1970,1,1)+(-5/24)</f>
        <v>41319.141655092593</v>
      </c>
      <c r="T568" s="12">
        <f>(((I568/60)/60)/24)+DATE(1970,1,1)+(-5/24)</f>
        <v>41359.141655092593</v>
      </c>
    </row>
    <row r="569" spans="1:20" ht="48" x14ac:dyDescent="0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>E569/D569*100</f>
        <v>139.1</v>
      </c>
      <c r="P569" s="8">
        <v>69.266666670000006</v>
      </c>
      <c r="Q569" t="str">
        <f>LEFT(N569,(SEARCH("/",N569,1)-1))</f>
        <v>film &amp; video</v>
      </c>
      <c r="R569" t="str">
        <f>RIGHT(N569, LEN(N569) - (SEARCH("/",N569,1)))</f>
        <v>documentary</v>
      </c>
      <c r="S569" s="12">
        <f>(((J569/60)/60)/24)+DATE(1970,1,1)+(-5/24)</f>
        <v>41319.560960648145</v>
      </c>
      <c r="T569" s="12">
        <f>(((I569/60)/60)/24)+DATE(1970,1,1)+(-5/24)</f>
        <v>41349.560960648145</v>
      </c>
    </row>
    <row r="570" spans="1:20" ht="48" x14ac:dyDescent="0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>E570/D570*100</f>
        <v>211.05</v>
      </c>
      <c r="P570" s="8">
        <v>69.266666670000006</v>
      </c>
      <c r="Q570" t="str">
        <f>LEFT(N570,(SEARCH("/",N570,1)-1))</f>
        <v>music</v>
      </c>
      <c r="R570" t="str">
        <f>RIGHT(N570, LEN(N570) - (SEARCH("/",N570,1)))</f>
        <v>rock</v>
      </c>
      <c r="S570" s="12">
        <f>(((J570/60)/60)/24)+DATE(1970,1,1)+(-5/24)</f>
        <v>41320.50913194444</v>
      </c>
      <c r="T570" s="12">
        <f>(((I570/60)/60)/24)+DATE(1970,1,1)+(-5/24)</f>
        <v>41343.958333333328</v>
      </c>
    </row>
    <row r="571" spans="1:20" ht="32" x14ac:dyDescent="0.2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>E571/D571*100</f>
        <v>112.99999999999999</v>
      </c>
      <c r="P571" s="8">
        <v>69.266666670000006</v>
      </c>
      <c r="Q571" t="str">
        <f>LEFT(N571,(SEARCH("/",N571,1)-1))</f>
        <v>music</v>
      </c>
      <c r="R571" t="str">
        <f>RIGHT(N571, LEN(N571) - (SEARCH("/",N571,1)))</f>
        <v>rock</v>
      </c>
      <c r="S571" s="12">
        <f>(((J571/60)/60)/24)+DATE(1970,1,1)+(-5/24)</f>
        <v>41321.131249999999</v>
      </c>
      <c r="T571" s="12">
        <f>(((I571/60)/60)/24)+DATE(1970,1,1)+(-5/24)</f>
        <v>41328.131249999999</v>
      </c>
    </row>
    <row r="572" spans="1:20" ht="48" x14ac:dyDescent="0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>E572/D572*100</f>
        <v>1131.8</v>
      </c>
      <c r="P572" s="8">
        <v>69.266666670000006</v>
      </c>
      <c r="Q572" t="str">
        <f>LEFT(N572,(SEARCH("/",N572,1)-1))</f>
        <v>technology</v>
      </c>
      <c r="R572" t="str">
        <f>RIGHT(N572, LEN(N572) - (SEARCH("/",N572,1)))</f>
        <v>hardware</v>
      </c>
      <c r="S572" s="12">
        <f>(((J572/60)/60)/24)+DATE(1970,1,1)+(-5/24)</f>
        <v>41323.984965277778</v>
      </c>
      <c r="T572" s="12">
        <f>(((I572/60)/60)/24)+DATE(1970,1,1)+(-5/24)</f>
        <v>41383.943298611113</v>
      </c>
    </row>
    <row r="573" spans="1:20" ht="48" x14ac:dyDescent="0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>E573/D573*100</f>
        <v>7813.7822333333334</v>
      </c>
      <c r="P573" s="8">
        <v>69.266666670000006</v>
      </c>
      <c r="Q573" t="str">
        <f>LEFT(N573,(SEARCH("/",N573,1)-1))</f>
        <v>technology</v>
      </c>
      <c r="R573" t="str">
        <f>RIGHT(N573, LEN(N573) - (SEARCH("/",N573,1)))</f>
        <v>hardware</v>
      </c>
      <c r="S573" s="12">
        <f>(((J573/60)/60)/24)+DATE(1970,1,1)+(-5/24)</f>
        <v>41324.006238425922</v>
      </c>
      <c r="T573" s="12">
        <f>(((I573/60)/60)/24)+DATE(1970,1,1)+(-5/24)</f>
        <v>41357.964571759258</v>
      </c>
    </row>
    <row r="574" spans="1:20" ht="48" x14ac:dyDescent="0.2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>E574/D574*100</f>
        <v>428.83978378378379</v>
      </c>
      <c r="P574" s="8">
        <v>69.266666670000006</v>
      </c>
      <c r="Q574" t="str">
        <f>LEFT(N574,(SEARCH("/",N574,1)-1))</f>
        <v>music</v>
      </c>
      <c r="R574" t="str">
        <f>RIGHT(N574, LEN(N574) - (SEARCH("/",N574,1)))</f>
        <v>indie rock</v>
      </c>
      <c r="S574" s="12">
        <f>(((J574/60)/60)/24)+DATE(1970,1,1)+(-5/24)</f>
        <v>41324.585821759254</v>
      </c>
      <c r="T574" s="12">
        <f>(((I574/60)/60)/24)+DATE(1970,1,1)+(-5/24)</f>
        <v>41354.54415509259</v>
      </c>
    </row>
    <row r="575" spans="1:20" ht="48" x14ac:dyDescent="0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>E575/D575*100</f>
        <v>107.83333333333334</v>
      </c>
      <c r="P575" s="8">
        <v>69.266666670000006</v>
      </c>
      <c r="Q575" t="str">
        <f>LEFT(N575,(SEARCH("/",N575,1)-1))</f>
        <v>music</v>
      </c>
      <c r="R575" t="str">
        <f>RIGHT(N575, LEN(N575) - (SEARCH("/",N575,1)))</f>
        <v>rock</v>
      </c>
      <c r="S575" s="12">
        <f>(((J575/60)/60)/24)+DATE(1970,1,1)+(-5/24)</f>
        <v>41325.317418981482</v>
      </c>
      <c r="T575" s="12">
        <f>(((I575/60)/60)/24)+DATE(1970,1,1)+(-5/24)</f>
        <v>41355.27575231481</v>
      </c>
    </row>
    <row r="576" spans="1:20" ht="48" x14ac:dyDescent="0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>E576/D576*100</f>
        <v>147.66666666666666</v>
      </c>
      <c r="P576" s="8">
        <v>69.266666670000006</v>
      </c>
      <c r="Q576" t="str">
        <f>LEFT(N576,(SEARCH("/",N576,1)-1))</f>
        <v>publishing</v>
      </c>
      <c r="R576" t="str">
        <f>RIGHT(N576, LEN(N576) - (SEARCH("/",N576,1)))</f>
        <v>radio &amp; podcasts</v>
      </c>
      <c r="S576" s="12">
        <f>(((J576/60)/60)/24)+DATE(1970,1,1)+(-5/24)</f>
        <v>41326.702986111108</v>
      </c>
      <c r="T576" s="12">
        <f>(((I576/60)/60)/24)+DATE(1970,1,1)+(-5/24)</f>
        <v>41371.661319444444</v>
      </c>
    </row>
    <row r="577" spans="1:20" ht="48" x14ac:dyDescent="0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>E577/D577*100</f>
        <v>1435.5717142857143</v>
      </c>
      <c r="P577" s="8">
        <v>69.266666670000006</v>
      </c>
      <c r="Q577" t="str">
        <f>LEFT(N577,(SEARCH("/",N577,1)-1))</f>
        <v>technology</v>
      </c>
      <c r="R577" t="str">
        <f>RIGHT(N577, LEN(N577) - (SEARCH("/",N577,1)))</f>
        <v>hardware</v>
      </c>
      <c r="S577" s="12">
        <f>(((J577/60)/60)/24)+DATE(1970,1,1)+(-5/24)</f>
        <v>41326.779641203699</v>
      </c>
      <c r="T577" s="12">
        <f>(((I577/60)/60)/24)+DATE(1970,1,1)+(-5/24)</f>
        <v>41356.737974537034</v>
      </c>
    </row>
    <row r="578" spans="1:20" ht="32" x14ac:dyDescent="0.2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>E578/D578*100</f>
        <v>100</v>
      </c>
      <c r="P578" s="8">
        <v>69.266666670000006</v>
      </c>
      <c r="Q578" t="str">
        <f>LEFT(N578,(SEARCH("/",N578,1)-1))</f>
        <v>music</v>
      </c>
      <c r="R578" t="str">
        <f>RIGHT(N578, LEN(N578) - (SEARCH("/",N578,1)))</f>
        <v>indie rock</v>
      </c>
      <c r="S578" s="12">
        <f>(((J578/60)/60)/24)+DATE(1970,1,1)+(-5/24)</f>
        <v>41327.788101851853</v>
      </c>
      <c r="T578" s="12">
        <f>(((I578/60)/60)/24)+DATE(1970,1,1)+(-5/24)</f>
        <v>41362.746435185181</v>
      </c>
    </row>
    <row r="579" spans="1:20" ht="48" x14ac:dyDescent="0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>E579/D579*100</f>
        <v>283.32</v>
      </c>
      <c r="P579" s="8">
        <v>69.266666670000006</v>
      </c>
      <c r="Q579" t="str">
        <f>LEFT(N579,(SEARCH("/",N579,1)-1))</f>
        <v>film &amp; video</v>
      </c>
      <c r="R579" t="str">
        <f>RIGHT(N579, LEN(N579) - (SEARCH("/",N579,1)))</f>
        <v>documentary</v>
      </c>
      <c r="S579" s="12">
        <f>(((J579/60)/60)/24)+DATE(1970,1,1)+(-5/24)</f>
        <v>41329.830451388887</v>
      </c>
      <c r="T579" s="12">
        <f>(((I579/60)/60)/24)+DATE(1970,1,1)+(-5/24)</f>
        <v>41359.788784722223</v>
      </c>
    </row>
    <row r="580" spans="1:20" ht="48" x14ac:dyDescent="0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>E580/D580*100</f>
        <v>160.88</v>
      </c>
      <c r="P580" s="8">
        <v>69.266666670000006</v>
      </c>
      <c r="Q580" t="str">
        <f>LEFT(N580,(SEARCH("/",N580,1)-1))</f>
        <v>music</v>
      </c>
      <c r="R580" t="str">
        <f>RIGHT(N580, LEN(N580) - (SEARCH("/",N580,1)))</f>
        <v>pop</v>
      </c>
      <c r="S580" s="12">
        <f>(((J580/60)/60)/24)+DATE(1970,1,1)+(-5/24)</f>
        <v>41331.04482638889</v>
      </c>
      <c r="T580" s="12">
        <f>(((I580/60)/60)/24)+DATE(1970,1,1)+(-5/24)</f>
        <v>41361.003159722219</v>
      </c>
    </row>
    <row r="581" spans="1:20" ht="48" x14ac:dyDescent="0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>E581/D581*100</f>
        <v>1.6666666666666666E-2</v>
      </c>
      <c r="P581" s="8">
        <v>69.266666670000006</v>
      </c>
      <c r="Q581" t="str">
        <f>LEFT(N581,(SEARCH("/",N581,1)-1))</f>
        <v>film &amp; video</v>
      </c>
      <c r="R581" t="str">
        <f>RIGHT(N581, LEN(N581) - (SEARCH("/",N581,1)))</f>
        <v>animation</v>
      </c>
      <c r="S581" s="12">
        <f>(((J581/60)/60)/24)+DATE(1970,1,1)+(-5/24)</f>
        <v>41331.34679398148</v>
      </c>
      <c r="T581" s="12">
        <f>(((I581/60)/60)/24)+DATE(1970,1,1)+(-5/24)</f>
        <v>41356.305127314808</v>
      </c>
    </row>
    <row r="582" spans="1:20" ht="32" x14ac:dyDescent="0.2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>E582/D582*100</f>
        <v>292.89999999999998</v>
      </c>
      <c r="P582" s="8">
        <v>69.266666670000006</v>
      </c>
      <c r="Q582" t="str">
        <f>LEFT(N582,(SEARCH("/",N582,1)-1))</f>
        <v>film &amp; video</v>
      </c>
      <c r="R582" t="str">
        <f>RIGHT(N582, LEN(N582) - (SEARCH("/",N582,1)))</f>
        <v>documentary</v>
      </c>
      <c r="S582" s="12">
        <f>(((J582/60)/60)/24)+DATE(1970,1,1)+(-5/24)</f>
        <v>41333.628854166665</v>
      </c>
      <c r="T582" s="12">
        <f>(((I582/60)/60)/24)+DATE(1970,1,1)+(-5/24)</f>
        <v>41353.587187500001</v>
      </c>
    </row>
    <row r="583" spans="1:20" ht="48" x14ac:dyDescent="0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>E583/D583*100</f>
        <v>168.77142857142857</v>
      </c>
      <c r="P583" s="8">
        <v>69.266666670000006</v>
      </c>
      <c r="Q583" t="str">
        <f>LEFT(N583,(SEARCH("/",N583,1)-1))</f>
        <v>games</v>
      </c>
      <c r="R583" t="str">
        <f>RIGHT(N583, LEN(N583) - (SEARCH("/",N583,1)))</f>
        <v>tabletop games</v>
      </c>
      <c r="S583" s="12">
        <f>(((J583/60)/60)/24)+DATE(1970,1,1)+(-5/24)</f>
        <v>41336.494965277772</v>
      </c>
      <c r="T583" s="12">
        <f>(((I583/60)/60)/24)+DATE(1970,1,1)+(-5/24)</f>
        <v>41366.453298611108</v>
      </c>
    </row>
    <row r="584" spans="1:20" ht="48" x14ac:dyDescent="0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>E584/D584*100</f>
        <v>3</v>
      </c>
      <c r="P584" s="8">
        <v>69.266666670000006</v>
      </c>
      <c r="Q584" t="str">
        <f>LEFT(N584,(SEARCH("/",N584,1)-1))</f>
        <v>film &amp; video</v>
      </c>
      <c r="R584" t="str">
        <f>RIGHT(N584, LEN(N584) - (SEARCH("/",N584,1)))</f>
        <v>animation</v>
      </c>
      <c r="S584" s="12">
        <f>(((J584/60)/60)/24)+DATE(1970,1,1)+(-5/24)</f>
        <v>41340.09469907407</v>
      </c>
      <c r="T584" s="12">
        <f>(((I584/60)/60)/24)+DATE(1970,1,1)+(-5/24)</f>
        <v>41370.053032407406</v>
      </c>
    </row>
    <row r="585" spans="1:20" ht="16" x14ac:dyDescent="0.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>E585/D585*100</f>
        <v>116.25000000000001</v>
      </c>
      <c r="P585" s="8">
        <v>69.266666670000006</v>
      </c>
      <c r="Q585" t="str">
        <f>LEFT(N585,(SEARCH("/",N585,1)-1))</f>
        <v>music</v>
      </c>
      <c r="R585" t="str">
        <f>RIGHT(N585, LEN(N585) - (SEARCH("/",N585,1)))</f>
        <v>indie rock</v>
      </c>
      <c r="S585" s="12">
        <f>(((J585/60)/60)/24)+DATE(1970,1,1)+(-5/24)</f>
        <v>41340.903067129628</v>
      </c>
      <c r="T585" s="12">
        <f>(((I585/60)/60)/24)+DATE(1970,1,1)+(-5/24)</f>
        <v>41380.583333333328</v>
      </c>
    </row>
    <row r="586" spans="1:20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>E586/D586*100</f>
        <v>115.12214285714286</v>
      </c>
      <c r="P586" s="8">
        <v>69.266666670000006</v>
      </c>
      <c r="Q586" t="str">
        <f>LEFT(N586,(SEARCH("/",N586,1)-1))</f>
        <v>music</v>
      </c>
      <c r="R586" t="str">
        <f>RIGHT(N586, LEN(N586) - (SEARCH("/",N586,1)))</f>
        <v>rock</v>
      </c>
      <c r="S586" s="12">
        <f>(((J586/60)/60)/24)+DATE(1970,1,1)+(-5/24)</f>
        <v>41341.662534722222</v>
      </c>
      <c r="T586" s="12">
        <f>(((I586/60)/60)/24)+DATE(1970,1,1)+(-5/24)</f>
        <v>41373.0625</v>
      </c>
    </row>
    <row r="587" spans="1:20" ht="48" x14ac:dyDescent="0.2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>E587/D587*100</f>
        <v>11.818181818181818</v>
      </c>
      <c r="P587" s="8">
        <v>69.266666670000006</v>
      </c>
      <c r="Q587" t="str">
        <f>LEFT(N587,(SEARCH("/",N587,1)-1))</f>
        <v>music</v>
      </c>
      <c r="R587" t="str">
        <f>RIGHT(N587, LEN(N587) - (SEARCH("/",N587,1)))</f>
        <v>jazz</v>
      </c>
      <c r="S587" s="12">
        <f>(((J587/60)/60)/24)+DATE(1970,1,1)+(-5/24)</f>
        <v>41342.637233796297</v>
      </c>
      <c r="T587" s="12">
        <f>(((I587/60)/60)/24)+DATE(1970,1,1)+(-5/24)</f>
        <v>41372.595567129625</v>
      </c>
    </row>
    <row r="588" spans="1:20" ht="32" x14ac:dyDescent="0.2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>E588/D588*100</f>
        <v>108.5175</v>
      </c>
      <c r="P588" s="8">
        <v>69.266666670000006</v>
      </c>
      <c r="Q588" t="str">
        <f>LEFT(N588,(SEARCH("/",N588,1)-1))</f>
        <v>publishing</v>
      </c>
      <c r="R588" t="str">
        <f>RIGHT(N588, LEN(N588) - (SEARCH("/",N588,1)))</f>
        <v>radio &amp; podcasts</v>
      </c>
      <c r="S588" s="12">
        <f>(((J588/60)/60)/24)+DATE(1970,1,1)+(-5/24)</f>
        <v>41344.454525462963</v>
      </c>
      <c r="T588" s="12">
        <f>(((I588/60)/60)/24)+DATE(1970,1,1)+(-5/24)</f>
        <v>41374.454525462963</v>
      </c>
    </row>
    <row r="589" spans="1:20" ht="48" x14ac:dyDescent="0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>E589/D589*100</f>
        <v>101.4</v>
      </c>
      <c r="P589" s="8">
        <v>69.266666670000006</v>
      </c>
      <c r="Q589" t="str">
        <f>LEFT(N589,(SEARCH("/",N589,1)-1))</f>
        <v>publishing</v>
      </c>
      <c r="R589" t="str">
        <f>RIGHT(N589, LEN(N589) - (SEARCH("/",N589,1)))</f>
        <v>nonfiction</v>
      </c>
      <c r="S589" s="12">
        <f>(((J589/60)/60)/24)+DATE(1970,1,1)+(-5/24)</f>
        <v>41345.834340277775</v>
      </c>
      <c r="T589" s="12">
        <f>(((I589/60)/60)/24)+DATE(1970,1,1)+(-5/24)</f>
        <v>41375.834340277775</v>
      </c>
    </row>
    <row r="590" spans="1:20" ht="48" x14ac:dyDescent="0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>E590/D590*100</f>
        <v>128.69999999999999</v>
      </c>
      <c r="P590" s="8">
        <v>69.266666670000006</v>
      </c>
      <c r="Q590" t="str">
        <f>LEFT(N590,(SEARCH("/",N590,1)-1))</f>
        <v>music</v>
      </c>
      <c r="R590" t="str">
        <f>RIGHT(N590, LEN(N590) - (SEARCH("/",N590,1)))</f>
        <v>indie rock</v>
      </c>
      <c r="S590" s="12">
        <f>(((J590/60)/60)/24)+DATE(1970,1,1)+(-5/24)</f>
        <v>41347.959953703699</v>
      </c>
      <c r="T590" s="12">
        <f>(((I590/60)/60)/24)+DATE(1970,1,1)+(-5/24)</f>
        <v>41392.959953703699</v>
      </c>
    </row>
    <row r="591" spans="1:20" ht="48" x14ac:dyDescent="0.2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>E591/D591*100</f>
        <v>111.87499999999999</v>
      </c>
      <c r="P591" s="8">
        <v>69.266666670000006</v>
      </c>
      <c r="Q591" t="str">
        <f>LEFT(N591,(SEARCH("/",N591,1)-1))</f>
        <v>film &amp; video</v>
      </c>
      <c r="R591" t="str">
        <f>RIGHT(N591, LEN(N591) - (SEARCH("/",N591,1)))</f>
        <v>documentary</v>
      </c>
      <c r="S591" s="12">
        <f>(((J591/60)/60)/24)+DATE(1970,1,1)+(-5/24)</f>
        <v>41348.669351851851</v>
      </c>
      <c r="T591" s="12">
        <f>(((I591/60)/60)/24)+DATE(1970,1,1)+(-5/24)</f>
        <v>41378.669351851851</v>
      </c>
    </row>
    <row r="592" spans="1:20" ht="32" x14ac:dyDescent="0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>E592/D592*100</f>
        <v>170.29262962962963</v>
      </c>
      <c r="P592" s="8">
        <v>69.266666670000006</v>
      </c>
      <c r="Q592" t="str">
        <f>LEFT(N592,(SEARCH("/",N592,1)-1))</f>
        <v>technology</v>
      </c>
      <c r="R592" t="str">
        <f>RIGHT(N592, LEN(N592) - (SEARCH("/",N592,1)))</f>
        <v>hardware</v>
      </c>
      <c r="S592" s="12">
        <f>(((J592/60)/60)/24)+DATE(1970,1,1)+(-5/24)</f>
        <v>41351.333043981482</v>
      </c>
      <c r="T592" s="12">
        <f>(((I592/60)/60)/24)+DATE(1970,1,1)+(-5/24)</f>
        <v>41386.333043981482</v>
      </c>
    </row>
    <row r="593" spans="1:20" ht="48" x14ac:dyDescent="0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>E593/D593*100</f>
        <v>153.452</v>
      </c>
      <c r="P593" s="8">
        <v>69.266666670000006</v>
      </c>
      <c r="Q593" t="str">
        <f>LEFT(N593,(SEARCH("/",N593,1)-1))</f>
        <v>technology</v>
      </c>
      <c r="R593" t="str">
        <f>RIGHT(N593, LEN(N593) - (SEARCH("/",N593,1)))</f>
        <v>hardware</v>
      </c>
      <c r="S593" s="12">
        <f>(((J593/60)/60)/24)+DATE(1970,1,1)+(-5/24)</f>
        <v>41351.552569444444</v>
      </c>
      <c r="T593" s="12">
        <f>(((I593/60)/60)/24)+DATE(1970,1,1)+(-5/24)</f>
        <v>41381.552569444444</v>
      </c>
    </row>
    <row r="594" spans="1:20" ht="48" x14ac:dyDescent="0.2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>E594/D594*100</f>
        <v>107.63413333333334</v>
      </c>
      <c r="P594" s="8">
        <v>69.266666670000006</v>
      </c>
      <c r="Q594" t="str">
        <f>LEFT(N594,(SEARCH("/",N594,1)-1))</f>
        <v>film &amp; video</v>
      </c>
      <c r="R594" t="str">
        <f>RIGHT(N594, LEN(N594) - (SEARCH("/",N594,1)))</f>
        <v>documentary</v>
      </c>
      <c r="S594" s="12">
        <f>(((J594/60)/60)/24)+DATE(1970,1,1)+(-5/24)</f>
        <v>41354.500127314815</v>
      </c>
      <c r="T594" s="12">
        <f>(((I594/60)/60)/24)+DATE(1970,1,1)+(-5/24)</f>
        <v>41399.500127314815</v>
      </c>
    </row>
    <row r="595" spans="1:20" ht="48" x14ac:dyDescent="0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>E595/D595*100</f>
        <v>103.3501</v>
      </c>
      <c r="P595" s="8">
        <v>69.266666670000006</v>
      </c>
      <c r="Q595" t="str">
        <f>LEFT(N595,(SEARCH("/",N595,1)-1))</f>
        <v>film &amp; video</v>
      </c>
      <c r="R595" t="str">
        <f>RIGHT(N595, LEN(N595) - (SEARCH("/",N595,1)))</f>
        <v>documentary</v>
      </c>
      <c r="S595" s="12">
        <f>(((J595/60)/60)/24)+DATE(1970,1,1)+(-5/24)</f>
        <v>41355.368958333333</v>
      </c>
      <c r="T595" s="12">
        <f>(((I595/60)/60)/24)+DATE(1970,1,1)+(-5/24)</f>
        <v>41394.999305555553</v>
      </c>
    </row>
    <row r="596" spans="1:20" ht="48" x14ac:dyDescent="0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>E596/D596*100</f>
        <v>103.8</v>
      </c>
      <c r="P596" s="8">
        <v>69.266666670000006</v>
      </c>
      <c r="Q596" t="str">
        <f>LEFT(N596,(SEARCH("/",N596,1)-1))</f>
        <v>music</v>
      </c>
      <c r="R596" t="str">
        <f>RIGHT(N596, LEN(N596) - (SEARCH("/",N596,1)))</f>
        <v>rock</v>
      </c>
      <c r="S596" s="12">
        <f>(((J596/60)/60)/24)+DATE(1970,1,1)+(-5/24)</f>
        <v>41355.617164351846</v>
      </c>
      <c r="T596" s="12">
        <f>(((I596/60)/60)/24)+DATE(1970,1,1)+(-5/24)</f>
        <v>41386.666666666664</v>
      </c>
    </row>
    <row r="597" spans="1:20" ht="48" x14ac:dyDescent="0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>E597/D597*100</f>
        <v>115.42857142857143</v>
      </c>
      <c r="P597" s="8">
        <v>69.266666670000006</v>
      </c>
      <c r="Q597" t="str">
        <f>LEFT(N597,(SEARCH("/",N597,1)-1))</f>
        <v>film &amp; video</v>
      </c>
      <c r="R597" t="str">
        <f>RIGHT(N597, LEN(N597) - (SEARCH("/",N597,1)))</f>
        <v>shorts</v>
      </c>
      <c r="S597" s="12">
        <f>(((J597/60)/60)/24)+DATE(1970,1,1)+(-5/24)</f>
        <v>41357.000833333332</v>
      </c>
      <c r="T597" s="12">
        <f>(((I597/60)/60)/24)+DATE(1970,1,1)+(-5/24)</f>
        <v>41387.000833333332</v>
      </c>
    </row>
    <row r="598" spans="1:20" ht="48" x14ac:dyDescent="0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>E598/D598*100</f>
        <v>100.24761904761905</v>
      </c>
      <c r="P598" s="8">
        <v>69.266666670000006</v>
      </c>
      <c r="Q598" t="str">
        <f>LEFT(N598,(SEARCH("/",N598,1)-1))</f>
        <v>film &amp; video</v>
      </c>
      <c r="R598" t="str">
        <f>RIGHT(N598, LEN(N598) - (SEARCH("/",N598,1)))</f>
        <v>documentary</v>
      </c>
      <c r="S598" s="12">
        <f>(((J598/60)/60)/24)+DATE(1970,1,1)+(-5/24)</f>
        <v>41360.76226851852</v>
      </c>
      <c r="T598" s="12">
        <f>(((I598/60)/60)/24)+DATE(1970,1,1)+(-5/24)</f>
        <v>41371.981249999997</v>
      </c>
    </row>
    <row r="599" spans="1:20" ht="48" x14ac:dyDescent="0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>E599/D599*100</f>
        <v>1.7333333333333332</v>
      </c>
      <c r="P599" s="8">
        <v>69.266666670000006</v>
      </c>
      <c r="Q599" t="str">
        <f>LEFT(N599,(SEARCH("/",N599,1)-1))</f>
        <v>games</v>
      </c>
      <c r="R599" t="str">
        <f>RIGHT(N599, LEN(N599) - (SEARCH("/",N599,1)))</f>
        <v>video games</v>
      </c>
      <c r="S599" s="12">
        <f>(((J599/60)/60)/24)+DATE(1970,1,1)+(-5/24)</f>
        <v>41361.678136574068</v>
      </c>
      <c r="T599" s="12">
        <f>(((I599/60)/60)/24)+DATE(1970,1,1)+(-5/24)</f>
        <v>41391.678136574068</v>
      </c>
    </row>
    <row r="600" spans="1:20" ht="48" x14ac:dyDescent="0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>E600/D600*100</f>
        <v>246.66666666666669</v>
      </c>
      <c r="P600" s="8">
        <v>69.266666670000006</v>
      </c>
      <c r="Q600" t="str">
        <f>LEFT(N600,(SEARCH("/",N600,1)-1))</f>
        <v>film &amp; video</v>
      </c>
      <c r="R600" t="str">
        <f>RIGHT(N600, LEN(N600) - (SEARCH("/",N600,1)))</f>
        <v>shorts</v>
      </c>
      <c r="S600" s="12">
        <f>(((J600/60)/60)/24)+DATE(1970,1,1)+(-5/24)</f>
        <v>41365.404745370368</v>
      </c>
      <c r="T600" s="12">
        <f>(((I600/60)/60)/24)+DATE(1970,1,1)+(-5/24)</f>
        <v>41425.404745370368</v>
      </c>
    </row>
    <row r="601" spans="1:20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>E601/D601*100</f>
        <v>25.035714285714285</v>
      </c>
      <c r="P601" s="8">
        <v>69.266666670000006</v>
      </c>
      <c r="Q601" t="str">
        <f>LEFT(N601,(SEARCH("/",N601,1)-1))</f>
        <v>publishing</v>
      </c>
      <c r="R601" t="str">
        <f>RIGHT(N601, LEN(N601) - (SEARCH("/",N601,1)))</f>
        <v>fiction</v>
      </c>
      <c r="S601" s="12">
        <f>(((J601/60)/60)/24)+DATE(1970,1,1)+(-5/24)</f>
        <v>41365.69626157407</v>
      </c>
      <c r="T601" s="12">
        <f>(((I601/60)/60)/24)+DATE(1970,1,1)+(-5/24)</f>
        <v>41395.69626157407</v>
      </c>
    </row>
    <row r="602" spans="1:20" ht="48" x14ac:dyDescent="0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>E602/D602*100</f>
        <v>100</v>
      </c>
      <c r="P602" s="8">
        <v>69.266666670000006</v>
      </c>
      <c r="Q602" t="str">
        <f>LEFT(N602,(SEARCH("/",N602,1)-1))</f>
        <v>music</v>
      </c>
      <c r="R602" t="str">
        <f>RIGHT(N602, LEN(N602) - (SEARCH("/",N602,1)))</f>
        <v>indie rock</v>
      </c>
      <c r="S602" s="12">
        <f>(((J602/60)/60)/24)+DATE(1970,1,1)+(-5/24)</f>
        <v>41365.719826388886</v>
      </c>
      <c r="T602" s="12">
        <f>(((I602/60)/60)/24)+DATE(1970,1,1)+(-5/24)</f>
        <v>41379.719826388886</v>
      </c>
    </row>
    <row r="603" spans="1:20" ht="48" x14ac:dyDescent="0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>E603/D603*100</f>
        <v>179.09909909909908</v>
      </c>
      <c r="P603" s="8">
        <v>69.266666670000006</v>
      </c>
      <c r="Q603" t="str">
        <f>LEFT(N603,(SEARCH("/",N603,1)-1))</f>
        <v>publishing</v>
      </c>
      <c r="R603" t="str">
        <f>RIGHT(N603, LEN(N603) - (SEARCH("/",N603,1)))</f>
        <v>nonfiction</v>
      </c>
      <c r="S603" s="12">
        <f>(((J603/60)/60)/24)+DATE(1970,1,1)+(-5/24)</f>
        <v>41367.363946759258</v>
      </c>
      <c r="T603" s="12">
        <f>(((I603/60)/60)/24)+DATE(1970,1,1)+(-5/24)</f>
        <v>41397.363946759258</v>
      </c>
    </row>
    <row r="604" spans="1:20" ht="32" x14ac:dyDescent="0.2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>E604/D604*100</f>
        <v>108.78684000000001</v>
      </c>
      <c r="P604" s="8">
        <v>69.266666670000006</v>
      </c>
      <c r="Q604" t="str">
        <f>LEFT(N604,(SEARCH("/",N604,1)-1))</f>
        <v>theater</v>
      </c>
      <c r="R604" t="str">
        <f>RIGHT(N604, LEN(N604) - (SEARCH("/",N604,1)))</f>
        <v>spaces</v>
      </c>
      <c r="S604" s="12">
        <f>(((J604/60)/60)/24)+DATE(1970,1,1)+(-5/24)</f>
        <v>41368.351956018516</v>
      </c>
      <c r="T604" s="12">
        <f>(((I604/60)/60)/24)+DATE(1970,1,1)+(-5/24)</f>
        <v>41398.351956018516</v>
      </c>
    </row>
    <row r="605" spans="1:20" ht="48" x14ac:dyDescent="0.2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>E605/D605*100</f>
        <v>24.333333333333336</v>
      </c>
      <c r="P605" s="8">
        <v>69.266666670000006</v>
      </c>
      <c r="Q605" t="str">
        <f>LEFT(N605,(SEARCH("/",N605,1)-1))</f>
        <v>music</v>
      </c>
      <c r="R605" t="str">
        <f>RIGHT(N605, LEN(N605) - (SEARCH("/",N605,1)))</f>
        <v>jazz</v>
      </c>
      <c r="S605" s="12">
        <f>(((J605/60)/60)/24)+DATE(1970,1,1)+(-5/24)</f>
        <v>41368.375393518516</v>
      </c>
      <c r="T605" s="12">
        <f>(((I605/60)/60)/24)+DATE(1970,1,1)+(-5/24)</f>
        <v>41398.375393518516</v>
      </c>
    </row>
    <row r="606" spans="1:20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>E606/D606*100</f>
        <v>122.14285714285715</v>
      </c>
      <c r="P606" s="8">
        <v>69.266666670000006</v>
      </c>
      <c r="Q606" t="str">
        <f>LEFT(N606,(SEARCH("/",N606,1)-1))</f>
        <v>music</v>
      </c>
      <c r="R606" t="str">
        <f>RIGHT(N606, LEN(N606) - (SEARCH("/",N606,1)))</f>
        <v>rock</v>
      </c>
      <c r="S606" s="12">
        <f>(((J606/60)/60)/24)+DATE(1970,1,1)+(-5/24)</f>
        <v>41370.083969907406</v>
      </c>
      <c r="T606" s="12">
        <f>(((I606/60)/60)/24)+DATE(1970,1,1)+(-5/24)</f>
        <v>41400.083969907406</v>
      </c>
    </row>
    <row r="607" spans="1:20" ht="48" x14ac:dyDescent="0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>E607/D607*100</f>
        <v>104.3625</v>
      </c>
      <c r="P607" s="8">
        <v>69.266666670000006</v>
      </c>
      <c r="Q607" t="str">
        <f>LEFT(N607,(SEARCH("/",N607,1)-1))</f>
        <v>music</v>
      </c>
      <c r="R607" t="str">
        <f>RIGHT(N607, LEN(N607) - (SEARCH("/",N607,1)))</f>
        <v>rock</v>
      </c>
      <c r="S607" s="12">
        <f>(((J607/60)/60)/24)+DATE(1970,1,1)+(-5/24)</f>
        <v>41370.591851851852</v>
      </c>
      <c r="T607" s="12">
        <f>(((I607/60)/60)/24)+DATE(1970,1,1)+(-5/24)</f>
        <v>41400.591851851852</v>
      </c>
    </row>
    <row r="608" spans="1:20" ht="32" x14ac:dyDescent="0.2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>E608/D608*100</f>
        <v>103.1372549019608</v>
      </c>
      <c r="P608" s="8">
        <v>69.266666670000006</v>
      </c>
      <c r="Q608" t="str">
        <f>LEFT(N608,(SEARCH("/",N608,1)-1))</f>
        <v>music</v>
      </c>
      <c r="R608" t="str">
        <f>RIGHT(N608, LEN(N608) - (SEARCH("/",N608,1)))</f>
        <v>indie rock</v>
      </c>
      <c r="S608" s="12">
        <f>(((J608/60)/60)/24)+DATE(1970,1,1)+(-5/24)</f>
        <v>41371.439745370371</v>
      </c>
      <c r="T608" s="12">
        <f>(((I608/60)/60)/24)+DATE(1970,1,1)+(-5/24)</f>
        <v>41401.439745370371</v>
      </c>
    </row>
    <row r="609" spans="1:20" ht="48" x14ac:dyDescent="0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>E609/D609*100</f>
        <v>100</v>
      </c>
      <c r="P609" s="8">
        <v>69.266666670000006</v>
      </c>
      <c r="Q609" t="str">
        <f>LEFT(N609,(SEARCH("/",N609,1)-1))</f>
        <v>music</v>
      </c>
      <c r="R609" t="str">
        <f>RIGHT(N609, LEN(N609) - (SEARCH("/",N609,1)))</f>
        <v>indie rock</v>
      </c>
      <c r="S609" s="12">
        <f>(((J609/60)/60)/24)+DATE(1970,1,1)+(-5/24)</f>
        <v>41372.894131944442</v>
      </c>
      <c r="T609" s="12">
        <f>(((I609/60)/60)/24)+DATE(1970,1,1)+(-5/24)</f>
        <v>41402.894131944442</v>
      </c>
    </row>
    <row r="610" spans="1:20" ht="32" x14ac:dyDescent="0.2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>E610/D610*100</f>
        <v>0.22842639593908631</v>
      </c>
      <c r="P610" s="8">
        <v>69.266666670000006</v>
      </c>
      <c r="Q610" t="str">
        <f>LEFT(N610,(SEARCH("/",N610,1)-1))</f>
        <v>publishing</v>
      </c>
      <c r="R610" t="str">
        <f>RIGHT(N610, LEN(N610) - (SEARCH("/",N610,1)))</f>
        <v>children's books</v>
      </c>
      <c r="S610" s="12">
        <f>(((J610/60)/60)/24)+DATE(1970,1,1)+(-5/24)</f>
        <v>41373.371342592589</v>
      </c>
      <c r="T610" s="12">
        <f>(((I610/60)/60)/24)+DATE(1970,1,1)+(-5/24)</f>
        <v>41418.371342592589</v>
      </c>
    </row>
    <row r="611" spans="1:20" ht="48" x14ac:dyDescent="0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>E611/D611*100</f>
        <v>133.67142857142858</v>
      </c>
      <c r="P611" s="8">
        <v>69.266666670000006</v>
      </c>
      <c r="Q611" t="str">
        <f>LEFT(N611,(SEARCH("/",N611,1)-1))</f>
        <v>music</v>
      </c>
      <c r="R611" t="str">
        <f>RIGHT(N611, LEN(N611) - (SEARCH("/",N611,1)))</f>
        <v>indie rock</v>
      </c>
      <c r="S611" s="12">
        <f>(((J611/60)/60)/24)+DATE(1970,1,1)+(-5/24)</f>
        <v>41373.481932870367</v>
      </c>
      <c r="T611" s="12">
        <f>(((I611/60)/60)/24)+DATE(1970,1,1)+(-5/24)</f>
        <v>41403.481932870367</v>
      </c>
    </row>
    <row r="612" spans="1:20" ht="48" x14ac:dyDescent="0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>E612/D612*100</f>
        <v>110.04</v>
      </c>
      <c r="P612" s="8">
        <v>69.266666670000006</v>
      </c>
      <c r="Q612" t="str">
        <f>LEFT(N612,(SEARCH("/",N612,1)-1))</f>
        <v>film &amp; video</v>
      </c>
      <c r="R612" t="str">
        <f>RIGHT(N612, LEN(N612) - (SEARCH("/",N612,1)))</f>
        <v>television</v>
      </c>
      <c r="S612" s="12">
        <f>(((J612/60)/60)/24)+DATE(1970,1,1)+(-5/24)</f>
        <v>41374.848888888882</v>
      </c>
      <c r="T612" s="12">
        <f>(((I612/60)/60)/24)+DATE(1970,1,1)+(-5/24)</f>
        <v>41404.848888888882</v>
      </c>
    </row>
    <row r="613" spans="1:20" ht="32" x14ac:dyDescent="0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>E613/D613*100</f>
        <v>114.16238095238094</v>
      </c>
      <c r="P613" s="8">
        <v>69.266666670000006</v>
      </c>
      <c r="Q613" t="str">
        <f>LEFT(N613,(SEARCH("/",N613,1)-1))</f>
        <v>theater</v>
      </c>
      <c r="R613" t="str">
        <f>RIGHT(N613, LEN(N613) - (SEARCH("/",N613,1)))</f>
        <v>plays</v>
      </c>
      <c r="S613" s="12">
        <f>(((J613/60)/60)/24)+DATE(1970,1,1)+(-5/24)</f>
        <v>41375.49387731481</v>
      </c>
      <c r="T613" s="12">
        <f>(((I613/60)/60)/24)+DATE(1970,1,1)+(-5/24)</f>
        <v>41400.49387731481</v>
      </c>
    </row>
    <row r="614" spans="1:20" ht="48" x14ac:dyDescent="0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>E614/D614*100</f>
        <v>120.02</v>
      </c>
      <c r="P614" s="8">
        <v>69.266666670000006</v>
      </c>
      <c r="Q614" t="str">
        <f>LEFT(N614,(SEARCH("/",N614,1)-1))</f>
        <v>film &amp; video</v>
      </c>
      <c r="R614" t="str">
        <f>RIGHT(N614, LEN(N614) - (SEARCH("/",N614,1)))</f>
        <v>documentary</v>
      </c>
      <c r="S614" s="12">
        <f>(((J614/60)/60)/24)+DATE(1970,1,1)+(-5/24)</f>
        <v>41376.560717592591</v>
      </c>
      <c r="T614" s="12">
        <f>(((I614/60)/60)/24)+DATE(1970,1,1)+(-5/24)</f>
        <v>41394.792361111111</v>
      </c>
    </row>
    <row r="615" spans="1:20" ht="48" x14ac:dyDescent="0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>E615/D615*100</f>
        <v>8.2100000000000009</v>
      </c>
      <c r="P615" s="8">
        <v>69.266666670000006</v>
      </c>
      <c r="Q615" t="str">
        <f>LEFT(N615,(SEARCH("/",N615,1)-1))</f>
        <v>film &amp; video</v>
      </c>
      <c r="R615" t="str">
        <f>RIGHT(N615, LEN(N615) - (SEARCH("/",N615,1)))</f>
        <v>animation</v>
      </c>
      <c r="S615" s="12">
        <f>(((J615/60)/60)/24)+DATE(1970,1,1)+(-5/24)</f>
        <v>41378.491435185184</v>
      </c>
      <c r="T615" s="12">
        <f>(((I615/60)/60)/24)+DATE(1970,1,1)+(-5/24)</f>
        <v>41408.491435185184</v>
      </c>
    </row>
    <row r="616" spans="1:20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>E616/D616*100</f>
        <v>101.82857142857142</v>
      </c>
      <c r="P616" s="8">
        <v>69.266666670000006</v>
      </c>
      <c r="Q616" t="str">
        <f>LEFT(N616,(SEARCH("/",N616,1)-1))</f>
        <v>film &amp; video</v>
      </c>
      <c r="R616" t="str">
        <f>RIGHT(N616, LEN(N616) - (SEARCH("/",N616,1)))</f>
        <v>documentary</v>
      </c>
      <c r="S616" s="12">
        <f>(((J616/60)/60)/24)+DATE(1970,1,1)+(-5/24)</f>
        <v>41379.307442129626</v>
      </c>
      <c r="T616" s="12">
        <f>(((I616/60)/60)/24)+DATE(1970,1,1)+(-5/24)</f>
        <v>41410.957638888889</v>
      </c>
    </row>
    <row r="617" spans="1:20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>E617/D617*100</f>
        <v>21.906971229845084</v>
      </c>
      <c r="P617" s="8">
        <v>69.266666670000006</v>
      </c>
      <c r="Q617" t="str">
        <f>LEFT(N617,(SEARCH("/",N617,1)-1))</f>
        <v>film &amp; video</v>
      </c>
      <c r="R617" t="str">
        <f>RIGHT(N617, LEN(N617) - (SEARCH("/",N617,1)))</f>
        <v>animation</v>
      </c>
      <c r="S617" s="12">
        <f>(((J617/60)/60)/24)+DATE(1970,1,1)+(-5/24)</f>
        <v>41381.297442129624</v>
      </c>
      <c r="T617" s="12">
        <f>(((I617/60)/60)/24)+DATE(1970,1,1)+(-5/24)</f>
        <v>41411.297442129624</v>
      </c>
    </row>
    <row r="618" spans="1:20" ht="48" x14ac:dyDescent="0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>E618/D618*100</f>
        <v>108.88888888888889</v>
      </c>
      <c r="P618" s="8">
        <v>69.266666670000006</v>
      </c>
      <c r="Q618" t="str">
        <f>LEFT(N618,(SEARCH("/",N618,1)-1))</f>
        <v>music</v>
      </c>
      <c r="R618" t="str">
        <f>RIGHT(N618, LEN(N618) - (SEARCH("/",N618,1)))</f>
        <v>rock</v>
      </c>
      <c r="S618" s="12">
        <f>(((J618/60)/60)/24)+DATE(1970,1,1)+(-5/24)</f>
        <v>41381.88784722222</v>
      </c>
      <c r="T618" s="12">
        <f>(((I618/60)/60)/24)+DATE(1970,1,1)+(-5/24)</f>
        <v>41400.999305555553</v>
      </c>
    </row>
    <row r="619" spans="1:20" ht="48" x14ac:dyDescent="0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>E619/D619*100</f>
        <v>101.9076</v>
      </c>
      <c r="P619" s="8">
        <v>69.266666670000006</v>
      </c>
      <c r="Q619" t="str">
        <f>LEFT(N619,(SEARCH("/",N619,1)-1))</f>
        <v>publishing</v>
      </c>
      <c r="R619" t="str">
        <f>RIGHT(N619, LEN(N619) - (SEARCH("/",N619,1)))</f>
        <v>nonfiction</v>
      </c>
      <c r="S619" s="12">
        <f>(((J619/60)/60)/24)+DATE(1970,1,1)+(-5/24)</f>
        <v>41383.396724537037</v>
      </c>
      <c r="T619" s="12">
        <f>(((I619/60)/60)/24)+DATE(1970,1,1)+(-5/24)</f>
        <v>41413.820138888885</v>
      </c>
    </row>
    <row r="620" spans="1:20" ht="48" x14ac:dyDescent="0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>E620/D620*100</f>
        <v>121.10000000000001</v>
      </c>
      <c r="P620" s="8">
        <v>69.266666670000006</v>
      </c>
      <c r="Q620" t="str">
        <f>LEFT(N620,(SEARCH("/",N620,1)-1))</f>
        <v>technology</v>
      </c>
      <c r="R620" t="str">
        <f>RIGHT(N620, LEN(N620) - (SEARCH("/",N620,1)))</f>
        <v>hardware</v>
      </c>
      <c r="S620" s="12">
        <f>(((J620/60)/60)/24)+DATE(1970,1,1)+(-5/24)</f>
        <v>41386.963472222218</v>
      </c>
      <c r="T620" s="12">
        <f>(((I620/60)/60)/24)+DATE(1970,1,1)+(-5/24)</f>
        <v>41416.963472222218</v>
      </c>
    </row>
    <row r="621" spans="1:20" ht="48" x14ac:dyDescent="0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>E621/D621*100</f>
        <v>148.33229411764705</v>
      </c>
      <c r="P621" s="8">
        <v>69.266666670000006</v>
      </c>
      <c r="Q621" t="str">
        <f>LEFT(N621,(SEARCH("/",N621,1)-1))</f>
        <v>technology</v>
      </c>
      <c r="R621" t="str">
        <f>RIGHT(N621, LEN(N621) - (SEARCH("/",N621,1)))</f>
        <v>hardware</v>
      </c>
      <c r="S621" s="12">
        <f>(((J621/60)/60)/24)+DATE(1970,1,1)+(-5/24)</f>
        <v>41387.443182870367</v>
      </c>
      <c r="T621" s="12">
        <f>(((I621/60)/60)/24)+DATE(1970,1,1)+(-5/24)</f>
        <v>41417.443182870367</v>
      </c>
    </row>
    <row r="622" spans="1:20" ht="48" x14ac:dyDescent="0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>E622/D622*100</f>
        <v>102.12366666666665</v>
      </c>
      <c r="P622" s="8">
        <v>69.266666670000006</v>
      </c>
      <c r="Q622" t="str">
        <f>LEFT(N622,(SEARCH("/",N622,1)-1))</f>
        <v>music</v>
      </c>
      <c r="R622" t="str">
        <f>RIGHT(N622, LEN(N622) - (SEARCH("/",N622,1)))</f>
        <v>rock</v>
      </c>
      <c r="S622" s="12">
        <f>(((J622/60)/60)/24)+DATE(1970,1,1)+(-5/24)</f>
        <v>41387.812928240739</v>
      </c>
      <c r="T622" s="12">
        <f>(((I622/60)/60)/24)+DATE(1970,1,1)+(-5/24)</f>
        <v>41417.812928240739</v>
      </c>
    </row>
    <row r="623" spans="1:20" ht="48" x14ac:dyDescent="0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>E623/D623*100</f>
        <v>191.16676082790633</v>
      </c>
      <c r="P623" s="8">
        <v>69.266666670000006</v>
      </c>
      <c r="Q623" t="str">
        <f>LEFT(N623,(SEARCH("/",N623,1)-1))</f>
        <v>technology</v>
      </c>
      <c r="R623" t="str">
        <f>RIGHT(N623, LEN(N623) - (SEARCH("/",N623,1)))</f>
        <v>hardware</v>
      </c>
      <c r="S623" s="12">
        <f>(((J623/60)/60)/24)+DATE(1970,1,1)+(-5/24)</f>
        <v>41389.1565162037</v>
      </c>
      <c r="T623" s="12">
        <f>(((I623/60)/60)/24)+DATE(1970,1,1)+(-5/24)</f>
        <v>41425.291666666664</v>
      </c>
    </row>
    <row r="624" spans="1:20" ht="16" x14ac:dyDescent="0.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>E624/D624*100</f>
        <v>0</v>
      </c>
      <c r="P624" s="8">
        <v>69.266666670000006</v>
      </c>
      <c r="Q624" t="str">
        <f>LEFT(N624,(SEARCH("/",N624,1)-1))</f>
        <v>publishing</v>
      </c>
      <c r="R624" t="str">
        <f>RIGHT(N624, LEN(N624) - (SEARCH("/",N624,1)))</f>
        <v>art books</v>
      </c>
      <c r="S624" s="12">
        <f>(((J624/60)/60)/24)+DATE(1970,1,1)+(-5/24)</f>
        <v>41389.471226851849</v>
      </c>
      <c r="T624" s="12">
        <f>(((I624/60)/60)/24)+DATE(1970,1,1)+(-5/24)</f>
        <v>41419.471226851849</v>
      </c>
    </row>
    <row r="625" spans="1:20" ht="48" x14ac:dyDescent="0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>E625/D625*100</f>
        <v>118.25000000000001</v>
      </c>
      <c r="P625" s="8">
        <v>69.266666670000006</v>
      </c>
      <c r="Q625" t="str">
        <f>LEFT(N625,(SEARCH("/",N625,1)-1))</f>
        <v>technology</v>
      </c>
      <c r="R625" t="str">
        <f>RIGHT(N625, LEN(N625) - (SEARCH("/",N625,1)))</f>
        <v>hardware</v>
      </c>
      <c r="S625" s="12">
        <f>(((J625/60)/60)/24)+DATE(1970,1,1)+(-5/24)</f>
        <v>41389.599861111106</v>
      </c>
      <c r="T625" s="12">
        <f>(((I625/60)/60)/24)+DATE(1970,1,1)+(-5/24)</f>
        <v>41421.791666666664</v>
      </c>
    </row>
    <row r="626" spans="1:20" ht="48" x14ac:dyDescent="0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>E626/D626*100</f>
        <v>102.80254777070064</v>
      </c>
      <c r="P626" s="8">
        <v>69.266666670000006</v>
      </c>
      <c r="Q626" t="str">
        <f>LEFT(N626,(SEARCH("/",N626,1)-1))</f>
        <v>music</v>
      </c>
      <c r="R626" t="str">
        <f>RIGHT(N626, LEN(N626) - (SEARCH("/",N626,1)))</f>
        <v>classical music</v>
      </c>
      <c r="S626" s="12">
        <f>(((J626/60)/60)/24)+DATE(1970,1,1)+(-5/24)</f>
        <v>41390.549421296295</v>
      </c>
      <c r="T626" s="12">
        <f>(((I626/60)/60)/24)+DATE(1970,1,1)+(-5/24)</f>
        <v>41425.5</v>
      </c>
    </row>
    <row r="627" spans="1:20" ht="48" x14ac:dyDescent="0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>E627/D627*100</f>
        <v>350.84462500000001</v>
      </c>
      <c r="P627" s="8">
        <v>69.266666670000006</v>
      </c>
      <c r="Q627" t="str">
        <f>LEFT(N627,(SEARCH("/",N627,1)-1))</f>
        <v>theater</v>
      </c>
      <c r="R627" t="str">
        <f>RIGHT(N627, LEN(N627) - (SEARCH("/",N627,1)))</f>
        <v>spaces</v>
      </c>
      <c r="S627" s="12">
        <f>(((J627/60)/60)/24)+DATE(1970,1,1)+(-5/24)</f>
        <v>41391.574571759258</v>
      </c>
      <c r="T627" s="12">
        <f>(((I627/60)/60)/24)+DATE(1970,1,1)+(-5/24)</f>
        <v>41421.082638888889</v>
      </c>
    </row>
    <row r="628" spans="1:20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>E628/D628*100</f>
        <v>129.5</v>
      </c>
      <c r="P628" s="8">
        <v>69.266666670000006</v>
      </c>
      <c r="Q628" t="str">
        <f>LEFT(N628,(SEARCH("/",N628,1)-1))</f>
        <v>music</v>
      </c>
      <c r="R628" t="str">
        <f>RIGHT(N628, LEN(N628) - (SEARCH("/",N628,1)))</f>
        <v>indie rock</v>
      </c>
      <c r="S628" s="12">
        <f>(((J628/60)/60)/24)+DATE(1970,1,1)+(-5/24)</f>
        <v>41393.86613425926</v>
      </c>
      <c r="T628" s="12">
        <f>(((I628/60)/60)/24)+DATE(1970,1,1)+(-5/24)</f>
        <v>41424.791666666664</v>
      </c>
    </row>
    <row r="629" spans="1:20" ht="48" x14ac:dyDescent="0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>E629/D629*100</f>
        <v>100.4375</v>
      </c>
      <c r="P629" s="8">
        <v>69.266666670000006</v>
      </c>
      <c r="Q629" t="str">
        <f>LEFT(N629,(SEARCH("/",N629,1)-1))</f>
        <v>film &amp; video</v>
      </c>
      <c r="R629" t="str">
        <f>RIGHT(N629, LEN(N629) - (SEARCH("/",N629,1)))</f>
        <v>documentary</v>
      </c>
      <c r="S629" s="12">
        <f>(((J629/60)/60)/24)+DATE(1970,1,1)+(-5/24)</f>
        <v>41394.634108796294</v>
      </c>
      <c r="T629" s="12">
        <f>(((I629/60)/60)/24)+DATE(1970,1,1)+(-5/24)</f>
        <v>41454.634108796294</v>
      </c>
    </row>
    <row r="630" spans="1:20" ht="48" x14ac:dyDescent="0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>E630/D630*100</f>
        <v>1181.6142199999999</v>
      </c>
      <c r="P630" s="8">
        <v>69.266666670000006</v>
      </c>
      <c r="Q630" t="str">
        <f>LEFT(N630,(SEARCH("/",N630,1)-1))</f>
        <v>publishing</v>
      </c>
      <c r="R630" t="str">
        <f>RIGHT(N630, LEN(N630) - (SEARCH("/",N630,1)))</f>
        <v>radio &amp; podcasts</v>
      </c>
      <c r="S630" s="12">
        <f>(((J630/60)/60)/24)+DATE(1970,1,1)+(-5/24)</f>
        <v>41394.663344907407</v>
      </c>
      <c r="T630" s="12">
        <f>(((I630/60)/60)/24)+DATE(1970,1,1)+(-5/24)</f>
        <v>41408.663344907407</v>
      </c>
    </row>
    <row r="631" spans="1:20" ht="48" x14ac:dyDescent="0.2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>E631/D631*100</f>
        <v>496.52000000000004</v>
      </c>
      <c r="P631" s="8">
        <v>69.266666670000006</v>
      </c>
      <c r="Q631" t="str">
        <f>LEFT(N631,(SEARCH("/",N631,1)-1))</f>
        <v>music</v>
      </c>
      <c r="R631" t="str">
        <f>RIGHT(N631, LEN(N631) - (SEARCH("/",N631,1)))</f>
        <v>rock</v>
      </c>
      <c r="S631" s="12">
        <f>(((J631/60)/60)/24)+DATE(1970,1,1)+(-5/24)</f>
        <v>41399.787893518514</v>
      </c>
      <c r="T631" s="12">
        <f>(((I631/60)/60)/24)+DATE(1970,1,1)+(-5/24)</f>
        <v>41420.787893518514</v>
      </c>
    </row>
    <row r="632" spans="1:20" ht="48" x14ac:dyDescent="0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>E632/D632*100</f>
        <v>0.76500000000000001</v>
      </c>
      <c r="P632" s="8">
        <v>69.266666670000006</v>
      </c>
      <c r="Q632" t="str">
        <f>LEFT(N632,(SEARCH("/",N632,1)-1))</f>
        <v>film &amp; video</v>
      </c>
      <c r="R632" t="str">
        <f>RIGHT(N632, LEN(N632) - (SEARCH("/",N632,1)))</f>
        <v>animation</v>
      </c>
      <c r="S632" s="12">
        <f>(((J632/60)/60)/24)+DATE(1970,1,1)+(-5/24)</f>
        <v>41400.717939814815</v>
      </c>
      <c r="T632" s="12">
        <f>(((I632/60)/60)/24)+DATE(1970,1,1)+(-5/24)</f>
        <v>41430.717939814815</v>
      </c>
    </row>
    <row r="633" spans="1:20" ht="48" x14ac:dyDescent="0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>E633/D633*100</f>
        <v>105.58333333333334</v>
      </c>
      <c r="P633" s="8">
        <v>69.266666670000006</v>
      </c>
      <c r="Q633" t="str">
        <f>LEFT(N633,(SEARCH("/",N633,1)-1))</f>
        <v>film &amp; video</v>
      </c>
      <c r="R633" t="str">
        <f>RIGHT(N633, LEN(N633) - (SEARCH("/",N633,1)))</f>
        <v>documentary</v>
      </c>
      <c r="S633" s="12">
        <f>(((J633/60)/60)/24)+DATE(1970,1,1)+(-5/24)</f>
        <v>41401.357534722221</v>
      </c>
      <c r="T633" s="12">
        <f>(((I633/60)/60)/24)+DATE(1970,1,1)+(-5/24)</f>
        <v>41431.357534722221</v>
      </c>
    </row>
    <row r="634" spans="1:20" ht="32" x14ac:dyDescent="0.2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>E634/D634*100</f>
        <v>102.25999999999999</v>
      </c>
      <c r="P634" s="8">
        <v>69.266666670000006</v>
      </c>
      <c r="Q634" t="str">
        <f>LEFT(N634,(SEARCH("/",N634,1)-1))</f>
        <v>publishing</v>
      </c>
      <c r="R634" t="str">
        <f>RIGHT(N634, LEN(N634) - (SEARCH("/",N634,1)))</f>
        <v>nonfiction</v>
      </c>
      <c r="S634" s="12">
        <f>(((J634/60)/60)/24)+DATE(1970,1,1)+(-5/24)</f>
        <v>41401.439884259256</v>
      </c>
      <c r="T634" s="12">
        <f>(((I634/60)/60)/24)+DATE(1970,1,1)+(-5/24)</f>
        <v>41436.439884259256</v>
      </c>
    </row>
    <row r="635" spans="1:20" ht="32" x14ac:dyDescent="0.2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>E635/D635*100</f>
        <v>127</v>
      </c>
      <c r="P635" s="8">
        <v>69.266666670000006</v>
      </c>
      <c r="Q635" t="str">
        <f>LEFT(N635,(SEARCH("/",N635,1)-1))</f>
        <v>music</v>
      </c>
      <c r="R635" t="str">
        <f>RIGHT(N635, LEN(N635) - (SEARCH("/",N635,1)))</f>
        <v>indie rock</v>
      </c>
      <c r="S635" s="12">
        <f>(((J635/60)/60)/24)+DATE(1970,1,1)+(-5/24)</f>
        <v>41402.350486111107</v>
      </c>
      <c r="T635" s="12">
        <f>(((I635/60)/60)/24)+DATE(1970,1,1)+(-5/24)</f>
        <v>41462.350486111107</v>
      </c>
    </row>
    <row r="636" spans="1:20" ht="48" x14ac:dyDescent="0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>E636/D636*100</f>
        <v>115.06666666666668</v>
      </c>
      <c r="P636" s="8">
        <v>69.266666670000006</v>
      </c>
      <c r="Q636" t="str">
        <f>LEFT(N636,(SEARCH("/",N636,1)-1))</f>
        <v>film &amp; video</v>
      </c>
      <c r="R636" t="str">
        <f>RIGHT(N636, LEN(N636) - (SEARCH("/",N636,1)))</f>
        <v>shorts</v>
      </c>
      <c r="S636" s="12">
        <f>(((J636/60)/60)/24)+DATE(1970,1,1)+(-5/24)</f>
        <v>41402.543888888889</v>
      </c>
      <c r="T636" s="12">
        <f>(((I636/60)/60)/24)+DATE(1970,1,1)+(-5/24)</f>
        <v>41427.543888888889</v>
      </c>
    </row>
    <row r="637" spans="1:20" ht="48" x14ac:dyDescent="0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>E637/D637*100</f>
        <v>133.15375</v>
      </c>
      <c r="P637" s="8">
        <v>69.266666670000006</v>
      </c>
      <c r="Q637" t="str">
        <f>LEFT(N637,(SEARCH("/",N637,1)-1))</f>
        <v>music</v>
      </c>
      <c r="R637" t="str">
        <f>RIGHT(N637, LEN(N637) - (SEARCH("/",N637,1)))</f>
        <v>rock</v>
      </c>
      <c r="S637" s="12">
        <f>(((J637/60)/60)/24)+DATE(1970,1,1)+(-5/24)</f>
        <v>41402.792523148149</v>
      </c>
      <c r="T637" s="12">
        <f>(((I637/60)/60)/24)+DATE(1970,1,1)+(-5/24)</f>
        <v>41432.792523148149</v>
      </c>
    </row>
    <row r="638" spans="1:20" ht="48" x14ac:dyDescent="0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>E638/D638*100</f>
        <v>0</v>
      </c>
      <c r="P638" s="8">
        <v>69.266666670000006</v>
      </c>
      <c r="Q638" t="str">
        <f>LEFT(N638,(SEARCH("/",N638,1)-1))</f>
        <v>film &amp; video</v>
      </c>
      <c r="R638" t="str">
        <f>RIGHT(N638, LEN(N638) - (SEARCH("/",N638,1)))</f>
        <v>animation</v>
      </c>
      <c r="S638" s="12">
        <f>(((J638/60)/60)/24)+DATE(1970,1,1)+(-5/24)</f>
        <v>41407.638506944444</v>
      </c>
      <c r="T638" s="12">
        <f>(((I638/60)/60)/24)+DATE(1970,1,1)+(-5/24)</f>
        <v>41427.638506944444</v>
      </c>
    </row>
    <row r="639" spans="1:20" ht="16" x14ac:dyDescent="0.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>E639/D639*100</f>
        <v>125.125</v>
      </c>
      <c r="P639" s="8">
        <v>69.266666670000006</v>
      </c>
      <c r="Q639" t="str">
        <f>LEFT(N639,(SEARCH("/",N639,1)-1))</f>
        <v>music</v>
      </c>
      <c r="R639" t="str">
        <f>RIGHT(N639, LEN(N639) - (SEARCH("/",N639,1)))</f>
        <v>rock</v>
      </c>
      <c r="S639" s="12">
        <f>(((J639/60)/60)/24)+DATE(1970,1,1)+(-5/24)</f>
        <v>41408.792037037034</v>
      </c>
      <c r="T639" s="12">
        <f>(((I639/60)/60)/24)+DATE(1970,1,1)+(-5/24)</f>
        <v>41429.792037037034</v>
      </c>
    </row>
    <row r="640" spans="1:20" ht="32" x14ac:dyDescent="0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>E640/D640*100</f>
        <v>3.0124999999999997</v>
      </c>
      <c r="P640" s="8">
        <v>69.266666670000006</v>
      </c>
      <c r="Q640" t="str">
        <f>LEFT(N640,(SEARCH("/",N640,1)-1))</f>
        <v>music</v>
      </c>
      <c r="R640" t="str">
        <f>RIGHT(N640, LEN(N640) - (SEARCH("/",N640,1)))</f>
        <v>world music</v>
      </c>
      <c r="S640" s="12">
        <f>(((J640/60)/60)/24)+DATE(1970,1,1)+(-5/24)</f>
        <v>41408.831678240742</v>
      </c>
      <c r="T640" s="12">
        <f>(((I640/60)/60)/24)+DATE(1970,1,1)+(-5/24)</f>
        <v>41467.70208333333</v>
      </c>
    </row>
    <row r="641" spans="1:20" ht="48" x14ac:dyDescent="0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>E641/D641*100</f>
        <v>148.30000000000001</v>
      </c>
      <c r="P641" s="8">
        <v>69.266666670000006</v>
      </c>
      <c r="Q641" t="str">
        <f>LEFT(N641,(SEARCH("/",N641,1)-1))</f>
        <v>film &amp; video</v>
      </c>
      <c r="R641" t="str">
        <f>RIGHT(N641, LEN(N641) - (SEARCH("/",N641,1)))</f>
        <v>shorts</v>
      </c>
      <c r="S641" s="12">
        <f>(((J641/60)/60)/24)+DATE(1970,1,1)+(-5/24)</f>
        <v>41409.605983796297</v>
      </c>
      <c r="T641" s="12">
        <f>(((I641/60)/60)/24)+DATE(1970,1,1)+(-5/24)</f>
        <v>41431.605983796297</v>
      </c>
    </row>
    <row r="642" spans="1:20" ht="48" x14ac:dyDescent="0.2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>E642/D642*100</f>
        <v>0</v>
      </c>
      <c r="P642" s="8">
        <v>69.266666670000006</v>
      </c>
      <c r="Q642" t="str">
        <f>LEFT(N642,(SEARCH("/",N642,1)-1))</f>
        <v>games</v>
      </c>
      <c r="R642" t="str">
        <f>RIGHT(N642, LEN(N642) - (SEARCH("/",N642,1)))</f>
        <v>video games</v>
      </c>
      <c r="S642" s="12">
        <f>(((J642/60)/60)/24)+DATE(1970,1,1)+(-5/24)</f>
        <v>41410.495659722219</v>
      </c>
      <c r="T642" s="12">
        <f>(((I642/60)/60)/24)+DATE(1970,1,1)+(-5/24)</f>
        <v>41424.495659722219</v>
      </c>
    </row>
    <row r="643" spans="1:20" ht="32" x14ac:dyDescent="0.2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>E643/D643*100</f>
        <v>0</v>
      </c>
      <c r="P643" s="8">
        <v>69.266666670000006</v>
      </c>
      <c r="Q643" t="str">
        <f>LEFT(N643,(SEARCH("/",N643,1)-1))</f>
        <v>publishing</v>
      </c>
      <c r="R643" t="str">
        <f>RIGHT(N643, LEN(N643) - (SEARCH("/",N643,1)))</f>
        <v>fiction</v>
      </c>
      <c r="S643" s="12">
        <f>(((J643/60)/60)/24)+DATE(1970,1,1)+(-5/24)</f>
        <v>41411.658275462964</v>
      </c>
      <c r="T643" s="12">
        <f>(((I643/60)/60)/24)+DATE(1970,1,1)+(-5/24)</f>
        <v>41441.658275462964</v>
      </c>
    </row>
    <row r="644" spans="1:20" ht="48" x14ac:dyDescent="0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>E644/D644*100</f>
        <v>0</v>
      </c>
      <c r="P644" s="8">
        <v>69.266666670000006</v>
      </c>
      <c r="Q644" t="str">
        <f>LEFT(N644,(SEARCH("/",N644,1)-1))</f>
        <v>publishing</v>
      </c>
      <c r="R644" t="str">
        <f>RIGHT(N644, LEN(N644) - (SEARCH("/",N644,1)))</f>
        <v>children's books</v>
      </c>
      <c r="S644" s="12">
        <f>(((J644/60)/60)/24)+DATE(1970,1,1)+(-5/24)</f>
        <v>41415.252986111111</v>
      </c>
      <c r="T644" s="12">
        <f>(((I644/60)/60)/24)+DATE(1970,1,1)+(-5/24)</f>
        <v>41445.252986111111</v>
      </c>
    </row>
    <row r="645" spans="1:20" ht="32" x14ac:dyDescent="0.2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>E645/D645*100</f>
        <v>133.6044</v>
      </c>
      <c r="P645" s="8">
        <v>69.266666670000006</v>
      </c>
      <c r="Q645" t="str">
        <f>LEFT(N645,(SEARCH("/",N645,1)-1))</f>
        <v>music</v>
      </c>
      <c r="R645" t="str">
        <f>RIGHT(N645, LEN(N645) - (SEARCH("/",N645,1)))</f>
        <v>indie rock</v>
      </c>
      <c r="S645" s="12">
        <f>(((J645/60)/60)/24)+DATE(1970,1,1)+(-5/24)</f>
        <v>41415.938611111109</v>
      </c>
      <c r="T645" s="12">
        <f>(((I645/60)/60)/24)+DATE(1970,1,1)+(-5/24)</f>
        <v>41445.938611111109</v>
      </c>
    </row>
    <row r="646" spans="1:20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>E646/D646*100</f>
        <v>1.4545454545454546</v>
      </c>
      <c r="P646" s="8">
        <v>69.266666670000006</v>
      </c>
      <c r="Q646" t="str">
        <f>LEFT(N646,(SEARCH("/",N646,1)-1))</f>
        <v>music</v>
      </c>
      <c r="R646" t="str">
        <f>RIGHT(N646, LEN(N646) - (SEARCH("/",N646,1)))</f>
        <v>jazz</v>
      </c>
      <c r="S646" s="12">
        <f>(((J646/60)/60)/24)+DATE(1970,1,1)+(-5/24)</f>
        <v>41416.554837962962</v>
      </c>
      <c r="T646" s="12">
        <f>(((I646/60)/60)/24)+DATE(1970,1,1)+(-5/24)</f>
        <v>41455.623611111107</v>
      </c>
    </row>
    <row r="647" spans="1:20" ht="48" x14ac:dyDescent="0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>E647/D647*100</f>
        <v>8.974444444444444</v>
      </c>
      <c r="P647" s="8">
        <v>69.266666670000006</v>
      </c>
      <c r="Q647" t="str">
        <f>LEFT(N647,(SEARCH("/",N647,1)-1))</f>
        <v>games</v>
      </c>
      <c r="R647" t="str">
        <f>RIGHT(N647, LEN(N647) - (SEARCH("/",N647,1)))</f>
        <v>video games</v>
      </c>
      <c r="S647" s="12">
        <f>(((J647/60)/60)/24)+DATE(1970,1,1)+(-5/24)</f>
        <v>41417.019710648143</v>
      </c>
      <c r="T647" s="12">
        <f>(((I647/60)/60)/24)+DATE(1970,1,1)+(-5/24)</f>
        <v>41462.019710648143</v>
      </c>
    </row>
    <row r="648" spans="1:20" ht="48" x14ac:dyDescent="0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>E648/D648*100</f>
        <v>147.32653061224491</v>
      </c>
      <c r="P648" s="8">
        <v>69.266666670000006</v>
      </c>
      <c r="Q648" t="str">
        <f>LEFT(N648,(SEARCH("/",N648,1)-1))</f>
        <v>publishing</v>
      </c>
      <c r="R648" t="str">
        <f>RIGHT(N648, LEN(N648) - (SEARCH("/",N648,1)))</f>
        <v>nonfiction</v>
      </c>
      <c r="S648" s="12">
        <f>(((J648/60)/60)/24)+DATE(1970,1,1)+(-5/24)</f>
        <v>41421.867488425924</v>
      </c>
      <c r="T648" s="12">
        <f>(((I648/60)/60)/24)+DATE(1970,1,1)+(-5/24)</f>
        <v>41451.867488425924</v>
      </c>
    </row>
    <row r="649" spans="1:20" ht="48" x14ac:dyDescent="0.2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>E649/D649*100</f>
        <v>131.0181818181818</v>
      </c>
      <c r="P649" s="8">
        <v>69.266666670000006</v>
      </c>
      <c r="Q649" t="str">
        <f>LEFT(N649,(SEARCH("/",N649,1)-1))</f>
        <v>music</v>
      </c>
      <c r="R649" t="str">
        <f>RIGHT(N649, LEN(N649) - (SEARCH("/",N649,1)))</f>
        <v>rock</v>
      </c>
      <c r="S649" s="12">
        <f>(((J649/60)/60)/24)+DATE(1970,1,1)+(-5/24)</f>
        <v>41422.614490740736</v>
      </c>
      <c r="T649" s="12">
        <f>(((I649/60)/60)/24)+DATE(1970,1,1)+(-5/24)</f>
        <v>41455.957638888889</v>
      </c>
    </row>
    <row r="650" spans="1:20" ht="48" x14ac:dyDescent="0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>E650/D650*100</f>
        <v>1212.1296000000002</v>
      </c>
      <c r="P650" s="8">
        <v>69.266666670000006</v>
      </c>
      <c r="Q650" t="str">
        <f>LEFT(N650,(SEARCH("/",N650,1)-1))</f>
        <v>games</v>
      </c>
      <c r="R650" t="str">
        <f>RIGHT(N650, LEN(N650) - (SEARCH("/",N650,1)))</f>
        <v>tabletop games</v>
      </c>
      <c r="S650" s="12">
        <f>(((J650/60)/60)/24)+DATE(1970,1,1)+(-5/24)</f>
        <v>41423.702557870369</v>
      </c>
      <c r="T650" s="12">
        <f>(((I650/60)/60)/24)+DATE(1970,1,1)+(-5/24)</f>
        <v>41450</v>
      </c>
    </row>
    <row r="651" spans="1:20" ht="48" x14ac:dyDescent="0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>E651/D651*100</f>
        <v>420.51249999999999</v>
      </c>
      <c r="P651" s="8">
        <v>69.266666670000006</v>
      </c>
      <c r="Q651" t="str">
        <f>LEFT(N651,(SEARCH("/",N651,1)-1))</f>
        <v>technology</v>
      </c>
      <c r="R651" t="str">
        <f>RIGHT(N651, LEN(N651) - (SEARCH("/",N651,1)))</f>
        <v>hardware</v>
      </c>
      <c r="S651" s="12">
        <f>(((J651/60)/60)/24)+DATE(1970,1,1)+(-5/24)</f>
        <v>41424.062743055554</v>
      </c>
      <c r="T651" s="12">
        <f>(((I651/60)/60)/24)+DATE(1970,1,1)+(-5/24)</f>
        <v>41456.541666666664</v>
      </c>
    </row>
    <row r="652" spans="1:20" ht="48" x14ac:dyDescent="0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>E652/D652*100</f>
        <v>115.93333333333334</v>
      </c>
      <c r="P652" s="8">
        <v>69.266666670000006</v>
      </c>
      <c r="Q652" t="str">
        <f>LEFT(N652,(SEARCH("/",N652,1)-1))</f>
        <v>music</v>
      </c>
      <c r="R652" t="str">
        <f>RIGHT(N652, LEN(N652) - (SEARCH("/",N652,1)))</f>
        <v>indie rock</v>
      </c>
      <c r="S652" s="12">
        <f>(((J652/60)/60)/24)+DATE(1970,1,1)+(-5/24)</f>
        <v>41426.05128472222</v>
      </c>
      <c r="T652" s="12">
        <f>(((I652/60)/60)/24)+DATE(1970,1,1)+(-5/24)</f>
        <v>41457</v>
      </c>
    </row>
    <row r="653" spans="1:20" ht="48" x14ac:dyDescent="0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>E653/D653*100</f>
        <v>182.81058823529412</v>
      </c>
      <c r="P653" s="8">
        <v>69.266666670000006</v>
      </c>
      <c r="Q653" t="str">
        <f>LEFT(N653,(SEARCH("/",N653,1)-1))</f>
        <v>publishing</v>
      </c>
      <c r="R653" t="str">
        <f>RIGHT(N653, LEN(N653) - (SEARCH("/",N653,1)))</f>
        <v>nonfiction</v>
      </c>
      <c r="S653" s="12">
        <f>(((J653/60)/60)/24)+DATE(1970,1,1)+(-5/24)</f>
        <v>41429.830555555556</v>
      </c>
      <c r="T653" s="12">
        <f>(((I653/60)/60)/24)+DATE(1970,1,1)+(-5/24)</f>
        <v>41459.830555555556</v>
      </c>
    </row>
    <row r="654" spans="1:20" ht="48" x14ac:dyDescent="0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>E654/D654*100</f>
        <v>131.38181818181818</v>
      </c>
      <c r="P654" s="8">
        <v>69.266666670000006</v>
      </c>
      <c r="Q654" t="str">
        <f>LEFT(N654,(SEARCH("/",N654,1)-1))</f>
        <v>theater</v>
      </c>
      <c r="R654" t="str">
        <f>RIGHT(N654, LEN(N654) - (SEARCH("/",N654,1)))</f>
        <v>spaces</v>
      </c>
      <c r="S654" s="12">
        <f>(((J654/60)/60)/24)+DATE(1970,1,1)+(-5/24)</f>
        <v>41431.853703703702</v>
      </c>
      <c r="T654" s="12">
        <f>(((I654/60)/60)/24)+DATE(1970,1,1)+(-5/24)</f>
        <v>41468.541666666664</v>
      </c>
    </row>
    <row r="655" spans="1:20" ht="48" x14ac:dyDescent="0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>E655/D655*100</f>
        <v>173.33333333333334</v>
      </c>
      <c r="P655" s="8">
        <v>69.266666670000006</v>
      </c>
      <c r="Q655" t="str">
        <f>LEFT(N655,(SEARCH("/",N655,1)-1))</f>
        <v>film &amp; video</v>
      </c>
      <c r="R655" t="str">
        <f>RIGHT(N655, LEN(N655) - (SEARCH("/",N655,1)))</f>
        <v>shorts</v>
      </c>
      <c r="S655" s="12">
        <f>(((J655/60)/60)/24)+DATE(1970,1,1)+(-5/24)</f>
        <v>41432.809965277775</v>
      </c>
      <c r="T655" s="12">
        <f>(((I655/60)/60)/24)+DATE(1970,1,1)+(-5/24)</f>
        <v>41462.809965277775</v>
      </c>
    </row>
    <row r="656" spans="1:20" ht="32" x14ac:dyDescent="0.2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>E656/D656*100</f>
        <v>346.6</v>
      </c>
      <c r="P656" s="8">
        <v>69.266666670000006</v>
      </c>
      <c r="Q656" t="str">
        <f>LEFT(N656,(SEARCH("/",N656,1)-1))</f>
        <v>technology</v>
      </c>
      <c r="R656" t="str">
        <f>RIGHT(N656, LEN(N656) - (SEARCH("/",N656,1)))</f>
        <v>hardware</v>
      </c>
      <c r="S656" s="12">
        <f>(((J656/60)/60)/24)+DATE(1970,1,1)+(-5/24)</f>
        <v>41438.691261574073</v>
      </c>
      <c r="T656" s="12">
        <f>(((I656/60)/60)/24)+DATE(1970,1,1)+(-5/24)</f>
        <v>41468.691261574073</v>
      </c>
    </row>
    <row r="657" spans="1:20" ht="48" x14ac:dyDescent="0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>E657/D657*100</f>
        <v>102.77927272727271</v>
      </c>
      <c r="P657" s="8">
        <v>69.266666670000006</v>
      </c>
      <c r="Q657" t="str">
        <f>LEFT(N657,(SEARCH("/",N657,1)-1))</f>
        <v>music</v>
      </c>
      <c r="R657" t="str">
        <f>RIGHT(N657, LEN(N657) - (SEARCH("/",N657,1)))</f>
        <v>rock</v>
      </c>
      <c r="S657" s="12">
        <f>(((J657/60)/60)/24)+DATE(1970,1,1)+(-5/24)</f>
        <v>41442.532916666663</v>
      </c>
      <c r="T657" s="12">
        <f>(((I657/60)/60)/24)+DATE(1970,1,1)+(-5/24)</f>
        <v>41457.999305555553</v>
      </c>
    </row>
    <row r="658" spans="1:20" ht="32" x14ac:dyDescent="0.2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>E658/D658*100</f>
        <v>104</v>
      </c>
      <c r="P658" s="8">
        <v>69.266666670000006</v>
      </c>
      <c r="Q658" t="str">
        <f>LEFT(N658,(SEARCH("/",N658,1)-1))</f>
        <v>music</v>
      </c>
      <c r="R658" t="str">
        <f>RIGHT(N658, LEN(N658) - (SEARCH("/",N658,1)))</f>
        <v>rock</v>
      </c>
      <c r="S658" s="12">
        <f>(((J658/60)/60)/24)+DATE(1970,1,1)+(-5/24)</f>
        <v>41443.435208333329</v>
      </c>
      <c r="T658" s="12">
        <f>(((I658/60)/60)/24)+DATE(1970,1,1)+(-5/24)</f>
        <v>41465.494444444441</v>
      </c>
    </row>
    <row r="659" spans="1:20" ht="48" x14ac:dyDescent="0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>E659/D659*100</f>
        <v>105.05</v>
      </c>
      <c r="P659" s="8">
        <v>69.266666670000006</v>
      </c>
      <c r="Q659" t="str">
        <f>LEFT(N659,(SEARCH("/",N659,1)-1))</f>
        <v>music</v>
      </c>
      <c r="R659" t="str">
        <f>RIGHT(N659, LEN(N659) - (SEARCH("/",N659,1)))</f>
        <v>rock</v>
      </c>
      <c r="S659" s="12">
        <f>(((J659/60)/60)/24)+DATE(1970,1,1)+(-5/24)</f>
        <v>41443.626192129625</v>
      </c>
      <c r="T659" s="12">
        <f>(((I659/60)/60)/24)+DATE(1970,1,1)+(-5/24)</f>
        <v>41466.626192129625</v>
      </c>
    </row>
    <row r="660" spans="1:20" ht="48" x14ac:dyDescent="0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>E660/D660*100</f>
        <v>6.6666666666666671E-3</v>
      </c>
      <c r="P660" s="8">
        <v>69.266666670000006</v>
      </c>
      <c r="Q660" t="str">
        <f>LEFT(N660,(SEARCH("/",N660,1)-1))</f>
        <v>publishing</v>
      </c>
      <c r="R660" t="str">
        <f>RIGHT(N660, LEN(N660) - (SEARCH("/",N660,1)))</f>
        <v>fiction</v>
      </c>
      <c r="S660" s="12">
        <f>(((J660/60)/60)/24)+DATE(1970,1,1)+(-5/24)</f>
        <v>41444.434282407405</v>
      </c>
      <c r="T660" s="12">
        <f>(((I660/60)/60)/24)+DATE(1970,1,1)+(-5/24)</f>
        <v>41486.613194444442</v>
      </c>
    </row>
    <row r="661" spans="1:20" ht="48" x14ac:dyDescent="0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>E661/D661*100</f>
        <v>375.49599999999998</v>
      </c>
      <c r="P661" s="8">
        <v>69.266666670000006</v>
      </c>
      <c r="Q661" t="str">
        <f>LEFT(N661,(SEARCH("/",N661,1)-1))</f>
        <v>technology</v>
      </c>
      <c r="R661" t="str">
        <f>RIGHT(N661, LEN(N661) - (SEARCH("/",N661,1)))</f>
        <v>hardware</v>
      </c>
      <c r="S661" s="12">
        <f>(((J661/60)/60)/24)+DATE(1970,1,1)+(-5/24)</f>
        <v>41445.125798611109</v>
      </c>
      <c r="T661" s="12">
        <f>(((I661/60)/60)/24)+DATE(1970,1,1)+(-5/24)</f>
        <v>41505.125798611109</v>
      </c>
    </row>
    <row r="662" spans="1:20" ht="48" x14ac:dyDescent="0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>E662/D662*100</f>
        <v>3.3673333333333333</v>
      </c>
      <c r="P662" s="8">
        <v>69.266666670000006</v>
      </c>
      <c r="Q662" t="str">
        <f>LEFT(N662,(SEARCH("/",N662,1)-1))</f>
        <v>games</v>
      </c>
      <c r="R662" t="str">
        <f>RIGHT(N662, LEN(N662) - (SEARCH("/",N662,1)))</f>
        <v>video games</v>
      </c>
      <c r="S662" s="12">
        <f>(((J662/60)/60)/24)+DATE(1970,1,1)+(-5/24)</f>
        <v>41445.754421296297</v>
      </c>
      <c r="T662" s="12">
        <f>(((I662/60)/60)/24)+DATE(1970,1,1)+(-5/24)</f>
        <v>41490.754421296297</v>
      </c>
    </row>
    <row r="663" spans="1:20" ht="32" x14ac:dyDescent="0.2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>E663/D663*100</f>
        <v>113.99999999999999</v>
      </c>
      <c r="P663" s="8">
        <v>69.266666670000006</v>
      </c>
      <c r="Q663" t="str">
        <f>LEFT(N663,(SEARCH("/",N663,1)-1))</f>
        <v>theater</v>
      </c>
      <c r="R663" t="str">
        <f>RIGHT(N663, LEN(N663) - (SEARCH("/",N663,1)))</f>
        <v>plays</v>
      </c>
      <c r="S663" s="12">
        <f>(((J663/60)/60)/24)+DATE(1970,1,1)+(-5/24)</f>
        <v>41447.631388888884</v>
      </c>
      <c r="T663" s="12">
        <f>(((I663/60)/60)/24)+DATE(1970,1,1)+(-5/24)</f>
        <v>41477.631388888884</v>
      </c>
    </row>
    <row r="664" spans="1:20" ht="48" x14ac:dyDescent="0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>E664/D664*100</f>
        <v>101.8</v>
      </c>
      <c r="P664" s="8">
        <v>69.266666670000006</v>
      </c>
      <c r="Q664" t="str">
        <f>LEFT(N664,(SEARCH("/",N664,1)-1))</f>
        <v>music</v>
      </c>
      <c r="R664" t="str">
        <f>RIGHT(N664, LEN(N664) - (SEARCH("/",N664,1)))</f>
        <v>rock</v>
      </c>
      <c r="S664" s="12">
        <f>(((J664/60)/60)/24)+DATE(1970,1,1)+(-5/24)</f>
        <v>41449.376828703702</v>
      </c>
      <c r="T664" s="12">
        <f>(((I664/60)/60)/24)+DATE(1970,1,1)+(-5/24)</f>
        <v>41479.376828703702</v>
      </c>
    </row>
    <row r="665" spans="1:20" ht="48" x14ac:dyDescent="0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>E665/D665*100</f>
        <v>1678.3738373837384</v>
      </c>
      <c r="P665" s="8">
        <v>69.266666670000006</v>
      </c>
      <c r="Q665" t="str">
        <f>LEFT(N665,(SEARCH("/",N665,1)-1))</f>
        <v>technology</v>
      </c>
      <c r="R665" t="str">
        <f>RIGHT(N665, LEN(N665) - (SEARCH("/",N665,1)))</f>
        <v>hardware</v>
      </c>
      <c r="S665" s="12">
        <f>(((J665/60)/60)/24)+DATE(1970,1,1)+(-5/24)</f>
        <v>41450.473240740735</v>
      </c>
      <c r="T665" s="12">
        <f>(((I665/60)/60)/24)+DATE(1970,1,1)+(-5/24)</f>
        <v>41480.473240740735</v>
      </c>
    </row>
    <row r="666" spans="1:20" ht="48" x14ac:dyDescent="0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>E666/D666*100</f>
        <v>102.57499999999999</v>
      </c>
      <c r="P666" s="8">
        <v>69.266666670000006</v>
      </c>
      <c r="Q666" t="str">
        <f>LEFT(N666,(SEARCH("/",N666,1)-1))</f>
        <v>music</v>
      </c>
      <c r="R666" t="str">
        <f>RIGHT(N666, LEN(N666) - (SEARCH("/",N666,1)))</f>
        <v>rock</v>
      </c>
      <c r="S666" s="12">
        <f>(((J666/60)/60)/24)+DATE(1970,1,1)+(-5/24)</f>
        <v>41450.854571759257</v>
      </c>
      <c r="T666" s="12">
        <f>(((I666/60)/60)/24)+DATE(1970,1,1)+(-5/24)</f>
        <v>41480.854571759257</v>
      </c>
    </row>
    <row r="667" spans="1:20" ht="48" x14ac:dyDescent="0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>E667/D667*100</f>
        <v>101.14285714285714</v>
      </c>
      <c r="P667" s="8">
        <v>69.266666670000006</v>
      </c>
      <c r="Q667" t="str">
        <f>LEFT(N667,(SEARCH("/",N667,1)-1))</f>
        <v>music</v>
      </c>
      <c r="R667" t="str">
        <f>RIGHT(N667, LEN(N667) - (SEARCH("/",N667,1)))</f>
        <v>electronic music</v>
      </c>
      <c r="S667" s="12">
        <f>(((J667/60)/60)/24)+DATE(1970,1,1)+(-5/24)</f>
        <v>41451.852268518516</v>
      </c>
      <c r="T667" s="12">
        <f>(((I667/60)/60)/24)+DATE(1970,1,1)+(-5/24)</f>
        <v>41481.852268518516</v>
      </c>
    </row>
    <row r="668" spans="1:20" ht="32" x14ac:dyDescent="0.2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>E668/D668*100</f>
        <v>120.4004</v>
      </c>
      <c r="P668" s="8">
        <v>69.266666670000006</v>
      </c>
      <c r="Q668" t="str">
        <f>LEFT(N668,(SEARCH("/",N668,1)-1))</f>
        <v>music</v>
      </c>
      <c r="R668" t="str">
        <f>RIGHT(N668, LEN(N668) - (SEARCH("/",N668,1)))</f>
        <v>indie rock</v>
      </c>
      <c r="S668" s="12">
        <f>(((J668/60)/60)/24)+DATE(1970,1,1)+(-5/24)</f>
        <v>41452.867986111109</v>
      </c>
      <c r="T668" s="12">
        <f>(((I668/60)/60)/24)+DATE(1970,1,1)+(-5/24)</f>
        <v>41487.867986111109</v>
      </c>
    </row>
    <row r="669" spans="1:20" ht="48" x14ac:dyDescent="0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>E669/D669*100</f>
        <v>101.06666666666666</v>
      </c>
      <c r="P669" s="8">
        <v>69.266666670000006</v>
      </c>
      <c r="Q669" t="str">
        <f>LEFT(N669,(SEARCH("/",N669,1)-1))</f>
        <v>music</v>
      </c>
      <c r="R669" t="str">
        <f>RIGHT(N669, LEN(N669) - (SEARCH("/",N669,1)))</f>
        <v>rock</v>
      </c>
      <c r="S669" s="12">
        <f>(((J669/60)/60)/24)+DATE(1970,1,1)+(-5/24)</f>
        <v>41453.480196759258</v>
      </c>
      <c r="T669" s="12">
        <f>(((I669/60)/60)/24)+DATE(1970,1,1)+(-5/24)</f>
        <v>41513.480196759258</v>
      </c>
    </row>
    <row r="670" spans="1:20" ht="48" x14ac:dyDescent="0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>E670/D670*100</f>
        <v>0</v>
      </c>
      <c r="P670" s="8">
        <v>69.266666670000006</v>
      </c>
      <c r="Q670" t="str">
        <f>LEFT(N670,(SEARCH("/",N670,1)-1))</f>
        <v>film &amp; video</v>
      </c>
      <c r="R670" t="str">
        <f>RIGHT(N670, LEN(N670) - (SEARCH("/",N670,1)))</f>
        <v>animation</v>
      </c>
      <c r="S670" s="12">
        <f>(((J670/60)/60)/24)+DATE(1970,1,1)+(-5/24)</f>
        <v>41456.154085648144</v>
      </c>
      <c r="T670" s="12">
        <f>(((I670/60)/60)/24)+DATE(1970,1,1)+(-5/24)</f>
        <v>41486.154085648144</v>
      </c>
    </row>
    <row r="671" spans="1:20" ht="48" x14ac:dyDescent="0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>E671/D671*100</f>
        <v>0.70000000000000007</v>
      </c>
      <c r="P671" s="8">
        <v>69.266666670000006</v>
      </c>
      <c r="Q671" t="str">
        <f>LEFT(N671,(SEARCH("/",N671,1)-1))</f>
        <v>publishing</v>
      </c>
      <c r="R671" t="str">
        <f>RIGHT(N671, LEN(N671) - (SEARCH("/",N671,1)))</f>
        <v>fiction</v>
      </c>
      <c r="S671" s="12">
        <f>(((J671/60)/60)/24)+DATE(1970,1,1)+(-5/24)</f>
        <v>41456.772881944438</v>
      </c>
      <c r="T671" s="12">
        <f>(((I671/60)/60)/24)+DATE(1970,1,1)+(-5/24)</f>
        <v>41486.772881944438</v>
      </c>
    </row>
    <row r="672" spans="1:20" ht="48" x14ac:dyDescent="0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>E672/D672*100</f>
        <v>162.14066666666668</v>
      </c>
      <c r="P672" s="8">
        <v>69.266666670000006</v>
      </c>
      <c r="Q672" t="str">
        <f>LEFT(N672,(SEARCH("/",N672,1)-1))</f>
        <v>music</v>
      </c>
      <c r="R672" t="str">
        <f>RIGHT(N672, LEN(N672) - (SEARCH("/",N672,1)))</f>
        <v>rock</v>
      </c>
      <c r="S672" s="12">
        <f>(((J672/60)/60)/24)+DATE(1970,1,1)+(-5/24)</f>
        <v>41458.659571759257</v>
      </c>
      <c r="T672" s="12">
        <f>(((I672/60)/60)/24)+DATE(1970,1,1)+(-5/24)</f>
        <v>41493.659571759257</v>
      </c>
    </row>
    <row r="673" spans="1:20" ht="48" x14ac:dyDescent="0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>E673/D673*100</f>
        <v>110.71428571428572</v>
      </c>
      <c r="P673" s="8">
        <v>69.266666670000006</v>
      </c>
      <c r="Q673" t="str">
        <f>LEFT(N673,(SEARCH("/",N673,1)-1))</f>
        <v>music</v>
      </c>
      <c r="R673" t="str">
        <f>RIGHT(N673, LEN(N673) - (SEARCH("/",N673,1)))</f>
        <v>rock</v>
      </c>
      <c r="S673" s="12">
        <f>(((J673/60)/60)/24)+DATE(1970,1,1)+(-5/24)</f>
        <v>41463.535138888888</v>
      </c>
      <c r="T673" s="12">
        <f>(((I673/60)/60)/24)+DATE(1970,1,1)+(-5/24)</f>
        <v>41483.535138888888</v>
      </c>
    </row>
    <row r="674" spans="1:20" ht="48" x14ac:dyDescent="0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>E674/D674*100</f>
        <v>115.99999999999999</v>
      </c>
      <c r="P674" s="8">
        <v>69.266666670000006</v>
      </c>
      <c r="Q674" t="str">
        <f>LEFT(N674,(SEARCH("/",N674,1)-1))</f>
        <v>music</v>
      </c>
      <c r="R674" t="str">
        <f>RIGHT(N674, LEN(N674) - (SEARCH("/",N674,1)))</f>
        <v>classical music</v>
      </c>
      <c r="S674" s="12">
        <f>(((J674/60)/60)/24)+DATE(1970,1,1)+(-5/24)</f>
        <v>41463.89775462963</v>
      </c>
      <c r="T674" s="12">
        <f>(((I674/60)/60)/24)+DATE(1970,1,1)+(-5/24)</f>
        <v>41484.89775462963</v>
      </c>
    </row>
    <row r="675" spans="1:20" ht="48" x14ac:dyDescent="0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>E675/D675*100</f>
        <v>117.04040000000001</v>
      </c>
      <c r="P675" s="8">
        <v>69.266666670000006</v>
      </c>
      <c r="Q675" t="str">
        <f>LEFT(N675,(SEARCH("/",N675,1)-1))</f>
        <v>publishing</v>
      </c>
      <c r="R675" t="str">
        <f>RIGHT(N675, LEN(N675) - (SEARCH("/",N675,1)))</f>
        <v>radio &amp; podcasts</v>
      </c>
      <c r="S675" s="12">
        <f>(((J675/60)/60)/24)+DATE(1970,1,1)+(-5/24)</f>
        <v>41464.725682870368</v>
      </c>
      <c r="T675" s="12">
        <f>(((I675/60)/60)/24)+DATE(1970,1,1)+(-5/24)</f>
        <v>41481.5</v>
      </c>
    </row>
    <row r="676" spans="1:20" ht="32" x14ac:dyDescent="0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>E676/D676*100</f>
        <v>109.1</v>
      </c>
      <c r="P676" s="8">
        <v>69.266666670000006</v>
      </c>
      <c r="Q676" t="str">
        <f>LEFT(N676,(SEARCH("/",N676,1)-1))</f>
        <v>publishing</v>
      </c>
      <c r="R676" t="str">
        <f>RIGHT(N676, LEN(N676) - (SEARCH("/",N676,1)))</f>
        <v>nonfiction</v>
      </c>
      <c r="S676" s="12">
        <f>(((J676/60)/60)/24)+DATE(1970,1,1)+(-5/24)</f>
        <v>41464.726053240738</v>
      </c>
      <c r="T676" s="12">
        <f>(((I676/60)/60)/24)+DATE(1970,1,1)+(-5/24)</f>
        <v>41524.726053240738</v>
      </c>
    </row>
    <row r="677" spans="1:20" ht="48" x14ac:dyDescent="0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>E677/D677*100</f>
        <v>19.41</v>
      </c>
      <c r="P677" s="8">
        <v>69.266666670000006</v>
      </c>
      <c r="Q677" t="str">
        <f>LEFT(N677,(SEARCH("/",N677,1)-1))</f>
        <v>film &amp; video</v>
      </c>
      <c r="R677" t="str">
        <f>RIGHT(N677, LEN(N677) - (SEARCH("/",N677,1)))</f>
        <v>animation</v>
      </c>
      <c r="S677" s="12">
        <f>(((J677/60)/60)/24)+DATE(1970,1,1)+(-5/24)</f>
        <v>41465.291840277772</v>
      </c>
      <c r="T677" s="12">
        <f>(((I677/60)/60)/24)+DATE(1970,1,1)+(-5/24)</f>
        <v>41495.291840277772</v>
      </c>
    </row>
    <row r="678" spans="1:20" ht="48" x14ac:dyDescent="0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>E678/D678*100</f>
        <v>0.125</v>
      </c>
      <c r="P678" s="8">
        <v>69.266666670000006</v>
      </c>
      <c r="Q678" t="str">
        <f>LEFT(N678,(SEARCH("/",N678,1)-1))</f>
        <v>film &amp; video</v>
      </c>
      <c r="R678" t="str">
        <f>RIGHT(N678, LEN(N678) - (SEARCH("/",N678,1)))</f>
        <v>animation</v>
      </c>
      <c r="S678" s="12">
        <f>(((J678/60)/60)/24)+DATE(1970,1,1)+(-5/24)</f>
        <v>41466.343981481477</v>
      </c>
      <c r="T678" s="12">
        <f>(((I678/60)/60)/24)+DATE(1970,1,1)+(-5/24)</f>
        <v>41496.343981481477</v>
      </c>
    </row>
    <row r="679" spans="1:20" ht="48" x14ac:dyDescent="0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>E679/D679*100</f>
        <v>126.732</v>
      </c>
      <c r="P679" s="8">
        <v>69.266666670000006</v>
      </c>
      <c r="Q679" t="str">
        <f>LEFT(N679,(SEARCH("/",N679,1)-1))</f>
        <v>theater</v>
      </c>
      <c r="R679" t="str">
        <f>RIGHT(N679, LEN(N679) - (SEARCH("/",N679,1)))</f>
        <v>spaces</v>
      </c>
      <c r="S679" s="12">
        <f>(((J679/60)/60)/24)+DATE(1970,1,1)+(-5/24)</f>
        <v>41466.576898148145</v>
      </c>
      <c r="T679" s="12">
        <f>(((I679/60)/60)/24)+DATE(1970,1,1)+(-5/24)</f>
        <v>41502.290972222218</v>
      </c>
    </row>
    <row r="680" spans="1:20" ht="48" x14ac:dyDescent="0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>E680/D680*100</f>
        <v>0.11655011655011654</v>
      </c>
      <c r="P680" s="8">
        <v>69.266666670000006</v>
      </c>
      <c r="Q680" t="str">
        <f>LEFT(N680,(SEARCH("/",N680,1)-1))</f>
        <v>publishing</v>
      </c>
      <c r="R680" t="str">
        <f>RIGHT(N680, LEN(N680) - (SEARCH("/",N680,1)))</f>
        <v>fiction</v>
      </c>
      <c r="S680" s="12">
        <f>(((J680/60)/60)/24)+DATE(1970,1,1)+(-5/24)</f>
        <v>41471.238518518512</v>
      </c>
      <c r="T680" s="12">
        <f>(((I680/60)/60)/24)+DATE(1970,1,1)+(-5/24)</f>
        <v>41501.238518518512</v>
      </c>
    </row>
    <row r="681" spans="1:20" ht="48" x14ac:dyDescent="0.2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>E681/D681*100</f>
        <v>114.8421052631579</v>
      </c>
      <c r="P681" s="8">
        <v>69.266666670000006</v>
      </c>
      <c r="Q681" t="str">
        <f>LEFT(N681,(SEARCH("/",N681,1)-1))</f>
        <v>theater</v>
      </c>
      <c r="R681" t="str">
        <f>RIGHT(N681, LEN(N681) - (SEARCH("/",N681,1)))</f>
        <v>plays</v>
      </c>
      <c r="S681" s="12">
        <f>(((J681/60)/60)/24)+DATE(1970,1,1)+(-5/24)</f>
        <v>41477.722581018512</v>
      </c>
      <c r="T681" s="12">
        <f>(((I681/60)/60)/24)+DATE(1970,1,1)+(-5/24)</f>
        <v>41504.416666666664</v>
      </c>
    </row>
    <row r="682" spans="1:20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>E682/D682*100</f>
        <v>0.84008400840084008</v>
      </c>
      <c r="P682" s="8">
        <v>69.266666670000006</v>
      </c>
      <c r="Q682" t="str">
        <f>LEFT(N682,(SEARCH("/",N682,1)-1))</f>
        <v>publishing</v>
      </c>
      <c r="R682" t="str">
        <f>RIGHT(N682, LEN(N682) - (SEARCH("/",N682,1)))</f>
        <v>art books</v>
      </c>
      <c r="S682" s="12">
        <f>(((J682/60)/60)/24)+DATE(1970,1,1)+(-5/24)</f>
        <v>41481.788090277776</v>
      </c>
      <c r="T682" s="12">
        <f>(((I682/60)/60)/24)+DATE(1970,1,1)+(-5/24)</f>
        <v>41514.788090277776</v>
      </c>
    </row>
    <row r="683" spans="1:20" ht="48" x14ac:dyDescent="0.2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>E683/D683*100</f>
        <v>107.02857142857142</v>
      </c>
      <c r="P683" s="8">
        <v>69.266666670000006</v>
      </c>
      <c r="Q683" t="str">
        <f>LEFT(N683,(SEARCH("/",N683,1)-1))</f>
        <v>music</v>
      </c>
      <c r="R683" t="str">
        <f>RIGHT(N683, LEN(N683) - (SEARCH("/",N683,1)))</f>
        <v>classical music</v>
      </c>
      <c r="S683" s="12">
        <f>(((J683/60)/60)/24)+DATE(1970,1,1)+(-5/24)</f>
        <v>41483.240949074068</v>
      </c>
      <c r="T683" s="12">
        <f>(((I683/60)/60)/24)+DATE(1970,1,1)+(-5/24)</f>
        <v>41543.240949074068</v>
      </c>
    </row>
    <row r="684" spans="1:20" ht="48" x14ac:dyDescent="0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>E684/D684*100</f>
        <v>171.04755366949576</v>
      </c>
      <c r="P684" s="8">
        <v>69.266666670000006</v>
      </c>
      <c r="Q684" t="str">
        <f>LEFT(N684,(SEARCH("/",N684,1)-1))</f>
        <v>games</v>
      </c>
      <c r="R684" t="str">
        <f>RIGHT(N684, LEN(N684) - (SEARCH("/",N684,1)))</f>
        <v>tabletop games</v>
      </c>
      <c r="S684" s="12">
        <f>(((J684/60)/60)/24)+DATE(1970,1,1)+(-5/24)</f>
        <v>41484.455914351849</v>
      </c>
      <c r="T684" s="12">
        <f>(((I684/60)/60)/24)+DATE(1970,1,1)+(-5/24)</f>
        <v>41519.958333333328</v>
      </c>
    </row>
    <row r="685" spans="1:20" ht="48" x14ac:dyDescent="0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>E685/D685*100</f>
        <v>160</v>
      </c>
      <c r="P685" s="8">
        <v>69.266666670000006</v>
      </c>
      <c r="Q685" t="str">
        <f>LEFT(N685,(SEARCH("/",N685,1)-1))</f>
        <v>publishing</v>
      </c>
      <c r="R685" t="str">
        <f>RIGHT(N685, LEN(N685) - (SEARCH("/",N685,1)))</f>
        <v>nonfiction</v>
      </c>
      <c r="S685" s="12">
        <f>(((J685/60)/60)/24)+DATE(1970,1,1)+(-5/24)</f>
        <v>41486.21598379629</v>
      </c>
      <c r="T685" s="12">
        <f>(((I685/60)/60)/24)+DATE(1970,1,1)+(-5/24)</f>
        <v>41546.21598379629</v>
      </c>
    </row>
    <row r="686" spans="1:20" ht="48" x14ac:dyDescent="0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>E686/D686*100</f>
        <v>5.0347999999999997</v>
      </c>
      <c r="P686" s="8">
        <v>69.266666670000006</v>
      </c>
      <c r="Q686" t="str">
        <f>LEFT(N686,(SEARCH("/",N686,1)-1))</f>
        <v>games</v>
      </c>
      <c r="R686" t="str">
        <f>RIGHT(N686, LEN(N686) - (SEARCH("/",N686,1)))</f>
        <v>video games</v>
      </c>
      <c r="S686" s="12">
        <f>(((J686/60)/60)/24)+DATE(1970,1,1)+(-5/24)</f>
        <v>41486.328935185185</v>
      </c>
      <c r="T686" s="12">
        <f>(((I686/60)/60)/24)+DATE(1970,1,1)+(-5/24)</f>
        <v>41516.328935185185</v>
      </c>
    </row>
    <row r="687" spans="1:20" ht="48" x14ac:dyDescent="0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>E687/D687*100</f>
        <v>213.14633333333336</v>
      </c>
      <c r="P687" s="8">
        <v>69.266666670000006</v>
      </c>
      <c r="Q687" t="str">
        <f>LEFT(N687,(SEARCH("/",N687,1)-1))</f>
        <v>music</v>
      </c>
      <c r="R687" t="str">
        <f>RIGHT(N687, LEN(N687) - (SEARCH("/",N687,1)))</f>
        <v>rock</v>
      </c>
      <c r="S687" s="12">
        <f>(((J687/60)/60)/24)+DATE(1970,1,1)+(-5/24)</f>
        <v>41487.402916666666</v>
      </c>
      <c r="T687" s="12">
        <f>(((I687/60)/60)/24)+DATE(1970,1,1)+(-5/24)</f>
        <v>41517.402916666666</v>
      </c>
    </row>
    <row r="688" spans="1:20" ht="48" x14ac:dyDescent="0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>E688/D688*100</f>
        <v>0.31</v>
      </c>
      <c r="P688" s="8">
        <v>69.266666670000006</v>
      </c>
      <c r="Q688" t="str">
        <f>LEFT(N688,(SEARCH("/",N688,1)-1))</f>
        <v>music</v>
      </c>
      <c r="R688" t="str">
        <f>RIGHT(N688, LEN(N688) - (SEARCH("/",N688,1)))</f>
        <v>jazz</v>
      </c>
      <c r="S688" s="12">
        <f>(((J688/60)/60)/24)+DATE(1970,1,1)+(-5/24)</f>
        <v>41487.813923611109</v>
      </c>
      <c r="T688" s="12">
        <f>(((I688/60)/60)/24)+DATE(1970,1,1)+(-5/24)</f>
        <v>41517.813923611109</v>
      </c>
    </row>
    <row r="689" spans="1:20" ht="32" x14ac:dyDescent="0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>E689/D689*100</f>
        <v>2.6660714285714282</v>
      </c>
      <c r="P689" s="8">
        <v>69.266666670000006</v>
      </c>
      <c r="Q689" t="str">
        <f>LEFT(N689,(SEARCH("/",N689,1)-1))</f>
        <v>games</v>
      </c>
      <c r="R689" t="str">
        <f>RIGHT(N689, LEN(N689) - (SEARCH("/",N689,1)))</f>
        <v>video games</v>
      </c>
      <c r="S689" s="12">
        <f>(((J689/60)/60)/24)+DATE(1970,1,1)+(-5/24)</f>
        <v>41488.645902777775</v>
      </c>
      <c r="T689" s="12">
        <f>(((I689/60)/60)/24)+DATE(1970,1,1)+(-5/24)</f>
        <v>41533.645902777775</v>
      </c>
    </row>
    <row r="690" spans="1:20" ht="48" x14ac:dyDescent="0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>E690/D690*100</f>
        <v>109.00000000000001</v>
      </c>
      <c r="P690" s="8">
        <v>69.266666670000006</v>
      </c>
      <c r="Q690" t="str">
        <f>LEFT(N690,(SEARCH("/",N690,1)-1))</f>
        <v>theater</v>
      </c>
      <c r="R690" t="str">
        <f>RIGHT(N690, LEN(N690) - (SEARCH("/",N690,1)))</f>
        <v>plays</v>
      </c>
      <c r="S690" s="12">
        <f>(((J690/60)/60)/24)+DATE(1970,1,1)+(-5/24)</f>
        <v>41491.586446759255</v>
      </c>
      <c r="T690" s="12">
        <f>(((I690/60)/60)/24)+DATE(1970,1,1)+(-5/24)</f>
        <v>41509.586446759255</v>
      </c>
    </row>
    <row r="691" spans="1:20" ht="48" x14ac:dyDescent="0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>E691/D691*100</f>
        <v>1462</v>
      </c>
      <c r="P691" s="8">
        <v>69.266666670000006</v>
      </c>
      <c r="Q691" t="str">
        <f>LEFT(N691,(SEARCH("/",N691,1)-1))</f>
        <v>technology</v>
      </c>
      <c r="R691" t="str">
        <f>RIGHT(N691, LEN(N691) - (SEARCH("/",N691,1)))</f>
        <v>hardware</v>
      </c>
      <c r="S691" s="12">
        <f>(((J691/60)/60)/24)+DATE(1970,1,1)+(-5/24)</f>
        <v>41493.335625</v>
      </c>
      <c r="T691" s="12">
        <f>(((I691/60)/60)/24)+DATE(1970,1,1)+(-5/24)</f>
        <v>41523.583333333328</v>
      </c>
    </row>
    <row r="692" spans="1:20" ht="48" x14ac:dyDescent="0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>E692/D692*100</f>
        <v>100.06666666666666</v>
      </c>
      <c r="P692" s="8">
        <v>69.266666670000006</v>
      </c>
      <c r="Q692" t="str">
        <f>LEFT(N692,(SEARCH("/",N692,1)-1))</f>
        <v>music</v>
      </c>
      <c r="R692" t="str">
        <f>RIGHT(N692, LEN(N692) - (SEARCH("/",N692,1)))</f>
        <v>rock</v>
      </c>
      <c r="S692" s="12">
        <f>(((J692/60)/60)/24)+DATE(1970,1,1)+(-5/24)</f>
        <v>41494.755254629628</v>
      </c>
      <c r="T692" s="12">
        <f>(((I692/60)/60)/24)+DATE(1970,1,1)+(-5/24)</f>
        <v>41522.957638888889</v>
      </c>
    </row>
    <row r="693" spans="1:20" ht="48" x14ac:dyDescent="0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>E693/D693*100</f>
        <v>126.92857142857143</v>
      </c>
      <c r="P693" s="8">
        <v>69.266666670000006</v>
      </c>
      <c r="Q693" t="str">
        <f>LEFT(N693,(SEARCH("/",N693,1)-1))</f>
        <v>music</v>
      </c>
      <c r="R693" t="str">
        <f>RIGHT(N693, LEN(N693) - (SEARCH("/",N693,1)))</f>
        <v>rock</v>
      </c>
      <c r="S693" s="12">
        <f>(((J693/60)/60)/24)+DATE(1970,1,1)+(-5/24)</f>
        <v>41495.484293981477</v>
      </c>
      <c r="T693" s="12">
        <f>(((I693/60)/60)/24)+DATE(1970,1,1)+(-5/24)</f>
        <v>41526.957638888889</v>
      </c>
    </row>
    <row r="694" spans="1:20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>E694/D694*100</f>
        <v>1.7098591549295776</v>
      </c>
      <c r="P694" s="8">
        <v>69.266666670000006</v>
      </c>
      <c r="Q694" t="str">
        <f>LEFT(N694,(SEARCH("/",N694,1)-1))</f>
        <v>games</v>
      </c>
      <c r="R694" t="str">
        <f>RIGHT(N694, LEN(N694) - (SEARCH("/",N694,1)))</f>
        <v>video games</v>
      </c>
      <c r="S694" s="12">
        <f>(((J694/60)/60)/24)+DATE(1970,1,1)+(-5/24)</f>
        <v>41499.338425925926</v>
      </c>
      <c r="T694" s="12">
        <f>(((I694/60)/60)/24)+DATE(1970,1,1)+(-5/24)</f>
        <v>41531.338425925926</v>
      </c>
    </row>
    <row r="695" spans="1:20" ht="48" x14ac:dyDescent="0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>E695/D695*100</f>
        <v>112.26666666666667</v>
      </c>
      <c r="P695" s="8">
        <v>69.266666670000006</v>
      </c>
      <c r="Q695" t="str">
        <f>LEFT(N695,(SEARCH("/",N695,1)-1))</f>
        <v>publishing</v>
      </c>
      <c r="R695" t="str">
        <f>RIGHT(N695, LEN(N695) - (SEARCH("/",N695,1)))</f>
        <v>radio &amp; podcasts</v>
      </c>
      <c r="S695" s="12">
        <f>(((J695/60)/60)/24)+DATE(1970,1,1)+(-5/24)</f>
        <v>41500.519583333327</v>
      </c>
      <c r="T695" s="12">
        <f>(((I695/60)/60)/24)+DATE(1970,1,1)+(-5/24)</f>
        <v>41530.519583333327</v>
      </c>
    </row>
    <row r="696" spans="1:20" ht="48" x14ac:dyDescent="0.2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>E696/D696*100</f>
        <v>2.7272727272727275E-3</v>
      </c>
      <c r="P696" s="8">
        <v>69.266666670000006</v>
      </c>
      <c r="Q696" t="str">
        <f>LEFT(N696,(SEARCH("/",N696,1)-1))</f>
        <v>film &amp; video</v>
      </c>
      <c r="R696" t="str">
        <f>RIGHT(N696, LEN(N696) - (SEARCH("/",N696,1)))</f>
        <v>animation</v>
      </c>
      <c r="S696" s="12">
        <f>(((J696/60)/60)/24)+DATE(1970,1,1)+(-5/24)</f>
        <v>41500.539120370369</v>
      </c>
      <c r="T696" s="12">
        <f>(((I696/60)/60)/24)+DATE(1970,1,1)+(-5/24)</f>
        <v>41530.539120370369</v>
      </c>
    </row>
    <row r="697" spans="1:20" ht="64" x14ac:dyDescent="0.2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>E697/D697*100</f>
        <v>101.35000000000001</v>
      </c>
      <c r="P697" s="8">
        <v>69.266666670000006</v>
      </c>
      <c r="Q697" t="str">
        <f>LEFT(N697,(SEARCH("/",N697,1)-1))</f>
        <v>music</v>
      </c>
      <c r="R697" t="str">
        <f>RIGHT(N697, LEN(N697) - (SEARCH("/",N697,1)))</f>
        <v>rock</v>
      </c>
      <c r="S697" s="12">
        <f>(((J697/60)/60)/24)+DATE(1970,1,1)+(-5/24)</f>
        <v>41502.674594907403</v>
      </c>
      <c r="T697" s="12">
        <f>(((I697/60)/60)/24)+DATE(1970,1,1)+(-5/24)</f>
        <v>41532.673611111109</v>
      </c>
    </row>
    <row r="698" spans="1:20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>E698/D698*100</f>
        <v>228.82507142857142</v>
      </c>
      <c r="P698" s="8">
        <v>69.266666670000006</v>
      </c>
      <c r="Q698" t="str">
        <f>LEFT(N698,(SEARCH("/",N698,1)-1))</f>
        <v>film &amp; video</v>
      </c>
      <c r="R698" t="str">
        <f>RIGHT(N698, LEN(N698) - (SEARCH("/",N698,1)))</f>
        <v>documentary</v>
      </c>
      <c r="S698" s="12">
        <f>(((J698/60)/60)/24)+DATE(1970,1,1)+(-5/24)</f>
        <v>41506.547777777778</v>
      </c>
      <c r="T698" s="12">
        <f>(((I698/60)/60)/24)+DATE(1970,1,1)+(-5/24)</f>
        <v>41536.547777777778</v>
      </c>
    </row>
    <row r="699" spans="1:20" ht="48" x14ac:dyDescent="0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>E699/D699*100</f>
        <v>0.8</v>
      </c>
      <c r="P699" s="8">
        <v>69.266666670000006</v>
      </c>
      <c r="Q699" t="str">
        <f>LEFT(N699,(SEARCH("/",N699,1)-1))</f>
        <v>music</v>
      </c>
      <c r="R699" t="str">
        <f>RIGHT(N699, LEN(N699) - (SEARCH("/",N699,1)))</f>
        <v>world music</v>
      </c>
      <c r="S699" s="12">
        <f>(((J699/60)/60)/24)+DATE(1970,1,1)+(-5/24)</f>
        <v>41506.639699074076</v>
      </c>
      <c r="T699" s="12">
        <f>(((I699/60)/60)/24)+DATE(1970,1,1)+(-5/24)</f>
        <v>41553.639699074076</v>
      </c>
    </row>
    <row r="700" spans="1:20" ht="32" x14ac:dyDescent="0.2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>E700/D700*100</f>
        <v>116.66666666666667</v>
      </c>
      <c r="P700" s="8">
        <v>69.266666670000006</v>
      </c>
      <c r="Q700" t="str">
        <f>LEFT(N700,(SEARCH("/",N700,1)-1))</f>
        <v>music</v>
      </c>
      <c r="R700" t="str">
        <f>RIGHT(N700, LEN(N700) - (SEARCH("/",N700,1)))</f>
        <v>rock</v>
      </c>
      <c r="S700" s="12">
        <f>(((J700/60)/60)/24)+DATE(1970,1,1)+(-5/24)</f>
        <v>41507.637118055551</v>
      </c>
      <c r="T700" s="12">
        <f>(((I700/60)/60)/24)+DATE(1970,1,1)+(-5/24)</f>
        <v>41537.637118055551</v>
      </c>
    </row>
    <row r="701" spans="1:20" ht="48" x14ac:dyDescent="0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>E701/D701*100</f>
        <v>103.57142857142858</v>
      </c>
      <c r="P701" s="8">
        <v>69.266666670000006</v>
      </c>
      <c r="Q701" t="str">
        <f>LEFT(N701,(SEARCH("/",N701,1)-1))</f>
        <v>music</v>
      </c>
      <c r="R701" t="str">
        <f>RIGHT(N701, LEN(N701) - (SEARCH("/",N701,1)))</f>
        <v>classical music</v>
      </c>
      <c r="S701" s="12">
        <f>(((J701/60)/60)/24)+DATE(1970,1,1)+(-5/24)</f>
        <v>41509.218252314815</v>
      </c>
      <c r="T701" s="12">
        <f>(((I701/60)/60)/24)+DATE(1970,1,1)+(-5/24)</f>
        <v>41547.957638888889</v>
      </c>
    </row>
    <row r="702" spans="1:20" ht="48" x14ac:dyDescent="0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>E702/D702*100</f>
        <v>4.3999999999999995</v>
      </c>
      <c r="P702" s="8">
        <v>69.266666670000006</v>
      </c>
      <c r="Q702" t="str">
        <f>LEFT(N702,(SEARCH("/",N702,1)-1))</f>
        <v>music</v>
      </c>
      <c r="R702" t="str">
        <f>RIGHT(N702, LEN(N702) - (SEARCH("/",N702,1)))</f>
        <v>world music</v>
      </c>
      <c r="S702" s="12">
        <f>(((J702/60)/60)/24)+DATE(1970,1,1)+(-5/24)</f>
        <v>41509.697662037033</v>
      </c>
      <c r="T702" s="12">
        <f>(((I702/60)/60)/24)+DATE(1970,1,1)+(-5/24)</f>
        <v>41569.697662037033</v>
      </c>
    </row>
    <row r="703" spans="1:20" ht="32" x14ac:dyDescent="0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>E703/D703*100</f>
        <v>2.4</v>
      </c>
      <c r="P703" s="8">
        <v>69.266666670000006</v>
      </c>
      <c r="Q703" t="str">
        <f>LEFT(N703,(SEARCH("/",N703,1)-1))</f>
        <v>film &amp; video</v>
      </c>
      <c r="R703" t="str">
        <f>RIGHT(N703, LEN(N703) - (SEARCH("/",N703,1)))</f>
        <v>animation</v>
      </c>
      <c r="S703" s="12">
        <f>(((J703/60)/60)/24)+DATE(1970,1,1)+(-5/24)</f>
        <v>41512.898923611108</v>
      </c>
      <c r="T703" s="12">
        <f>(((I703/60)/60)/24)+DATE(1970,1,1)+(-5/24)</f>
        <v>41527.898923611108</v>
      </c>
    </row>
    <row r="704" spans="1:20" ht="48" x14ac:dyDescent="0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>E704/D704*100</f>
        <v>133.10911999999999</v>
      </c>
      <c r="P704" s="8">
        <v>69.266666670000006</v>
      </c>
      <c r="Q704" t="str">
        <f>LEFT(N704,(SEARCH("/",N704,1)-1))</f>
        <v>film &amp; video</v>
      </c>
      <c r="R704" t="str">
        <f>RIGHT(N704, LEN(N704) - (SEARCH("/",N704,1)))</f>
        <v>documentary</v>
      </c>
      <c r="S704" s="12">
        <f>(((J704/60)/60)/24)+DATE(1970,1,1)+(-5/24)</f>
        <v>41518.796400462961</v>
      </c>
      <c r="T704" s="12">
        <f>(((I704/60)/60)/24)+DATE(1970,1,1)+(-5/24)</f>
        <v>41578.791666666664</v>
      </c>
    </row>
    <row r="705" spans="1:20" ht="48" x14ac:dyDescent="0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>E705/D705*100</f>
        <v>30.862068965517242</v>
      </c>
      <c r="P705" s="8">
        <v>69.266666670000006</v>
      </c>
      <c r="Q705" t="str">
        <f>LEFT(N705,(SEARCH("/",N705,1)-1))</f>
        <v>publishing</v>
      </c>
      <c r="R705" t="str">
        <f>RIGHT(N705, LEN(N705) - (SEARCH("/",N705,1)))</f>
        <v>fiction</v>
      </c>
      <c r="S705" s="12">
        <f>(((J705/60)/60)/24)+DATE(1970,1,1)+(-5/24)</f>
        <v>41520.352708333332</v>
      </c>
      <c r="T705" s="12">
        <f>(((I705/60)/60)/24)+DATE(1970,1,1)+(-5/24)</f>
        <v>41549.352708333332</v>
      </c>
    </row>
    <row r="706" spans="1:20" ht="48" x14ac:dyDescent="0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>E706/D706*100</f>
        <v>110.80000000000001</v>
      </c>
      <c r="P706" s="8">
        <v>69.266666670000006</v>
      </c>
      <c r="Q706" t="str">
        <f>LEFT(N706,(SEARCH("/",N706,1)-1))</f>
        <v>music</v>
      </c>
      <c r="R706" t="str">
        <f>RIGHT(N706, LEN(N706) - (SEARCH("/",N706,1)))</f>
        <v>pop</v>
      </c>
      <c r="S706" s="12">
        <f>(((J706/60)/60)/24)+DATE(1970,1,1)+(-5/24)</f>
        <v>41521.409027777772</v>
      </c>
      <c r="T706" s="12">
        <f>(((I706/60)/60)/24)+DATE(1970,1,1)+(-5/24)</f>
        <v>41535.409027777772</v>
      </c>
    </row>
    <row r="707" spans="1:20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>E707/D707*100</f>
        <v>100.93039999999999</v>
      </c>
      <c r="P707" s="8">
        <v>69.266666670000006</v>
      </c>
      <c r="Q707" t="str">
        <f>LEFT(N707,(SEARCH("/",N707,1)-1))</f>
        <v>music</v>
      </c>
      <c r="R707" t="str">
        <f>RIGHT(N707, LEN(N707) - (SEARCH("/",N707,1)))</f>
        <v>rock</v>
      </c>
      <c r="S707" s="12">
        <f>(((J707/60)/60)/24)+DATE(1970,1,1)+(-5/24)</f>
        <v>41523.848587962959</v>
      </c>
      <c r="T707" s="12">
        <f>(((I707/60)/60)/24)+DATE(1970,1,1)+(-5/24)</f>
        <v>41553.848587962959</v>
      </c>
    </row>
    <row r="708" spans="1:20" ht="48" x14ac:dyDescent="0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>E708/D708*100</f>
        <v>111.71428571428572</v>
      </c>
      <c r="P708" s="8">
        <v>69.266666670000006</v>
      </c>
      <c r="Q708" t="str">
        <f>LEFT(N708,(SEARCH("/",N708,1)-1))</f>
        <v>music</v>
      </c>
      <c r="R708" t="str">
        <f>RIGHT(N708, LEN(N708) - (SEARCH("/",N708,1)))</f>
        <v>classical music</v>
      </c>
      <c r="S708" s="12">
        <f>(((J708/60)/60)/24)+DATE(1970,1,1)+(-5/24)</f>
        <v>41524.650219907402</v>
      </c>
      <c r="T708" s="12">
        <f>(((I708/60)/60)/24)+DATE(1970,1,1)+(-5/24)</f>
        <v>41552</v>
      </c>
    </row>
    <row r="709" spans="1:20" ht="48" x14ac:dyDescent="0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>E709/D709*100</f>
        <v>0.16666666666666669</v>
      </c>
      <c r="P709" s="8">
        <v>69.266666670000006</v>
      </c>
      <c r="Q709" t="str">
        <f>LEFT(N709,(SEARCH("/",N709,1)-1))</f>
        <v>games</v>
      </c>
      <c r="R709" t="str">
        <f>RIGHT(N709, LEN(N709) - (SEARCH("/",N709,1)))</f>
        <v>video games</v>
      </c>
      <c r="S709" s="12">
        <f>(((J709/60)/60)/24)+DATE(1970,1,1)+(-5/24)</f>
        <v>41526.13758101852</v>
      </c>
      <c r="T709" s="12">
        <f>(((I709/60)/60)/24)+DATE(1970,1,1)+(-5/24)</f>
        <v>41556.13758101852</v>
      </c>
    </row>
    <row r="710" spans="1:20" ht="32" x14ac:dyDescent="0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>E710/D710*100</f>
        <v>141.55000000000001</v>
      </c>
      <c r="P710" s="8">
        <v>69.266666670000006</v>
      </c>
      <c r="Q710" t="str">
        <f>LEFT(N710,(SEARCH("/",N710,1)-1))</f>
        <v>music</v>
      </c>
      <c r="R710" t="str">
        <f>RIGHT(N710, LEN(N710) - (SEARCH("/",N710,1)))</f>
        <v>pop</v>
      </c>
      <c r="S710" s="12">
        <f>(((J710/60)/60)/24)+DATE(1970,1,1)+(-5/24)</f>
        <v>41526.227280092593</v>
      </c>
      <c r="T710" s="12">
        <f>(((I710/60)/60)/24)+DATE(1970,1,1)+(-5/24)</f>
        <v>41556.227280092593</v>
      </c>
    </row>
    <row r="711" spans="1:20" ht="48" x14ac:dyDescent="0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>E711/D711*100</f>
        <v>104.32</v>
      </c>
      <c r="P711" s="8">
        <v>69.266666670000006</v>
      </c>
      <c r="Q711" t="str">
        <f>LEFT(N711,(SEARCH("/",N711,1)-1))</f>
        <v>music</v>
      </c>
      <c r="R711" t="str">
        <f>RIGHT(N711, LEN(N711) - (SEARCH("/",N711,1)))</f>
        <v>metal</v>
      </c>
      <c r="S711" s="12">
        <f>(((J711/60)/60)/24)+DATE(1970,1,1)+(-5/24)</f>
        <v>41526.384062500001</v>
      </c>
      <c r="T711" s="12">
        <f>(((I711/60)/60)/24)+DATE(1970,1,1)+(-5/24)</f>
        <v>41560.957638888889</v>
      </c>
    </row>
    <row r="712" spans="1:20" ht="48" x14ac:dyDescent="0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>E712/D712*100</f>
        <v>198.47237142857145</v>
      </c>
      <c r="P712" s="8">
        <v>69.266666670000006</v>
      </c>
      <c r="Q712" t="str">
        <f>LEFT(N712,(SEARCH("/",N712,1)-1))</f>
        <v>technology</v>
      </c>
      <c r="R712" t="str">
        <f>RIGHT(N712, LEN(N712) - (SEARCH("/",N712,1)))</f>
        <v>hardware</v>
      </c>
      <c r="S712" s="12">
        <f>(((J712/60)/60)/24)+DATE(1970,1,1)+(-5/24)</f>
        <v>41526.398321759254</v>
      </c>
      <c r="T712" s="12">
        <f>(((I712/60)/60)/24)+DATE(1970,1,1)+(-5/24)</f>
        <v>41563.398321759254</v>
      </c>
    </row>
    <row r="713" spans="1:20" ht="32" x14ac:dyDescent="0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>E713/D713*100</f>
        <v>110.446</v>
      </c>
      <c r="P713" s="8">
        <v>69.266666670000006</v>
      </c>
      <c r="Q713" t="str">
        <f>LEFT(N713,(SEARCH("/",N713,1)-1))</f>
        <v>film &amp; video</v>
      </c>
      <c r="R713" t="str">
        <f>RIGHT(N713, LEN(N713) - (SEARCH("/",N713,1)))</f>
        <v>documentary</v>
      </c>
      <c r="S713" s="12">
        <f>(((J713/60)/60)/24)+DATE(1970,1,1)+(-5/24)</f>
        <v>41526.500601851847</v>
      </c>
      <c r="T713" s="12">
        <f>(((I713/60)/60)/24)+DATE(1970,1,1)+(-5/24)</f>
        <v>41557.500601851847</v>
      </c>
    </row>
    <row r="714" spans="1:20" ht="48" x14ac:dyDescent="0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>E714/D714*100</f>
        <v>102.85405405405406</v>
      </c>
      <c r="P714" s="8">
        <v>69.266666670000006</v>
      </c>
      <c r="Q714" t="str">
        <f>LEFT(N714,(SEARCH("/",N714,1)-1))</f>
        <v>film &amp; video</v>
      </c>
      <c r="R714" t="str">
        <f>RIGHT(N714, LEN(N714) - (SEARCH("/",N714,1)))</f>
        <v>documentary</v>
      </c>
      <c r="S714" s="12">
        <f>(((J714/60)/60)/24)+DATE(1970,1,1)+(-5/24)</f>
        <v>41528.85491898148</v>
      </c>
      <c r="T714" s="12">
        <f>(((I714/60)/60)/24)+DATE(1970,1,1)+(-5/24)</f>
        <v>41558.85491898148</v>
      </c>
    </row>
    <row r="715" spans="1:20" ht="48" x14ac:dyDescent="0.2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>E715/D715*100</f>
        <v>138.70400000000001</v>
      </c>
      <c r="P715" s="8">
        <v>69.266666670000006</v>
      </c>
      <c r="Q715" t="str">
        <f>LEFT(N715,(SEARCH("/",N715,1)-1))</f>
        <v>publishing</v>
      </c>
      <c r="R715" t="str">
        <f>RIGHT(N715, LEN(N715) - (SEARCH("/",N715,1)))</f>
        <v>radio &amp; podcasts</v>
      </c>
      <c r="S715" s="12">
        <f>(((J715/60)/60)/24)+DATE(1970,1,1)+(-5/24)</f>
        <v>41533.33452546296</v>
      </c>
      <c r="T715" s="12">
        <f>(((I715/60)/60)/24)+DATE(1970,1,1)+(-5/24)</f>
        <v>41563.33452546296</v>
      </c>
    </row>
    <row r="716" spans="1:20" ht="48" x14ac:dyDescent="0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>E716/D716*100</f>
        <v>2.25</v>
      </c>
      <c r="P716" s="8">
        <v>69.266666670000006</v>
      </c>
      <c r="Q716" t="str">
        <f>LEFT(N716,(SEARCH("/",N716,1)-1))</f>
        <v>film &amp; video</v>
      </c>
      <c r="R716" t="str">
        <f>RIGHT(N716, LEN(N716) - (SEARCH("/",N716,1)))</f>
        <v>animation</v>
      </c>
      <c r="S716" s="12">
        <f>(((J716/60)/60)/24)+DATE(1970,1,1)+(-5/24)</f>
        <v>41534.359780092593</v>
      </c>
      <c r="T716" s="12">
        <f>(((I716/60)/60)/24)+DATE(1970,1,1)+(-5/24)</f>
        <v>41564.359780092593</v>
      </c>
    </row>
    <row r="717" spans="1:20" ht="48" x14ac:dyDescent="0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>E717/D717*100</f>
        <v>123.68010000000001</v>
      </c>
      <c r="P717" s="8">
        <v>69.266666670000006</v>
      </c>
      <c r="Q717" t="str">
        <f>LEFT(N717,(SEARCH("/",N717,1)-1))</f>
        <v>technology</v>
      </c>
      <c r="R717" t="str">
        <f>RIGHT(N717, LEN(N717) - (SEARCH("/",N717,1)))</f>
        <v>hardware</v>
      </c>
      <c r="S717" s="12">
        <f>(((J717/60)/60)/24)+DATE(1970,1,1)+(-5/24)</f>
        <v>41535.604374999995</v>
      </c>
      <c r="T717" s="12">
        <f>(((I717/60)/60)/24)+DATE(1970,1,1)+(-5/24)</f>
        <v>41562.957638888889</v>
      </c>
    </row>
    <row r="718" spans="1:20" ht="32" x14ac:dyDescent="0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>E718/D718*100</f>
        <v>110.33333333333333</v>
      </c>
      <c r="P718" s="8">
        <v>69.266666670000006</v>
      </c>
      <c r="Q718" t="str">
        <f>LEFT(N718,(SEARCH("/",N718,1)-1))</f>
        <v>music</v>
      </c>
      <c r="R718" t="str">
        <f>RIGHT(N718, LEN(N718) - (SEARCH("/",N718,1)))</f>
        <v>indie rock</v>
      </c>
      <c r="S718" s="12">
        <f>(((J718/60)/60)/24)+DATE(1970,1,1)+(-5/24)</f>
        <v>41535.693148148144</v>
      </c>
      <c r="T718" s="12">
        <f>(((I718/60)/60)/24)+DATE(1970,1,1)+(-5/24)</f>
        <v>41557.791666666664</v>
      </c>
    </row>
    <row r="719" spans="1:20" ht="48" x14ac:dyDescent="0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>E719/D719*100</f>
        <v>5.9612499999999999E-2</v>
      </c>
      <c r="P719" s="8">
        <v>69.266666670000006</v>
      </c>
      <c r="Q719" t="str">
        <f>LEFT(N719,(SEARCH("/",N719,1)-1))</f>
        <v>games</v>
      </c>
      <c r="R719" t="str">
        <f>RIGHT(N719, LEN(N719) - (SEARCH("/",N719,1)))</f>
        <v>video games</v>
      </c>
      <c r="S719" s="12">
        <f>(((J719/60)/60)/24)+DATE(1970,1,1)+(-5/24)</f>
        <v>41536.300763888888</v>
      </c>
      <c r="T719" s="12">
        <f>(((I719/60)/60)/24)+DATE(1970,1,1)+(-5/24)</f>
        <v>41566.300763888888</v>
      </c>
    </row>
    <row r="720" spans="1:20" ht="48" x14ac:dyDescent="0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>E720/D720*100</f>
        <v>0</v>
      </c>
      <c r="P720" s="8">
        <v>69.266666670000006</v>
      </c>
      <c r="Q720" t="str">
        <f>LEFT(N720,(SEARCH("/",N720,1)-1))</f>
        <v>publishing</v>
      </c>
      <c r="R720" t="str">
        <f>RIGHT(N720, LEN(N720) - (SEARCH("/",N720,1)))</f>
        <v>children's books</v>
      </c>
      <c r="S720" s="12">
        <f>(((J720/60)/60)/24)+DATE(1970,1,1)+(-5/24)</f>
        <v>41537.660810185182</v>
      </c>
      <c r="T720" s="12">
        <f>(((I720/60)/60)/24)+DATE(1970,1,1)+(-5/24)</f>
        <v>41552.660810185182</v>
      </c>
    </row>
    <row r="721" spans="1:20" ht="48" x14ac:dyDescent="0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>E721/D721*100</f>
        <v>41.53846153846154</v>
      </c>
      <c r="P721" s="8">
        <v>69.266666670000006</v>
      </c>
      <c r="Q721" t="str">
        <f>LEFT(N721,(SEARCH("/",N721,1)-1))</f>
        <v>music</v>
      </c>
      <c r="R721" t="str">
        <f>RIGHT(N721, LEN(N721) - (SEARCH("/",N721,1)))</f>
        <v>jazz</v>
      </c>
      <c r="S721" s="12">
        <f>(((J721/60)/60)/24)+DATE(1970,1,1)+(-5/24)</f>
        <v>41540.898587962962</v>
      </c>
      <c r="T721" s="12">
        <f>(((I721/60)/60)/24)+DATE(1970,1,1)+(-5/24)</f>
        <v>41563.207638888889</v>
      </c>
    </row>
    <row r="722" spans="1:20" ht="48" x14ac:dyDescent="0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>E722/D722*100</f>
        <v>102.89999999999999</v>
      </c>
      <c r="P722" s="8">
        <v>69.266666670000006</v>
      </c>
      <c r="Q722" t="str">
        <f>LEFT(N722,(SEARCH("/",N722,1)-1))</f>
        <v>technology</v>
      </c>
      <c r="R722" t="str">
        <f>RIGHT(N722, LEN(N722) - (SEARCH("/",N722,1)))</f>
        <v>makerspaces</v>
      </c>
      <c r="S722" s="12">
        <f>(((J722/60)/60)/24)+DATE(1970,1,1)+(-5/24)</f>
        <v>41542.750115740739</v>
      </c>
      <c r="T722" s="12">
        <f>(((I722/60)/60)/24)+DATE(1970,1,1)+(-5/24)</f>
        <v>41572.750115740739</v>
      </c>
    </row>
    <row r="723" spans="1:20" ht="48" x14ac:dyDescent="0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>E723/D723*100</f>
        <v>101.43766666666667</v>
      </c>
      <c r="P723" s="8">
        <v>69.266666670000006</v>
      </c>
      <c r="Q723" t="str">
        <f>LEFT(N723,(SEARCH("/",N723,1)-1))</f>
        <v>film &amp; video</v>
      </c>
      <c r="R723" t="str">
        <f>RIGHT(N723, LEN(N723) - (SEARCH("/",N723,1)))</f>
        <v>documentary</v>
      </c>
      <c r="S723" s="12">
        <f>(((J723/60)/60)/24)+DATE(1970,1,1)+(-5/24)</f>
        <v>41543.527662037035</v>
      </c>
      <c r="T723" s="12">
        <f>(((I723/60)/60)/24)+DATE(1970,1,1)+(-5/24)</f>
        <v>41583.569328703699</v>
      </c>
    </row>
    <row r="724" spans="1:20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>E724/D724*100</f>
        <v>137.65714285714284</v>
      </c>
      <c r="P724" s="8">
        <v>69.266666670000006</v>
      </c>
      <c r="Q724" t="str">
        <f>LEFT(N724,(SEARCH("/",N724,1)-1))</f>
        <v>music</v>
      </c>
      <c r="R724" t="str">
        <f>RIGHT(N724, LEN(N724) - (SEARCH("/",N724,1)))</f>
        <v>rock</v>
      </c>
      <c r="S724" s="12">
        <f>(((J724/60)/60)/24)+DATE(1970,1,1)+(-5/24)</f>
        <v>41543.779733796291</v>
      </c>
      <c r="T724" s="12">
        <f>(((I724/60)/60)/24)+DATE(1970,1,1)+(-5/24)</f>
        <v>41571.779733796291</v>
      </c>
    </row>
    <row r="725" spans="1:20" ht="32" x14ac:dyDescent="0.2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>E725/D725*100</f>
        <v>145.85714285714286</v>
      </c>
      <c r="P725" s="8">
        <v>69.266666670000006</v>
      </c>
      <c r="Q725" t="str">
        <f>LEFT(N725,(SEARCH("/",N725,1)-1))</f>
        <v>music</v>
      </c>
      <c r="R725" t="str">
        <f>RIGHT(N725, LEN(N725) - (SEARCH("/",N725,1)))</f>
        <v>rock</v>
      </c>
      <c r="S725" s="12">
        <f>(((J725/60)/60)/24)+DATE(1970,1,1)+(-5/24)</f>
        <v>41546.455879629626</v>
      </c>
      <c r="T725" s="12">
        <f>(((I725/60)/60)/24)+DATE(1970,1,1)+(-5/24)</f>
        <v>41579.583333333328</v>
      </c>
    </row>
    <row r="726" spans="1:20" ht="48" x14ac:dyDescent="0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>E726/D726*100</f>
        <v>102.125</v>
      </c>
      <c r="P726" s="8">
        <v>69.266666670000006</v>
      </c>
      <c r="Q726" t="str">
        <f>LEFT(N726,(SEARCH("/",N726,1)-1))</f>
        <v>music</v>
      </c>
      <c r="R726" t="str">
        <f>RIGHT(N726, LEN(N726) - (SEARCH("/",N726,1)))</f>
        <v>classical music</v>
      </c>
      <c r="S726" s="12">
        <f>(((J726/60)/60)/24)+DATE(1970,1,1)+(-5/24)</f>
        <v>41546.542719907404</v>
      </c>
      <c r="T726" s="12">
        <f>(((I726/60)/60)/24)+DATE(1970,1,1)+(-5/24)</f>
        <v>41564.957638888889</v>
      </c>
    </row>
    <row r="727" spans="1:20" ht="48" x14ac:dyDescent="0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>E727/D727*100</f>
        <v>166.46153846153845</v>
      </c>
      <c r="P727" s="8">
        <v>69.266666670000006</v>
      </c>
      <c r="Q727" t="str">
        <f>LEFT(N727,(SEARCH("/",N727,1)-1))</f>
        <v>music</v>
      </c>
      <c r="R727" t="str">
        <f>RIGHT(N727, LEN(N727) - (SEARCH("/",N727,1)))</f>
        <v>rock</v>
      </c>
      <c r="S727" s="12">
        <f>(((J727/60)/60)/24)+DATE(1970,1,1)+(-5/24)</f>
        <v>41547.454664351848</v>
      </c>
      <c r="T727" s="12">
        <f>(((I727/60)/60)/24)+DATE(1970,1,1)+(-5/24)</f>
        <v>41576.454664351848</v>
      </c>
    </row>
    <row r="728" spans="1:20" ht="48" x14ac:dyDescent="0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>E728/D728*100</f>
        <v>0.68631863186318631</v>
      </c>
      <c r="P728" s="8">
        <v>69.266666670000006</v>
      </c>
      <c r="Q728" t="str">
        <f>LEFT(N728,(SEARCH("/",N728,1)-1))</f>
        <v>film &amp; video</v>
      </c>
      <c r="R728" t="str">
        <f>RIGHT(N728, LEN(N728) - (SEARCH("/",N728,1)))</f>
        <v>animation</v>
      </c>
      <c r="S728" s="12">
        <f>(((J728/60)/60)/24)+DATE(1970,1,1)+(-5/24)</f>
        <v>41547.486122685179</v>
      </c>
      <c r="T728" s="12">
        <f>(((I728/60)/60)/24)+DATE(1970,1,1)+(-5/24)</f>
        <v>41568.957638888889</v>
      </c>
    </row>
    <row r="729" spans="1:20" ht="32" x14ac:dyDescent="0.2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>E729/D729*100</f>
        <v>103.66666666666666</v>
      </c>
      <c r="P729" s="8">
        <v>69.266666670000006</v>
      </c>
      <c r="Q729" t="str">
        <f>LEFT(N729,(SEARCH("/",N729,1)-1))</f>
        <v>music</v>
      </c>
      <c r="R729" t="str">
        <f>RIGHT(N729, LEN(N729) - (SEARCH("/",N729,1)))</f>
        <v>rock</v>
      </c>
      <c r="S729" s="12">
        <f>(((J729/60)/60)/24)+DATE(1970,1,1)+(-5/24)</f>
        <v>41547.795023148145</v>
      </c>
      <c r="T729" s="12">
        <f>(((I729/60)/60)/24)+DATE(1970,1,1)+(-5/24)</f>
        <v>41562.795023148145</v>
      </c>
    </row>
    <row r="730" spans="1:20" ht="48" x14ac:dyDescent="0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>E730/D730*100</f>
        <v>114.38333333333333</v>
      </c>
      <c r="P730" s="8">
        <v>69.266666670000006</v>
      </c>
      <c r="Q730" t="str">
        <f>LEFT(N730,(SEARCH("/",N730,1)-1))</f>
        <v>music</v>
      </c>
      <c r="R730" t="str">
        <f>RIGHT(N730, LEN(N730) - (SEARCH("/",N730,1)))</f>
        <v>electronic music</v>
      </c>
      <c r="S730" s="12">
        <f>(((J730/60)/60)/24)+DATE(1970,1,1)+(-5/24)</f>
        <v>41548.539085648146</v>
      </c>
      <c r="T730" s="12">
        <f>(((I730/60)/60)/24)+DATE(1970,1,1)+(-5/24)</f>
        <v>41581.833333333328</v>
      </c>
    </row>
    <row r="731" spans="1:20" ht="48" x14ac:dyDescent="0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>E731/D731*100</f>
        <v>114.16666666666666</v>
      </c>
      <c r="P731" s="8">
        <v>69.266666670000006</v>
      </c>
      <c r="Q731" t="str">
        <f>LEFT(N731,(SEARCH("/",N731,1)-1))</f>
        <v>music</v>
      </c>
      <c r="R731" t="str">
        <f>RIGHT(N731, LEN(N731) - (SEARCH("/",N731,1)))</f>
        <v>rock</v>
      </c>
      <c r="S731" s="12">
        <f>(((J731/60)/60)/24)+DATE(1970,1,1)+(-5/24)</f>
        <v>41549.419282407405</v>
      </c>
      <c r="T731" s="12">
        <f>(((I731/60)/60)/24)+DATE(1970,1,1)+(-5/24)</f>
        <v>41579.419282407405</v>
      </c>
    </row>
    <row r="732" spans="1:20" ht="48" x14ac:dyDescent="0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>E732/D732*100</f>
        <v>104.82000000000001</v>
      </c>
      <c r="P732" s="8">
        <v>69.266666670000006</v>
      </c>
      <c r="Q732" t="str">
        <f>LEFT(N732,(SEARCH("/",N732,1)-1))</f>
        <v>film &amp; video</v>
      </c>
      <c r="R732" t="str">
        <f>RIGHT(N732, LEN(N732) - (SEARCH("/",N732,1)))</f>
        <v>documentary</v>
      </c>
      <c r="S732" s="12">
        <f>(((J732/60)/60)/24)+DATE(1970,1,1)+(-5/24)</f>
        <v>41550.248078703698</v>
      </c>
      <c r="T732" s="12">
        <f>(((I732/60)/60)/24)+DATE(1970,1,1)+(-5/24)</f>
        <v>41580.248078703698</v>
      </c>
    </row>
    <row r="733" spans="1:20" ht="48" x14ac:dyDescent="0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>E733/D733*100</f>
        <v>0</v>
      </c>
      <c r="P733" s="8">
        <v>69.266666670000006</v>
      </c>
      <c r="Q733" t="str">
        <f>LEFT(N733,(SEARCH("/",N733,1)-1))</f>
        <v>film &amp; video</v>
      </c>
      <c r="R733" t="str">
        <f>RIGHT(N733, LEN(N733) - (SEARCH("/",N733,1)))</f>
        <v>animation</v>
      </c>
      <c r="S733" s="12">
        <f>(((J733/60)/60)/24)+DATE(1970,1,1)+(-5/24)</f>
        <v>41550.585601851846</v>
      </c>
      <c r="T733" s="12">
        <f>(((I733/60)/60)/24)+DATE(1970,1,1)+(-5/24)</f>
        <v>41580.585601851846</v>
      </c>
    </row>
    <row r="734" spans="1:20" ht="48" x14ac:dyDescent="0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>E734/D734*100</f>
        <v>105.95454545454545</v>
      </c>
      <c r="P734" s="8">
        <v>69.266666670000006</v>
      </c>
      <c r="Q734" t="str">
        <f>LEFT(N734,(SEARCH("/",N734,1)-1))</f>
        <v>theater</v>
      </c>
      <c r="R734" t="str">
        <f>RIGHT(N734, LEN(N734) - (SEARCH("/",N734,1)))</f>
        <v>plays</v>
      </c>
      <c r="S734" s="12">
        <f>(((J734/60)/60)/24)+DATE(1970,1,1)+(-5/24)</f>
        <v>41550.659340277773</v>
      </c>
      <c r="T734" s="12">
        <f>(((I734/60)/60)/24)+DATE(1970,1,1)+(-5/24)</f>
        <v>41580.659340277773</v>
      </c>
    </row>
    <row r="735" spans="1:20" ht="48" x14ac:dyDescent="0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>E735/D735*100</f>
        <v>2.1</v>
      </c>
      <c r="P735" s="8">
        <v>69.266666670000006</v>
      </c>
      <c r="Q735" t="str">
        <f>LEFT(N735,(SEARCH("/",N735,1)-1))</f>
        <v>publishing</v>
      </c>
      <c r="R735" t="str">
        <f>RIGHT(N735, LEN(N735) - (SEARCH("/",N735,1)))</f>
        <v>fiction</v>
      </c>
      <c r="S735" s="12">
        <f>(((J735/60)/60)/24)+DATE(1970,1,1)+(-5/24)</f>
        <v>41550.714641203704</v>
      </c>
      <c r="T735" s="12">
        <f>(((I735/60)/60)/24)+DATE(1970,1,1)+(-5/24)</f>
        <v>41580.714641203704</v>
      </c>
    </row>
    <row r="736" spans="1:20" ht="48" x14ac:dyDescent="0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>E736/D736*100</f>
        <v>1.1428571428571428</v>
      </c>
      <c r="P736" s="8">
        <v>69.266666670000006</v>
      </c>
      <c r="Q736" t="str">
        <f>LEFT(N736,(SEARCH("/",N736,1)-1))</f>
        <v>music</v>
      </c>
      <c r="R736" t="str">
        <f>RIGHT(N736, LEN(N736) - (SEARCH("/",N736,1)))</f>
        <v>jazz</v>
      </c>
      <c r="S736" s="12">
        <f>(((J736/60)/60)/24)+DATE(1970,1,1)+(-5/24)</f>
        <v>41551.589780092589</v>
      </c>
      <c r="T736" s="12">
        <f>(((I736/60)/60)/24)+DATE(1970,1,1)+(-5/24)</f>
        <v>41581.63144675926</v>
      </c>
    </row>
    <row r="737" spans="1:20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>E737/D737*100</f>
        <v>0.67</v>
      </c>
      <c r="P737" s="8">
        <v>69.266666670000006</v>
      </c>
      <c r="Q737" t="str">
        <f>LEFT(N737,(SEARCH("/",N737,1)-1))</f>
        <v>publishing</v>
      </c>
      <c r="R737" t="str">
        <f>RIGHT(N737, LEN(N737) - (SEARCH("/",N737,1)))</f>
        <v>art books</v>
      </c>
      <c r="S737" s="12">
        <f>(((J737/60)/60)/24)+DATE(1970,1,1)+(-5/24)</f>
        <v>41554.833368055552</v>
      </c>
      <c r="T737" s="12">
        <f>(((I737/60)/60)/24)+DATE(1970,1,1)+(-5/24)</f>
        <v>41584.875034722223</v>
      </c>
    </row>
    <row r="738" spans="1:20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>E738/D738*100</f>
        <v>100.44440000000002</v>
      </c>
      <c r="P738" s="8">
        <v>69.266666670000006</v>
      </c>
      <c r="Q738" t="str">
        <f>LEFT(N738,(SEARCH("/",N738,1)-1))</f>
        <v>music</v>
      </c>
      <c r="R738" t="str">
        <f>RIGHT(N738, LEN(N738) - (SEARCH("/",N738,1)))</f>
        <v>rock</v>
      </c>
      <c r="S738" s="12">
        <f>(((J738/60)/60)/24)+DATE(1970,1,1)+(-5/24)</f>
        <v>41555.665312500001</v>
      </c>
      <c r="T738" s="12">
        <f>(((I738/60)/60)/24)+DATE(1970,1,1)+(-5/24)</f>
        <v>41585.706979166665</v>
      </c>
    </row>
    <row r="739" spans="1:20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>E739/D739*100</f>
        <v>12.8</v>
      </c>
      <c r="P739" s="8">
        <v>69.266666670000006</v>
      </c>
      <c r="Q739" t="str">
        <f>LEFT(N739,(SEARCH("/",N739,1)-1))</f>
        <v>games</v>
      </c>
      <c r="R739" t="str">
        <f>RIGHT(N739, LEN(N739) - (SEARCH("/",N739,1)))</f>
        <v>video games</v>
      </c>
      <c r="S739" s="12">
        <f>(((J739/60)/60)/24)+DATE(1970,1,1)+(-5/24)</f>
        <v>41556.804849537039</v>
      </c>
      <c r="T739" s="12">
        <f>(((I739/60)/60)/24)+DATE(1970,1,1)+(-5/24)</f>
        <v>41586.846516203703</v>
      </c>
    </row>
    <row r="740" spans="1:20" ht="48" x14ac:dyDescent="0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>E740/D740*100</f>
        <v>103.86666666666666</v>
      </c>
      <c r="P740" s="8">
        <v>69.266666670000006</v>
      </c>
      <c r="Q740" t="str">
        <f>LEFT(N740,(SEARCH("/",N740,1)-1))</f>
        <v>music</v>
      </c>
      <c r="R740" t="str">
        <f>RIGHT(N740, LEN(N740) - (SEARCH("/",N740,1)))</f>
        <v>rock</v>
      </c>
      <c r="S740" s="12">
        <f>(((J740/60)/60)/24)+DATE(1970,1,1)+(-5/24)</f>
        <v>41557.572291666664</v>
      </c>
      <c r="T740" s="12">
        <f>(((I740/60)/60)/24)+DATE(1970,1,1)+(-5/24)</f>
        <v>41591.040972222218</v>
      </c>
    </row>
    <row r="741" spans="1:20" ht="48" x14ac:dyDescent="0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>E741/D741*100</f>
        <v>130.76923076923077</v>
      </c>
      <c r="P741" s="8">
        <v>69.266666670000006</v>
      </c>
      <c r="Q741" t="str">
        <f>LEFT(N741,(SEARCH("/",N741,1)-1))</f>
        <v>film &amp; video</v>
      </c>
      <c r="R741" t="str">
        <f>RIGHT(N741, LEN(N741) - (SEARCH("/",N741,1)))</f>
        <v>shorts</v>
      </c>
      <c r="S741" s="12">
        <f>(((J741/60)/60)/24)+DATE(1970,1,1)+(-5/24)</f>
        <v>41557.741354166668</v>
      </c>
      <c r="T741" s="12">
        <f>(((I741/60)/60)/24)+DATE(1970,1,1)+(-5/24)</f>
        <v>41592.040972222218</v>
      </c>
    </row>
    <row r="742" spans="1:20" ht="48" x14ac:dyDescent="0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>E742/D742*100</f>
        <v>0.33999999999999997</v>
      </c>
      <c r="P742" s="8">
        <v>69.266666670000006</v>
      </c>
      <c r="Q742" t="str">
        <f>LEFT(N742,(SEARCH("/",N742,1)-1))</f>
        <v>music</v>
      </c>
      <c r="R742" t="str">
        <f>RIGHT(N742, LEN(N742) - (SEARCH("/",N742,1)))</f>
        <v>jazz</v>
      </c>
      <c r="S742" s="12">
        <f>(((J742/60)/60)/24)+DATE(1970,1,1)+(-5/24)</f>
        <v>41559.346620370365</v>
      </c>
      <c r="T742" s="12">
        <f>(((I742/60)/60)/24)+DATE(1970,1,1)+(-5/24)</f>
        <v>41589.388287037036</v>
      </c>
    </row>
    <row r="743" spans="1:20" ht="48" x14ac:dyDescent="0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>E743/D743*100</f>
        <v>263.02771750000005</v>
      </c>
      <c r="P743" s="8">
        <v>69.266666670000006</v>
      </c>
      <c r="Q743" t="str">
        <f>LEFT(N743,(SEARCH("/",N743,1)-1))</f>
        <v>technology</v>
      </c>
      <c r="R743" t="str">
        <f>RIGHT(N743, LEN(N743) - (SEARCH("/",N743,1)))</f>
        <v>hardware</v>
      </c>
      <c r="S743" s="12">
        <f>(((J743/60)/60)/24)+DATE(1970,1,1)+(-5/24)</f>
        <v>41561.29237268518</v>
      </c>
      <c r="T743" s="12">
        <f>(((I743/60)/60)/24)+DATE(1970,1,1)+(-5/24)</f>
        <v>41592.958333333328</v>
      </c>
    </row>
    <row r="744" spans="1:20" ht="48" x14ac:dyDescent="0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>E744/D744*100</f>
        <v>101.8</v>
      </c>
      <c r="P744" s="8">
        <v>69.266666670000006</v>
      </c>
      <c r="Q744" t="str">
        <f>LEFT(N744,(SEARCH("/",N744,1)-1))</f>
        <v>music</v>
      </c>
      <c r="R744" t="str">
        <f>RIGHT(N744, LEN(N744) - (SEARCH("/",N744,1)))</f>
        <v>rock</v>
      </c>
      <c r="S744" s="12">
        <f>(((J744/60)/60)/24)+DATE(1970,1,1)+(-5/24)</f>
        <v>41561.475219907406</v>
      </c>
      <c r="T744" s="12">
        <f>(((I744/60)/60)/24)+DATE(1970,1,1)+(-5/24)</f>
        <v>41591.516886574071</v>
      </c>
    </row>
    <row r="745" spans="1:20" ht="48" x14ac:dyDescent="0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>E745/D745*100</f>
        <v>157.37692307692308</v>
      </c>
      <c r="P745" s="8">
        <v>69.266666670000006</v>
      </c>
      <c r="Q745" t="str">
        <f>LEFT(N745,(SEARCH("/",N745,1)-1))</f>
        <v>games</v>
      </c>
      <c r="R745" t="str">
        <f>RIGHT(N745, LEN(N745) - (SEARCH("/",N745,1)))</f>
        <v>tabletop games</v>
      </c>
      <c r="S745" s="12">
        <f>(((J745/60)/60)/24)+DATE(1970,1,1)+(-5/24)</f>
        <v>41561.599016203698</v>
      </c>
      <c r="T745" s="12">
        <f>(((I745/60)/60)/24)+DATE(1970,1,1)+(-5/24)</f>
        <v>41591.640682870369</v>
      </c>
    </row>
    <row r="746" spans="1:20" ht="48" x14ac:dyDescent="0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>E746/D746*100</f>
        <v>0</v>
      </c>
      <c r="P746" s="8">
        <v>69.266666670000006</v>
      </c>
      <c r="Q746" t="str">
        <f>LEFT(N746,(SEARCH("/",N746,1)-1))</f>
        <v>music</v>
      </c>
      <c r="R746" t="str">
        <f>RIGHT(N746, LEN(N746) - (SEARCH("/",N746,1)))</f>
        <v>jazz</v>
      </c>
      <c r="S746" s="12">
        <f>(((J746/60)/60)/24)+DATE(1970,1,1)+(-5/24)</f>
        <v>41562.463217592594</v>
      </c>
      <c r="T746" s="12">
        <f>(((I746/60)/60)/24)+DATE(1970,1,1)+(-5/24)</f>
        <v>41592.504884259259</v>
      </c>
    </row>
    <row r="747" spans="1:20" ht="48" x14ac:dyDescent="0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>E747/D747*100</f>
        <v>82.422107692307705</v>
      </c>
      <c r="P747" s="8">
        <v>69.266666670000006</v>
      </c>
      <c r="Q747" t="str">
        <f>LEFT(N747,(SEARCH("/",N747,1)-1))</f>
        <v>technology</v>
      </c>
      <c r="R747" t="str">
        <f>RIGHT(N747, LEN(N747) - (SEARCH("/",N747,1)))</f>
        <v>wearables</v>
      </c>
      <c r="S747" s="12">
        <f>(((J747/60)/60)/24)+DATE(1970,1,1)+(-5/24)</f>
        <v>41563.277175925927</v>
      </c>
      <c r="T747" s="12">
        <f>(((I747/60)/60)/24)+DATE(1970,1,1)+(-5/24)</f>
        <v>41600.458333333328</v>
      </c>
    </row>
    <row r="748" spans="1:20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>E748/D748*100</f>
        <v>100</v>
      </c>
      <c r="P748" s="8">
        <v>69.266666670000006</v>
      </c>
      <c r="Q748" t="str">
        <f>LEFT(N748,(SEARCH("/",N748,1)-1))</f>
        <v>music</v>
      </c>
      <c r="R748" t="str">
        <f>RIGHT(N748, LEN(N748) - (SEARCH("/",N748,1)))</f>
        <v>electronic music</v>
      </c>
      <c r="S748" s="12">
        <f>(((J748/60)/60)/24)+DATE(1970,1,1)+(-5/24)</f>
        <v>41563.985798611109</v>
      </c>
      <c r="T748" s="12">
        <f>(((I748/60)/60)/24)+DATE(1970,1,1)+(-5/24)</f>
        <v>41594.027465277773</v>
      </c>
    </row>
    <row r="749" spans="1:20" ht="32" x14ac:dyDescent="0.2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>E749/D749*100</f>
        <v>1360.0976000000001</v>
      </c>
      <c r="P749" s="8">
        <v>69.266666670000006</v>
      </c>
      <c r="Q749" t="str">
        <f>LEFT(N749,(SEARCH("/",N749,1)-1))</f>
        <v>games</v>
      </c>
      <c r="R749" t="str">
        <f>RIGHT(N749, LEN(N749) - (SEARCH("/",N749,1)))</f>
        <v>tabletop games</v>
      </c>
      <c r="S749" s="12">
        <f>(((J749/60)/60)/24)+DATE(1970,1,1)+(-5/24)</f>
        <v>41569.367280092592</v>
      </c>
      <c r="T749" s="12">
        <f>(((I749/60)/60)/24)+DATE(1970,1,1)+(-5/24)</f>
        <v>41604.91805555555</v>
      </c>
    </row>
    <row r="750" spans="1:20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>E750/D750*100</f>
        <v>4.1666666666666661</v>
      </c>
      <c r="P750" s="8">
        <v>69.266666670000006</v>
      </c>
      <c r="Q750" t="str">
        <f>LEFT(N750,(SEARCH("/",N750,1)-1))</f>
        <v>music</v>
      </c>
      <c r="R750" t="str">
        <f>RIGHT(N750, LEN(N750) - (SEARCH("/",N750,1)))</f>
        <v>indie rock</v>
      </c>
      <c r="S750" s="12">
        <f>(((J750/60)/60)/24)+DATE(1970,1,1)+(-5/24)</f>
        <v>41569.490497685183</v>
      </c>
      <c r="T750" s="12">
        <f>(((I750/60)/60)/24)+DATE(1970,1,1)+(-5/24)</f>
        <v>41599.532164351847</v>
      </c>
    </row>
    <row r="751" spans="1:20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>E751/D751*100</f>
        <v>18.142857142857142</v>
      </c>
      <c r="P751" s="8">
        <v>69.266666670000006</v>
      </c>
      <c r="Q751" t="str">
        <f>LEFT(N751,(SEARCH("/",N751,1)-1))</f>
        <v>music</v>
      </c>
      <c r="R751" t="str">
        <f>RIGHT(N751, LEN(N751) - (SEARCH("/",N751,1)))</f>
        <v>jazz</v>
      </c>
      <c r="S751" s="12">
        <f>(((J751/60)/60)/24)+DATE(1970,1,1)+(-5/24)</f>
        <v>41570.274456018517</v>
      </c>
      <c r="T751" s="12">
        <f>(((I751/60)/60)/24)+DATE(1970,1,1)+(-5/24)</f>
        <v>41600.316122685181</v>
      </c>
    </row>
    <row r="752" spans="1:20" ht="48" x14ac:dyDescent="0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>E752/D752*100</f>
        <v>107.4</v>
      </c>
      <c r="P752" s="8">
        <v>69.266666670000006</v>
      </c>
      <c r="Q752" t="str">
        <f>LEFT(N752,(SEARCH("/",N752,1)-1))</f>
        <v>music</v>
      </c>
      <c r="R752" t="str">
        <f>RIGHT(N752, LEN(N752) - (SEARCH("/",N752,1)))</f>
        <v>rock</v>
      </c>
      <c r="S752" s="12">
        <f>(((J752/60)/60)/24)+DATE(1970,1,1)+(-5/24)</f>
        <v>41571.790046296293</v>
      </c>
      <c r="T752" s="12">
        <f>(((I752/60)/60)/24)+DATE(1970,1,1)+(-5/24)</f>
        <v>41614.765277777777</v>
      </c>
    </row>
    <row r="753" spans="1:20" ht="48" x14ac:dyDescent="0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>E753/D753*100</f>
        <v>38.636363636363633</v>
      </c>
      <c r="P753" s="8">
        <v>69.266666670000006</v>
      </c>
      <c r="Q753" t="str">
        <f>LEFT(N753,(SEARCH("/",N753,1)-1))</f>
        <v>games</v>
      </c>
      <c r="R753" t="str">
        <f>RIGHT(N753, LEN(N753) - (SEARCH("/",N753,1)))</f>
        <v>video games</v>
      </c>
      <c r="S753" s="12">
        <f>(((J753/60)/60)/24)+DATE(1970,1,1)+(-5/24)</f>
        <v>41572.021516203698</v>
      </c>
      <c r="T753" s="12">
        <f>(((I753/60)/60)/24)+DATE(1970,1,1)+(-5/24)</f>
        <v>41604.06318287037</v>
      </c>
    </row>
    <row r="754" spans="1:20" ht="48" x14ac:dyDescent="0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>E754/D754*100</f>
        <v>100.66666666666666</v>
      </c>
      <c r="P754" s="8">
        <v>69.266666670000006</v>
      </c>
      <c r="Q754" t="str">
        <f>LEFT(N754,(SEARCH("/",N754,1)-1))</f>
        <v>music</v>
      </c>
      <c r="R754" t="str">
        <f>RIGHT(N754, LEN(N754) - (SEARCH("/",N754,1)))</f>
        <v>pop</v>
      </c>
      <c r="S754" s="12">
        <f>(((J754/60)/60)/24)+DATE(1970,1,1)+(-5/24)</f>
        <v>41572.284641203703</v>
      </c>
      <c r="T754" s="12">
        <f>(((I754/60)/60)/24)+DATE(1970,1,1)+(-5/24)</f>
        <v>41602.326307870368</v>
      </c>
    </row>
    <row r="755" spans="1:20" ht="32" x14ac:dyDescent="0.2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>E755/D755*100</f>
        <v>128.02668</v>
      </c>
      <c r="P755" s="8">
        <v>69.266666670000006</v>
      </c>
      <c r="Q755" t="str">
        <f>LEFT(N755,(SEARCH("/",N755,1)-1))</f>
        <v>games</v>
      </c>
      <c r="R755" t="str">
        <f>RIGHT(N755, LEN(N755) - (SEARCH("/",N755,1)))</f>
        <v>tabletop games</v>
      </c>
      <c r="S755" s="12">
        <f>(((J755/60)/60)/24)+DATE(1970,1,1)+(-5/24)</f>
        <v>41572.750162037039</v>
      </c>
      <c r="T755" s="12">
        <f>(((I755/60)/60)/24)+DATE(1970,1,1)+(-5/24)</f>
        <v>41608.959722222222</v>
      </c>
    </row>
    <row r="756" spans="1:20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>E756/D756*100</f>
        <v>30.433333333333334</v>
      </c>
      <c r="P756" s="8">
        <v>69.266666670000006</v>
      </c>
      <c r="Q756" t="str">
        <f>LEFT(N756,(SEARCH("/",N756,1)-1))</f>
        <v>games</v>
      </c>
      <c r="R756" t="str">
        <f>RIGHT(N756, LEN(N756) - (SEARCH("/",N756,1)))</f>
        <v>video games</v>
      </c>
      <c r="S756" s="12">
        <f>(((J756/60)/60)/24)+DATE(1970,1,1)+(-5/24)</f>
        <v>41575.029097222221</v>
      </c>
      <c r="T756" s="12">
        <f>(((I756/60)/60)/24)+DATE(1970,1,1)+(-5/24)</f>
        <v>41605.070763888885</v>
      </c>
    </row>
    <row r="757" spans="1:20" ht="16" x14ac:dyDescent="0.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>E757/D757*100</f>
        <v>120.19070000000001</v>
      </c>
      <c r="P757" s="8">
        <v>69.266666670000006</v>
      </c>
      <c r="Q757" t="str">
        <f>LEFT(N757,(SEARCH("/",N757,1)-1))</f>
        <v>technology</v>
      </c>
      <c r="R757" t="str">
        <f>RIGHT(N757, LEN(N757) - (SEARCH("/",N757,1)))</f>
        <v>hardware</v>
      </c>
      <c r="S757" s="12">
        <f>(((J757/60)/60)/24)+DATE(1970,1,1)+(-5/24)</f>
        <v>41575.319016203699</v>
      </c>
      <c r="T757" s="12">
        <f>(((I757/60)/60)/24)+DATE(1970,1,1)+(-5/24)</f>
        <v>41610.749305555553</v>
      </c>
    </row>
    <row r="758" spans="1:20" ht="48" x14ac:dyDescent="0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>E758/D758*100</f>
        <v>2.666666666666667</v>
      </c>
      <c r="P758" s="8">
        <v>69.266666670000006</v>
      </c>
      <c r="Q758" t="str">
        <f>LEFT(N758,(SEARCH("/",N758,1)-1))</f>
        <v>music</v>
      </c>
      <c r="R758" t="str">
        <f>RIGHT(N758, LEN(N758) - (SEARCH("/",N758,1)))</f>
        <v>jazz</v>
      </c>
      <c r="S758" s="12">
        <f>(((J758/60)/60)/24)+DATE(1970,1,1)+(-5/24)</f>
        <v>41575.672581018516</v>
      </c>
      <c r="T758" s="12">
        <f>(((I758/60)/60)/24)+DATE(1970,1,1)+(-5/24)</f>
        <v>41605.71424768518</v>
      </c>
    </row>
    <row r="759" spans="1:20" ht="48" x14ac:dyDescent="0.2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>E759/D759*100</f>
        <v>5</v>
      </c>
      <c r="P759" s="8">
        <v>69.266666670000006</v>
      </c>
      <c r="Q759" t="str">
        <f>LEFT(N759,(SEARCH("/",N759,1)-1))</f>
        <v>film &amp; video</v>
      </c>
      <c r="R759" t="str">
        <f>RIGHT(N759, LEN(N759) - (SEARCH("/",N759,1)))</f>
        <v>animation</v>
      </c>
      <c r="S759" s="12">
        <f>(((J759/60)/60)/24)+DATE(1970,1,1)+(-5/24)</f>
        <v>41576.626180555555</v>
      </c>
      <c r="T759" s="12">
        <f>(((I759/60)/60)/24)+DATE(1970,1,1)+(-5/24)</f>
        <v>41609.667847222219</v>
      </c>
    </row>
    <row r="760" spans="1:20" ht="48" x14ac:dyDescent="0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>E760/D760*100</f>
        <v>5.3125</v>
      </c>
      <c r="P760" s="8">
        <v>69.266666670000006</v>
      </c>
      <c r="Q760" t="str">
        <f>LEFT(N760,(SEARCH("/",N760,1)-1))</f>
        <v>games</v>
      </c>
      <c r="R760" t="str">
        <f>RIGHT(N760, LEN(N760) - (SEARCH("/",N760,1)))</f>
        <v>video games</v>
      </c>
      <c r="S760" s="12">
        <f>(((J760/60)/60)/24)+DATE(1970,1,1)+(-5/24)</f>
        <v>41576.837094907409</v>
      </c>
      <c r="T760" s="12">
        <f>(((I760/60)/60)/24)+DATE(1970,1,1)+(-5/24)</f>
        <v>41617.040972222218</v>
      </c>
    </row>
    <row r="761" spans="1:20" ht="48" x14ac:dyDescent="0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>E761/D761*100</f>
        <v>5.416666666666667</v>
      </c>
      <c r="P761" s="8">
        <v>69.266666670000006</v>
      </c>
      <c r="Q761" t="str">
        <f>LEFT(N761,(SEARCH("/",N761,1)-1))</f>
        <v>music</v>
      </c>
      <c r="R761" t="str">
        <f>RIGHT(N761, LEN(N761) - (SEARCH("/",N761,1)))</f>
        <v>jazz</v>
      </c>
      <c r="S761" s="12">
        <f>(((J761/60)/60)/24)+DATE(1970,1,1)+(-5/24)</f>
        <v>41577.352951388886</v>
      </c>
      <c r="T761" s="12">
        <f>(((I761/60)/60)/24)+DATE(1970,1,1)+(-5/24)</f>
        <v>41607.39461805555</v>
      </c>
    </row>
    <row r="762" spans="1:20" ht="48" x14ac:dyDescent="0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>E762/D762*100</f>
        <v>300.47639999999996</v>
      </c>
      <c r="P762" s="8">
        <v>69.266666670000006</v>
      </c>
      <c r="Q762" t="str">
        <f>LEFT(N762,(SEARCH("/",N762,1)-1))</f>
        <v>technology</v>
      </c>
      <c r="R762" t="str">
        <f>RIGHT(N762, LEN(N762) - (SEARCH("/",N762,1)))</f>
        <v>hardware</v>
      </c>
      <c r="S762" s="12">
        <f>(((J762/60)/60)/24)+DATE(1970,1,1)+(-5/24)</f>
        <v>41578.001770833333</v>
      </c>
      <c r="T762" s="12">
        <f>(((I762/60)/60)/24)+DATE(1970,1,1)+(-5/24)</f>
        <v>41638.043437499997</v>
      </c>
    </row>
    <row r="763" spans="1:20" ht="32" x14ac:dyDescent="0.2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>E763/D763*100</f>
        <v>248.17133333333334</v>
      </c>
      <c r="P763" s="8">
        <v>69.266666670000006</v>
      </c>
      <c r="Q763" t="str">
        <f>LEFT(N763,(SEARCH("/",N763,1)-1))</f>
        <v>technology</v>
      </c>
      <c r="R763" t="str">
        <f>RIGHT(N763, LEN(N763) - (SEARCH("/",N763,1)))</f>
        <v>hardware</v>
      </c>
      <c r="S763" s="12">
        <f>(((J763/60)/60)/24)+DATE(1970,1,1)+(-5/24)</f>
        <v>41578.718784722223</v>
      </c>
      <c r="T763" s="12">
        <f>(((I763/60)/60)/24)+DATE(1970,1,1)+(-5/24)</f>
        <v>41593.760451388887</v>
      </c>
    </row>
    <row r="764" spans="1:20" ht="48" x14ac:dyDescent="0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>E764/D764*100</f>
        <v>315.13888888888891</v>
      </c>
      <c r="P764" s="8">
        <v>69.266666670000006</v>
      </c>
      <c r="Q764" t="str">
        <f>LEFT(N764,(SEARCH("/",N764,1)-1))</f>
        <v>publishing</v>
      </c>
      <c r="R764" t="str">
        <f>RIGHT(N764, LEN(N764) - (SEARCH("/",N764,1)))</f>
        <v>nonfiction</v>
      </c>
      <c r="S764" s="12">
        <f>(((J764/60)/60)/24)+DATE(1970,1,1)+(-5/24)</f>
        <v>41579.525925925926</v>
      </c>
      <c r="T764" s="12">
        <f>(((I764/60)/60)/24)+DATE(1970,1,1)+(-5/24)</f>
        <v>41598.999305555553</v>
      </c>
    </row>
    <row r="765" spans="1:20" ht="48" x14ac:dyDescent="0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>E765/D765*100</f>
        <v>202.36666666666667</v>
      </c>
      <c r="P765" s="8">
        <v>69.266666670000006</v>
      </c>
      <c r="Q765" t="str">
        <f>LEFT(N765,(SEARCH("/",N765,1)-1))</f>
        <v>music</v>
      </c>
      <c r="R765" t="str">
        <f>RIGHT(N765, LEN(N765) - (SEARCH("/",N765,1)))</f>
        <v>rock</v>
      </c>
      <c r="S765" s="12">
        <f>(((J765/60)/60)/24)+DATE(1970,1,1)+(-5/24)</f>
        <v>41579.637175925927</v>
      </c>
      <c r="T765" s="12">
        <f>(((I765/60)/60)/24)+DATE(1970,1,1)+(-5/24)</f>
        <v>41609.678842592592</v>
      </c>
    </row>
    <row r="766" spans="1:20" ht="48" x14ac:dyDescent="0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>E766/D766*100</f>
        <v>101.18750000000001</v>
      </c>
      <c r="P766" s="8">
        <v>69.266666670000006</v>
      </c>
      <c r="Q766" t="str">
        <f>LEFT(N766,(SEARCH("/",N766,1)-1))</f>
        <v>music</v>
      </c>
      <c r="R766" t="str">
        <f>RIGHT(N766, LEN(N766) - (SEARCH("/",N766,1)))</f>
        <v>rock</v>
      </c>
      <c r="S766" s="12">
        <f>(((J766/60)/60)/24)+DATE(1970,1,1)+(-5/24)</f>
        <v>41579.639664351853</v>
      </c>
      <c r="T766" s="12">
        <f>(((I766/60)/60)/24)+DATE(1970,1,1)+(-5/24)</f>
        <v>41609.681331018517</v>
      </c>
    </row>
    <row r="767" spans="1:20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>E767/D767*100</f>
        <v>107.25</v>
      </c>
      <c r="P767" s="8">
        <v>69.266666670000006</v>
      </c>
      <c r="Q767" t="str">
        <f>LEFT(N767,(SEARCH("/",N767,1)-1))</f>
        <v>film &amp; video</v>
      </c>
      <c r="R767" t="str">
        <f>RIGHT(N767, LEN(N767) - (SEARCH("/",N767,1)))</f>
        <v>shorts</v>
      </c>
      <c r="S767" s="12">
        <f>(((J767/60)/60)/24)+DATE(1970,1,1)+(-5/24)</f>
        <v>41582.875648148147</v>
      </c>
      <c r="T767" s="12">
        <f>(((I767/60)/60)/24)+DATE(1970,1,1)+(-5/24)</f>
        <v>41617.875648148147</v>
      </c>
    </row>
    <row r="768" spans="1:20" ht="48" x14ac:dyDescent="0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>E768/D768*100</f>
        <v>2.7873639500929119</v>
      </c>
      <c r="P768" s="8">
        <v>69.266666670000006</v>
      </c>
      <c r="Q768" t="str">
        <f>LEFT(N768,(SEARCH("/",N768,1)-1))</f>
        <v>music</v>
      </c>
      <c r="R768" t="str">
        <f>RIGHT(N768, LEN(N768) - (SEARCH("/",N768,1)))</f>
        <v>world music</v>
      </c>
      <c r="S768" s="12">
        <f>(((J768/60)/60)/24)+DATE(1970,1,1)+(-5/24)</f>
        <v>41582.927071759259</v>
      </c>
      <c r="T768" s="12">
        <f>(((I768/60)/60)/24)+DATE(1970,1,1)+(-5/24)</f>
        <v>41622.927071759259</v>
      </c>
    </row>
    <row r="769" spans="1:20" ht="48" x14ac:dyDescent="0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>E769/D769*100</f>
        <v>123.61333333333333</v>
      </c>
      <c r="P769" s="8">
        <v>69.266666670000006</v>
      </c>
      <c r="Q769" t="str">
        <f>LEFT(N769,(SEARCH("/",N769,1)-1))</f>
        <v>music</v>
      </c>
      <c r="R769" t="str">
        <f>RIGHT(N769, LEN(N769) - (SEARCH("/",N769,1)))</f>
        <v>rock</v>
      </c>
      <c r="S769" s="12">
        <f>(((J769/60)/60)/24)+DATE(1970,1,1)+(-5/24)</f>
        <v>41586.266840277778</v>
      </c>
      <c r="T769" s="12">
        <f>(((I769/60)/60)/24)+DATE(1970,1,1)+(-5/24)</f>
        <v>41616.999305555553</v>
      </c>
    </row>
    <row r="770" spans="1:20" ht="32" x14ac:dyDescent="0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>E770/D770*100</f>
        <v>100.80333333333333</v>
      </c>
      <c r="P770" s="8">
        <v>69.266666670000006</v>
      </c>
      <c r="Q770" t="str">
        <f>LEFT(N770,(SEARCH("/",N770,1)-1))</f>
        <v>film &amp; video</v>
      </c>
      <c r="R770" t="str">
        <f>RIGHT(N770, LEN(N770) - (SEARCH("/",N770,1)))</f>
        <v>documentary</v>
      </c>
      <c r="S770" s="12">
        <f>(((J770/60)/60)/24)+DATE(1970,1,1)+(-5/24)</f>
        <v>41589.468553240738</v>
      </c>
      <c r="T770" s="12">
        <f>(((I770/60)/60)/24)+DATE(1970,1,1)+(-5/24)</f>
        <v>41619.468553240738</v>
      </c>
    </row>
    <row r="771" spans="1:20" ht="48" x14ac:dyDescent="0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>E771/D771*100</f>
        <v>115.55</v>
      </c>
      <c r="P771" s="8">
        <v>69.266666670000006</v>
      </c>
      <c r="Q771" t="str">
        <f>LEFT(N771,(SEARCH("/",N771,1)-1))</f>
        <v>music</v>
      </c>
      <c r="R771" t="str">
        <f>RIGHT(N771, LEN(N771) - (SEARCH("/",N771,1)))</f>
        <v>indie rock</v>
      </c>
      <c r="S771" s="12">
        <f>(((J771/60)/60)/24)+DATE(1970,1,1)+(-5/24)</f>
        <v>41590.047534722216</v>
      </c>
      <c r="T771" s="12">
        <f>(((I771/60)/60)/24)+DATE(1970,1,1)+(-5/24)</f>
        <v>41620.047534722216</v>
      </c>
    </row>
    <row r="772" spans="1:20" ht="32" x14ac:dyDescent="0.2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>E772/D772*100</f>
        <v>103.01249999999999</v>
      </c>
      <c r="P772" s="8">
        <v>69.266666670000006</v>
      </c>
      <c r="Q772" t="str">
        <f>LEFT(N772,(SEARCH("/",N772,1)-1))</f>
        <v>theater</v>
      </c>
      <c r="R772" t="str">
        <f>RIGHT(N772, LEN(N772) - (SEARCH("/",N772,1)))</f>
        <v>plays</v>
      </c>
      <c r="S772" s="12">
        <f>(((J772/60)/60)/24)+DATE(1970,1,1)+(-5/24)</f>
        <v>41591.529641203699</v>
      </c>
      <c r="T772" s="12">
        <f>(((I772/60)/60)/24)+DATE(1970,1,1)+(-5/24)</f>
        <v>41620.999305555553</v>
      </c>
    </row>
    <row r="773" spans="1:20" ht="48" x14ac:dyDescent="0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>E773/D773*100</f>
        <v>100.880375</v>
      </c>
      <c r="P773" s="8">
        <v>69.266666670000006</v>
      </c>
      <c r="Q773" t="str">
        <f>LEFT(N773,(SEARCH("/",N773,1)-1))</f>
        <v>music</v>
      </c>
      <c r="R773" t="str">
        <f>RIGHT(N773, LEN(N773) - (SEARCH("/",N773,1)))</f>
        <v>indie rock</v>
      </c>
      <c r="S773" s="12">
        <f>(((J773/60)/60)/24)+DATE(1970,1,1)+(-5/24)</f>
        <v>41591.756203703699</v>
      </c>
      <c r="T773" s="12">
        <f>(((I773/60)/60)/24)+DATE(1970,1,1)+(-5/24)</f>
        <v>41640.756203703699</v>
      </c>
    </row>
    <row r="774" spans="1:20" ht="48" x14ac:dyDescent="0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>E774/D774*100</f>
        <v>107.69999999999999</v>
      </c>
      <c r="P774" s="8">
        <v>69.266666670000006</v>
      </c>
      <c r="Q774" t="str">
        <f>LEFT(N774,(SEARCH("/",N774,1)-1))</f>
        <v>music</v>
      </c>
      <c r="R774" t="str">
        <f>RIGHT(N774, LEN(N774) - (SEARCH("/",N774,1)))</f>
        <v>indie rock</v>
      </c>
      <c r="S774" s="12">
        <f>(((J774/60)/60)/24)+DATE(1970,1,1)+(-5/24)</f>
        <v>41592.873668981476</v>
      </c>
      <c r="T774" s="12">
        <f>(((I774/60)/60)/24)+DATE(1970,1,1)+(-5/24)</f>
        <v>41622.873668981476</v>
      </c>
    </row>
    <row r="775" spans="1:20" ht="48" x14ac:dyDescent="0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>E775/D775*100</f>
        <v>0</v>
      </c>
      <c r="P775" s="8">
        <v>69.266666670000006</v>
      </c>
      <c r="Q775" t="str">
        <f>LEFT(N775,(SEARCH("/",N775,1)-1))</f>
        <v>publishing</v>
      </c>
      <c r="R775" t="str">
        <f>RIGHT(N775, LEN(N775) - (SEARCH("/",N775,1)))</f>
        <v>fiction</v>
      </c>
      <c r="S775" s="12">
        <f>(((J775/60)/60)/24)+DATE(1970,1,1)+(-5/24)</f>
        <v>41593.998726851853</v>
      </c>
      <c r="T775" s="12">
        <f>(((I775/60)/60)/24)+DATE(1970,1,1)+(-5/24)</f>
        <v>41623.998726851853</v>
      </c>
    </row>
    <row r="776" spans="1:20" ht="48" x14ac:dyDescent="0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>E776/D776*100</f>
        <v>112.79999999999998</v>
      </c>
      <c r="P776" s="8">
        <v>69.266666670000006</v>
      </c>
      <c r="Q776" t="str">
        <f>LEFT(N776,(SEARCH("/",N776,1)-1))</f>
        <v>music</v>
      </c>
      <c r="R776" t="str">
        <f>RIGHT(N776, LEN(N776) - (SEARCH("/",N776,1)))</f>
        <v>pop</v>
      </c>
      <c r="S776" s="12">
        <f>(((J776/60)/60)/24)+DATE(1970,1,1)+(-5/24)</f>
        <v>41596.705104166664</v>
      </c>
      <c r="T776" s="12">
        <f>(((I776/60)/60)/24)+DATE(1970,1,1)+(-5/24)</f>
        <v>41625.291666666664</v>
      </c>
    </row>
    <row r="777" spans="1:20" ht="48" x14ac:dyDescent="0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>E777/D777*100</f>
        <v>67.55</v>
      </c>
      <c r="P777" s="8">
        <v>69.266666670000006</v>
      </c>
      <c r="Q777" t="str">
        <f>LEFT(N777,(SEARCH("/",N777,1)-1))</f>
        <v>music</v>
      </c>
      <c r="R777" t="str">
        <f>RIGHT(N777, LEN(N777) - (SEARCH("/",N777,1)))</f>
        <v>jazz</v>
      </c>
      <c r="S777" s="12">
        <f>(((J777/60)/60)/24)+DATE(1970,1,1)+(-5/24)</f>
        <v>41597.580555555556</v>
      </c>
      <c r="T777" s="12">
        <f>(((I777/60)/60)/24)+DATE(1970,1,1)+(-5/24)</f>
        <v>41627.580555555556</v>
      </c>
    </row>
    <row r="778" spans="1:20" ht="48" x14ac:dyDescent="0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>E778/D778*100</f>
        <v>101.05</v>
      </c>
      <c r="P778" s="8">
        <v>69.266666670000006</v>
      </c>
      <c r="Q778" t="str">
        <f>LEFT(N778,(SEARCH("/",N778,1)-1))</f>
        <v>film &amp; video</v>
      </c>
      <c r="R778" t="str">
        <f>RIGHT(N778, LEN(N778) - (SEARCH("/",N778,1)))</f>
        <v>documentary</v>
      </c>
      <c r="S778" s="12">
        <f>(((J778/60)/60)/24)+DATE(1970,1,1)+(-5/24)</f>
        <v>41597.967638888884</v>
      </c>
      <c r="T778" s="12">
        <f>(((I778/60)/60)/24)+DATE(1970,1,1)+(-5/24)</f>
        <v>41630</v>
      </c>
    </row>
    <row r="779" spans="1:20" ht="48" x14ac:dyDescent="0.2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>E779/D779*100</f>
        <v>120.48</v>
      </c>
      <c r="P779" s="8">
        <v>69.266666670000006</v>
      </c>
      <c r="Q779" t="str">
        <f>LEFT(N779,(SEARCH("/",N779,1)-1))</f>
        <v>publishing</v>
      </c>
      <c r="R779" t="str">
        <f>RIGHT(N779, LEN(N779) - (SEARCH("/",N779,1)))</f>
        <v>nonfiction</v>
      </c>
      <c r="S779" s="12">
        <f>(((J779/60)/60)/24)+DATE(1970,1,1)+(-5/24)</f>
        <v>41598.211712962962</v>
      </c>
      <c r="T779" s="12">
        <f>(((I779/60)/60)/24)+DATE(1970,1,1)+(-5/24)</f>
        <v>41628.211712962962</v>
      </c>
    </row>
    <row r="780" spans="1:20" ht="48" x14ac:dyDescent="0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>E780/D780*100</f>
        <v>26</v>
      </c>
      <c r="P780" s="8">
        <v>69.266666670000006</v>
      </c>
      <c r="Q780" t="str">
        <f>LEFT(N780,(SEARCH("/",N780,1)-1))</f>
        <v>games</v>
      </c>
      <c r="R780" t="str">
        <f>RIGHT(N780, LEN(N780) - (SEARCH("/",N780,1)))</f>
        <v>video games</v>
      </c>
      <c r="S780" s="12">
        <f>(((J780/60)/60)/24)+DATE(1970,1,1)+(-5/24)</f>
        <v>41599.647349537037</v>
      </c>
      <c r="T780" s="12">
        <f>(((I780/60)/60)/24)+DATE(1970,1,1)+(-5/24)</f>
        <v>41629.647349537037</v>
      </c>
    </row>
    <row r="781" spans="1:20" ht="48" x14ac:dyDescent="0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>E781/D781*100</f>
        <v>154.05897142857143</v>
      </c>
      <c r="P781" s="8">
        <v>69.266666670000006</v>
      </c>
      <c r="Q781" t="str">
        <f>LEFT(N781,(SEARCH("/",N781,1)-1))</f>
        <v>music</v>
      </c>
      <c r="R781" t="str">
        <f>RIGHT(N781, LEN(N781) - (SEARCH("/",N781,1)))</f>
        <v>rock</v>
      </c>
      <c r="S781" s="12">
        <f>(((J781/60)/60)/24)+DATE(1970,1,1)+(-5/24)</f>
        <v>41600.330324074072</v>
      </c>
      <c r="T781" s="12">
        <f>(((I781/60)/60)/24)+DATE(1970,1,1)+(-5/24)</f>
        <v>41645.330324074072</v>
      </c>
    </row>
    <row r="782" spans="1:20" ht="48" x14ac:dyDescent="0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>E782/D782*100</f>
        <v>199.215125</v>
      </c>
      <c r="P782" s="8">
        <v>69.266666670000006</v>
      </c>
      <c r="Q782" t="str">
        <f>LEFT(N782,(SEARCH("/",N782,1)-1))</f>
        <v>technology</v>
      </c>
      <c r="R782" t="str">
        <f>RIGHT(N782, LEN(N782) - (SEARCH("/",N782,1)))</f>
        <v>hardware</v>
      </c>
      <c r="S782" s="12">
        <f>(((J782/60)/60)/24)+DATE(1970,1,1)+(-5/24)</f>
        <v>41603.125335648147</v>
      </c>
      <c r="T782" s="12">
        <f>(((I782/60)/60)/24)+DATE(1970,1,1)+(-5/24)</f>
        <v>41633.125335648147</v>
      </c>
    </row>
    <row r="783" spans="1:20" ht="48" x14ac:dyDescent="0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>E783/D783*100</f>
        <v>130.36250000000001</v>
      </c>
      <c r="P783" s="8">
        <v>69.266666670000006</v>
      </c>
      <c r="Q783" t="str">
        <f>LEFT(N783,(SEARCH("/",N783,1)-1))</f>
        <v>technology</v>
      </c>
      <c r="R783" t="str">
        <f>RIGHT(N783, LEN(N783) - (SEARCH("/",N783,1)))</f>
        <v>hardware</v>
      </c>
      <c r="S783" s="12">
        <f>(((J783/60)/60)/24)+DATE(1970,1,1)+(-5/24)</f>
        <v>41603.814085648148</v>
      </c>
      <c r="T783" s="12">
        <f>(((I783/60)/60)/24)+DATE(1970,1,1)+(-5/24)</f>
        <v>41633.814085648148</v>
      </c>
    </row>
    <row r="784" spans="1:20" ht="48" x14ac:dyDescent="0.2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>E784/D784*100</f>
        <v>41.4</v>
      </c>
      <c r="P784" s="8">
        <v>69.266666670000006</v>
      </c>
      <c r="Q784" t="str">
        <f>LEFT(N784,(SEARCH("/",N784,1)-1))</f>
        <v>publishing</v>
      </c>
      <c r="R784" t="str">
        <f>RIGHT(N784, LEN(N784) - (SEARCH("/",N784,1)))</f>
        <v>fiction</v>
      </c>
      <c r="S784" s="12">
        <f>(((J784/60)/60)/24)+DATE(1970,1,1)+(-5/24)</f>
        <v>41604.788124999999</v>
      </c>
      <c r="T784" s="12">
        <f>(((I784/60)/60)/24)+DATE(1970,1,1)+(-5/24)</f>
        <v>41634.788124999999</v>
      </c>
    </row>
    <row r="785" spans="1:20" ht="48" x14ac:dyDescent="0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>E785/D785*100</f>
        <v>1.02</v>
      </c>
      <c r="P785" s="8">
        <v>69.266666670000006</v>
      </c>
      <c r="Q785" t="str">
        <f>LEFT(N785,(SEARCH("/",N785,1)-1))</f>
        <v>film &amp; video</v>
      </c>
      <c r="R785" t="str">
        <f>RIGHT(N785, LEN(N785) - (SEARCH("/",N785,1)))</f>
        <v>animation</v>
      </c>
      <c r="S785" s="12">
        <f>(((J785/60)/60)/24)+DATE(1970,1,1)+(-5/24)</f>
        <v>41604.959363425922</v>
      </c>
      <c r="T785" s="12">
        <f>(((I785/60)/60)/24)+DATE(1970,1,1)+(-5/24)</f>
        <v>41654.958333333328</v>
      </c>
    </row>
    <row r="786" spans="1:20" ht="48" x14ac:dyDescent="0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>E786/D786*100</f>
        <v>170.65217391304347</v>
      </c>
      <c r="P786" s="8">
        <v>69.266666670000006</v>
      </c>
      <c r="Q786" t="str">
        <f>LEFT(N786,(SEARCH("/",N786,1)-1))</f>
        <v>music</v>
      </c>
      <c r="R786" t="str">
        <f>RIGHT(N786, LEN(N786) - (SEARCH("/",N786,1)))</f>
        <v>indie rock</v>
      </c>
      <c r="S786" s="12">
        <f>(((J786/60)/60)/24)+DATE(1970,1,1)+(-5/24)</f>
        <v>41605.660115740735</v>
      </c>
      <c r="T786" s="12">
        <f>(((I786/60)/60)/24)+DATE(1970,1,1)+(-5/24)</f>
        <v>41639.083333333328</v>
      </c>
    </row>
    <row r="787" spans="1:20" ht="32" x14ac:dyDescent="0.2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>E787/D787*100</f>
        <v>101.25</v>
      </c>
      <c r="P787" s="8">
        <v>69.266666670000006</v>
      </c>
      <c r="Q787" t="str">
        <f>LEFT(N787,(SEARCH("/",N787,1)-1))</f>
        <v>music</v>
      </c>
      <c r="R787" t="str">
        <f>RIGHT(N787, LEN(N787) - (SEARCH("/",N787,1)))</f>
        <v>rock</v>
      </c>
      <c r="S787" s="12">
        <f>(((J787/60)/60)/24)+DATE(1970,1,1)+(-5/24)</f>
        <v>41607.622523148144</v>
      </c>
      <c r="T787" s="12">
        <f>(((I787/60)/60)/24)+DATE(1970,1,1)+(-5/24)</f>
        <v>41640.018055555556</v>
      </c>
    </row>
    <row r="788" spans="1:20" ht="48" x14ac:dyDescent="0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>E788/D788*100</f>
        <v>108.71389999999998</v>
      </c>
      <c r="P788" s="8">
        <v>69.266666670000006</v>
      </c>
      <c r="Q788" t="str">
        <f>LEFT(N788,(SEARCH("/",N788,1)-1))</f>
        <v>theater</v>
      </c>
      <c r="R788" t="str">
        <f>RIGHT(N788, LEN(N788) - (SEARCH("/",N788,1)))</f>
        <v>spaces</v>
      </c>
      <c r="S788" s="12">
        <f>(((J788/60)/60)/24)+DATE(1970,1,1)+(-5/24)</f>
        <v>41610.586087962962</v>
      </c>
      <c r="T788" s="12">
        <f>(((I788/60)/60)/24)+DATE(1970,1,1)+(-5/24)</f>
        <v>41637.124305555553</v>
      </c>
    </row>
    <row r="789" spans="1:20" ht="48" x14ac:dyDescent="0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>E789/D789*100</f>
        <v>246.0608</v>
      </c>
      <c r="P789" s="8">
        <v>69.266666670000006</v>
      </c>
      <c r="Q789" t="str">
        <f>LEFT(N789,(SEARCH("/",N789,1)-1))</f>
        <v>technology</v>
      </c>
      <c r="R789" t="str">
        <f>RIGHT(N789, LEN(N789) - (SEARCH("/",N789,1)))</f>
        <v>hardware</v>
      </c>
      <c r="S789" s="12">
        <f>(((J789/60)/60)/24)+DATE(1970,1,1)+(-5/24)</f>
        <v>41611.709340277775</v>
      </c>
      <c r="T789" s="12">
        <f>(((I789/60)/60)/24)+DATE(1970,1,1)+(-5/24)</f>
        <v>41654.583333333328</v>
      </c>
    </row>
    <row r="790" spans="1:20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>E790/D790*100</f>
        <v>104.67999999999999</v>
      </c>
      <c r="P790" s="8">
        <v>69.266666670000006</v>
      </c>
      <c r="Q790" t="str">
        <f>LEFT(N790,(SEARCH("/",N790,1)-1))</f>
        <v>film &amp; video</v>
      </c>
      <c r="R790" t="str">
        <f>RIGHT(N790, LEN(N790) - (SEARCH("/",N790,1)))</f>
        <v>documentary</v>
      </c>
      <c r="S790" s="12">
        <f>(((J790/60)/60)/24)+DATE(1970,1,1)+(-5/24)</f>
        <v>41611.891909722224</v>
      </c>
      <c r="T790" s="12">
        <f>(((I790/60)/60)/24)+DATE(1970,1,1)+(-5/24)</f>
        <v>41641.125</v>
      </c>
    </row>
    <row r="791" spans="1:20" ht="48" x14ac:dyDescent="0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>E791/D791*100</f>
        <v>113.51849999999999</v>
      </c>
      <c r="P791" s="8">
        <v>69.266666670000006</v>
      </c>
      <c r="Q791" t="str">
        <f>LEFT(N791,(SEARCH("/",N791,1)-1))</f>
        <v>film &amp; video</v>
      </c>
      <c r="R791" t="str">
        <f>RIGHT(N791, LEN(N791) - (SEARCH("/",N791,1)))</f>
        <v>shorts</v>
      </c>
      <c r="S791" s="12">
        <f>(((J791/60)/60)/24)+DATE(1970,1,1)+(-5/24)</f>
        <v>41612.703854166662</v>
      </c>
      <c r="T791" s="12">
        <f>(((I791/60)/60)/24)+DATE(1970,1,1)+(-5/24)</f>
        <v>41635.999305555553</v>
      </c>
    </row>
    <row r="792" spans="1:20" ht="48" x14ac:dyDescent="0.2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>E792/D792*100</f>
        <v>6.3092592592592585</v>
      </c>
      <c r="P792" s="8">
        <v>69.266666670000006</v>
      </c>
      <c r="Q792" t="str">
        <f>LEFT(N792,(SEARCH("/",N792,1)-1))</f>
        <v>games</v>
      </c>
      <c r="R792" t="str">
        <f>RIGHT(N792, LEN(N792) - (SEARCH("/",N792,1)))</f>
        <v>video games</v>
      </c>
      <c r="S792" s="12">
        <f>(((J792/60)/60)/24)+DATE(1970,1,1)+(-5/24)</f>
        <v>41612.964641203704</v>
      </c>
      <c r="T792" s="12">
        <f>(((I792/60)/60)/24)+DATE(1970,1,1)+(-5/24)</f>
        <v>41642.964641203704</v>
      </c>
    </row>
    <row r="793" spans="1:20" ht="48" x14ac:dyDescent="0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>E793/D793*100</f>
        <v>2.4</v>
      </c>
      <c r="P793" s="8">
        <v>69.266666670000006</v>
      </c>
      <c r="Q793" t="str">
        <f>LEFT(N793,(SEARCH("/",N793,1)-1))</f>
        <v>publishing</v>
      </c>
      <c r="R793" t="str">
        <f>RIGHT(N793, LEN(N793) - (SEARCH("/",N793,1)))</f>
        <v>fiction</v>
      </c>
      <c r="S793" s="12">
        <f>(((J793/60)/60)/24)+DATE(1970,1,1)+(-5/24)</f>
        <v>41614.354861111111</v>
      </c>
      <c r="T793" s="12">
        <f>(((I793/60)/60)/24)+DATE(1970,1,1)+(-5/24)</f>
        <v>41644.354861111111</v>
      </c>
    </row>
    <row r="794" spans="1:20" ht="48" x14ac:dyDescent="0.2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>E794/D794*100</f>
        <v>105.81826105905425</v>
      </c>
      <c r="P794" s="8">
        <v>69.266666670000006</v>
      </c>
      <c r="Q794" t="str">
        <f>LEFT(N794,(SEARCH("/",N794,1)-1))</f>
        <v>games</v>
      </c>
      <c r="R794" t="str">
        <f>RIGHT(N794, LEN(N794) - (SEARCH("/",N794,1)))</f>
        <v>tabletop games</v>
      </c>
      <c r="S794" s="12">
        <f>(((J794/60)/60)/24)+DATE(1970,1,1)+(-5/24)</f>
        <v>41614.443159722221</v>
      </c>
      <c r="T794" s="12">
        <f>(((I794/60)/60)/24)+DATE(1970,1,1)+(-5/24)</f>
        <v>41644.443159722221</v>
      </c>
    </row>
    <row r="795" spans="1:20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>E795/D795*100</f>
        <v>0.1111111111111111</v>
      </c>
      <c r="P795" s="8">
        <v>69.266666670000006</v>
      </c>
      <c r="Q795" t="str">
        <f>LEFT(N795,(SEARCH("/",N795,1)-1))</f>
        <v>music</v>
      </c>
      <c r="R795" t="str">
        <f>RIGHT(N795, LEN(N795) - (SEARCH("/",N795,1)))</f>
        <v>jazz</v>
      </c>
      <c r="S795" s="12">
        <f>(((J795/60)/60)/24)+DATE(1970,1,1)+(-5/24)</f>
        <v>41615.819421296292</v>
      </c>
      <c r="T795" s="12">
        <f>(((I795/60)/60)/24)+DATE(1970,1,1)+(-5/24)</f>
        <v>41645.819421296292</v>
      </c>
    </row>
    <row r="796" spans="1:20" ht="32" x14ac:dyDescent="0.2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>E796/D796*100</f>
        <v>101.48571428571429</v>
      </c>
      <c r="P796" s="8">
        <v>69.266666670000006</v>
      </c>
      <c r="Q796" t="str">
        <f>LEFT(N796,(SEARCH("/",N796,1)-1))</f>
        <v>technology</v>
      </c>
      <c r="R796" t="str">
        <f>RIGHT(N796, LEN(N796) - (SEARCH("/",N796,1)))</f>
        <v>space exploration</v>
      </c>
      <c r="S796" s="12">
        <f>(((J796/60)/60)/24)+DATE(1970,1,1)+(-5/24)</f>
        <v>41617.704328703701</v>
      </c>
      <c r="T796" s="12">
        <f>(((I796/60)/60)/24)+DATE(1970,1,1)+(-5/24)</f>
        <v>41631.704328703701</v>
      </c>
    </row>
    <row r="797" spans="1:20" ht="32" x14ac:dyDescent="0.2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>E797/D797*100</f>
        <v>108.74999999999999</v>
      </c>
      <c r="P797" s="8">
        <v>69.266666670000006</v>
      </c>
      <c r="Q797" t="str">
        <f>LEFT(N797,(SEARCH("/",N797,1)-1))</f>
        <v>music</v>
      </c>
      <c r="R797" t="str">
        <f>RIGHT(N797, LEN(N797) - (SEARCH("/",N797,1)))</f>
        <v>rock</v>
      </c>
      <c r="S797" s="12">
        <f>(((J797/60)/60)/24)+DATE(1970,1,1)+(-5/24)</f>
        <v>41619.789976851847</v>
      </c>
      <c r="T797" s="12">
        <f>(((I797/60)/60)/24)+DATE(1970,1,1)+(-5/24)</f>
        <v>41628.988888888889</v>
      </c>
    </row>
    <row r="798" spans="1:20" ht="32" x14ac:dyDescent="0.2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>E798/D798*100</f>
        <v>100.47368421052632</v>
      </c>
      <c r="P798" s="8">
        <v>69.266666670000006</v>
      </c>
      <c r="Q798" t="str">
        <f>LEFT(N798,(SEARCH("/",N798,1)-1))</f>
        <v>music</v>
      </c>
      <c r="R798" t="str">
        <f>RIGHT(N798, LEN(N798) - (SEARCH("/",N798,1)))</f>
        <v>rock</v>
      </c>
      <c r="S798" s="12">
        <f>(((J798/60)/60)/24)+DATE(1970,1,1)+(-5/24)</f>
        <v>41620.668344907404</v>
      </c>
      <c r="T798" s="12">
        <f>(((I798/60)/60)/24)+DATE(1970,1,1)+(-5/24)</f>
        <v>41650.668344907404</v>
      </c>
    </row>
    <row r="799" spans="1:20" ht="48" x14ac:dyDescent="0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>E799/D799*100</f>
        <v>10.48</v>
      </c>
      <c r="P799" s="8">
        <v>69.266666670000006</v>
      </c>
      <c r="Q799" t="str">
        <f>LEFT(N799,(SEARCH("/",N799,1)-1))</f>
        <v>publishing</v>
      </c>
      <c r="R799" t="str">
        <f>RIGHT(N799, LEN(N799) - (SEARCH("/",N799,1)))</f>
        <v>children's books</v>
      </c>
      <c r="S799" s="12">
        <f>(((J799/60)/60)/24)+DATE(1970,1,1)+(-5/24)</f>
        <v>41620.692141203705</v>
      </c>
      <c r="T799" s="12">
        <f>(((I799/60)/60)/24)+DATE(1970,1,1)+(-5/24)</f>
        <v>41650.692141203705</v>
      </c>
    </row>
    <row r="800" spans="1:20" ht="32" x14ac:dyDescent="0.2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>E800/D800*100</f>
        <v>1.6666666666666668E-3</v>
      </c>
      <c r="P800" s="8">
        <v>69.266666670000006</v>
      </c>
      <c r="Q800" t="str">
        <f>LEFT(N800,(SEARCH("/",N800,1)-1))</f>
        <v>film &amp; video</v>
      </c>
      <c r="R800" t="str">
        <f>RIGHT(N800, LEN(N800) - (SEARCH("/",N800,1)))</f>
        <v>animation</v>
      </c>
      <c r="S800" s="12">
        <f>(((J800/60)/60)/24)+DATE(1970,1,1)+(-5/24)</f>
        <v>41620.723078703704</v>
      </c>
      <c r="T800" s="12">
        <f>(((I800/60)/60)/24)+DATE(1970,1,1)+(-5/24)</f>
        <v>41680.723078703704</v>
      </c>
    </row>
    <row r="801" spans="1:20" ht="48" x14ac:dyDescent="0.2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>E801/D801*100</f>
        <v>114.39999999999999</v>
      </c>
      <c r="P801" s="8">
        <v>69.266666670000006</v>
      </c>
      <c r="Q801" t="str">
        <f>LEFT(N801,(SEARCH("/",N801,1)-1))</f>
        <v>music</v>
      </c>
      <c r="R801" t="str">
        <f>RIGHT(N801, LEN(N801) - (SEARCH("/",N801,1)))</f>
        <v>indie rock</v>
      </c>
      <c r="S801" s="12">
        <f>(((J801/60)/60)/24)+DATE(1970,1,1)+(-5/24)</f>
        <v>41626.552719907406</v>
      </c>
      <c r="T801" s="12">
        <f>(((I801/60)/60)/24)+DATE(1970,1,1)+(-5/24)</f>
        <v>41654.606249999997</v>
      </c>
    </row>
    <row r="802" spans="1:20" ht="16" x14ac:dyDescent="0.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>E802/D802*100</f>
        <v>100.06666666666666</v>
      </c>
      <c r="P802" s="8">
        <v>69.266666670000006</v>
      </c>
      <c r="Q802" t="str">
        <f>LEFT(N802,(SEARCH("/",N802,1)-1))</f>
        <v>music</v>
      </c>
      <c r="R802" t="str">
        <f>RIGHT(N802, LEN(N802) - (SEARCH("/",N802,1)))</f>
        <v>rock</v>
      </c>
      <c r="S802" s="12">
        <f>(((J802/60)/60)/24)+DATE(1970,1,1)+(-5/24)</f>
        <v>41626.707951388889</v>
      </c>
      <c r="T802" s="12">
        <f>(((I802/60)/60)/24)+DATE(1970,1,1)+(-5/24)</f>
        <v>41646.880555555552</v>
      </c>
    </row>
    <row r="803" spans="1:20" ht="32" x14ac:dyDescent="0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>E803/D803*100</f>
        <v>103.77499999999999</v>
      </c>
      <c r="P803" s="8">
        <v>69.266666670000006</v>
      </c>
      <c r="Q803" t="str">
        <f>LEFT(N803,(SEARCH("/",N803,1)-1))</f>
        <v>music</v>
      </c>
      <c r="R803" t="str">
        <f>RIGHT(N803, LEN(N803) - (SEARCH("/",N803,1)))</f>
        <v>rock</v>
      </c>
      <c r="S803" s="12">
        <f>(((J803/60)/60)/24)+DATE(1970,1,1)+(-5/24)</f>
        <v>41628.625347222223</v>
      </c>
      <c r="T803" s="12">
        <f>(((I803/60)/60)/24)+DATE(1970,1,1)+(-5/24)</f>
        <v>41658.625347222223</v>
      </c>
    </row>
    <row r="804" spans="1:20" ht="32" x14ac:dyDescent="0.2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>E804/D804*100</f>
        <v>106.01933333333334</v>
      </c>
      <c r="P804" s="8">
        <v>69.266666670000006</v>
      </c>
      <c r="Q804" t="str">
        <f>LEFT(N804,(SEARCH("/",N804,1)-1))</f>
        <v>film &amp; video</v>
      </c>
      <c r="R804" t="str">
        <f>RIGHT(N804, LEN(N804) - (SEARCH("/",N804,1)))</f>
        <v>shorts</v>
      </c>
      <c r="S804" s="12">
        <f>(((J804/60)/60)/24)+DATE(1970,1,1)+(-5/24)</f>
        <v>41631.694432870368</v>
      </c>
      <c r="T804" s="12">
        <f>(((I804/60)/60)/24)+DATE(1970,1,1)+(-5/24)</f>
        <v>41661.694432870368</v>
      </c>
    </row>
    <row r="805" spans="1:20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>E805/D805*100</f>
        <v>0</v>
      </c>
      <c r="P805" s="8">
        <v>69.266666670000006</v>
      </c>
      <c r="Q805" t="str">
        <f>LEFT(N805,(SEARCH("/",N805,1)-1))</f>
        <v>film &amp; video</v>
      </c>
      <c r="R805" t="str">
        <f>RIGHT(N805, LEN(N805) - (SEARCH("/",N805,1)))</f>
        <v>animation</v>
      </c>
      <c r="S805" s="12">
        <f>(((J805/60)/60)/24)+DATE(1970,1,1)+(-5/24)</f>
        <v>41634.506840277776</v>
      </c>
      <c r="T805" s="12">
        <f>(((I805/60)/60)/24)+DATE(1970,1,1)+(-5/24)</f>
        <v>41664.506840277776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E806/D806*100</f>
        <v>100</v>
      </c>
      <c r="P806" s="8">
        <v>69.266666670000006</v>
      </c>
      <c r="Q806" t="str">
        <f>LEFT(N806,(SEARCH("/",N806,1)-1))</f>
        <v>music</v>
      </c>
      <c r="R806" t="str">
        <f>RIGHT(N806, LEN(N806) - (SEARCH("/",N806,1)))</f>
        <v>rock</v>
      </c>
      <c r="S806" s="12">
        <f>(((J806/60)/60)/24)+DATE(1970,1,1)+(-5/24)</f>
        <v>41634.588680555549</v>
      </c>
      <c r="T806" s="12">
        <f>(((I806/60)/60)/24)+DATE(1970,1,1)+(-5/24)</f>
        <v>41670.584027777775</v>
      </c>
    </row>
    <row r="807" spans="1:20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>E807/D807*100</f>
        <v>101.25</v>
      </c>
      <c r="P807" s="8">
        <v>69.266666670000006</v>
      </c>
      <c r="Q807" t="str">
        <f>LEFT(N807,(SEARCH("/",N807,1)-1))</f>
        <v>music</v>
      </c>
      <c r="R807" t="str">
        <f>RIGHT(N807, LEN(N807) - (SEARCH("/",N807,1)))</f>
        <v>rock</v>
      </c>
      <c r="S807" s="12">
        <f>(((J807/60)/60)/24)+DATE(1970,1,1)+(-5/24)</f>
        <v>41638.134571759256</v>
      </c>
      <c r="T807" s="12">
        <f>(((I807/60)/60)/24)+DATE(1970,1,1)+(-5/24)</f>
        <v>41668.134571759256</v>
      </c>
    </row>
    <row r="808" spans="1:20" ht="48" x14ac:dyDescent="0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>E808/D808*100</f>
        <v>0</v>
      </c>
      <c r="P808" s="8">
        <v>69.266666670000006</v>
      </c>
      <c r="Q808" t="str">
        <f>LEFT(N808,(SEARCH("/",N808,1)-1))</f>
        <v>music</v>
      </c>
      <c r="R808" t="str">
        <f>RIGHT(N808, LEN(N808) - (SEARCH("/",N808,1)))</f>
        <v>jazz</v>
      </c>
      <c r="S808" s="12">
        <f>(((J808/60)/60)/24)+DATE(1970,1,1)+(-5/24)</f>
        <v>41641.796817129631</v>
      </c>
      <c r="T808" s="12">
        <f>(((I808/60)/60)/24)+DATE(1970,1,1)+(-5/24)</f>
        <v>41662.796817129631</v>
      </c>
    </row>
    <row r="809" spans="1:20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>E809/D809*100</f>
        <v>4.7</v>
      </c>
      <c r="P809" s="8">
        <v>69.266666670000006</v>
      </c>
      <c r="Q809" t="str">
        <f>LEFT(N809,(SEARCH("/",N809,1)-1))</f>
        <v>publishing</v>
      </c>
      <c r="R809" t="str">
        <f>RIGHT(N809, LEN(N809) - (SEARCH("/",N809,1)))</f>
        <v>fiction</v>
      </c>
      <c r="S809" s="12">
        <f>(((J809/60)/60)/24)+DATE(1970,1,1)+(-5/24)</f>
        <v>41642.543124999997</v>
      </c>
      <c r="T809" s="12">
        <f>(((I809/60)/60)/24)+DATE(1970,1,1)+(-5/24)</f>
        <v>41672.543124999997</v>
      </c>
    </row>
    <row r="810" spans="1:20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>E810/D810*100</f>
        <v>2.1129899999999995</v>
      </c>
      <c r="P810" s="8">
        <v>69.266666670000006</v>
      </c>
      <c r="Q810" t="str">
        <f>LEFT(N810,(SEARCH("/",N810,1)-1))</f>
        <v>games</v>
      </c>
      <c r="R810" t="str">
        <f>RIGHT(N810, LEN(N810) - (SEARCH("/",N810,1)))</f>
        <v>video games</v>
      </c>
      <c r="S810" s="12">
        <f>(((J810/60)/60)/24)+DATE(1970,1,1)+(-5/24)</f>
        <v>41643.27884259259</v>
      </c>
      <c r="T810" s="12">
        <f>(((I810/60)/60)/24)+DATE(1970,1,1)+(-5/24)</f>
        <v>41673.27884259259</v>
      </c>
    </row>
    <row r="811" spans="1:20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>E811/D811*100</f>
        <v>6.8000000000000005E-2</v>
      </c>
      <c r="P811" s="8">
        <v>69.266666670000006</v>
      </c>
      <c r="Q811" t="str">
        <f>LEFT(N811,(SEARCH("/",N811,1)-1))</f>
        <v>games</v>
      </c>
      <c r="R811" t="str">
        <f>RIGHT(N811, LEN(N811) - (SEARCH("/",N811,1)))</f>
        <v>video games</v>
      </c>
      <c r="S811" s="12">
        <f>(((J811/60)/60)/24)+DATE(1970,1,1)+(-5/24)</f>
        <v>41645.623807870368</v>
      </c>
      <c r="T811" s="12">
        <f>(((I811/60)/60)/24)+DATE(1970,1,1)+(-5/24)</f>
        <v>41675.623807870368</v>
      </c>
    </row>
    <row r="812" spans="1:20" ht="32" x14ac:dyDescent="0.2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>E812/D812*100</f>
        <v>103.66666666666666</v>
      </c>
      <c r="P812" s="8">
        <v>69.266666670000006</v>
      </c>
      <c r="Q812" t="str">
        <f>LEFT(N812,(SEARCH("/",N812,1)-1))</f>
        <v>music</v>
      </c>
      <c r="R812" t="str">
        <f>RIGHT(N812, LEN(N812) - (SEARCH("/",N812,1)))</f>
        <v>rock</v>
      </c>
      <c r="S812" s="12">
        <f>(((J812/60)/60)/24)+DATE(1970,1,1)+(-5/24)</f>
        <v>41645.658946759257</v>
      </c>
      <c r="T812" s="12">
        <f>(((I812/60)/60)/24)+DATE(1970,1,1)+(-5/24)</f>
        <v>41690.658946759257</v>
      </c>
    </row>
    <row r="813" spans="1:20" ht="48" x14ac:dyDescent="0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>E813/D813*100</f>
        <v>103.09142857142857</v>
      </c>
      <c r="P813" s="8">
        <v>69.266666670000006</v>
      </c>
      <c r="Q813" t="str">
        <f>LEFT(N813,(SEARCH("/",N813,1)-1))</f>
        <v>film &amp; video</v>
      </c>
      <c r="R813" t="str">
        <f>RIGHT(N813, LEN(N813) - (SEARCH("/",N813,1)))</f>
        <v>documentary</v>
      </c>
      <c r="S813" s="12">
        <f>(((J813/60)/60)/24)+DATE(1970,1,1)+(-5/24)</f>
        <v>41646.419699074075</v>
      </c>
      <c r="T813" s="12">
        <f>(((I813/60)/60)/24)+DATE(1970,1,1)+(-5/24)</f>
        <v>41675.752777777772</v>
      </c>
    </row>
    <row r="814" spans="1:20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>E814/D814*100</f>
        <v>292.50166666666667</v>
      </c>
      <c r="P814" s="8">
        <v>69.266666670000006</v>
      </c>
      <c r="Q814" t="str">
        <f>LEFT(N814,(SEARCH("/",N814,1)-1))</f>
        <v>music</v>
      </c>
      <c r="R814" t="str">
        <f>RIGHT(N814, LEN(N814) - (SEARCH("/",N814,1)))</f>
        <v>electronic music</v>
      </c>
      <c r="S814" s="12">
        <f>(((J814/60)/60)/24)+DATE(1970,1,1)+(-5/24)</f>
        <v>41646.58388888889</v>
      </c>
      <c r="T814" s="12">
        <f>(((I814/60)/60)/24)+DATE(1970,1,1)+(-5/24)</f>
        <v>41676.58388888889</v>
      </c>
    </row>
    <row r="815" spans="1:20" ht="32" x14ac:dyDescent="0.2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>E815/D815*100</f>
        <v>0.8</v>
      </c>
      <c r="P815" s="8">
        <v>69.266666670000006</v>
      </c>
      <c r="Q815" t="str">
        <f>LEFT(N815,(SEARCH("/",N815,1)-1))</f>
        <v>games</v>
      </c>
      <c r="R815" t="str">
        <f>RIGHT(N815, LEN(N815) - (SEARCH("/",N815,1)))</f>
        <v>video games</v>
      </c>
      <c r="S815" s="12">
        <f>(((J815/60)/60)/24)+DATE(1970,1,1)+(-5/24)</f>
        <v>41647.42392361111</v>
      </c>
      <c r="T815" s="12">
        <f>(((I815/60)/60)/24)+DATE(1970,1,1)+(-5/24)</f>
        <v>41667.42392361111</v>
      </c>
    </row>
    <row r="816" spans="1:20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>E816/D816*100</f>
        <v>120.21700000000001</v>
      </c>
      <c r="P816" s="8">
        <v>69.266666670000006</v>
      </c>
      <c r="Q816" t="str">
        <f>LEFT(N816,(SEARCH("/",N816,1)-1))</f>
        <v>film &amp; video</v>
      </c>
      <c r="R816" t="str">
        <f>RIGHT(N816, LEN(N816) - (SEARCH("/",N816,1)))</f>
        <v>documentary</v>
      </c>
      <c r="S816" s="12">
        <f>(((J816/60)/60)/24)+DATE(1970,1,1)+(-5/24)</f>
        <v>41648.187858796293</v>
      </c>
      <c r="T816" s="12">
        <f>(((I816/60)/60)/24)+DATE(1970,1,1)+(-5/24)</f>
        <v>41678.187858796293</v>
      </c>
    </row>
    <row r="817" spans="1:20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>E817/D817*100</f>
        <v>0.1</v>
      </c>
      <c r="P817" s="8">
        <v>69.266666670000006</v>
      </c>
      <c r="Q817" t="str">
        <f>LEFT(N817,(SEARCH("/",N817,1)-1))</f>
        <v>film &amp; video</v>
      </c>
      <c r="R817" t="str">
        <f>RIGHT(N817, LEN(N817) - (SEARCH("/",N817,1)))</f>
        <v>animation</v>
      </c>
      <c r="S817" s="12">
        <f>(((J817/60)/60)/24)+DATE(1970,1,1)+(-5/24)</f>
        <v>41649.806724537033</v>
      </c>
      <c r="T817" s="12">
        <f>(((I817/60)/60)/24)+DATE(1970,1,1)+(-5/24)</f>
        <v>41679.806724537033</v>
      </c>
    </row>
    <row r="818" spans="1:20" ht="48" x14ac:dyDescent="0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>E818/D818*100</f>
        <v>1.4166666666666665</v>
      </c>
      <c r="P818" s="8">
        <v>69.266666670000006</v>
      </c>
      <c r="Q818" t="str">
        <f>LEFT(N818,(SEARCH("/",N818,1)-1))</f>
        <v>publishing</v>
      </c>
      <c r="R818" t="str">
        <f>RIGHT(N818, LEN(N818) - (SEARCH("/",N818,1)))</f>
        <v>art books</v>
      </c>
      <c r="S818" s="12">
        <f>(((J818/60)/60)/24)+DATE(1970,1,1)+(-5/24)</f>
        <v>41652.534155092588</v>
      </c>
      <c r="T818" s="12">
        <f>(((I818/60)/60)/24)+DATE(1970,1,1)+(-5/24)</f>
        <v>41712.492488425924</v>
      </c>
    </row>
    <row r="819" spans="1:20" ht="48" x14ac:dyDescent="0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>E819/D819*100</f>
        <v>0.79200000000000004</v>
      </c>
      <c r="P819" s="8">
        <v>69.266666670000006</v>
      </c>
      <c r="Q819" t="str">
        <f>LEFT(N819,(SEARCH("/",N819,1)-1))</f>
        <v>film &amp; video</v>
      </c>
      <c r="R819" t="str">
        <f>RIGHT(N819, LEN(N819) - (SEARCH("/",N819,1)))</f>
        <v>animation</v>
      </c>
      <c r="S819" s="12">
        <f>(((J819/60)/60)/24)+DATE(1970,1,1)+(-5/24)</f>
        <v>41654.73842592592</v>
      </c>
      <c r="T819" s="12">
        <f>(((I819/60)/60)/24)+DATE(1970,1,1)+(-5/24)</f>
        <v>41684.73842592592</v>
      </c>
    </row>
    <row r="820" spans="1:20" ht="48" x14ac:dyDescent="0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>E820/D820*100</f>
        <v>133.46666666666667</v>
      </c>
      <c r="P820" s="8">
        <v>69.266666670000006</v>
      </c>
      <c r="Q820" t="str">
        <f>LEFT(N820,(SEARCH("/",N820,1)-1))</f>
        <v>music</v>
      </c>
      <c r="R820" t="str">
        <f>RIGHT(N820, LEN(N820) - (SEARCH("/",N820,1)))</f>
        <v>rock</v>
      </c>
      <c r="S820" s="12">
        <f>(((J820/60)/60)/24)+DATE(1970,1,1)+(-5/24)</f>
        <v>41655.500972222217</v>
      </c>
      <c r="T820" s="12">
        <f>(((I820/60)/60)/24)+DATE(1970,1,1)+(-5/24)</f>
        <v>41676.500972222217</v>
      </c>
    </row>
    <row r="821" spans="1:20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>E821/D821*100</f>
        <v>125.41538461538462</v>
      </c>
      <c r="P821" s="8">
        <v>69.266666670000006</v>
      </c>
      <c r="Q821" t="str">
        <f>LEFT(N821,(SEARCH("/",N821,1)-1))</f>
        <v>music</v>
      </c>
      <c r="R821" t="str">
        <f>RIGHT(N821, LEN(N821) - (SEARCH("/",N821,1)))</f>
        <v>rock</v>
      </c>
      <c r="S821" s="12">
        <f>(((J821/60)/60)/24)+DATE(1970,1,1)+(-5/24)</f>
        <v>41656.554305555554</v>
      </c>
      <c r="T821" s="12">
        <f>(((I821/60)/60)/24)+DATE(1970,1,1)+(-5/24)</f>
        <v>41686.554305555554</v>
      </c>
    </row>
    <row r="822" spans="1:20" ht="16" x14ac:dyDescent="0.2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>E822/D822*100</f>
        <v>101</v>
      </c>
      <c r="P822" s="8">
        <v>69.266666670000006</v>
      </c>
      <c r="Q822" t="str">
        <f>LEFT(N822,(SEARCH("/",N822,1)-1))</f>
        <v>music</v>
      </c>
      <c r="R822" t="str">
        <f>RIGHT(N822, LEN(N822) - (SEARCH("/",N822,1)))</f>
        <v>rock</v>
      </c>
      <c r="S822" s="12">
        <f>(((J822/60)/60)/24)+DATE(1970,1,1)+(-5/24)</f>
        <v>41657.715474537035</v>
      </c>
      <c r="T822" s="12">
        <f>(((I822/60)/60)/24)+DATE(1970,1,1)+(-5/24)</f>
        <v>41687.715474537035</v>
      </c>
    </row>
    <row r="823" spans="1:20" ht="48" x14ac:dyDescent="0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>E823/D823*100</f>
        <v>120</v>
      </c>
      <c r="P823" s="8">
        <v>69.266666670000006</v>
      </c>
      <c r="Q823" t="str">
        <f>LEFT(N823,(SEARCH("/",N823,1)-1))</f>
        <v>film &amp; video</v>
      </c>
      <c r="R823" t="str">
        <f>RIGHT(N823, LEN(N823) - (SEARCH("/",N823,1)))</f>
        <v>documentary</v>
      </c>
      <c r="S823" s="12">
        <f>(((J823/60)/60)/24)+DATE(1970,1,1)+(-5/24)</f>
        <v>41657.77674768518</v>
      </c>
      <c r="T823" s="12">
        <f>(((I823/60)/60)/24)+DATE(1970,1,1)+(-5/24)</f>
        <v>41699.512499999997</v>
      </c>
    </row>
    <row r="824" spans="1:20" ht="48" x14ac:dyDescent="0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>E824/D824*100</f>
        <v>2647.0250000000001</v>
      </c>
      <c r="P824" s="8">
        <v>69.266666670000006</v>
      </c>
      <c r="Q824" t="str">
        <f>LEFT(N824,(SEARCH("/",N824,1)-1))</f>
        <v>games</v>
      </c>
      <c r="R824" t="str">
        <f>RIGHT(N824, LEN(N824) - (SEARCH("/",N824,1)))</f>
        <v>tabletop games</v>
      </c>
      <c r="S824" s="12">
        <f>(((J824/60)/60)/24)+DATE(1970,1,1)+(-5/24)</f>
        <v>41660.500196759262</v>
      </c>
      <c r="T824" s="12">
        <f>(((I824/60)/60)/24)+DATE(1970,1,1)+(-5/24)</f>
        <v>41691.541666666664</v>
      </c>
    </row>
    <row r="825" spans="1:20" ht="48" x14ac:dyDescent="0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>E825/D825*100</f>
        <v>4.7E-2</v>
      </c>
      <c r="P825" s="8">
        <v>69.266666670000006</v>
      </c>
      <c r="Q825" t="str">
        <f>LEFT(N825,(SEARCH("/",N825,1)-1))</f>
        <v>games</v>
      </c>
      <c r="R825" t="str">
        <f>RIGHT(N825, LEN(N825) - (SEARCH("/",N825,1)))</f>
        <v>video games</v>
      </c>
      <c r="S825" s="12">
        <f>(((J825/60)/60)/24)+DATE(1970,1,1)+(-5/24)</f>
        <v>41660.584224537037</v>
      </c>
      <c r="T825" s="12">
        <f>(((I825/60)/60)/24)+DATE(1970,1,1)+(-5/24)</f>
        <v>41700.584224537037</v>
      </c>
    </row>
    <row r="826" spans="1:20" ht="48" x14ac:dyDescent="0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>E826/D826*100</f>
        <v>2.7</v>
      </c>
      <c r="P826" s="8">
        <v>69.266666670000006</v>
      </c>
      <c r="Q826" t="str">
        <f>LEFT(N826,(SEARCH("/",N826,1)-1))</f>
        <v>games</v>
      </c>
      <c r="R826" t="str">
        <f>RIGHT(N826, LEN(N826) - (SEARCH("/",N826,1)))</f>
        <v>video games</v>
      </c>
      <c r="S826" s="12">
        <f>(((J826/60)/60)/24)+DATE(1970,1,1)+(-5/24)</f>
        <v>41661.172708333332</v>
      </c>
      <c r="T826" s="12">
        <f>(((I826/60)/60)/24)+DATE(1970,1,1)+(-5/24)</f>
        <v>41689.172708333332</v>
      </c>
    </row>
    <row r="827" spans="1:20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>E827/D827*100</f>
        <v>102.592</v>
      </c>
      <c r="P827" s="8">
        <v>69.266666670000006</v>
      </c>
      <c r="Q827" t="str">
        <f>LEFT(N827,(SEARCH("/",N827,1)-1))</f>
        <v>film &amp; video</v>
      </c>
      <c r="R827" t="str">
        <f>RIGHT(N827, LEN(N827) - (SEARCH("/",N827,1)))</f>
        <v>documentary</v>
      </c>
      <c r="S827" s="12">
        <f>(((J827/60)/60)/24)+DATE(1970,1,1)+(-5/24)</f>
        <v>41661.839166666665</v>
      </c>
      <c r="T827" s="12">
        <f>(((I827/60)/60)/24)+DATE(1970,1,1)+(-5/24)</f>
        <v>41691.839166666665</v>
      </c>
    </row>
    <row r="828" spans="1:20" ht="32" x14ac:dyDescent="0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>E828/D828*100</f>
        <v>118.39999999999999</v>
      </c>
      <c r="P828" s="8">
        <v>69.266666670000006</v>
      </c>
      <c r="Q828" t="str">
        <f>LEFT(N828,(SEARCH("/",N828,1)-1))</f>
        <v>music</v>
      </c>
      <c r="R828" t="str">
        <f>RIGHT(N828, LEN(N828) - (SEARCH("/",N828,1)))</f>
        <v>pop</v>
      </c>
      <c r="S828" s="12">
        <f>(((J828/60)/60)/24)+DATE(1970,1,1)+(-5/24)</f>
        <v>41662.646655092591</v>
      </c>
      <c r="T828" s="12">
        <f>(((I828/60)/60)/24)+DATE(1970,1,1)+(-5/24)</f>
        <v>41676.646655092591</v>
      </c>
    </row>
    <row r="829" spans="1:20" ht="64" x14ac:dyDescent="0.2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>E829/D829*100</f>
        <v>119.6</v>
      </c>
      <c r="P829" s="8">
        <v>69.266666670000006</v>
      </c>
      <c r="Q829" t="str">
        <f>LEFT(N829,(SEARCH("/",N829,1)-1))</f>
        <v>games</v>
      </c>
      <c r="R829" t="str">
        <f>RIGHT(N829, LEN(N829) - (SEARCH("/",N829,1)))</f>
        <v>tabletop games</v>
      </c>
      <c r="S829" s="12">
        <f>(((J829/60)/60)/24)+DATE(1970,1,1)+(-5/24)</f>
        <v>41663.292326388888</v>
      </c>
      <c r="T829" s="12">
        <f>(((I829/60)/60)/24)+DATE(1970,1,1)+(-5/24)</f>
        <v>41693.292326388888</v>
      </c>
    </row>
    <row r="830" spans="1:20" ht="64" x14ac:dyDescent="0.2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>E830/D830*100</f>
        <v>127.16666666666667</v>
      </c>
      <c r="P830" s="8">
        <v>69.266666670000006</v>
      </c>
      <c r="Q830" t="str">
        <f>LEFT(N830,(SEARCH("/",N830,1)-1))</f>
        <v>film &amp; video</v>
      </c>
      <c r="R830" t="str">
        <f>RIGHT(N830, LEN(N830) - (SEARCH("/",N830,1)))</f>
        <v>shorts</v>
      </c>
      <c r="S830" s="12">
        <f>(((J830/60)/60)/24)+DATE(1970,1,1)+(-5/24)</f>
        <v>41663.36100694444</v>
      </c>
      <c r="T830" s="12">
        <f>(((I830/60)/60)/24)+DATE(1970,1,1)+(-5/24)</f>
        <v>41693.36100694444</v>
      </c>
    </row>
    <row r="831" spans="1:20" ht="48" x14ac:dyDescent="0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>E831/D831*100</f>
        <v>70.199999999999989</v>
      </c>
      <c r="P831" s="8">
        <v>69.266666670000006</v>
      </c>
      <c r="Q831" t="str">
        <f>LEFT(N831,(SEARCH("/",N831,1)-1))</f>
        <v>publishing</v>
      </c>
      <c r="R831" t="str">
        <f>RIGHT(N831, LEN(N831) - (SEARCH("/",N831,1)))</f>
        <v>fiction</v>
      </c>
      <c r="S831" s="12">
        <f>(((J831/60)/60)/24)+DATE(1970,1,1)+(-5/24)</f>
        <v>41663.571967592587</v>
      </c>
      <c r="T831" s="12">
        <f>(((I831/60)/60)/24)+DATE(1970,1,1)+(-5/24)</f>
        <v>41693.571967592587</v>
      </c>
    </row>
    <row r="832" spans="1:20" ht="48" x14ac:dyDescent="0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>E832/D832*100</f>
        <v>101.53333333333335</v>
      </c>
      <c r="P832" s="8">
        <v>69.266666670000006</v>
      </c>
      <c r="Q832" t="str">
        <f>LEFT(N832,(SEARCH("/",N832,1)-1))</f>
        <v>music</v>
      </c>
      <c r="R832" t="str">
        <f>RIGHT(N832, LEN(N832) - (SEARCH("/",N832,1)))</f>
        <v>rock</v>
      </c>
      <c r="S832" s="12">
        <f>(((J832/60)/60)/24)+DATE(1970,1,1)+(-5/24)</f>
        <v>41664.475775462961</v>
      </c>
      <c r="T832" s="12">
        <f>(((I832/60)/60)/24)+DATE(1970,1,1)+(-5/24)</f>
        <v>41694.475775462961</v>
      </c>
    </row>
    <row r="833" spans="1:20" ht="48" x14ac:dyDescent="0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>E833/D833*100</f>
        <v>113.66666666666667</v>
      </c>
      <c r="P833" s="8">
        <v>69.266666670000006</v>
      </c>
      <c r="Q833" t="str">
        <f>LEFT(N833,(SEARCH("/",N833,1)-1))</f>
        <v>music</v>
      </c>
      <c r="R833" t="str">
        <f>RIGHT(N833, LEN(N833) - (SEARCH("/",N833,1)))</f>
        <v>rock</v>
      </c>
      <c r="S833" s="12">
        <f>(((J833/60)/60)/24)+DATE(1970,1,1)+(-5/24)</f>
        <v>41666.63449074074</v>
      </c>
      <c r="T833" s="12">
        <f>(((I833/60)/60)/24)+DATE(1970,1,1)+(-5/24)</f>
        <v>41696.63449074074</v>
      </c>
    </row>
    <row r="834" spans="1:20" ht="48" x14ac:dyDescent="0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>E834/D834*100</f>
        <v>520.73254999999995</v>
      </c>
      <c r="P834" s="8">
        <v>69.266666670000006</v>
      </c>
      <c r="Q834" t="str">
        <f>LEFT(N834,(SEARCH("/",N834,1)-1))</f>
        <v>food</v>
      </c>
      <c r="R834" t="str">
        <f>RIGHT(N834, LEN(N834) - (SEARCH("/",N834,1)))</f>
        <v>small batch</v>
      </c>
      <c r="S834" s="12">
        <f>(((J834/60)/60)/24)+DATE(1970,1,1)+(-5/24)</f>
        <v>41666.716377314813</v>
      </c>
      <c r="T834" s="12">
        <f>(((I834/60)/60)/24)+DATE(1970,1,1)+(-5/24)</f>
        <v>41706.716377314813</v>
      </c>
    </row>
    <row r="835" spans="1:20" ht="48" x14ac:dyDescent="0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>E835/D835*100</f>
        <v>122.39999999999999</v>
      </c>
      <c r="P835" s="8">
        <v>69.266666670000006</v>
      </c>
      <c r="Q835" t="str">
        <f>LEFT(N835,(SEARCH("/",N835,1)-1))</f>
        <v>publishing</v>
      </c>
      <c r="R835" t="str">
        <f>RIGHT(N835, LEN(N835) - (SEARCH("/",N835,1)))</f>
        <v>nonfiction</v>
      </c>
      <c r="S835" s="12">
        <f>(((J835/60)/60)/24)+DATE(1970,1,1)+(-5/24)</f>
        <v>41667.066979166666</v>
      </c>
      <c r="T835" s="12">
        <f>(((I835/60)/60)/24)+DATE(1970,1,1)+(-5/24)</f>
        <v>41684.625</v>
      </c>
    </row>
    <row r="836" spans="1:20" ht="48" x14ac:dyDescent="0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>E836/D836*100</f>
        <v>354.62</v>
      </c>
      <c r="P836" s="8">
        <v>69.266666670000006</v>
      </c>
      <c r="Q836" t="str">
        <f>LEFT(N836,(SEARCH("/",N836,1)-1))</f>
        <v>technology</v>
      </c>
      <c r="R836" t="str">
        <f>RIGHT(N836, LEN(N836) - (SEARCH("/",N836,1)))</f>
        <v>space exploration</v>
      </c>
      <c r="S836" s="12">
        <f>(((J836/60)/60)/24)+DATE(1970,1,1)+(-5/24)</f>
        <v>41667.614953703705</v>
      </c>
      <c r="T836" s="12">
        <f>(((I836/60)/60)/24)+DATE(1970,1,1)+(-5/24)</f>
        <v>41697.75</v>
      </c>
    </row>
    <row r="837" spans="1:20" ht="48" x14ac:dyDescent="0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>E837/D837*100</f>
        <v>103.97333333333334</v>
      </c>
      <c r="P837" s="8">
        <v>69.266666670000006</v>
      </c>
      <c r="Q837" t="str">
        <f>LEFT(N837,(SEARCH("/",N837,1)-1))</f>
        <v>film &amp; video</v>
      </c>
      <c r="R837" t="str">
        <f>RIGHT(N837, LEN(N837) - (SEARCH("/",N837,1)))</f>
        <v>documentary</v>
      </c>
      <c r="S837" s="12">
        <f>(((J837/60)/60)/24)+DATE(1970,1,1)+(-5/24)</f>
        <v>41668.398136574069</v>
      </c>
      <c r="T837" s="12">
        <f>(((I837/60)/60)/24)+DATE(1970,1,1)+(-5/24)</f>
        <v>41698.398136574069</v>
      </c>
    </row>
    <row r="838" spans="1:20" ht="48" x14ac:dyDescent="0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>E838/D838*100</f>
        <v>4.117647058823529</v>
      </c>
      <c r="P838" s="8">
        <v>69.266666670000006</v>
      </c>
      <c r="Q838" t="str">
        <f>LEFT(N838,(SEARCH("/",N838,1)-1))</f>
        <v>publishing</v>
      </c>
      <c r="R838" t="str">
        <f>RIGHT(N838, LEN(N838) - (SEARCH("/",N838,1)))</f>
        <v>art books</v>
      </c>
      <c r="S838" s="12">
        <f>(((J838/60)/60)/24)+DATE(1970,1,1)+(-5/24)</f>
        <v>41671.728530092587</v>
      </c>
      <c r="T838" s="12">
        <f>(((I838/60)/60)/24)+DATE(1970,1,1)+(-5/24)</f>
        <v>41686.791666666664</v>
      </c>
    </row>
    <row r="839" spans="1:20" ht="48" x14ac:dyDescent="0.2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>E839/D839*100</f>
        <v>181.53547058823528</v>
      </c>
      <c r="P839" s="8">
        <v>69.266666670000006</v>
      </c>
      <c r="Q839" t="str">
        <f>LEFT(N839,(SEARCH("/",N839,1)-1))</f>
        <v>film &amp; video</v>
      </c>
      <c r="R839" t="str">
        <f>RIGHT(N839, LEN(N839) - (SEARCH("/",N839,1)))</f>
        <v>documentary</v>
      </c>
      <c r="S839" s="12">
        <f>(((J839/60)/60)/24)+DATE(1970,1,1)+(-5/24)</f>
        <v>41673.854745370365</v>
      </c>
      <c r="T839" s="12">
        <f>(((I839/60)/60)/24)+DATE(1970,1,1)+(-5/24)</f>
        <v>41705.749305555553</v>
      </c>
    </row>
    <row r="840" spans="1:20" ht="32" x14ac:dyDescent="0.2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>E840/D840*100</f>
        <v>107.65957446808511</v>
      </c>
      <c r="P840" s="8">
        <v>69.266666670000006</v>
      </c>
      <c r="Q840" t="str">
        <f>LEFT(N840,(SEARCH("/",N840,1)-1))</f>
        <v>film &amp; video</v>
      </c>
      <c r="R840" t="str">
        <f>RIGHT(N840, LEN(N840) - (SEARCH("/",N840,1)))</f>
        <v>documentary</v>
      </c>
      <c r="S840" s="12">
        <f>(((J840/60)/60)/24)+DATE(1970,1,1)+(-5/24)</f>
        <v>41673.876608796294</v>
      </c>
      <c r="T840" s="12">
        <f>(((I840/60)/60)/24)+DATE(1970,1,1)+(-5/24)</f>
        <v>41703.876608796294</v>
      </c>
    </row>
    <row r="841" spans="1:20" ht="48" x14ac:dyDescent="0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>E841/D841*100</f>
        <v>102.49999999999999</v>
      </c>
      <c r="P841" s="8">
        <v>69.266666670000006</v>
      </c>
      <c r="Q841" t="str">
        <f>LEFT(N841,(SEARCH("/",N841,1)-1))</f>
        <v>music</v>
      </c>
      <c r="R841" t="str">
        <f>RIGHT(N841, LEN(N841) - (SEARCH("/",N841,1)))</f>
        <v>rock</v>
      </c>
      <c r="S841" s="12">
        <f>(((J841/60)/60)/24)+DATE(1970,1,1)+(-5/24)</f>
        <v>41674.941192129627</v>
      </c>
      <c r="T841" s="12">
        <f>(((I841/60)/60)/24)+DATE(1970,1,1)+(-5/24)</f>
        <v>41714.899525462963</v>
      </c>
    </row>
    <row r="842" spans="1:20" ht="48" x14ac:dyDescent="0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>E842/D842*100</f>
        <v>6.5500000000000007</v>
      </c>
      <c r="P842" s="8">
        <v>69.266666670000006</v>
      </c>
      <c r="Q842" t="str">
        <f>LEFT(N842,(SEARCH("/",N842,1)-1))</f>
        <v>music</v>
      </c>
      <c r="R842" t="str">
        <f>RIGHT(N842, LEN(N842) - (SEARCH("/",N842,1)))</f>
        <v>jazz</v>
      </c>
      <c r="S842" s="12">
        <f>(((J842/60)/60)/24)+DATE(1970,1,1)+(-5/24)</f>
        <v>41680.151643518519</v>
      </c>
      <c r="T842" s="12">
        <f>(((I842/60)/60)/24)+DATE(1970,1,1)+(-5/24)</f>
        <v>41714.708333333328</v>
      </c>
    </row>
    <row r="843" spans="1:20" ht="48" x14ac:dyDescent="0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>E843/D843*100</f>
        <v>102.45669291338582</v>
      </c>
      <c r="P843" s="8">
        <v>69.266666670000006</v>
      </c>
      <c r="Q843" t="str">
        <f>LEFT(N843,(SEARCH("/",N843,1)-1))</f>
        <v>music</v>
      </c>
      <c r="R843" t="str">
        <f>RIGHT(N843, LEN(N843) - (SEARCH("/",N843,1)))</f>
        <v>indie rock</v>
      </c>
      <c r="S843" s="12">
        <f>(((J843/60)/60)/24)+DATE(1970,1,1)+(-5/24)</f>
        <v>41680.375069444446</v>
      </c>
      <c r="T843" s="12">
        <f>(((I843/60)/60)/24)+DATE(1970,1,1)+(-5/24)</f>
        <v>41702.666666666664</v>
      </c>
    </row>
    <row r="844" spans="1:20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>E844/D844*100</f>
        <v>0</v>
      </c>
      <c r="P844" s="8">
        <v>69.266666670000006</v>
      </c>
      <c r="Q844" t="str">
        <f>LEFT(N844,(SEARCH("/",N844,1)-1))</f>
        <v>music</v>
      </c>
      <c r="R844" t="str">
        <f>RIGHT(N844, LEN(N844) - (SEARCH("/",N844,1)))</f>
        <v>jazz</v>
      </c>
      <c r="S844" s="12">
        <f>(((J844/60)/60)/24)+DATE(1970,1,1)+(-5/24)</f>
        <v>41680.981365740736</v>
      </c>
      <c r="T844" s="12">
        <f>(((I844/60)/60)/24)+DATE(1970,1,1)+(-5/24)</f>
        <v>41710.939699074072</v>
      </c>
    </row>
    <row r="845" spans="1:20" ht="48" x14ac:dyDescent="0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>E845/D845*100</f>
        <v>126.85294117647059</v>
      </c>
      <c r="P845" s="8">
        <v>69.266666670000006</v>
      </c>
      <c r="Q845" t="str">
        <f>LEFT(N845,(SEARCH("/",N845,1)-1))</f>
        <v>music</v>
      </c>
      <c r="R845" t="str">
        <f>RIGHT(N845, LEN(N845) - (SEARCH("/",N845,1)))</f>
        <v>pop</v>
      </c>
      <c r="S845" s="12">
        <f>(((J845/60)/60)/24)+DATE(1970,1,1)+(-5/24)</f>
        <v>41681.862245370365</v>
      </c>
      <c r="T845" s="12">
        <f>(((I845/60)/60)/24)+DATE(1970,1,1)+(-5/24)</f>
        <v>41709.082638888889</v>
      </c>
    </row>
    <row r="846" spans="1:20" ht="48" x14ac:dyDescent="0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>E846/D846*100</f>
        <v>110.77157238734421</v>
      </c>
      <c r="P846" s="8">
        <v>69.266666670000006</v>
      </c>
      <c r="Q846" t="str">
        <f>LEFT(N846,(SEARCH("/",N846,1)-1))</f>
        <v>music</v>
      </c>
      <c r="R846" t="str">
        <f>RIGHT(N846, LEN(N846) - (SEARCH("/",N846,1)))</f>
        <v>rock</v>
      </c>
      <c r="S846" s="12">
        <f>(((J846/60)/60)/24)+DATE(1970,1,1)+(-5/24)</f>
        <v>41681.890856481477</v>
      </c>
      <c r="T846" s="12">
        <f>(((I846/60)/60)/24)+DATE(1970,1,1)+(-5/24)</f>
        <v>41721.849189814813</v>
      </c>
    </row>
    <row r="847" spans="1:20" ht="48" x14ac:dyDescent="0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>E847/D847*100</f>
        <v>0.43939393939393934</v>
      </c>
      <c r="P847" s="8">
        <v>69.266666670000006</v>
      </c>
      <c r="Q847" t="str">
        <f>LEFT(N847,(SEARCH("/",N847,1)-1))</f>
        <v>film &amp; video</v>
      </c>
      <c r="R847" t="str">
        <f>RIGHT(N847, LEN(N847) - (SEARCH("/",N847,1)))</f>
        <v>animation</v>
      </c>
      <c r="S847" s="12">
        <f>(((J847/60)/60)/24)+DATE(1970,1,1)+(-5/24)</f>
        <v>41682.028136574074</v>
      </c>
      <c r="T847" s="12">
        <f>(((I847/60)/60)/24)+DATE(1970,1,1)+(-5/24)</f>
        <v>41711.986469907402</v>
      </c>
    </row>
    <row r="848" spans="1:20" ht="32" x14ac:dyDescent="0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>E848/D848*100</f>
        <v>105.15384615384616</v>
      </c>
      <c r="P848" s="8">
        <v>69.266666670000006</v>
      </c>
      <c r="Q848" t="str">
        <f>LEFT(N848,(SEARCH("/",N848,1)-1))</f>
        <v>film &amp; video</v>
      </c>
      <c r="R848" t="str">
        <f>RIGHT(N848, LEN(N848) - (SEARCH("/",N848,1)))</f>
        <v>shorts</v>
      </c>
      <c r="S848" s="12">
        <f>(((J848/60)/60)/24)+DATE(1970,1,1)+(-5/24)</f>
        <v>41682.597569444442</v>
      </c>
      <c r="T848" s="12">
        <f>(((I848/60)/60)/24)+DATE(1970,1,1)+(-5/24)</f>
        <v>41705.597569444442</v>
      </c>
    </row>
    <row r="849" spans="1:20" ht="48" x14ac:dyDescent="0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>E849/D849*100</f>
        <v>0.16666666666666669</v>
      </c>
      <c r="P849" s="8">
        <v>69.266666670000006</v>
      </c>
      <c r="Q849" t="str">
        <f>LEFT(N849,(SEARCH("/",N849,1)-1))</f>
        <v>games</v>
      </c>
      <c r="R849" t="str">
        <f>RIGHT(N849, LEN(N849) - (SEARCH("/",N849,1)))</f>
        <v>video games</v>
      </c>
      <c r="S849" s="12">
        <f>(((J849/60)/60)/24)+DATE(1970,1,1)+(-5/24)</f>
        <v>41683.62394675926</v>
      </c>
      <c r="T849" s="12">
        <f>(((I849/60)/60)/24)+DATE(1970,1,1)+(-5/24)</f>
        <v>41713.582280092589</v>
      </c>
    </row>
    <row r="850" spans="1:20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>E850/D850*100</f>
        <v>10.411249999999999</v>
      </c>
      <c r="P850" s="8">
        <v>69.266666670000006</v>
      </c>
      <c r="Q850" t="str">
        <f>LEFT(N850,(SEARCH("/",N850,1)-1))</f>
        <v>publishing</v>
      </c>
      <c r="R850" t="str">
        <f>RIGHT(N850, LEN(N850) - (SEARCH("/",N850,1)))</f>
        <v>children's books</v>
      </c>
      <c r="S850" s="12">
        <f>(((J850/60)/60)/24)+DATE(1970,1,1)+(-5/24)</f>
        <v>41686.496874999997</v>
      </c>
      <c r="T850" s="12">
        <f>(((I850/60)/60)/24)+DATE(1970,1,1)+(-5/24)</f>
        <v>41716.455208333333</v>
      </c>
    </row>
    <row r="851" spans="1:20" ht="48" x14ac:dyDescent="0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>E851/D851*100</f>
        <v>149.74666666666667</v>
      </c>
      <c r="P851" s="8">
        <v>69.266666670000006</v>
      </c>
      <c r="Q851" t="str">
        <f>LEFT(N851,(SEARCH("/",N851,1)-1))</f>
        <v>technology</v>
      </c>
      <c r="R851" t="str">
        <f>RIGHT(N851, LEN(N851) - (SEARCH("/",N851,1)))</f>
        <v>hardware</v>
      </c>
      <c r="S851" s="12">
        <f>(((J851/60)/60)/24)+DATE(1970,1,1)+(-5/24)</f>
        <v>41688.941678240735</v>
      </c>
      <c r="T851" s="12">
        <f>(((I851/60)/60)/24)+DATE(1970,1,1)+(-5/24)</f>
        <v>41748.900011574071</v>
      </c>
    </row>
    <row r="852" spans="1:20" ht="48" x14ac:dyDescent="0.2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>E852/D852*100</f>
        <v>110.71428571428572</v>
      </c>
      <c r="P852" s="8">
        <v>69.266666670000006</v>
      </c>
      <c r="Q852" t="str">
        <f>LEFT(N852,(SEARCH("/",N852,1)-1))</f>
        <v>publishing</v>
      </c>
      <c r="R852" t="str">
        <f>RIGHT(N852, LEN(N852) - (SEARCH("/",N852,1)))</f>
        <v>nonfiction</v>
      </c>
      <c r="S852" s="12">
        <f>(((J852/60)/60)/24)+DATE(1970,1,1)+(-5/24)</f>
        <v>41689.709629629629</v>
      </c>
      <c r="T852" s="12">
        <f>(((I852/60)/60)/24)+DATE(1970,1,1)+(-5/24)</f>
        <v>41719.667962962958</v>
      </c>
    </row>
    <row r="853" spans="1:20" ht="32" x14ac:dyDescent="0.2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>E853/D853*100</f>
        <v>119</v>
      </c>
      <c r="P853" s="8">
        <v>69.266666670000006</v>
      </c>
      <c r="Q853" t="str">
        <f>LEFT(N853,(SEARCH("/",N853,1)-1))</f>
        <v>music</v>
      </c>
      <c r="R853" t="str">
        <f>RIGHT(N853, LEN(N853) - (SEARCH("/",N853,1)))</f>
        <v>rock</v>
      </c>
      <c r="S853" s="12">
        <f>(((J853/60)/60)/24)+DATE(1970,1,1)+(-5/24)</f>
        <v>41691.875810185185</v>
      </c>
      <c r="T853" s="12">
        <f>(((I853/60)/60)/24)+DATE(1970,1,1)+(-5/24)</f>
        <v>41726.833333333328</v>
      </c>
    </row>
    <row r="854" spans="1:20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>E854/D854*100</f>
        <v>0.159</v>
      </c>
      <c r="P854" s="8">
        <v>69.266666670000006</v>
      </c>
      <c r="Q854" t="str">
        <f>LEFT(N854,(SEARCH("/",N854,1)-1))</f>
        <v>games</v>
      </c>
      <c r="R854" t="str">
        <f>RIGHT(N854, LEN(N854) - (SEARCH("/",N854,1)))</f>
        <v>video games</v>
      </c>
      <c r="S854" s="12">
        <f>(((J854/60)/60)/24)+DATE(1970,1,1)+(-5/24)</f>
        <v>41691.927395833329</v>
      </c>
      <c r="T854" s="12">
        <f>(((I854/60)/60)/24)+DATE(1970,1,1)+(-5/24)</f>
        <v>41721.885729166665</v>
      </c>
    </row>
    <row r="855" spans="1:20" ht="48" x14ac:dyDescent="0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>E855/D855*100</f>
        <v>122.00090909090908</v>
      </c>
      <c r="P855" s="8">
        <v>69.266666670000006</v>
      </c>
      <c r="Q855" t="str">
        <f>LEFT(N855,(SEARCH("/",N855,1)-1))</f>
        <v>music</v>
      </c>
      <c r="R855" t="str">
        <f>RIGHT(N855, LEN(N855) - (SEARCH("/",N855,1)))</f>
        <v>metal</v>
      </c>
      <c r="S855" s="12">
        <f>(((J855/60)/60)/24)+DATE(1970,1,1)+(-5/24)</f>
        <v>41694.183506944442</v>
      </c>
      <c r="T855" s="12">
        <f>(((I855/60)/60)/24)+DATE(1970,1,1)+(-5/24)</f>
        <v>41708.375</v>
      </c>
    </row>
    <row r="856" spans="1:20" ht="48" x14ac:dyDescent="0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>E856/D856*100</f>
        <v>105.07333333333332</v>
      </c>
      <c r="P856" s="8">
        <v>69.266666670000006</v>
      </c>
      <c r="Q856" t="str">
        <f>LEFT(N856,(SEARCH("/",N856,1)-1))</f>
        <v>music</v>
      </c>
      <c r="R856" t="str">
        <f>RIGHT(N856, LEN(N856) - (SEARCH("/",N856,1)))</f>
        <v>rock</v>
      </c>
      <c r="S856" s="12">
        <f>(((J856/60)/60)/24)+DATE(1970,1,1)+(-5/24)</f>
        <v>41694.632326388884</v>
      </c>
      <c r="T856" s="12">
        <f>(((I856/60)/60)/24)+DATE(1970,1,1)+(-5/24)</f>
        <v>41724.59065972222</v>
      </c>
    </row>
    <row r="857" spans="1:20" ht="48" x14ac:dyDescent="0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>E857/D857*100</f>
        <v>326.92</v>
      </c>
      <c r="P857" s="8">
        <v>69.266666670000006</v>
      </c>
      <c r="Q857" t="str">
        <f>LEFT(N857,(SEARCH("/",N857,1)-1))</f>
        <v>games</v>
      </c>
      <c r="R857" t="str">
        <f>RIGHT(N857, LEN(N857) - (SEARCH("/",N857,1)))</f>
        <v>tabletop games</v>
      </c>
      <c r="S857" s="12">
        <f>(((J857/60)/60)/24)+DATE(1970,1,1)+(-5/24)</f>
        <v>41694.808449074073</v>
      </c>
      <c r="T857" s="12">
        <f>(((I857/60)/60)/24)+DATE(1970,1,1)+(-5/24)</f>
        <v>41724.766782407409</v>
      </c>
    </row>
    <row r="858" spans="1:20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>E858/D858*100</f>
        <v>108.66</v>
      </c>
      <c r="P858" s="8">
        <v>69.266666670000006</v>
      </c>
      <c r="Q858" t="str">
        <f>LEFT(N858,(SEARCH("/",N858,1)-1))</f>
        <v>music</v>
      </c>
      <c r="R858" t="str">
        <f>RIGHT(N858, LEN(N858) - (SEARCH("/",N858,1)))</f>
        <v>indie rock</v>
      </c>
      <c r="S858" s="12">
        <f>(((J858/60)/60)/24)+DATE(1970,1,1)+(-5/24)</f>
        <v>41696.608796296292</v>
      </c>
      <c r="T858" s="12">
        <f>(((I858/60)/60)/24)+DATE(1970,1,1)+(-5/24)</f>
        <v>41731.567129629628</v>
      </c>
    </row>
    <row r="859" spans="1:20" ht="48" x14ac:dyDescent="0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>E859/D859*100</f>
        <v>103.29622222222221</v>
      </c>
      <c r="P859" s="8">
        <v>69.266666670000006</v>
      </c>
      <c r="Q859" t="str">
        <f>LEFT(N859,(SEARCH("/",N859,1)-1))</f>
        <v>film &amp; video</v>
      </c>
      <c r="R859" t="str">
        <f>RIGHT(N859, LEN(N859) - (SEARCH("/",N859,1)))</f>
        <v>shorts</v>
      </c>
      <c r="S859" s="12">
        <f>(((J859/60)/60)/24)+DATE(1970,1,1)+(-5/24)</f>
        <v>41701.693483796291</v>
      </c>
      <c r="T859" s="12">
        <f>(((I859/60)/60)/24)+DATE(1970,1,1)+(-5/24)</f>
        <v>41720.791666666664</v>
      </c>
    </row>
    <row r="860" spans="1:20" ht="64" x14ac:dyDescent="0.2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>E860/D860*100</f>
        <v>11.892727272727273</v>
      </c>
      <c r="P860" s="8">
        <v>69.266666670000006</v>
      </c>
      <c r="Q860" t="str">
        <f>LEFT(N860,(SEARCH("/",N860,1)-1))</f>
        <v>film &amp; video</v>
      </c>
      <c r="R860" t="str">
        <f>RIGHT(N860, LEN(N860) - (SEARCH("/",N860,1)))</f>
        <v>animation</v>
      </c>
      <c r="S860" s="12">
        <f>(((J860/60)/60)/24)+DATE(1970,1,1)+(-5/24)</f>
        <v>41703.513645833329</v>
      </c>
      <c r="T860" s="12">
        <f>(((I860/60)/60)/24)+DATE(1970,1,1)+(-5/24)</f>
        <v>41748.471979166665</v>
      </c>
    </row>
    <row r="861" spans="1:20" ht="48" x14ac:dyDescent="0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>E861/D861*100</f>
        <v>2.4222222222222221</v>
      </c>
      <c r="P861" s="8">
        <v>69.266666670000006</v>
      </c>
      <c r="Q861" t="str">
        <f>LEFT(N861,(SEARCH("/",N861,1)-1))</f>
        <v>games</v>
      </c>
      <c r="R861" t="str">
        <f>RIGHT(N861, LEN(N861) - (SEARCH("/",N861,1)))</f>
        <v>video games</v>
      </c>
      <c r="S861" s="12">
        <f>(((J861/60)/60)/24)+DATE(1970,1,1)+(-5/24)</f>
        <v>41703.958090277774</v>
      </c>
      <c r="T861" s="12">
        <f>(((I861/60)/60)/24)+DATE(1970,1,1)+(-5/24)</f>
        <v>41733.91642361111</v>
      </c>
    </row>
    <row r="862" spans="1:20" ht="32" x14ac:dyDescent="0.2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>E862/D862*100</f>
        <v>133.48307999999997</v>
      </c>
      <c r="P862" s="8">
        <v>69.266666670000006</v>
      </c>
      <c r="Q862" t="str">
        <f>LEFT(N862,(SEARCH("/",N862,1)-1))</f>
        <v>technology</v>
      </c>
      <c r="R862" t="str">
        <f>RIGHT(N862, LEN(N862) - (SEARCH("/",N862,1)))</f>
        <v>hardware</v>
      </c>
      <c r="S862" s="12">
        <f>(((J862/60)/60)/24)+DATE(1970,1,1)+(-5/24)</f>
        <v>41704.527604166666</v>
      </c>
      <c r="T862" s="12">
        <f>(((I862/60)/60)/24)+DATE(1970,1,1)+(-5/24)</f>
        <v>41749.957638888889</v>
      </c>
    </row>
    <row r="863" spans="1:20" ht="32" x14ac:dyDescent="0.2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>E863/D863*100</f>
        <v>108.93241269841269</v>
      </c>
      <c r="P863" s="8">
        <v>69.266666670000006</v>
      </c>
      <c r="Q863" t="str">
        <f>LEFT(N863,(SEARCH("/",N863,1)-1))</f>
        <v>film &amp; video</v>
      </c>
      <c r="R863" t="str">
        <f>RIGHT(N863, LEN(N863) - (SEARCH("/",N863,1)))</f>
        <v>documentary</v>
      </c>
      <c r="S863" s="12">
        <f>(((J863/60)/60)/24)+DATE(1970,1,1)+(-5/24)</f>
        <v>41709.255185185182</v>
      </c>
      <c r="T863" s="12">
        <f>(((I863/60)/60)/24)+DATE(1970,1,1)+(-5/24)</f>
        <v>41768.666666666664</v>
      </c>
    </row>
    <row r="864" spans="1:20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>E864/D864*100</f>
        <v>105.34805315203954</v>
      </c>
      <c r="P864" s="8">
        <v>69.266666670000006</v>
      </c>
      <c r="Q864" t="str">
        <f>LEFT(N864,(SEARCH("/",N864,1)-1))</f>
        <v>music</v>
      </c>
      <c r="R864" t="str">
        <f>RIGHT(N864, LEN(N864) - (SEARCH("/",N864,1)))</f>
        <v>rock</v>
      </c>
      <c r="S864" s="12">
        <f>(((J864/60)/60)/24)+DATE(1970,1,1)+(-5/24)</f>
        <v>41710.385949074072</v>
      </c>
      <c r="T864" s="12">
        <f>(((I864/60)/60)/24)+DATE(1970,1,1)+(-5/24)</f>
        <v>41740.385949074072</v>
      </c>
    </row>
    <row r="865" spans="1:20" ht="48" x14ac:dyDescent="0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>E865/D865*100</f>
        <v>6</v>
      </c>
      <c r="P865" s="8">
        <v>69.266666670000006</v>
      </c>
      <c r="Q865" t="str">
        <f>LEFT(N865,(SEARCH("/",N865,1)-1))</f>
        <v>music</v>
      </c>
      <c r="R865" t="str">
        <f>RIGHT(N865, LEN(N865) - (SEARCH("/",N865,1)))</f>
        <v>jazz</v>
      </c>
      <c r="S865" s="12">
        <f>(((J865/60)/60)/24)+DATE(1970,1,1)+(-5/24)</f>
        <v>41710.960752314815</v>
      </c>
      <c r="T865" s="12">
        <f>(((I865/60)/60)/24)+DATE(1970,1,1)+(-5/24)</f>
        <v>41770.960752314815</v>
      </c>
    </row>
    <row r="866" spans="1:20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>E866/D866*100</f>
        <v>7.2120000000000006</v>
      </c>
      <c r="P866" s="8">
        <v>69.266666670000006</v>
      </c>
      <c r="Q866" t="str">
        <f>LEFT(N866,(SEARCH("/",N866,1)-1))</f>
        <v>games</v>
      </c>
      <c r="R866" t="str">
        <f>RIGHT(N866, LEN(N866) - (SEARCH("/",N866,1)))</f>
        <v>video games</v>
      </c>
      <c r="S866" s="12">
        <f>(((J866/60)/60)/24)+DATE(1970,1,1)+(-5/24)</f>
        <v>41712.554340277777</v>
      </c>
      <c r="T866" s="12">
        <f>(((I866/60)/60)/24)+DATE(1970,1,1)+(-5/24)</f>
        <v>41742.554340277777</v>
      </c>
    </row>
    <row r="867" spans="1:20" ht="48" x14ac:dyDescent="0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>E867/D867*100</f>
        <v>3.8739999999999997</v>
      </c>
      <c r="P867" s="8">
        <v>69.266666670000006</v>
      </c>
      <c r="Q867" t="str">
        <f>LEFT(N867,(SEARCH("/",N867,1)-1))</f>
        <v>music</v>
      </c>
      <c r="R867" t="str">
        <f>RIGHT(N867, LEN(N867) - (SEARCH("/",N867,1)))</f>
        <v>world music</v>
      </c>
      <c r="S867" s="12">
        <f>(((J867/60)/60)/24)+DATE(1970,1,1)+(-5/24)</f>
        <v>41715.666446759256</v>
      </c>
      <c r="T867" s="12">
        <f>(((I867/60)/60)/24)+DATE(1970,1,1)+(-5/24)</f>
        <v>41749.833333333328</v>
      </c>
    </row>
    <row r="868" spans="1:20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>E868/D868*100</f>
        <v>107.86666666666666</v>
      </c>
      <c r="P868" s="8">
        <v>69.266666670000006</v>
      </c>
      <c r="Q868" t="str">
        <f>LEFT(N868,(SEARCH("/",N868,1)-1))</f>
        <v>music</v>
      </c>
      <c r="R868" t="str">
        <f>RIGHT(N868, LEN(N868) - (SEARCH("/",N868,1)))</f>
        <v>indie rock</v>
      </c>
      <c r="S868" s="12">
        <f>(((J868/60)/60)/24)+DATE(1970,1,1)+(-5/24)</f>
        <v>41716.424513888887</v>
      </c>
      <c r="T868" s="12">
        <f>(((I868/60)/60)/24)+DATE(1970,1,1)+(-5/24)</f>
        <v>41747.75</v>
      </c>
    </row>
    <row r="869" spans="1:20" ht="48" x14ac:dyDescent="0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>E869/D869*100</f>
        <v>104</v>
      </c>
      <c r="P869" s="8">
        <v>69.266666670000006</v>
      </c>
      <c r="Q869" t="str">
        <f>LEFT(N869,(SEARCH("/",N869,1)-1))</f>
        <v>film &amp; video</v>
      </c>
      <c r="R869" t="str">
        <f>RIGHT(N869, LEN(N869) - (SEARCH("/",N869,1)))</f>
        <v>shorts</v>
      </c>
      <c r="S869" s="12">
        <f>(((J869/60)/60)/24)+DATE(1970,1,1)+(-5/24)</f>
        <v>41716.509513888886</v>
      </c>
      <c r="T869" s="12">
        <f>(((I869/60)/60)/24)+DATE(1970,1,1)+(-5/24)</f>
        <v>41736.509513888886</v>
      </c>
    </row>
    <row r="870" spans="1:20" ht="48" x14ac:dyDescent="0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>E870/D870*100</f>
        <v>195.6</v>
      </c>
      <c r="P870" s="8">
        <v>69.266666670000006</v>
      </c>
      <c r="Q870" t="str">
        <f>LEFT(N870,(SEARCH("/",N870,1)-1))</f>
        <v>music</v>
      </c>
      <c r="R870" t="str">
        <f>RIGHT(N870, LEN(N870) - (SEARCH("/",N870,1)))</f>
        <v>electronic music</v>
      </c>
      <c r="S870" s="12">
        <f>(((J870/60)/60)/24)+DATE(1970,1,1)+(-5/24)</f>
        <v>41716.576678240737</v>
      </c>
      <c r="T870" s="12">
        <f>(((I870/60)/60)/24)+DATE(1970,1,1)+(-5/24)</f>
        <v>41739.082638888889</v>
      </c>
    </row>
    <row r="871" spans="1:20" ht="48" x14ac:dyDescent="0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>E871/D871*100</f>
        <v>104</v>
      </c>
      <c r="P871" s="8">
        <v>69.266666670000006</v>
      </c>
      <c r="Q871" t="str">
        <f>LEFT(N871,(SEARCH("/",N871,1)-1))</f>
        <v>film &amp; video</v>
      </c>
      <c r="R871" t="str">
        <f>RIGHT(N871, LEN(N871) - (SEARCH("/",N871,1)))</f>
        <v>shorts</v>
      </c>
      <c r="S871" s="12">
        <f>(((J871/60)/60)/24)+DATE(1970,1,1)+(-5/24)</f>
        <v>41717.834699074068</v>
      </c>
      <c r="T871" s="12">
        <f>(((I871/60)/60)/24)+DATE(1970,1,1)+(-5/24)</f>
        <v>41741.875</v>
      </c>
    </row>
    <row r="872" spans="1:20" ht="48" x14ac:dyDescent="0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>E872/D872*100</f>
        <v>0.22</v>
      </c>
      <c r="P872" s="8">
        <v>69.266666670000006</v>
      </c>
      <c r="Q872" t="str">
        <f>LEFT(N872,(SEARCH("/",N872,1)-1))</f>
        <v>games</v>
      </c>
      <c r="R872" t="str">
        <f>RIGHT(N872, LEN(N872) - (SEARCH("/",N872,1)))</f>
        <v>video games</v>
      </c>
      <c r="S872" s="12">
        <f>(((J872/60)/60)/24)+DATE(1970,1,1)+(-5/24)</f>
        <v>41718.315370370365</v>
      </c>
      <c r="T872" s="12">
        <f>(((I872/60)/60)/24)+DATE(1970,1,1)+(-5/24)</f>
        <v>41748.315370370365</v>
      </c>
    </row>
    <row r="873" spans="1:20" ht="16" x14ac:dyDescent="0.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>E873/D873*100</f>
        <v>101.66666666666666</v>
      </c>
      <c r="P873" s="8">
        <v>69.266666670000006</v>
      </c>
      <c r="Q873" t="str">
        <f>LEFT(N873,(SEARCH("/",N873,1)-1))</f>
        <v>music</v>
      </c>
      <c r="R873" t="str">
        <f>RIGHT(N873, LEN(N873) - (SEARCH("/",N873,1)))</f>
        <v>rock</v>
      </c>
      <c r="S873" s="12">
        <f>(((J873/60)/60)/24)+DATE(1970,1,1)+(-5/24)</f>
        <v>41718.669849537036</v>
      </c>
      <c r="T873" s="12">
        <f>(((I873/60)/60)/24)+DATE(1970,1,1)+(-5/24)</f>
        <v>41748.669849537036</v>
      </c>
    </row>
    <row r="874" spans="1:20" ht="32" x14ac:dyDescent="0.2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>E874/D874*100</f>
        <v>109.63333333333334</v>
      </c>
      <c r="P874" s="8">
        <v>69.266666670000006</v>
      </c>
      <c r="Q874" t="str">
        <f>LEFT(N874,(SEARCH("/",N874,1)-1))</f>
        <v>film &amp; video</v>
      </c>
      <c r="R874" t="str">
        <f>RIGHT(N874, LEN(N874) - (SEARCH("/",N874,1)))</f>
        <v>television</v>
      </c>
      <c r="S874" s="12">
        <f>(((J874/60)/60)/24)+DATE(1970,1,1)+(-5/24)</f>
        <v>41719.340798611105</v>
      </c>
      <c r="T874" s="12">
        <f>(((I874/60)/60)/24)+DATE(1970,1,1)+(-5/24)</f>
        <v>41733.708333333328</v>
      </c>
    </row>
    <row r="875" spans="1:20" ht="48" x14ac:dyDescent="0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>E875/D875*100</f>
        <v>101.38461538461539</v>
      </c>
      <c r="P875" s="8">
        <v>69.266666670000006</v>
      </c>
      <c r="Q875" t="str">
        <f>LEFT(N875,(SEARCH("/",N875,1)-1))</f>
        <v>film &amp; video</v>
      </c>
      <c r="R875" t="str">
        <f>RIGHT(N875, LEN(N875) - (SEARCH("/",N875,1)))</f>
        <v>documentary</v>
      </c>
      <c r="S875" s="12">
        <f>(((J875/60)/60)/24)+DATE(1970,1,1)+(-5/24)</f>
        <v>41719.459652777776</v>
      </c>
      <c r="T875" s="12">
        <f>(((I875/60)/60)/24)+DATE(1970,1,1)+(-5/24)</f>
        <v>41749.459652777776</v>
      </c>
    </row>
    <row r="876" spans="1:20" ht="48" x14ac:dyDescent="0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>E876/D876*100</f>
        <v>384.09090909090907</v>
      </c>
      <c r="P876" s="8">
        <v>69.266666670000006</v>
      </c>
      <c r="Q876" t="str">
        <f>LEFT(N876,(SEARCH("/",N876,1)-1))</f>
        <v>technology</v>
      </c>
      <c r="R876" t="str">
        <f>RIGHT(N876, LEN(N876) - (SEARCH("/",N876,1)))</f>
        <v>hardware</v>
      </c>
      <c r="S876" s="12">
        <f>(((J876/60)/60)/24)+DATE(1970,1,1)+(-5/24)</f>
        <v>41719.679594907408</v>
      </c>
      <c r="T876" s="12">
        <f>(((I876/60)/60)/24)+DATE(1970,1,1)+(-5/24)</f>
        <v>41764.679594907408</v>
      </c>
    </row>
    <row r="877" spans="1:20" ht="64" x14ac:dyDescent="0.2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>E877/D877*100</f>
        <v>122.9</v>
      </c>
      <c r="P877" s="8">
        <v>69.266666670000006</v>
      </c>
      <c r="Q877" t="str">
        <f>LEFT(N877,(SEARCH("/",N877,1)-1))</f>
        <v>technology</v>
      </c>
      <c r="R877" t="str">
        <f>RIGHT(N877, LEN(N877) - (SEARCH("/",N877,1)))</f>
        <v>hardware</v>
      </c>
      <c r="S877" s="12">
        <f>(((J877/60)/60)/24)+DATE(1970,1,1)+(-5/24)</f>
        <v>41722.458020833328</v>
      </c>
      <c r="T877" s="12">
        <f>(((I877/60)/60)/24)+DATE(1970,1,1)+(-5/24)</f>
        <v>41752.458020833328</v>
      </c>
    </row>
    <row r="878" spans="1:20" ht="48" x14ac:dyDescent="0.2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>E878/D878*100</f>
        <v>0.23809523809523811</v>
      </c>
      <c r="P878" s="8">
        <v>69.266666670000006</v>
      </c>
      <c r="Q878" t="str">
        <f>LEFT(N878,(SEARCH("/",N878,1)-1))</f>
        <v>games</v>
      </c>
      <c r="R878" t="str">
        <f>RIGHT(N878, LEN(N878) - (SEARCH("/",N878,1)))</f>
        <v>video games</v>
      </c>
      <c r="S878" s="12">
        <f>(((J878/60)/60)/24)+DATE(1970,1,1)+(-5/24)</f>
        <v>41722.584074074075</v>
      </c>
      <c r="T878" s="12">
        <f>(((I878/60)/60)/24)+DATE(1970,1,1)+(-5/24)</f>
        <v>41735.584074074075</v>
      </c>
    </row>
    <row r="879" spans="1:20" ht="32" x14ac:dyDescent="0.2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>E879/D879*100</f>
        <v>14.182977777777777</v>
      </c>
      <c r="P879" s="8">
        <v>69.266666670000006</v>
      </c>
      <c r="Q879" t="str">
        <f>LEFT(N879,(SEARCH("/",N879,1)-1))</f>
        <v>games</v>
      </c>
      <c r="R879" t="str">
        <f>RIGHT(N879, LEN(N879) - (SEARCH("/",N879,1)))</f>
        <v>video games</v>
      </c>
      <c r="S879" s="12">
        <f>(((J879/60)/60)/24)+DATE(1970,1,1)+(-5/24)</f>
        <v>41723.591053240736</v>
      </c>
      <c r="T879" s="12">
        <f>(((I879/60)/60)/24)+DATE(1970,1,1)+(-5/24)</f>
        <v>41753.591053240736</v>
      </c>
    </row>
    <row r="880" spans="1:20" ht="32" x14ac:dyDescent="0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>E880/D880*100</f>
        <v>8.8333333333333339</v>
      </c>
      <c r="P880" s="8">
        <v>69.266666670000006</v>
      </c>
      <c r="Q880" t="str">
        <f>LEFT(N880,(SEARCH("/",N880,1)-1))</f>
        <v>food</v>
      </c>
      <c r="R880" t="str">
        <f>RIGHT(N880, LEN(N880) - (SEARCH("/",N880,1)))</f>
        <v>food trucks</v>
      </c>
      <c r="S880" s="12">
        <f>(((J880/60)/60)/24)+DATE(1970,1,1)+(-5/24)</f>
        <v>41723.745057870365</v>
      </c>
      <c r="T880" s="12">
        <f>(((I880/60)/60)/24)+DATE(1970,1,1)+(-5/24)</f>
        <v>41761.745057870365</v>
      </c>
    </row>
    <row r="881" spans="1:20" ht="48" x14ac:dyDescent="0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>E881/D881*100</f>
        <v>127</v>
      </c>
      <c r="P881" s="8">
        <v>69.266666670000006</v>
      </c>
      <c r="Q881" t="str">
        <f>LEFT(N881,(SEARCH("/",N881,1)-1))</f>
        <v>film &amp; video</v>
      </c>
      <c r="R881" t="str">
        <f>RIGHT(N881, LEN(N881) - (SEARCH("/",N881,1)))</f>
        <v>shorts</v>
      </c>
      <c r="S881" s="12">
        <f>(((J881/60)/60)/24)+DATE(1970,1,1)+(-5/24)</f>
        <v>41724.568206018514</v>
      </c>
      <c r="T881" s="12">
        <f>(((I881/60)/60)/24)+DATE(1970,1,1)+(-5/24)</f>
        <v>41754.568206018514</v>
      </c>
    </row>
    <row r="882" spans="1:20" ht="48" x14ac:dyDescent="0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>E882/D882*100</f>
        <v>125.95294117647057</v>
      </c>
      <c r="P882" s="8">
        <v>69.266666670000006</v>
      </c>
      <c r="Q882" t="str">
        <f>LEFT(N882,(SEARCH("/",N882,1)-1))</f>
        <v>games</v>
      </c>
      <c r="R882" t="str">
        <f>RIGHT(N882, LEN(N882) - (SEARCH("/",N882,1)))</f>
        <v>tabletop games</v>
      </c>
      <c r="S882" s="12">
        <f>(((J882/60)/60)/24)+DATE(1970,1,1)+(-5/24)</f>
        <v>41724.672766203701</v>
      </c>
      <c r="T882" s="12">
        <f>(((I882/60)/60)/24)+DATE(1970,1,1)+(-5/24)</f>
        <v>41754.672766203701</v>
      </c>
    </row>
    <row r="883" spans="1:20" ht="48" x14ac:dyDescent="0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>E883/D883*100</f>
        <v>178.67599999999999</v>
      </c>
      <c r="P883" s="8">
        <v>69.266666670000006</v>
      </c>
      <c r="Q883" t="str">
        <f>LEFT(N883,(SEARCH("/",N883,1)-1))</f>
        <v>technology</v>
      </c>
      <c r="R883" t="str">
        <f>RIGHT(N883, LEN(N883) - (SEARCH("/",N883,1)))</f>
        <v>hardware</v>
      </c>
      <c r="S883" s="12">
        <f>(((J883/60)/60)/24)+DATE(1970,1,1)+(-5/24)</f>
        <v>41724.874050925922</v>
      </c>
      <c r="T883" s="12">
        <f>(((I883/60)/60)/24)+DATE(1970,1,1)+(-5/24)</f>
        <v>41754.874050925922</v>
      </c>
    </row>
    <row r="884" spans="1:20" ht="64" x14ac:dyDescent="0.2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>E884/D884*100</f>
        <v>110.05454545454545</v>
      </c>
      <c r="P884" s="8">
        <v>69.266666670000006</v>
      </c>
      <c r="Q884" t="str">
        <f>LEFT(N884,(SEARCH("/",N884,1)-1))</f>
        <v>technology</v>
      </c>
      <c r="R884" t="str">
        <f>RIGHT(N884, LEN(N884) - (SEARCH("/",N884,1)))</f>
        <v>space exploration</v>
      </c>
      <c r="S884" s="12">
        <f>(((J884/60)/60)/24)+DATE(1970,1,1)+(-5/24)</f>
        <v>41726.504421296297</v>
      </c>
      <c r="T884" s="12">
        <f>(((I884/60)/60)/24)+DATE(1970,1,1)+(-5/24)</f>
        <v>41758.504421296297</v>
      </c>
    </row>
    <row r="885" spans="1:20" ht="48" x14ac:dyDescent="0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>E885/D885*100</f>
        <v>0.4</v>
      </c>
      <c r="P885" s="8">
        <v>69.266666670000006</v>
      </c>
      <c r="Q885" t="str">
        <f>LEFT(N885,(SEARCH("/",N885,1)-1))</f>
        <v>publishing</v>
      </c>
      <c r="R885" t="str">
        <f>RIGHT(N885, LEN(N885) - (SEARCH("/",N885,1)))</f>
        <v>fiction</v>
      </c>
      <c r="S885" s="12">
        <f>(((J885/60)/60)/24)+DATE(1970,1,1)+(-5/24)</f>
        <v>41729.493981481479</v>
      </c>
      <c r="T885" s="12">
        <f>(((I885/60)/60)/24)+DATE(1970,1,1)+(-5/24)</f>
        <v>41759.493981481479</v>
      </c>
    </row>
    <row r="886" spans="1:20" ht="48" x14ac:dyDescent="0.2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>E886/D886*100</f>
        <v>100.03599999999999</v>
      </c>
      <c r="P886" s="8">
        <v>69.266666670000006</v>
      </c>
      <c r="Q886" t="str">
        <f>LEFT(N886,(SEARCH("/",N886,1)-1))</f>
        <v>theater</v>
      </c>
      <c r="R886" t="str">
        <f>RIGHT(N886, LEN(N886) - (SEARCH("/",N886,1)))</f>
        <v>plays</v>
      </c>
      <c r="S886" s="12">
        <f>(((J886/60)/60)/24)+DATE(1970,1,1)+(-5/24)</f>
        <v>41730.068414351852</v>
      </c>
      <c r="T886" s="12">
        <f>(((I886/60)/60)/24)+DATE(1970,1,1)+(-5/24)</f>
        <v>41764.068414351852</v>
      </c>
    </row>
    <row r="887" spans="1:20" ht="48" x14ac:dyDescent="0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>E887/D887*100</f>
        <v>788.05550000000005</v>
      </c>
      <c r="P887" s="8">
        <v>69.266666670000006</v>
      </c>
      <c r="Q887" t="str">
        <f>LEFT(N887,(SEARCH("/",N887,1)-1))</f>
        <v>technology</v>
      </c>
      <c r="R887" t="str">
        <f>RIGHT(N887, LEN(N887) - (SEARCH("/",N887,1)))</f>
        <v>hardware</v>
      </c>
      <c r="S887" s="12">
        <f>(((J887/60)/60)/24)+DATE(1970,1,1)+(-5/24)</f>
        <v>41730.376041666663</v>
      </c>
      <c r="T887" s="12">
        <f>(((I887/60)/60)/24)+DATE(1970,1,1)+(-5/24)</f>
        <v>41760.376041666663</v>
      </c>
    </row>
    <row r="888" spans="1:20" ht="48" x14ac:dyDescent="0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>E888/D888*100</f>
        <v>370.13</v>
      </c>
      <c r="P888" s="8">
        <v>69.266666670000006</v>
      </c>
      <c r="Q888" t="str">
        <f>LEFT(N888,(SEARCH("/",N888,1)-1))</f>
        <v>technology</v>
      </c>
      <c r="R888" t="str">
        <f>RIGHT(N888, LEN(N888) - (SEARCH("/",N888,1)))</f>
        <v>hardware</v>
      </c>
      <c r="S888" s="12">
        <f>(((J888/60)/60)/24)+DATE(1970,1,1)+(-5/24)</f>
        <v>41730.455196759256</v>
      </c>
      <c r="T888" s="12">
        <f>(((I888/60)/60)/24)+DATE(1970,1,1)+(-5/24)</f>
        <v>41760.455196759256</v>
      </c>
    </row>
    <row r="889" spans="1:20" ht="48" x14ac:dyDescent="0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>E889/D889*100</f>
        <v>102</v>
      </c>
      <c r="P889" s="8">
        <v>69.266666670000006</v>
      </c>
      <c r="Q889" t="str">
        <f>LEFT(N889,(SEARCH("/",N889,1)-1))</f>
        <v>technology</v>
      </c>
      <c r="R889" t="str">
        <f>RIGHT(N889, LEN(N889) - (SEARCH("/",N889,1)))</f>
        <v>space exploration</v>
      </c>
      <c r="S889" s="12">
        <f>(((J889/60)/60)/24)+DATE(1970,1,1)+(-5/24)</f>
        <v>41730.500138888885</v>
      </c>
      <c r="T889" s="12">
        <f>(((I889/60)/60)/24)+DATE(1970,1,1)+(-5/24)</f>
        <v>41759</v>
      </c>
    </row>
    <row r="890" spans="1:20" ht="32" x14ac:dyDescent="0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>E890/D890*100</f>
        <v>121.8</v>
      </c>
      <c r="P890" s="8">
        <v>69.266666670000006</v>
      </c>
      <c r="Q890" t="str">
        <f>LEFT(N890,(SEARCH("/",N890,1)-1))</f>
        <v>music</v>
      </c>
      <c r="R890" t="str">
        <f>RIGHT(N890, LEN(N890) - (SEARCH("/",N890,1)))</f>
        <v>rock</v>
      </c>
      <c r="S890" s="12">
        <f>(((J890/60)/60)/24)+DATE(1970,1,1)+(-5/24)</f>
        <v>41730.79006944444</v>
      </c>
      <c r="T890" s="12">
        <f>(((I890/60)/60)/24)+DATE(1970,1,1)+(-5/24)</f>
        <v>41760.79006944444</v>
      </c>
    </row>
    <row r="891" spans="1:20" ht="48" x14ac:dyDescent="0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>E891/D891*100</f>
        <v>113.59142857142857</v>
      </c>
      <c r="P891" s="8">
        <v>69.266666670000006</v>
      </c>
      <c r="Q891" t="str">
        <f>LEFT(N891,(SEARCH("/",N891,1)-1))</f>
        <v>technology</v>
      </c>
      <c r="R891" t="str">
        <f>RIGHT(N891, LEN(N891) - (SEARCH("/",N891,1)))</f>
        <v>hardware</v>
      </c>
      <c r="S891" s="12">
        <f>(((J891/60)/60)/24)+DATE(1970,1,1)+(-5/24)</f>
        <v>41731.312615740739</v>
      </c>
      <c r="T891" s="12">
        <f>(((I891/60)/60)/24)+DATE(1970,1,1)+(-5/24)</f>
        <v>41761.312615740739</v>
      </c>
    </row>
    <row r="892" spans="1:20" ht="48" x14ac:dyDescent="0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>E892/D892*100</f>
        <v>108.33333333333333</v>
      </c>
      <c r="P892" s="8">
        <v>69.266666670000006</v>
      </c>
      <c r="Q892" t="str">
        <f>LEFT(N892,(SEARCH("/",N892,1)-1))</f>
        <v>music</v>
      </c>
      <c r="R892" t="str">
        <f>RIGHT(N892, LEN(N892) - (SEARCH("/",N892,1)))</f>
        <v>indie rock</v>
      </c>
      <c r="S892" s="12">
        <f>(((J892/60)/60)/24)+DATE(1970,1,1)+(-5/24)</f>
        <v>41731.624791666662</v>
      </c>
      <c r="T892" s="12">
        <f>(((I892/60)/60)/24)+DATE(1970,1,1)+(-5/24)</f>
        <v>41763.082638888889</v>
      </c>
    </row>
    <row r="893" spans="1:20" ht="32" x14ac:dyDescent="0.2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>E893/D893*100</f>
        <v>150.80000000000001</v>
      </c>
      <c r="P893" s="8">
        <v>69.266666670000006</v>
      </c>
      <c r="Q893" t="str">
        <f>LEFT(N893,(SEARCH("/",N893,1)-1))</f>
        <v>music</v>
      </c>
      <c r="R893" t="str">
        <f>RIGHT(N893, LEN(N893) - (SEARCH("/",N893,1)))</f>
        <v>electronic music</v>
      </c>
      <c r="S893" s="12">
        <f>(((J893/60)/60)/24)+DATE(1970,1,1)+(-5/24)</f>
        <v>41732.27134259259</v>
      </c>
      <c r="T893" s="12">
        <f>(((I893/60)/60)/24)+DATE(1970,1,1)+(-5/24)</f>
        <v>41743.75</v>
      </c>
    </row>
    <row r="894" spans="1:20" ht="48" x14ac:dyDescent="0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>E894/D894*100</f>
        <v>42.892307692307689</v>
      </c>
      <c r="P894" s="8">
        <v>69.266666670000006</v>
      </c>
      <c r="Q894" t="str">
        <f>LEFT(N894,(SEARCH("/",N894,1)-1))</f>
        <v>games</v>
      </c>
      <c r="R894" t="str">
        <f>RIGHT(N894, LEN(N894) - (SEARCH("/",N894,1)))</f>
        <v>mobile games</v>
      </c>
      <c r="S894" s="12">
        <f>(((J894/60)/60)/24)+DATE(1970,1,1)+(-5/24)</f>
        <v>41733.508101851847</v>
      </c>
      <c r="T894" s="12">
        <f>(((I894/60)/60)/24)+DATE(1970,1,1)+(-5/24)</f>
        <v>41763.508101851847</v>
      </c>
    </row>
    <row r="895" spans="1:20" ht="48" x14ac:dyDescent="0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>E895/D895*100</f>
        <v>30.4</v>
      </c>
      <c r="P895" s="8">
        <v>69.266666670000006</v>
      </c>
      <c r="Q895" t="str">
        <f>LEFT(N895,(SEARCH("/",N895,1)-1))</f>
        <v>music</v>
      </c>
      <c r="R895" t="str">
        <f>RIGHT(N895, LEN(N895) - (SEARCH("/",N895,1)))</f>
        <v>jazz</v>
      </c>
      <c r="S895" s="12">
        <f>(((J895/60)/60)/24)+DATE(1970,1,1)+(-5/24)</f>
        <v>41733.528749999998</v>
      </c>
      <c r="T895" s="12">
        <f>(((I895/60)/60)/24)+DATE(1970,1,1)+(-5/24)</f>
        <v>41763.041666666664</v>
      </c>
    </row>
    <row r="896" spans="1:20" ht="48" x14ac:dyDescent="0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>E896/D896*100</f>
        <v>104.11111111111111</v>
      </c>
      <c r="P896" s="8">
        <v>69.266666670000006</v>
      </c>
      <c r="Q896" t="str">
        <f>LEFT(N896,(SEARCH("/",N896,1)-1))</f>
        <v>music</v>
      </c>
      <c r="R896" t="str">
        <f>RIGHT(N896, LEN(N896) - (SEARCH("/",N896,1)))</f>
        <v>indie rock</v>
      </c>
      <c r="S896" s="12">
        <f>(((J896/60)/60)/24)+DATE(1970,1,1)+(-5/24)</f>
        <v>41735.796168981477</v>
      </c>
      <c r="T896" s="12">
        <f>(((I896/60)/60)/24)+DATE(1970,1,1)+(-5/24)</f>
        <v>41765.796168981477</v>
      </c>
    </row>
    <row r="897" spans="1:20" ht="32" x14ac:dyDescent="0.2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>E897/D897*100</f>
        <v>7.0666666666666673</v>
      </c>
      <c r="P897" s="8">
        <v>69.266666670000006</v>
      </c>
      <c r="Q897" t="str">
        <f>LEFT(N897,(SEARCH("/",N897,1)-1))</f>
        <v>music</v>
      </c>
      <c r="R897" t="str">
        <f>RIGHT(N897, LEN(N897) - (SEARCH("/",N897,1)))</f>
        <v>world music</v>
      </c>
      <c r="S897" s="12">
        <f>(((J897/60)/60)/24)+DATE(1970,1,1)+(-5/24)</f>
        <v>41736.341458333329</v>
      </c>
      <c r="T897" s="12">
        <f>(((I897/60)/60)/24)+DATE(1970,1,1)+(-5/24)</f>
        <v>41796.341458333329</v>
      </c>
    </row>
    <row r="898" spans="1:20" ht="48" x14ac:dyDescent="0.2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>E898/D898*100</f>
        <v>100.16000000000001</v>
      </c>
      <c r="P898" s="8">
        <v>69.266666670000006</v>
      </c>
      <c r="Q898" t="str">
        <f>LEFT(N898,(SEARCH("/",N898,1)-1))</f>
        <v>music</v>
      </c>
      <c r="R898" t="str">
        <f>RIGHT(N898, LEN(N898) - (SEARCH("/",N898,1)))</f>
        <v>rock</v>
      </c>
      <c r="S898" s="12">
        <f>(((J898/60)/60)/24)+DATE(1970,1,1)+(-5/24)</f>
        <v>41736.691319444442</v>
      </c>
      <c r="T898" s="12">
        <f>(((I898/60)/60)/24)+DATE(1970,1,1)+(-5/24)</f>
        <v>41768.708333333328</v>
      </c>
    </row>
    <row r="899" spans="1:20" ht="48" x14ac:dyDescent="0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>E899/D899*100</f>
        <v>192.33333333333334</v>
      </c>
      <c r="P899" s="8">
        <v>69.266666670000006</v>
      </c>
      <c r="Q899" t="str">
        <f>LEFT(N899,(SEARCH("/",N899,1)-1))</f>
        <v>technology</v>
      </c>
      <c r="R899" t="str">
        <f>RIGHT(N899, LEN(N899) - (SEARCH("/",N899,1)))</f>
        <v>hardware</v>
      </c>
      <c r="S899" s="12">
        <f>(((J899/60)/60)/24)+DATE(1970,1,1)+(-5/24)</f>
        <v>41736.88916666666</v>
      </c>
      <c r="T899" s="12">
        <f>(((I899/60)/60)/24)+DATE(1970,1,1)+(-5/24)</f>
        <v>41773.752777777772</v>
      </c>
    </row>
    <row r="900" spans="1:20" ht="48" x14ac:dyDescent="0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>E900/D900*100</f>
        <v>100.58763157894737</v>
      </c>
      <c r="P900" s="8">
        <v>69.266666670000006</v>
      </c>
      <c r="Q900" t="str">
        <f>LEFT(N900,(SEARCH("/",N900,1)-1))</f>
        <v>music</v>
      </c>
      <c r="R900" t="str">
        <f>RIGHT(N900, LEN(N900) - (SEARCH("/",N900,1)))</f>
        <v>pop</v>
      </c>
      <c r="S900" s="12">
        <f>(((J900/60)/60)/24)+DATE(1970,1,1)+(-5/24)</f>
        <v>41737.476331018515</v>
      </c>
      <c r="T900" s="12">
        <f>(((I900/60)/60)/24)+DATE(1970,1,1)+(-5/24)</f>
        <v>41782.476331018515</v>
      </c>
    </row>
    <row r="901" spans="1:20" ht="48" x14ac:dyDescent="0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>E901/D901*100</f>
        <v>131.66833333333335</v>
      </c>
      <c r="P901" s="8">
        <v>69.266666670000006</v>
      </c>
      <c r="Q901" t="str">
        <f>LEFT(N901,(SEARCH("/",N901,1)-1))</f>
        <v>technology</v>
      </c>
      <c r="R901" t="str">
        <f>RIGHT(N901, LEN(N901) - (SEARCH("/",N901,1)))</f>
        <v>hardware</v>
      </c>
      <c r="S901" s="12">
        <f>(((J901/60)/60)/24)+DATE(1970,1,1)+(-5/24)</f>
        <v>41738.656469907408</v>
      </c>
      <c r="T901" s="12">
        <f>(((I901/60)/60)/24)+DATE(1970,1,1)+(-5/24)</f>
        <v>41768.656469907408</v>
      </c>
    </row>
    <row r="902" spans="1:20" ht="48" x14ac:dyDescent="0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>E902/D902*100</f>
        <v>101.0154</v>
      </c>
      <c r="P902" s="8">
        <v>69.266666670000006</v>
      </c>
      <c r="Q902" t="str">
        <f>LEFT(N902,(SEARCH("/",N902,1)-1))</f>
        <v>theater</v>
      </c>
      <c r="R902" t="str">
        <f>RIGHT(N902, LEN(N902) - (SEARCH("/",N902,1)))</f>
        <v>musical</v>
      </c>
      <c r="S902" s="12">
        <f>(((J902/60)/60)/24)+DATE(1970,1,1)+(-5/24)</f>
        <v>41739.316967592589</v>
      </c>
      <c r="T902" s="12">
        <f>(((I902/60)/60)/24)+DATE(1970,1,1)+(-5/24)</f>
        <v>41764.316967592589</v>
      </c>
    </row>
    <row r="903" spans="1:20" ht="48" x14ac:dyDescent="0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>E903/D903*100</f>
        <v>9.1050000000000004</v>
      </c>
      <c r="P903" s="8">
        <v>69.266666670000006</v>
      </c>
      <c r="Q903" t="str">
        <f>LEFT(N903,(SEARCH("/",N903,1)-1))</f>
        <v>games</v>
      </c>
      <c r="R903" t="str">
        <f>RIGHT(N903, LEN(N903) - (SEARCH("/",N903,1)))</f>
        <v>video games</v>
      </c>
      <c r="S903" s="12">
        <f>(((J903/60)/60)/24)+DATE(1970,1,1)+(-5/24)</f>
        <v>41739.929780092592</v>
      </c>
      <c r="T903" s="12">
        <f>(((I903/60)/60)/24)+DATE(1970,1,1)+(-5/24)</f>
        <v>41769.929780092592</v>
      </c>
    </row>
    <row r="904" spans="1:20" ht="48" x14ac:dyDescent="0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>E904/D904*100</f>
        <v>21.94</v>
      </c>
      <c r="P904" s="8">
        <v>69.266666670000006</v>
      </c>
      <c r="Q904" t="str">
        <f>LEFT(N904,(SEARCH("/",N904,1)-1))</f>
        <v>theater</v>
      </c>
      <c r="R904" t="str">
        <f>RIGHT(N904, LEN(N904) - (SEARCH("/",N904,1)))</f>
        <v>plays</v>
      </c>
      <c r="S904" s="12">
        <f>(((J904/60)/60)/24)+DATE(1970,1,1)+(-5/24)</f>
        <v>41740.285324074073</v>
      </c>
      <c r="T904" s="12">
        <f>(((I904/60)/60)/24)+DATE(1970,1,1)+(-5/24)</f>
        <v>41770.285324074073</v>
      </c>
    </row>
    <row r="905" spans="1:20" ht="48" x14ac:dyDescent="0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>E905/D905*100</f>
        <v>192.92499999999998</v>
      </c>
      <c r="P905" s="8">
        <v>69.266666670000006</v>
      </c>
      <c r="Q905" t="str">
        <f>LEFT(N905,(SEARCH("/",N905,1)-1))</f>
        <v>technology</v>
      </c>
      <c r="R905" t="str">
        <f>RIGHT(N905, LEN(N905) - (SEARCH("/",N905,1)))</f>
        <v>hardware</v>
      </c>
      <c r="S905" s="12">
        <f>(((J905/60)/60)/24)+DATE(1970,1,1)+(-5/24)</f>
        <v>41742.572175925925</v>
      </c>
      <c r="T905" s="12">
        <f>(((I905/60)/60)/24)+DATE(1970,1,1)+(-5/24)</f>
        <v>41772.572175925925</v>
      </c>
    </row>
    <row r="906" spans="1:20" ht="48" x14ac:dyDescent="0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>E906/D906*100</f>
        <v>126.11835600000001</v>
      </c>
      <c r="P906" s="8">
        <v>69.266666670000006</v>
      </c>
      <c r="Q906" t="str">
        <f>LEFT(N906,(SEARCH("/",N906,1)-1))</f>
        <v>technology</v>
      </c>
      <c r="R906" t="str">
        <f>RIGHT(N906, LEN(N906) - (SEARCH("/",N906,1)))</f>
        <v>hardware</v>
      </c>
      <c r="S906" s="12">
        <f>(((J906/60)/60)/24)+DATE(1970,1,1)+(-5/24)</f>
        <v>41744.08253472222</v>
      </c>
      <c r="T906" s="12">
        <f>(((I906/60)/60)/24)+DATE(1970,1,1)+(-5/24)</f>
        <v>41774.08253472222</v>
      </c>
    </row>
    <row r="907" spans="1:20" ht="48" x14ac:dyDescent="0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>E907/D907*100</f>
        <v>156.14400000000001</v>
      </c>
      <c r="P907" s="8">
        <v>69.266666670000006</v>
      </c>
      <c r="Q907" t="str">
        <f>LEFT(N907,(SEARCH("/",N907,1)-1))</f>
        <v>film &amp; video</v>
      </c>
      <c r="R907" t="str">
        <f>RIGHT(N907, LEN(N907) - (SEARCH("/",N907,1)))</f>
        <v>documentary</v>
      </c>
      <c r="S907" s="12">
        <f>(((J907/60)/60)/24)+DATE(1970,1,1)+(-5/24)</f>
        <v>41744.382349537031</v>
      </c>
      <c r="T907" s="12">
        <f>(((I907/60)/60)/24)+DATE(1970,1,1)+(-5/24)</f>
        <v>41789.382349537031</v>
      </c>
    </row>
    <row r="908" spans="1:20" ht="32" x14ac:dyDescent="0.2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>E908/D908*100</f>
        <v>118.44444444444444</v>
      </c>
      <c r="P908" s="8">
        <v>69.266666670000006</v>
      </c>
      <c r="Q908" t="str">
        <f>LEFT(N908,(SEARCH("/",N908,1)-1))</f>
        <v>music</v>
      </c>
      <c r="R908" t="str">
        <f>RIGHT(N908, LEN(N908) - (SEARCH("/",N908,1)))</f>
        <v>classical music</v>
      </c>
      <c r="S908" s="12">
        <f>(((J908/60)/60)/24)+DATE(1970,1,1)+(-5/24)</f>
        <v>41744.536874999998</v>
      </c>
      <c r="T908" s="12">
        <f>(((I908/60)/60)/24)+DATE(1970,1,1)+(-5/24)</f>
        <v>41774.536874999998</v>
      </c>
    </row>
    <row r="909" spans="1:20" ht="48" x14ac:dyDescent="0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>E909/D909*100</f>
        <v>112.30249999999999</v>
      </c>
      <c r="P909" s="8">
        <v>69.266666670000006</v>
      </c>
      <c r="Q909" t="str">
        <f>LEFT(N909,(SEARCH("/",N909,1)-1))</f>
        <v>film &amp; video</v>
      </c>
      <c r="R909" t="str">
        <f>RIGHT(N909, LEN(N909) - (SEARCH("/",N909,1)))</f>
        <v>documentary</v>
      </c>
      <c r="S909" s="12">
        <f>(((J909/60)/60)/24)+DATE(1970,1,1)+(-5/24)</f>
        <v>41745.427627314813</v>
      </c>
      <c r="T909" s="12">
        <f>(((I909/60)/60)/24)+DATE(1970,1,1)+(-5/24)</f>
        <v>41775.9375</v>
      </c>
    </row>
    <row r="910" spans="1:20" ht="48" x14ac:dyDescent="0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>E910/D910*100</f>
        <v>0.25</v>
      </c>
      <c r="P910" s="8">
        <v>69.266666670000006</v>
      </c>
      <c r="Q910" t="str">
        <f>LEFT(N910,(SEARCH("/",N910,1)-1))</f>
        <v>publishing</v>
      </c>
      <c r="R910" t="str">
        <f>RIGHT(N910, LEN(N910) - (SEARCH("/",N910,1)))</f>
        <v>children's books</v>
      </c>
      <c r="S910" s="12">
        <f>(((J910/60)/60)/24)+DATE(1970,1,1)+(-5/24)</f>
        <v>41745.617939814809</v>
      </c>
      <c r="T910" s="12">
        <f>(((I910/60)/60)/24)+DATE(1970,1,1)+(-5/24)</f>
        <v>41795.617939814809</v>
      </c>
    </row>
    <row r="911" spans="1:20" ht="32" x14ac:dyDescent="0.2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>E911/D911*100</f>
        <v>101.75</v>
      </c>
      <c r="P911" s="8">
        <v>69.266666670000006</v>
      </c>
      <c r="Q911" t="str">
        <f>LEFT(N911,(SEARCH("/",N911,1)-1))</f>
        <v>music</v>
      </c>
      <c r="R911" t="str">
        <f>RIGHT(N911, LEN(N911) - (SEARCH("/",N911,1)))</f>
        <v>rock</v>
      </c>
      <c r="S911" s="12">
        <f>(((J911/60)/60)/24)+DATE(1970,1,1)+(-5/24)</f>
        <v>41745.637094907404</v>
      </c>
      <c r="T911" s="12">
        <f>(((I911/60)/60)/24)+DATE(1970,1,1)+(-5/24)</f>
        <v>41778.999305555553</v>
      </c>
    </row>
    <row r="912" spans="1:20" ht="48" x14ac:dyDescent="0.2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>E912/D912*100</f>
        <v>0.42</v>
      </c>
      <c r="P912" s="8">
        <v>69.266666670000006</v>
      </c>
      <c r="Q912" t="str">
        <f>LEFT(N912,(SEARCH("/",N912,1)-1))</f>
        <v>theater</v>
      </c>
      <c r="R912" t="str">
        <f>RIGHT(N912, LEN(N912) - (SEARCH("/",N912,1)))</f>
        <v>plays</v>
      </c>
      <c r="S912" s="12">
        <f>(((J912/60)/60)/24)+DATE(1970,1,1)+(-5/24)</f>
        <v>41745.682986111111</v>
      </c>
      <c r="T912" s="12">
        <f>(((I912/60)/60)/24)+DATE(1970,1,1)+(-5/24)</f>
        <v>41767.682986111111</v>
      </c>
    </row>
    <row r="913" spans="1:20" ht="48" x14ac:dyDescent="0.2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>E913/D913*100</f>
        <v>15</v>
      </c>
      <c r="P913" s="8">
        <v>69.266666670000006</v>
      </c>
      <c r="Q913" t="str">
        <f>LEFT(N913,(SEARCH("/",N913,1)-1))</f>
        <v>theater</v>
      </c>
      <c r="R913" t="str">
        <f>RIGHT(N913, LEN(N913) - (SEARCH("/",N913,1)))</f>
        <v>plays</v>
      </c>
      <c r="S913" s="12">
        <f>(((J913/60)/60)/24)+DATE(1970,1,1)+(-5/24)</f>
        <v>41745.981076388889</v>
      </c>
      <c r="T913" s="12">
        <f>(((I913/60)/60)/24)+DATE(1970,1,1)+(-5/24)</f>
        <v>41775.981076388889</v>
      </c>
    </row>
    <row r="914" spans="1:20" ht="32" x14ac:dyDescent="0.2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>E914/D914*100</f>
        <v>102.33333333333334</v>
      </c>
      <c r="P914" s="8">
        <v>69.266666670000006</v>
      </c>
      <c r="Q914" t="str">
        <f>LEFT(N914,(SEARCH("/",N914,1)-1))</f>
        <v>theater</v>
      </c>
      <c r="R914" t="str">
        <f>RIGHT(N914, LEN(N914) - (SEARCH("/",N914,1)))</f>
        <v>musical</v>
      </c>
      <c r="S914" s="12">
        <f>(((J914/60)/60)/24)+DATE(1970,1,1)+(-5/24)</f>
        <v>41747.26317129629</v>
      </c>
      <c r="T914" s="12">
        <f>(((I914/60)/60)/24)+DATE(1970,1,1)+(-5/24)</f>
        <v>41778</v>
      </c>
    </row>
    <row r="915" spans="1:20" ht="48" x14ac:dyDescent="0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>E915/D915*100</f>
        <v>34.802513464991023</v>
      </c>
      <c r="P915" s="8">
        <v>69.266666670000006</v>
      </c>
      <c r="Q915" t="str">
        <f>LEFT(N915,(SEARCH("/",N915,1)-1))</f>
        <v>theater</v>
      </c>
      <c r="R915" t="str">
        <f>RIGHT(N915, LEN(N915) - (SEARCH("/",N915,1)))</f>
        <v>plays</v>
      </c>
      <c r="S915" s="12">
        <f>(((J915/60)/60)/24)+DATE(1970,1,1)+(-5/24)</f>
        <v>41747.661527777775</v>
      </c>
      <c r="T915" s="12">
        <f>(((I915/60)/60)/24)+DATE(1970,1,1)+(-5/24)</f>
        <v>41779.082638888889</v>
      </c>
    </row>
    <row r="916" spans="1:20" ht="48" x14ac:dyDescent="0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>E916/D916*100</f>
        <v>0</v>
      </c>
      <c r="P916" s="8">
        <v>69.266666670000006</v>
      </c>
      <c r="Q916" t="str">
        <f>LEFT(N916,(SEARCH("/",N916,1)-1))</f>
        <v>publishing</v>
      </c>
      <c r="R916" t="str">
        <f>RIGHT(N916, LEN(N916) - (SEARCH("/",N916,1)))</f>
        <v>children's books</v>
      </c>
      <c r="S916" s="12">
        <f>(((J916/60)/60)/24)+DATE(1970,1,1)+(-5/24)</f>
        <v>41747.678726851853</v>
      </c>
      <c r="T916" s="12">
        <f>(((I916/60)/60)/24)+DATE(1970,1,1)+(-5/24)</f>
        <v>41807.678726851853</v>
      </c>
    </row>
    <row r="917" spans="1:20" ht="48" x14ac:dyDescent="0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>E917/D917*100</f>
        <v>100.875</v>
      </c>
      <c r="P917" s="8">
        <v>69.266666670000006</v>
      </c>
      <c r="Q917" t="str">
        <f>LEFT(N917,(SEARCH("/",N917,1)-1))</f>
        <v>theater</v>
      </c>
      <c r="R917" t="str">
        <f>RIGHT(N917, LEN(N917) - (SEARCH("/",N917,1)))</f>
        <v>plays</v>
      </c>
      <c r="S917" s="12">
        <f>(((J917/60)/60)/24)+DATE(1970,1,1)+(-5/24)</f>
        <v>41752.626238425924</v>
      </c>
      <c r="T917" s="12">
        <f>(((I917/60)/60)/24)+DATE(1970,1,1)+(-5/24)</f>
        <v>41782.626238425924</v>
      </c>
    </row>
    <row r="918" spans="1:20" ht="48" x14ac:dyDescent="0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>E918/D918*100</f>
        <v>101.83333333333333</v>
      </c>
      <c r="P918" s="8">
        <v>69.266666670000006</v>
      </c>
      <c r="Q918" t="str">
        <f>LEFT(N918,(SEARCH("/",N918,1)-1))</f>
        <v>theater</v>
      </c>
      <c r="R918" t="str">
        <f>RIGHT(N918, LEN(N918) - (SEARCH("/",N918,1)))</f>
        <v>plays</v>
      </c>
      <c r="S918" s="12">
        <f>(((J918/60)/60)/24)+DATE(1970,1,1)+(-5/24)</f>
        <v>41753.307523148142</v>
      </c>
      <c r="T918" s="12">
        <f>(((I918/60)/60)/24)+DATE(1970,1,1)+(-5/24)</f>
        <v>41781.713194444441</v>
      </c>
    </row>
    <row r="919" spans="1:20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>E919/D919*100</f>
        <v>105.69999999999999</v>
      </c>
      <c r="P919" s="8">
        <v>69.266666670000006</v>
      </c>
      <c r="Q919" t="str">
        <f>LEFT(N919,(SEARCH("/",N919,1)-1))</f>
        <v>theater</v>
      </c>
      <c r="R919" t="str">
        <f>RIGHT(N919, LEN(N919) - (SEARCH("/",N919,1)))</f>
        <v>plays</v>
      </c>
      <c r="S919" s="12">
        <f>(((J919/60)/60)/24)+DATE(1970,1,1)+(-5/24)</f>
        <v>41753.384942129625</v>
      </c>
      <c r="T919" s="12">
        <f>(((I919/60)/60)/24)+DATE(1970,1,1)+(-5/24)</f>
        <v>41778.666666666664</v>
      </c>
    </row>
    <row r="920" spans="1:20" ht="48" x14ac:dyDescent="0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>E920/D920*100</f>
        <v>112.7</v>
      </c>
      <c r="P920" s="8">
        <v>69.266666670000006</v>
      </c>
      <c r="Q920" t="str">
        <f>LEFT(N920,(SEARCH("/",N920,1)-1))</f>
        <v>theater</v>
      </c>
      <c r="R920" t="str">
        <f>RIGHT(N920, LEN(N920) - (SEARCH("/",N920,1)))</f>
        <v>plays</v>
      </c>
      <c r="S920" s="12">
        <f>(((J920/60)/60)/24)+DATE(1970,1,1)+(-5/24)</f>
        <v>41753.427442129629</v>
      </c>
      <c r="T920" s="12">
        <f>(((I920/60)/60)/24)+DATE(1970,1,1)+(-5/24)</f>
        <v>41783.666666666664</v>
      </c>
    </row>
    <row r="921" spans="1:20" ht="48" x14ac:dyDescent="0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>E921/D921*100</f>
        <v>3.2804000000000002</v>
      </c>
      <c r="P921" s="8">
        <v>69.266666670000006</v>
      </c>
      <c r="Q921" t="str">
        <f>LEFT(N921,(SEARCH("/",N921,1)-1))</f>
        <v>film &amp; video</v>
      </c>
      <c r="R921" t="str">
        <f>RIGHT(N921, LEN(N921) - (SEARCH("/",N921,1)))</f>
        <v>animation</v>
      </c>
      <c r="S921" s="12">
        <f>(((J921/60)/60)/24)+DATE(1970,1,1)+(-5/24)</f>
        <v>41753.549710648142</v>
      </c>
      <c r="T921" s="12">
        <f>(((I921/60)/60)/24)+DATE(1970,1,1)+(-5/24)</f>
        <v>41773.549710648142</v>
      </c>
    </row>
    <row r="922" spans="1:20" ht="48" x14ac:dyDescent="0.2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>E922/D922*100</f>
        <v>130.98000000000002</v>
      </c>
      <c r="P922" s="8">
        <v>69.266666670000006</v>
      </c>
      <c r="Q922" t="str">
        <f>LEFT(N922,(SEARCH("/",N922,1)-1))</f>
        <v>film &amp; video</v>
      </c>
      <c r="R922" t="str">
        <f>RIGHT(N922, LEN(N922) - (SEARCH("/",N922,1)))</f>
        <v>television</v>
      </c>
      <c r="S922" s="12">
        <f>(((J922/60)/60)/24)+DATE(1970,1,1)+(-5/24)</f>
        <v>41753.838749999995</v>
      </c>
      <c r="T922" s="12">
        <f>(((I922/60)/60)/24)+DATE(1970,1,1)+(-5/24)</f>
        <v>41784.749305555553</v>
      </c>
    </row>
    <row r="923" spans="1:20" ht="48" x14ac:dyDescent="0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>E923/D923*100</f>
        <v>102.06937499999999</v>
      </c>
      <c r="P923" s="8">
        <v>69.266666670000006</v>
      </c>
      <c r="Q923" t="str">
        <f>LEFT(N923,(SEARCH("/",N923,1)-1))</f>
        <v>theater</v>
      </c>
      <c r="R923" t="str">
        <f>RIGHT(N923, LEN(N923) - (SEARCH("/",N923,1)))</f>
        <v>musical</v>
      </c>
      <c r="S923" s="12">
        <f>(((J923/60)/60)/24)+DATE(1970,1,1)+(-5/24)</f>
        <v>41754.355995370366</v>
      </c>
      <c r="T923" s="12">
        <f>(((I923/60)/60)/24)+DATE(1970,1,1)+(-5/24)</f>
        <v>41784.355995370366</v>
      </c>
    </row>
    <row r="924" spans="1:20" ht="48" x14ac:dyDescent="0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>E924/D924*100</f>
        <v>137.375</v>
      </c>
      <c r="P924" s="8">
        <v>69.266666670000006</v>
      </c>
      <c r="Q924" t="str">
        <f>LEFT(N924,(SEARCH("/",N924,1)-1))</f>
        <v>publishing</v>
      </c>
      <c r="R924" t="str">
        <f>RIGHT(N924, LEN(N924) - (SEARCH("/",N924,1)))</f>
        <v>radio &amp; podcasts</v>
      </c>
      <c r="S924" s="12">
        <f>(((J924/60)/60)/24)+DATE(1970,1,1)+(-5/24)</f>
        <v>41754.536909722221</v>
      </c>
      <c r="T924" s="12">
        <f>(((I924/60)/60)/24)+DATE(1970,1,1)+(-5/24)</f>
        <v>41768.957638888889</v>
      </c>
    </row>
    <row r="925" spans="1:20" ht="48" x14ac:dyDescent="0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>E925/D925*100</f>
        <v>206.70670670670671</v>
      </c>
      <c r="P925" s="8">
        <v>69.266666670000006</v>
      </c>
      <c r="Q925" t="str">
        <f>LEFT(N925,(SEARCH("/",N925,1)-1))</f>
        <v>film &amp; video</v>
      </c>
      <c r="R925" t="str">
        <f>RIGHT(N925, LEN(N925) - (SEARCH("/",N925,1)))</f>
        <v>documentary</v>
      </c>
      <c r="S925" s="12">
        <f>(((J925/60)/60)/24)+DATE(1970,1,1)+(-5/24)</f>
        <v>41754.90924768518</v>
      </c>
      <c r="T925" s="12">
        <f>(((I925/60)/60)/24)+DATE(1970,1,1)+(-5/24)</f>
        <v>41777.90924768518</v>
      </c>
    </row>
    <row r="926" spans="1:20" ht="32" x14ac:dyDescent="0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>E926/D926*100</f>
        <v>7.8378378378378386</v>
      </c>
      <c r="P926" s="8">
        <v>69.266666670000006</v>
      </c>
      <c r="Q926" t="str">
        <f>LEFT(N926,(SEARCH("/",N926,1)-1))</f>
        <v>theater</v>
      </c>
      <c r="R926" t="str">
        <f>RIGHT(N926, LEN(N926) - (SEARCH("/",N926,1)))</f>
        <v>plays</v>
      </c>
      <c r="S926" s="12">
        <f>(((J926/60)/60)/24)+DATE(1970,1,1)+(-5/24)</f>
        <v>41755.268391203703</v>
      </c>
      <c r="T926" s="12">
        <f>(((I926/60)/60)/24)+DATE(1970,1,1)+(-5/24)</f>
        <v>41778.268391203703</v>
      </c>
    </row>
    <row r="927" spans="1:20" ht="32" x14ac:dyDescent="0.2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>E927/D927*100</f>
        <v>2.230268181818182</v>
      </c>
      <c r="P927" s="8">
        <v>69.266666670000006</v>
      </c>
      <c r="Q927" t="str">
        <f>LEFT(N927,(SEARCH("/",N927,1)-1))</f>
        <v>film &amp; video</v>
      </c>
      <c r="R927" t="str">
        <f>RIGHT(N927, LEN(N927) - (SEARCH("/",N927,1)))</f>
        <v>animation</v>
      </c>
      <c r="S927" s="12">
        <f>(((J927/60)/60)/24)+DATE(1970,1,1)+(-5/24)</f>
        <v>41757.76667824074</v>
      </c>
      <c r="T927" s="12">
        <f>(((I927/60)/60)/24)+DATE(1970,1,1)+(-5/24)</f>
        <v>41792.957638888889</v>
      </c>
    </row>
    <row r="928" spans="1:20" ht="48" x14ac:dyDescent="0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>E928/D928*100</f>
        <v>121.23333333333332</v>
      </c>
      <c r="P928" s="8">
        <v>69.266666670000006</v>
      </c>
      <c r="Q928" t="str">
        <f>LEFT(N928,(SEARCH("/",N928,1)-1))</f>
        <v>theater</v>
      </c>
      <c r="R928" t="str">
        <f>RIGHT(N928, LEN(N928) - (SEARCH("/",N928,1)))</f>
        <v>spaces</v>
      </c>
      <c r="S928" s="12">
        <f>(((J928/60)/60)/24)+DATE(1970,1,1)+(-5/24)</f>
        <v>41758.625231481477</v>
      </c>
      <c r="T928" s="12">
        <f>(((I928/60)/60)/24)+DATE(1970,1,1)+(-5/24)</f>
        <v>41785.916666666664</v>
      </c>
    </row>
    <row r="929" spans="1:20" ht="32" x14ac:dyDescent="0.2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>E929/D929*100</f>
        <v>100</v>
      </c>
      <c r="P929" s="8">
        <v>69.266666670000006</v>
      </c>
      <c r="Q929" t="str">
        <f>LEFT(N929,(SEARCH("/",N929,1)-1))</f>
        <v>theater</v>
      </c>
      <c r="R929" t="str">
        <f>RIGHT(N929, LEN(N929) - (SEARCH("/",N929,1)))</f>
        <v>plays</v>
      </c>
      <c r="S929" s="12">
        <f>(((J929/60)/60)/24)+DATE(1970,1,1)+(-5/24)</f>
        <v>41758.631342592591</v>
      </c>
      <c r="T929" s="12">
        <f>(((I929/60)/60)/24)+DATE(1970,1,1)+(-5/24)</f>
        <v>41770.957638888889</v>
      </c>
    </row>
    <row r="930" spans="1:20" ht="48" x14ac:dyDescent="0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>E930/D930*100</f>
        <v>108.2</v>
      </c>
      <c r="P930" s="8">
        <v>69.266666670000006</v>
      </c>
      <c r="Q930" t="str">
        <f>LEFT(N930,(SEARCH("/",N930,1)-1))</f>
        <v>theater</v>
      </c>
      <c r="R930" t="str">
        <f>RIGHT(N930, LEN(N930) - (SEARCH("/",N930,1)))</f>
        <v>plays</v>
      </c>
      <c r="S930" s="12">
        <f>(((J930/60)/60)/24)+DATE(1970,1,1)+(-5/24)</f>
        <v>41758.931296296294</v>
      </c>
      <c r="T930" s="12">
        <f>(((I930/60)/60)/24)+DATE(1970,1,1)+(-5/24)</f>
        <v>41790.957638888889</v>
      </c>
    </row>
    <row r="931" spans="1:20" ht="32" x14ac:dyDescent="0.2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>E931/D931*100</f>
        <v>0.29411764705882354</v>
      </c>
      <c r="P931" s="8">
        <v>69.266666670000006</v>
      </c>
      <c r="Q931" t="str">
        <f>LEFT(N931,(SEARCH("/",N931,1)-1))</f>
        <v>film &amp; video</v>
      </c>
      <c r="R931" t="str">
        <f>RIGHT(N931, LEN(N931) - (SEARCH("/",N931,1)))</f>
        <v>animation</v>
      </c>
      <c r="S931" s="12">
        <f>(((J931/60)/60)/24)+DATE(1970,1,1)+(-5/24)</f>
        <v>41759.334201388883</v>
      </c>
      <c r="T931" s="12">
        <f>(((I931/60)/60)/24)+DATE(1970,1,1)+(-5/24)</f>
        <v>41790.958333333328</v>
      </c>
    </row>
    <row r="932" spans="1:20" ht="32" x14ac:dyDescent="0.2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>E932/D932*100</f>
        <v>100.35000000000001</v>
      </c>
      <c r="P932" s="8">
        <v>69.266666670000006</v>
      </c>
      <c r="Q932" t="str">
        <f>LEFT(N932,(SEARCH("/",N932,1)-1))</f>
        <v>music</v>
      </c>
      <c r="R932" t="str">
        <f>RIGHT(N932, LEN(N932) - (SEARCH("/",N932,1)))</f>
        <v>indie rock</v>
      </c>
      <c r="S932" s="12">
        <f>(((J932/60)/60)/24)+DATE(1970,1,1)+(-5/24)</f>
        <v>41759.462604166663</v>
      </c>
      <c r="T932" s="12">
        <f>(((I932/60)/60)/24)+DATE(1970,1,1)+(-5/24)</f>
        <v>41786.999305555553</v>
      </c>
    </row>
    <row r="933" spans="1:20" ht="48" x14ac:dyDescent="0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>E933/D933*100</f>
        <v>786.0802000000001</v>
      </c>
      <c r="P933" s="8">
        <v>69.266666670000006</v>
      </c>
      <c r="Q933" t="str">
        <f>LEFT(N933,(SEARCH("/",N933,1)-1))</f>
        <v>photography</v>
      </c>
      <c r="R933" t="str">
        <f>RIGHT(N933, LEN(N933) - (SEARCH("/",N933,1)))</f>
        <v>photobooks</v>
      </c>
      <c r="S933" s="12">
        <f>(((J933/60)/60)/24)+DATE(1970,1,1)+(-5/24)</f>
        <v>41759.714768518512</v>
      </c>
      <c r="T933" s="12">
        <f>(((I933/60)/60)/24)+DATE(1970,1,1)+(-5/24)</f>
        <v>41789.714768518512</v>
      </c>
    </row>
    <row r="934" spans="1:20" ht="48" x14ac:dyDescent="0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>E934/D934*100</f>
        <v>0.83333333333333337</v>
      </c>
      <c r="P934" s="8">
        <v>69.266666670000006</v>
      </c>
      <c r="Q934" t="str">
        <f>LEFT(N934,(SEARCH("/",N934,1)-1))</f>
        <v>food</v>
      </c>
      <c r="R934" t="str">
        <f>RIGHT(N934, LEN(N934) - (SEARCH("/",N934,1)))</f>
        <v>food trucks</v>
      </c>
      <c r="S934" s="12">
        <f>(((J934/60)/60)/24)+DATE(1970,1,1)+(-5/24)</f>
        <v>41759.901412037034</v>
      </c>
      <c r="T934" s="12">
        <f>(((I934/60)/60)/24)+DATE(1970,1,1)+(-5/24)</f>
        <v>41790.770833333328</v>
      </c>
    </row>
    <row r="935" spans="1:20" ht="48" x14ac:dyDescent="0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>E935/D935*100</f>
        <v>100.24166666666667</v>
      </c>
      <c r="P935" s="8">
        <v>69.266666670000006</v>
      </c>
      <c r="Q935" t="str">
        <f>LEFT(N935,(SEARCH("/",N935,1)-1))</f>
        <v>film &amp; video</v>
      </c>
      <c r="R935" t="str">
        <f>RIGHT(N935, LEN(N935) - (SEARCH("/",N935,1)))</f>
        <v>television</v>
      </c>
      <c r="S935" s="12">
        <f>(((J935/60)/60)/24)+DATE(1970,1,1)+(-5/24)</f>
        <v>41760.588090277779</v>
      </c>
      <c r="T935" s="12">
        <f>(((I935/60)/60)/24)+DATE(1970,1,1)+(-5/24)</f>
        <v>41806.020833333328</v>
      </c>
    </row>
    <row r="936" spans="1:20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>E936/D936*100</f>
        <v>205.36666666666665</v>
      </c>
      <c r="P936" s="8">
        <v>69.266666670000006</v>
      </c>
      <c r="Q936" t="str">
        <f>LEFT(N936,(SEARCH("/",N936,1)-1))</f>
        <v>photography</v>
      </c>
      <c r="R936" t="str">
        <f>RIGHT(N936, LEN(N936) - (SEARCH("/",N936,1)))</f>
        <v>photobooks</v>
      </c>
      <c r="S936" s="12">
        <f>(((J936/60)/60)/24)+DATE(1970,1,1)+(-5/24)</f>
        <v>41760.611712962964</v>
      </c>
      <c r="T936" s="12">
        <f>(((I936/60)/60)/24)+DATE(1970,1,1)+(-5/24)</f>
        <v>41790.611712962964</v>
      </c>
    </row>
    <row r="937" spans="1:20" ht="48" x14ac:dyDescent="0.2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>E937/D937*100</f>
        <v>22.75</v>
      </c>
      <c r="P937" s="8">
        <v>69.266666670000006</v>
      </c>
      <c r="Q937" t="str">
        <f>LEFT(N937,(SEARCH("/",N937,1)-1))</f>
        <v>theater</v>
      </c>
      <c r="R937" t="str">
        <f>RIGHT(N937, LEN(N937) - (SEARCH("/",N937,1)))</f>
        <v>spaces</v>
      </c>
      <c r="S937" s="12">
        <f>(((J937/60)/60)/24)+DATE(1970,1,1)+(-5/24)</f>
        <v>41760.700706018513</v>
      </c>
      <c r="T937" s="12">
        <f>(((I937/60)/60)/24)+DATE(1970,1,1)+(-5/24)</f>
        <v>41790.957638888889</v>
      </c>
    </row>
    <row r="938" spans="1:20" ht="96" x14ac:dyDescent="0.2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>E938/D938*100</f>
        <v>103.76</v>
      </c>
      <c r="P938" s="8">
        <v>69.266666670000006</v>
      </c>
      <c r="Q938" t="str">
        <f>LEFT(N938,(SEARCH("/",N938,1)-1))</f>
        <v>theater</v>
      </c>
      <c r="R938" t="str">
        <f>RIGHT(N938, LEN(N938) - (SEARCH("/",N938,1)))</f>
        <v>plays</v>
      </c>
      <c r="S938" s="12">
        <f>(((J938/60)/60)/24)+DATE(1970,1,1)+(-5/24)</f>
        <v>41760.727372685185</v>
      </c>
      <c r="T938" s="12">
        <f>(((I938/60)/60)/24)+DATE(1970,1,1)+(-5/24)</f>
        <v>41771.958333333328</v>
      </c>
    </row>
    <row r="939" spans="1:20" ht="48" x14ac:dyDescent="0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>E939/D939*100</f>
        <v>302.2</v>
      </c>
      <c r="P939" s="8">
        <v>69.266666670000006</v>
      </c>
      <c r="Q939" t="str">
        <f>LEFT(N939,(SEARCH("/",N939,1)-1))</f>
        <v>theater</v>
      </c>
      <c r="R939" t="str">
        <f>RIGHT(N939, LEN(N939) - (SEARCH("/",N939,1)))</f>
        <v>spaces</v>
      </c>
      <c r="S939" s="12">
        <f>(((J939/60)/60)/24)+DATE(1970,1,1)+(-5/24)</f>
        <v>41761.301076388889</v>
      </c>
      <c r="T939" s="12">
        <f>(((I939/60)/60)/24)+DATE(1970,1,1)+(-5/24)</f>
        <v>41789.458333333328</v>
      </c>
    </row>
    <row r="940" spans="1:20" ht="48" x14ac:dyDescent="0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>E940/D940*100</f>
        <v>0</v>
      </c>
      <c r="P940" s="8">
        <v>69.266666670000006</v>
      </c>
      <c r="Q940" t="str">
        <f>LEFT(N940,(SEARCH("/",N940,1)-1))</f>
        <v>theater</v>
      </c>
      <c r="R940" t="str">
        <f>RIGHT(N940, LEN(N940) - (SEARCH("/",N940,1)))</f>
        <v>plays</v>
      </c>
      <c r="S940" s="12">
        <f>(((J940/60)/60)/24)+DATE(1970,1,1)+(-5/24)</f>
        <v>41761.601817129631</v>
      </c>
      <c r="T940" s="12">
        <f>(((I940/60)/60)/24)+DATE(1970,1,1)+(-5/24)</f>
        <v>41768.078472222223</v>
      </c>
    </row>
    <row r="941" spans="1:20" ht="48" x14ac:dyDescent="0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>E941/D941*100</f>
        <v>9.0909090909090905E-3</v>
      </c>
      <c r="P941" s="8">
        <v>69.266666670000006</v>
      </c>
      <c r="Q941" t="str">
        <f>LEFT(N941,(SEARCH("/",N941,1)-1))</f>
        <v>film &amp; video</v>
      </c>
      <c r="R941" t="str">
        <f>RIGHT(N941, LEN(N941) - (SEARCH("/",N941,1)))</f>
        <v>animation</v>
      </c>
      <c r="S941" s="12">
        <f>(((J941/60)/60)/24)+DATE(1970,1,1)+(-5/24)</f>
        <v>41761.734247685185</v>
      </c>
      <c r="T941" s="12">
        <f>(((I941/60)/60)/24)+DATE(1970,1,1)+(-5/24)</f>
        <v>41791.734247685185</v>
      </c>
    </row>
    <row r="942" spans="1:20" ht="48" x14ac:dyDescent="0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>E942/D942*100</f>
        <v>104.33333333333333</v>
      </c>
      <c r="P942" s="8">
        <v>69.266666670000006</v>
      </c>
      <c r="Q942" t="str">
        <f>LEFT(N942,(SEARCH("/",N942,1)-1))</f>
        <v>theater</v>
      </c>
      <c r="R942" t="str">
        <f>RIGHT(N942, LEN(N942) - (SEARCH("/",N942,1)))</f>
        <v>plays</v>
      </c>
      <c r="S942" s="12">
        <f>(((J942/60)/60)/24)+DATE(1970,1,1)+(-5/24)</f>
        <v>41764.238298611104</v>
      </c>
      <c r="T942" s="12">
        <f>(((I942/60)/60)/24)+DATE(1970,1,1)+(-5/24)</f>
        <v>41790.957638888889</v>
      </c>
    </row>
    <row r="943" spans="1:20" ht="48" x14ac:dyDescent="0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>E943/D943*100</f>
        <v>100</v>
      </c>
      <c r="P943" s="8">
        <v>69.266666670000006</v>
      </c>
      <c r="Q943" t="str">
        <f>LEFT(N943,(SEARCH("/",N943,1)-1))</f>
        <v>theater</v>
      </c>
      <c r="R943" t="str">
        <f>RIGHT(N943, LEN(N943) - (SEARCH("/",N943,1)))</f>
        <v>plays</v>
      </c>
      <c r="S943" s="12">
        <f>(((J943/60)/60)/24)+DATE(1970,1,1)+(-5/24)</f>
        <v>41765.402465277773</v>
      </c>
      <c r="T943" s="12">
        <f>(((I943/60)/60)/24)+DATE(1970,1,1)+(-5/24)</f>
        <v>41777.402465277773</v>
      </c>
    </row>
    <row r="944" spans="1:20" ht="48" x14ac:dyDescent="0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>E944/D944*100</f>
        <v>37.75</v>
      </c>
      <c r="P944" s="8">
        <v>69.266666670000006</v>
      </c>
      <c r="Q944" t="str">
        <f>LEFT(N944,(SEARCH("/",N944,1)-1))</f>
        <v>theater</v>
      </c>
      <c r="R944" t="str">
        <f>RIGHT(N944, LEN(N944) - (SEARCH("/",N944,1)))</f>
        <v>plays</v>
      </c>
      <c r="S944" s="12">
        <f>(((J944/60)/60)/24)+DATE(1970,1,1)+(-5/24)</f>
        <v>41765.716319444444</v>
      </c>
      <c r="T944" s="12">
        <f>(((I944/60)/60)/24)+DATE(1970,1,1)+(-5/24)</f>
        <v>41775.716319444444</v>
      </c>
    </row>
    <row r="945" spans="1:20" ht="48" x14ac:dyDescent="0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>E945/D945*100</f>
        <v>28.050000000000004</v>
      </c>
      <c r="P945" s="8">
        <v>69.266666670000006</v>
      </c>
      <c r="Q945" t="str">
        <f>LEFT(N945,(SEARCH("/",N945,1)-1))</f>
        <v>theater</v>
      </c>
      <c r="R945" t="str">
        <f>RIGHT(N945, LEN(N945) - (SEARCH("/",N945,1)))</f>
        <v>plays</v>
      </c>
      <c r="S945" s="12">
        <f>(((J945/60)/60)/24)+DATE(1970,1,1)+(-5/24)</f>
        <v>41765.730324074073</v>
      </c>
      <c r="T945" s="12">
        <f>(((I945/60)/60)/24)+DATE(1970,1,1)+(-5/24)</f>
        <v>41795.730324074073</v>
      </c>
    </row>
    <row r="946" spans="1:20" ht="48" x14ac:dyDescent="0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>E946/D946*100</f>
        <v>21.3</v>
      </c>
      <c r="P946" s="8">
        <v>69.266666670000006</v>
      </c>
      <c r="Q946" t="str">
        <f>LEFT(N946,(SEARCH("/",N946,1)-1))</f>
        <v>theater</v>
      </c>
      <c r="R946" t="str">
        <f>RIGHT(N946, LEN(N946) - (SEARCH("/",N946,1)))</f>
        <v>plays</v>
      </c>
      <c r="S946" s="12">
        <f>(((J946/60)/60)/24)+DATE(1970,1,1)+(-5/24)</f>
        <v>41765.864166666666</v>
      </c>
      <c r="T946" s="12">
        <f>(((I946/60)/60)/24)+DATE(1970,1,1)+(-5/24)</f>
        <v>41790.864166666666</v>
      </c>
    </row>
    <row r="947" spans="1:20" ht="48" x14ac:dyDescent="0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>E947/D947*100</f>
        <v>41.489795918367342</v>
      </c>
      <c r="P947" s="8">
        <v>69.266666670000006</v>
      </c>
      <c r="Q947" t="str">
        <f>LEFT(N947,(SEARCH("/",N947,1)-1))</f>
        <v>theater</v>
      </c>
      <c r="R947" t="str">
        <f>RIGHT(N947, LEN(N947) - (SEARCH("/",N947,1)))</f>
        <v>plays</v>
      </c>
      <c r="S947" s="12">
        <f>(((J947/60)/60)/24)+DATE(1970,1,1)+(-5/24)</f>
        <v>41766.408958333333</v>
      </c>
      <c r="T947" s="12">
        <f>(((I947/60)/60)/24)+DATE(1970,1,1)+(-5/24)</f>
        <v>41793.082638888889</v>
      </c>
    </row>
    <row r="948" spans="1:20" ht="32" x14ac:dyDescent="0.2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>E948/D948*100</f>
        <v>0</v>
      </c>
      <c r="P948" s="8">
        <v>69.266666670000006</v>
      </c>
      <c r="Q948" t="str">
        <f>LEFT(N948,(SEARCH("/",N948,1)-1))</f>
        <v>theater</v>
      </c>
      <c r="R948" t="str">
        <f>RIGHT(N948, LEN(N948) - (SEARCH("/",N948,1)))</f>
        <v>musical</v>
      </c>
      <c r="S948" s="12">
        <f>(((J948/60)/60)/24)+DATE(1970,1,1)+(-5/24)</f>
        <v>41766.4837037037</v>
      </c>
      <c r="T948" s="12">
        <f>(((I948/60)/60)/24)+DATE(1970,1,1)+(-5/24)</f>
        <v>41826.4837037037</v>
      </c>
    </row>
    <row r="949" spans="1:20" ht="32" x14ac:dyDescent="0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>E949/D949*100</f>
        <v>15.6</v>
      </c>
      <c r="P949" s="8">
        <v>69.266666670000006</v>
      </c>
      <c r="Q949" t="str">
        <f>LEFT(N949,(SEARCH("/",N949,1)-1))</f>
        <v>photography</v>
      </c>
      <c r="R949" t="str">
        <f>RIGHT(N949, LEN(N949) - (SEARCH("/",N949,1)))</f>
        <v>photobooks</v>
      </c>
      <c r="S949" s="12">
        <f>(((J949/60)/60)/24)+DATE(1970,1,1)+(-5/24)</f>
        <v>41766.509675925925</v>
      </c>
      <c r="T949" s="12">
        <f>(((I949/60)/60)/24)+DATE(1970,1,1)+(-5/24)</f>
        <v>41826.509675925925</v>
      </c>
    </row>
    <row r="950" spans="1:20" ht="48" x14ac:dyDescent="0.2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>E950/D950*100</f>
        <v>106.76</v>
      </c>
      <c r="P950" s="8">
        <v>69.266666670000006</v>
      </c>
      <c r="Q950" t="str">
        <f>LEFT(N950,(SEARCH("/",N950,1)-1))</f>
        <v>theater</v>
      </c>
      <c r="R950" t="str">
        <f>RIGHT(N950, LEN(N950) - (SEARCH("/",N950,1)))</f>
        <v>plays</v>
      </c>
      <c r="S950" s="12">
        <f>(((J950/60)/60)/24)+DATE(1970,1,1)+(-5/24)</f>
        <v>41766.597395833334</v>
      </c>
      <c r="T950" s="12">
        <f>(((I950/60)/60)/24)+DATE(1970,1,1)+(-5/24)</f>
        <v>41799.597395833334</v>
      </c>
    </row>
    <row r="951" spans="1:20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>E951/D951*100</f>
        <v>104.24</v>
      </c>
      <c r="P951" s="8">
        <v>69.266666670000006</v>
      </c>
      <c r="Q951" t="str">
        <f>LEFT(N951,(SEARCH("/",N951,1)-1))</f>
        <v>music</v>
      </c>
      <c r="R951" t="str">
        <f>RIGHT(N951, LEN(N951) - (SEARCH("/",N951,1)))</f>
        <v>rock</v>
      </c>
      <c r="S951" s="12">
        <f>(((J951/60)/60)/24)+DATE(1970,1,1)+(-5/24)</f>
        <v>41766.762314814812</v>
      </c>
      <c r="T951" s="12">
        <f>(((I951/60)/60)/24)+DATE(1970,1,1)+(-5/24)</f>
        <v>41798.957638888889</v>
      </c>
    </row>
    <row r="952" spans="1:20" ht="48" x14ac:dyDescent="0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>E952/D952*100</f>
        <v>0.28333333333333333</v>
      </c>
      <c r="P952" s="8">
        <v>69.266666670000006</v>
      </c>
      <c r="Q952" t="str">
        <f>LEFT(N952,(SEARCH("/",N952,1)-1))</f>
        <v>technology</v>
      </c>
      <c r="R952" t="str">
        <f>RIGHT(N952, LEN(N952) - (SEARCH("/",N952,1)))</f>
        <v>gadgets</v>
      </c>
      <c r="S952" s="12">
        <f>(((J952/60)/60)/24)+DATE(1970,1,1)+(-5/24)</f>
        <v>41767.378761574073</v>
      </c>
      <c r="T952" s="12">
        <f>(((I952/60)/60)/24)+DATE(1970,1,1)+(-5/24)</f>
        <v>41782.378761574073</v>
      </c>
    </row>
    <row r="953" spans="1:20" ht="48" x14ac:dyDescent="0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>E953/D953*100</f>
        <v>212.16666666666666</v>
      </c>
      <c r="P953" s="8">
        <v>69.266666670000006</v>
      </c>
      <c r="Q953" t="str">
        <f>LEFT(N953,(SEARCH("/",N953,1)-1))</f>
        <v>food</v>
      </c>
      <c r="R953" t="str">
        <f>RIGHT(N953, LEN(N953) - (SEARCH("/",N953,1)))</f>
        <v>small batch</v>
      </c>
      <c r="S953" s="12">
        <f>(((J953/60)/60)/24)+DATE(1970,1,1)+(-5/24)</f>
        <v>41767.442013888889</v>
      </c>
      <c r="T953" s="12">
        <f>(((I953/60)/60)/24)+DATE(1970,1,1)+(-5/24)</f>
        <v>41788.534722222219</v>
      </c>
    </row>
    <row r="954" spans="1:20" ht="32" x14ac:dyDescent="0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>E954/D954*100</f>
        <v>151.63999999999999</v>
      </c>
      <c r="P954" s="8">
        <v>69.266666670000006</v>
      </c>
      <c r="Q954" t="str">
        <f>LEFT(N954,(SEARCH("/",N954,1)-1))</f>
        <v>music</v>
      </c>
      <c r="R954" t="str">
        <f>RIGHT(N954, LEN(N954) - (SEARCH("/",N954,1)))</f>
        <v>rock</v>
      </c>
      <c r="S954" s="12">
        <f>(((J954/60)/60)/24)+DATE(1970,1,1)+(-5/24)</f>
        <v>41767.448530092588</v>
      </c>
      <c r="T954" s="12">
        <f>(((I954/60)/60)/24)+DATE(1970,1,1)+(-5/24)</f>
        <v>41803.082638888889</v>
      </c>
    </row>
    <row r="955" spans="1:20" ht="48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>E955/D955*100</f>
        <v>134.05000000000001</v>
      </c>
      <c r="P955" s="8">
        <v>69.266666670000006</v>
      </c>
      <c r="Q955" t="str">
        <f>LEFT(N955,(SEARCH("/",N955,1)-1))</f>
        <v>music</v>
      </c>
      <c r="R955" t="str">
        <f>RIGHT(N955, LEN(N955) - (SEARCH("/",N955,1)))</f>
        <v>rock</v>
      </c>
      <c r="S955" s="12">
        <f>(((J955/60)/60)/24)+DATE(1970,1,1)+(-5/24)</f>
        <v>41768.633587962962</v>
      </c>
      <c r="T955" s="12">
        <f>(((I955/60)/60)/24)+DATE(1970,1,1)+(-5/24)</f>
        <v>41799</v>
      </c>
    </row>
    <row r="956" spans="1:20" ht="48" x14ac:dyDescent="0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>E956/D956*100</f>
        <v>4.9516666666666671</v>
      </c>
      <c r="P956" s="8">
        <v>69.266666670000006</v>
      </c>
      <c r="Q956" t="str">
        <f>LEFT(N956,(SEARCH("/",N956,1)-1))</f>
        <v>games</v>
      </c>
      <c r="R956" t="str">
        <f>RIGHT(N956, LEN(N956) - (SEARCH("/",N956,1)))</f>
        <v>video games</v>
      </c>
      <c r="S956" s="12">
        <f>(((J956/60)/60)/24)+DATE(1970,1,1)+(-5/24)</f>
        <v>41771.201631944445</v>
      </c>
      <c r="T956" s="12">
        <f>(((I956/60)/60)/24)+DATE(1970,1,1)+(-5/24)</f>
        <v>41801.201631944445</v>
      </c>
    </row>
    <row r="957" spans="1:20" ht="48" x14ac:dyDescent="0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>E957/D957*100</f>
        <v>102.27200000000001</v>
      </c>
      <c r="P957" s="8">
        <v>69.266666670000006</v>
      </c>
      <c r="Q957" t="str">
        <f>LEFT(N957,(SEARCH("/",N957,1)-1))</f>
        <v>food</v>
      </c>
      <c r="R957" t="str">
        <f>RIGHT(N957, LEN(N957) - (SEARCH("/",N957,1)))</f>
        <v>small batch</v>
      </c>
      <c r="S957" s="12">
        <f>(((J957/60)/60)/24)+DATE(1970,1,1)+(-5/24)</f>
        <v>41771.363923611112</v>
      </c>
      <c r="T957" s="12">
        <f>(((I957/60)/60)/24)+DATE(1970,1,1)+(-5/24)</f>
        <v>41801.363923611112</v>
      </c>
    </row>
    <row r="958" spans="1:20" ht="48" x14ac:dyDescent="0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>E958/D958*100</f>
        <v>11.52156862745098</v>
      </c>
      <c r="P958" s="8">
        <v>69.266666670000006</v>
      </c>
      <c r="Q958" t="str">
        <f>LEFT(N958,(SEARCH("/",N958,1)-1))</f>
        <v>technology</v>
      </c>
      <c r="R958" t="str">
        <f>RIGHT(N958, LEN(N958) - (SEARCH("/",N958,1)))</f>
        <v>space exploration</v>
      </c>
      <c r="S958" s="12">
        <f>(((J958/60)/60)/24)+DATE(1970,1,1)+(-5/24)</f>
        <v>41771.443599537037</v>
      </c>
      <c r="T958" s="12">
        <f>(((I958/60)/60)/24)+DATE(1970,1,1)+(-5/24)</f>
        <v>41802.958333333328</v>
      </c>
    </row>
    <row r="959" spans="1:20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>E959/D959*100</f>
        <v>101.11111111111111</v>
      </c>
      <c r="P959" s="8">
        <v>69.266666670000006</v>
      </c>
      <c r="Q959" t="str">
        <f>LEFT(N959,(SEARCH("/",N959,1)-1))</f>
        <v>theater</v>
      </c>
      <c r="R959" t="str">
        <f>RIGHT(N959, LEN(N959) - (SEARCH("/",N959,1)))</f>
        <v>musical</v>
      </c>
      <c r="S959" s="12">
        <f>(((J959/60)/60)/24)+DATE(1970,1,1)+(-5/24)</f>
        <v>41771.606458333328</v>
      </c>
      <c r="T959" s="12">
        <f>(((I959/60)/60)/24)+DATE(1970,1,1)+(-5/24)</f>
        <v>41801.606458333328</v>
      </c>
    </row>
    <row r="960" spans="1:20" ht="48" x14ac:dyDescent="0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>E960/D960*100</f>
        <v>124.2</v>
      </c>
      <c r="P960" s="8">
        <v>69.266666670000006</v>
      </c>
      <c r="Q960" t="str">
        <f>LEFT(N960,(SEARCH("/",N960,1)-1))</f>
        <v>theater</v>
      </c>
      <c r="R960" t="str">
        <f>RIGHT(N960, LEN(N960) - (SEARCH("/",N960,1)))</f>
        <v>plays</v>
      </c>
      <c r="S960" s="12">
        <f>(((J960/60)/60)/24)+DATE(1970,1,1)+(-5/24)</f>
        <v>41771.897604166668</v>
      </c>
      <c r="T960" s="12">
        <f>(((I960/60)/60)/24)+DATE(1970,1,1)+(-5/24)</f>
        <v>41803.708333333328</v>
      </c>
    </row>
    <row r="961" spans="1:20" ht="32" x14ac:dyDescent="0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>E961/D961*100</f>
        <v>277.93846153846158</v>
      </c>
      <c r="P961" s="8">
        <v>69.266666670000006</v>
      </c>
      <c r="Q961" t="str">
        <f>LEFT(N961,(SEARCH("/",N961,1)-1))</f>
        <v>photography</v>
      </c>
      <c r="R961" t="str">
        <f>RIGHT(N961, LEN(N961) - (SEARCH("/",N961,1)))</f>
        <v>photobooks</v>
      </c>
      <c r="S961" s="12">
        <f>(((J961/60)/60)/24)+DATE(1970,1,1)+(-5/24)</f>
        <v>41772.44935185185</v>
      </c>
      <c r="T961" s="12">
        <f>(((I961/60)/60)/24)+DATE(1970,1,1)+(-5/24)</f>
        <v>41800.147916666661</v>
      </c>
    </row>
    <row r="962" spans="1:20" ht="48" x14ac:dyDescent="0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>E962/D962*100</f>
        <v>139.19999999999999</v>
      </c>
      <c r="P962" s="8">
        <v>69.266666670000006</v>
      </c>
      <c r="Q962" t="str">
        <f>LEFT(N962,(SEARCH("/",N962,1)-1))</f>
        <v>theater</v>
      </c>
      <c r="R962" t="str">
        <f>RIGHT(N962, LEN(N962) - (SEARCH("/",N962,1)))</f>
        <v>plays</v>
      </c>
      <c r="S962" s="12">
        <f>(((J962/60)/60)/24)+DATE(1970,1,1)+(-5/24)</f>
        <v>41772.477060185185</v>
      </c>
      <c r="T962" s="12">
        <f>(((I962/60)/60)/24)+DATE(1970,1,1)+(-5/24)</f>
        <v>41806.082638888889</v>
      </c>
    </row>
    <row r="963" spans="1:20" ht="48" x14ac:dyDescent="0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>E963/D963*100</f>
        <v>107.65274999999998</v>
      </c>
      <c r="P963" s="8">
        <v>69.266666670000006</v>
      </c>
      <c r="Q963" t="str">
        <f>LEFT(N963,(SEARCH("/",N963,1)-1))</f>
        <v>theater</v>
      </c>
      <c r="R963" t="str">
        <f>RIGHT(N963, LEN(N963) - (SEARCH("/",N963,1)))</f>
        <v>musical</v>
      </c>
      <c r="S963" s="12">
        <f>(((J963/60)/60)/24)+DATE(1970,1,1)+(-5/24)</f>
        <v>41772.519560185181</v>
      </c>
      <c r="T963" s="12">
        <f>(((I963/60)/60)/24)+DATE(1970,1,1)+(-5/24)</f>
        <v>41802.519560185181</v>
      </c>
    </row>
    <row r="964" spans="1:20" ht="48" x14ac:dyDescent="0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>E964/D964*100</f>
        <v>0.4</v>
      </c>
      <c r="P964" s="8">
        <v>69.266666670000006</v>
      </c>
      <c r="Q964" t="str">
        <f>LEFT(N964,(SEARCH("/",N964,1)-1))</f>
        <v>games</v>
      </c>
      <c r="R964" t="str">
        <f>RIGHT(N964, LEN(N964) - (SEARCH("/",N964,1)))</f>
        <v>mobile games</v>
      </c>
      <c r="S964" s="12">
        <f>(((J964/60)/60)/24)+DATE(1970,1,1)+(-5/24)</f>
        <v>41772.588946759257</v>
      </c>
      <c r="T964" s="12">
        <f>(((I964/60)/60)/24)+DATE(1970,1,1)+(-5/24)</f>
        <v>41802.588946759257</v>
      </c>
    </row>
    <row r="965" spans="1:20" ht="48" x14ac:dyDescent="0.2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>E965/D965*100</f>
        <v>0</v>
      </c>
      <c r="P965" s="8">
        <v>69.266666670000006</v>
      </c>
      <c r="Q965" t="str">
        <f>LEFT(N965,(SEARCH("/",N965,1)-1))</f>
        <v>games</v>
      </c>
      <c r="R965" t="str">
        <f>RIGHT(N965, LEN(N965) - (SEARCH("/",N965,1)))</f>
        <v>mobile games</v>
      </c>
      <c r="S965" s="12">
        <f>(((J965/60)/60)/24)+DATE(1970,1,1)+(-5/24)</f>
        <v>41772.800405092588</v>
      </c>
      <c r="T965" s="12">
        <f>(((I965/60)/60)/24)+DATE(1970,1,1)+(-5/24)</f>
        <v>41802.800405092588</v>
      </c>
    </row>
    <row r="966" spans="1:20" ht="48" x14ac:dyDescent="0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>E966/D966*100</f>
        <v>13.22</v>
      </c>
      <c r="P966" s="8">
        <v>69.266666670000006</v>
      </c>
      <c r="Q966" t="str">
        <f>LEFT(N966,(SEARCH("/",N966,1)-1))</f>
        <v>technology</v>
      </c>
      <c r="R966" t="str">
        <f>RIGHT(N966, LEN(N966) - (SEARCH("/",N966,1)))</f>
        <v>wearables</v>
      </c>
      <c r="S966" s="12">
        <f>(((J966/60)/60)/24)+DATE(1970,1,1)+(-5/24)</f>
        <v>41773.086226851847</v>
      </c>
      <c r="T966" s="12">
        <f>(((I966/60)/60)/24)+DATE(1970,1,1)+(-5/24)</f>
        <v>41813.086226851847</v>
      </c>
    </row>
    <row r="967" spans="1:20" ht="48" x14ac:dyDescent="0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>E967/D967*100</f>
        <v>108.4</v>
      </c>
      <c r="P967" s="8">
        <v>69.266666670000006</v>
      </c>
      <c r="Q967" t="str">
        <f>LEFT(N967,(SEARCH("/",N967,1)-1))</f>
        <v>music</v>
      </c>
      <c r="R967" t="str">
        <f>RIGHT(N967, LEN(N967) - (SEARCH("/",N967,1)))</f>
        <v>indie rock</v>
      </c>
      <c r="S967" s="12">
        <f>(((J967/60)/60)/24)+DATE(1970,1,1)+(-5/24)</f>
        <v>41773.72420138889</v>
      </c>
      <c r="T967" s="12">
        <f>(((I967/60)/60)/24)+DATE(1970,1,1)+(-5/24)</f>
        <v>41810.999305555553</v>
      </c>
    </row>
    <row r="968" spans="1:20" ht="48" x14ac:dyDescent="0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>E968/D968*100</f>
        <v>120.24999999999999</v>
      </c>
      <c r="P968" s="8">
        <v>69.266666670000006</v>
      </c>
      <c r="Q968" t="str">
        <f>LEFT(N968,(SEARCH("/",N968,1)-1))</f>
        <v>music</v>
      </c>
      <c r="R968" t="str">
        <f>RIGHT(N968, LEN(N968) - (SEARCH("/",N968,1)))</f>
        <v>rock</v>
      </c>
      <c r="S968" s="12">
        <f>(((J968/60)/60)/24)+DATE(1970,1,1)+(-5/24)</f>
        <v>41774.391597222217</v>
      </c>
      <c r="T968" s="12">
        <f>(((I968/60)/60)/24)+DATE(1970,1,1)+(-5/24)</f>
        <v>41804.391597222217</v>
      </c>
    </row>
    <row r="969" spans="1:20" ht="48" x14ac:dyDescent="0.2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>E969/D969*100</f>
        <v>0</v>
      </c>
      <c r="P969" s="8">
        <v>69.266666670000006</v>
      </c>
      <c r="Q969" t="str">
        <f>LEFT(N969,(SEARCH("/",N969,1)-1))</f>
        <v>theater</v>
      </c>
      <c r="R969" t="str">
        <f>RIGHT(N969, LEN(N969) - (SEARCH("/",N969,1)))</f>
        <v>plays</v>
      </c>
      <c r="S969" s="12">
        <f>(((J969/60)/60)/24)+DATE(1970,1,1)+(-5/24)</f>
        <v>41774.442870370367</v>
      </c>
      <c r="T969" s="12">
        <f>(((I969/60)/60)/24)+DATE(1970,1,1)+(-5/24)</f>
        <v>41834.442870370367</v>
      </c>
    </row>
    <row r="970" spans="1:20" ht="32" x14ac:dyDescent="0.2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>E970/D970*100</f>
        <v>100.925</v>
      </c>
      <c r="P970" s="8">
        <v>69.266666670000006</v>
      </c>
      <c r="Q970" t="str">
        <f>LEFT(N970,(SEARCH("/",N970,1)-1))</f>
        <v>music</v>
      </c>
      <c r="R970" t="str">
        <f>RIGHT(N970, LEN(N970) - (SEARCH("/",N970,1)))</f>
        <v>rock</v>
      </c>
      <c r="S970" s="12">
        <f>(((J970/60)/60)/24)+DATE(1970,1,1)+(-5/24)</f>
        <v>41774.528726851851</v>
      </c>
      <c r="T970" s="12">
        <f>(((I970/60)/60)/24)+DATE(1970,1,1)+(-5/24)</f>
        <v>41807.528726851851</v>
      </c>
    </row>
    <row r="971" spans="1:20" ht="48" x14ac:dyDescent="0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>E971/D971*100</f>
        <v>108</v>
      </c>
      <c r="P971" s="8">
        <v>69.266666670000006</v>
      </c>
      <c r="Q971" t="str">
        <f>LEFT(N971,(SEARCH("/",N971,1)-1))</f>
        <v>theater</v>
      </c>
      <c r="R971" t="str">
        <f>RIGHT(N971, LEN(N971) - (SEARCH("/",N971,1)))</f>
        <v>musical</v>
      </c>
      <c r="S971" s="12">
        <f>(((J971/60)/60)/24)+DATE(1970,1,1)+(-5/24)</f>
        <v>41775.427824074075</v>
      </c>
      <c r="T971" s="12">
        <f>(((I971/60)/60)/24)+DATE(1970,1,1)+(-5/24)</f>
        <v>41805.427824074075</v>
      </c>
    </row>
    <row r="972" spans="1:20" ht="48" x14ac:dyDescent="0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>E972/D972*100</f>
        <v>0</v>
      </c>
      <c r="P972" s="8">
        <v>69.266666670000006</v>
      </c>
      <c r="Q972" t="str">
        <f>LEFT(N972,(SEARCH("/",N972,1)-1))</f>
        <v>games</v>
      </c>
      <c r="R972" t="str">
        <f>RIGHT(N972, LEN(N972) - (SEARCH("/",N972,1)))</f>
        <v>video games</v>
      </c>
      <c r="S972" s="12">
        <f>(((J972/60)/60)/24)+DATE(1970,1,1)+(-5/24)</f>
        <v>41775.505636574075</v>
      </c>
      <c r="T972" s="12">
        <f>(((I972/60)/60)/24)+DATE(1970,1,1)+(-5/24)</f>
        <v>41805.505636574075</v>
      </c>
    </row>
    <row r="973" spans="1:20" ht="48" x14ac:dyDescent="0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>E973/D973*100</f>
        <v>111.15384615384616</v>
      </c>
      <c r="P973" s="8">
        <v>69.266666670000006</v>
      </c>
      <c r="Q973" t="str">
        <f>LEFT(N973,(SEARCH("/",N973,1)-1))</f>
        <v>theater</v>
      </c>
      <c r="R973" t="str">
        <f>RIGHT(N973, LEN(N973) - (SEARCH("/",N973,1)))</f>
        <v>plays</v>
      </c>
      <c r="S973" s="12">
        <f>(((J973/60)/60)/24)+DATE(1970,1,1)+(-5/24)</f>
        <v>41775.545428240737</v>
      </c>
      <c r="T973" s="12">
        <f>(((I973/60)/60)/24)+DATE(1970,1,1)+(-5/24)</f>
        <v>41805.545428240737</v>
      </c>
    </row>
    <row r="974" spans="1:20" ht="32" x14ac:dyDescent="0.2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>E974/D974*100</f>
        <v>100.66666666666666</v>
      </c>
      <c r="P974" s="8">
        <v>69.266666670000006</v>
      </c>
      <c r="Q974" t="str">
        <f>LEFT(N974,(SEARCH("/",N974,1)-1))</f>
        <v>theater</v>
      </c>
      <c r="R974" t="str">
        <f>RIGHT(N974, LEN(N974) - (SEARCH("/",N974,1)))</f>
        <v>plays</v>
      </c>
      <c r="S974" s="12">
        <f>(((J974/60)/60)/24)+DATE(1970,1,1)+(-5/24)</f>
        <v>41775.650231481479</v>
      </c>
      <c r="T974" s="12">
        <f>(((I974/60)/60)/24)+DATE(1970,1,1)+(-5/24)</f>
        <v>41821.957638888889</v>
      </c>
    </row>
    <row r="975" spans="1:20" ht="48" x14ac:dyDescent="0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>E975/D975*100</f>
        <v>100.26315789473684</v>
      </c>
      <c r="P975" s="8">
        <v>69.266666670000006</v>
      </c>
      <c r="Q975" t="str">
        <f>LEFT(N975,(SEARCH("/",N975,1)-1))</f>
        <v>theater</v>
      </c>
      <c r="R975" t="str">
        <f>RIGHT(N975, LEN(N975) - (SEARCH("/",N975,1)))</f>
        <v>plays</v>
      </c>
      <c r="S975" s="12">
        <f>(((J975/60)/60)/24)+DATE(1970,1,1)+(-5/24)</f>
        <v>41775.854803240742</v>
      </c>
      <c r="T975" s="12">
        <f>(((I975/60)/60)/24)+DATE(1970,1,1)+(-5/24)</f>
        <v>41806.916666666664</v>
      </c>
    </row>
    <row r="976" spans="1:20" ht="48" x14ac:dyDescent="0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>E976/D976*100</f>
        <v>0</v>
      </c>
      <c r="P976" s="8">
        <v>69.266666670000006</v>
      </c>
      <c r="Q976" t="str">
        <f>LEFT(N976,(SEARCH("/",N976,1)-1))</f>
        <v>games</v>
      </c>
      <c r="R976" t="str">
        <f>RIGHT(N976, LEN(N976) - (SEARCH("/",N976,1)))</f>
        <v>mobile games</v>
      </c>
      <c r="S976" s="12">
        <f>(((J976/60)/60)/24)+DATE(1970,1,1)+(-5/24)</f>
        <v>41776.076446759253</v>
      </c>
      <c r="T976" s="12">
        <f>(((I976/60)/60)/24)+DATE(1970,1,1)+(-5/24)</f>
        <v>41806.076446759253</v>
      </c>
    </row>
    <row r="977" spans="1:20" ht="48" x14ac:dyDescent="0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>E977/D977*100</f>
        <v>103.029</v>
      </c>
      <c r="P977" s="8">
        <v>69.266666670000006</v>
      </c>
      <c r="Q977" t="str">
        <f>LEFT(N977,(SEARCH("/",N977,1)-1))</f>
        <v>theater</v>
      </c>
      <c r="R977" t="str">
        <f>RIGHT(N977, LEN(N977) - (SEARCH("/",N977,1)))</f>
        <v>spaces</v>
      </c>
      <c r="S977" s="12">
        <f>(((J977/60)/60)/24)+DATE(1970,1,1)+(-5/24)</f>
        <v>41777.985289351847</v>
      </c>
      <c r="T977" s="12">
        <f>(((I977/60)/60)/24)+DATE(1970,1,1)+(-5/24)</f>
        <v>41805.975694444445</v>
      </c>
    </row>
    <row r="978" spans="1:20" ht="48" x14ac:dyDescent="0.2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>E978/D978*100</f>
        <v>102.61176470588236</v>
      </c>
      <c r="P978" s="8">
        <v>69.266666670000006</v>
      </c>
      <c r="Q978" t="str">
        <f>LEFT(N978,(SEARCH("/",N978,1)-1))</f>
        <v>theater</v>
      </c>
      <c r="R978" t="str">
        <f>RIGHT(N978, LEN(N978) - (SEARCH("/",N978,1)))</f>
        <v>spaces</v>
      </c>
      <c r="S978" s="12">
        <f>(((J978/60)/60)/24)+DATE(1970,1,1)+(-5/24)</f>
        <v>41778.339722222219</v>
      </c>
      <c r="T978" s="12">
        <f>(((I978/60)/60)/24)+DATE(1970,1,1)+(-5/24)</f>
        <v>41838.339722222219</v>
      </c>
    </row>
    <row r="979" spans="1:20" ht="48" x14ac:dyDescent="0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>E979/D979*100</f>
        <v>119.32315789473684</v>
      </c>
      <c r="P979" s="8">
        <v>69.266666670000006</v>
      </c>
      <c r="Q979" t="str">
        <f>LEFT(N979,(SEARCH("/",N979,1)-1))</f>
        <v>theater</v>
      </c>
      <c r="R979" t="str">
        <f>RIGHT(N979, LEN(N979) - (SEARCH("/",N979,1)))</f>
        <v>plays</v>
      </c>
      <c r="S979" s="12">
        <f>(((J979/60)/60)/24)+DATE(1970,1,1)+(-5/24)</f>
        <v>41778.428912037038</v>
      </c>
      <c r="T979" s="12">
        <f>(((I979/60)/60)/24)+DATE(1970,1,1)+(-5/24)</f>
        <v>41810.75</v>
      </c>
    </row>
    <row r="980" spans="1:20" ht="32" x14ac:dyDescent="0.2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>E980/D980*100</f>
        <v>5.6333333333333329</v>
      </c>
      <c r="P980" s="8">
        <v>69.266666670000006</v>
      </c>
      <c r="Q980" t="str">
        <f>LEFT(N980,(SEARCH("/",N980,1)-1))</f>
        <v>film &amp; video</v>
      </c>
      <c r="R980" t="str">
        <f>RIGHT(N980, LEN(N980) - (SEARCH("/",N980,1)))</f>
        <v>animation</v>
      </c>
      <c r="S980" s="12">
        <f>(((J980/60)/60)/24)+DATE(1970,1,1)+(-5/24)</f>
        <v>41778.558391203704</v>
      </c>
      <c r="T980" s="12">
        <f>(((I980/60)/60)/24)+DATE(1970,1,1)+(-5/24)</f>
        <v>41806.708333333328</v>
      </c>
    </row>
    <row r="981" spans="1:20" ht="48" x14ac:dyDescent="0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>E981/D981*100</f>
        <v>0</v>
      </c>
      <c r="P981" s="8">
        <v>69.266666670000006</v>
      </c>
      <c r="Q981" t="str">
        <f>LEFT(N981,(SEARCH("/",N981,1)-1))</f>
        <v>film &amp; video</v>
      </c>
      <c r="R981" t="str">
        <f>RIGHT(N981, LEN(N981) - (SEARCH("/",N981,1)))</f>
        <v>science fiction</v>
      </c>
      <c r="S981" s="12">
        <f>(((J981/60)/60)/24)+DATE(1970,1,1)+(-5/24)</f>
        <v>41778.707083333327</v>
      </c>
      <c r="T981" s="12">
        <f>(((I981/60)/60)/24)+DATE(1970,1,1)+(-5/24)</f>
        <v>41806.636111111111</v>
      </c>
    </row>
    <row r="982" spans="1:20" ht="48" x14ac:dyDescent="0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>E982/D982*100</f>
        <v>28.799999999999997</v>
      </c>
      <c r="P982" s="8">
        <v>69.266666670000006</v>
      </c>
      <c r="Q982" t="str">
        <f>LEFT(N982,(SEARCH("/",N982,1)-1))</f>
        <v>theater</v>
      </c>
      <c r="R982" t="str">
        <f>RIGHT(N982, LEN(N982) - (SEARCH("/",N982,1)))</f>
        <v>plays</v>
      </c>
      <c r="S982" s="12">
        <f>(((J982/60)/60)/24)+DATE(1970,1,1)+(-5/24)</f>
        <v>41778.837604166663</v>
      </c>
      <c r="T982" s="12">
        <f>(((I982/60)/60)/24)+DATE(1970,1,1)+(-5/24)</f>
        <v>41820.519444444442</v>
      </c>
    </row>
    <row r="983" spans="1:20" ht="48" x14ac:dyDescent="0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>E983/D983*100</f>
        <v>109.00000000000001</v>
      </c>
      <c r="P983" s="8">
        <v>69.266666670000006</v>
      </c>
      <c r="Q983" t="str">
        <f>LEFT(N983,(SEARCH("/",N983,1)-1))</f>
        <v>theater</v>
      </c>
      <c r="R983" t="str">
        <f>RIGHT(N983, LEN(N983) - (SEARCH("/",N983,1)))</f>
        <v>plays</v>
      </c>
      <c r="S983" s="12">
        <f>(((J983/60)/60)/24)+DATE(1970,1,1)+(-5/24)</f>
        <v>41779.101701388885</v>
      </c>
      <c r="T983" s="12">
        <f>(((I983/60)/60)/24)+DATE(1970,1,1)+(-5/24)</f>
        <v>41805.458333333328</v>
      </c>
    </row>
    <row r="984" spans="1:20" ht="48" x14ac:dyDescent="0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>E984/D984*100</f>
        <v>17.62</v>
      </c>
      <c r="P984" s="8">
        <v>69.266666670000006</v>
      </c>
      <c r="Q984" t="str">
        <f>LEFT(N984,(SEARCH("/",N984,1)-1))</f>
        <v>theater</v>
      </c>
      <c r="R984" t="str">
        <f>RIGHT(N984, LEN(N984) - (SEARCH("/",N984,1)))</f>
        <v>plays</v>
      </c>
      <c r="S984" s="12">
        <f>(((J984/60)/60)/24)+DATE(1970,1,1)+(-5/24)</f>
        <v>41779.44017361111</v>
      </c>
      <c r="T984" s="12">
        <f>(((I984/60)/60)/24)+DATE(1970,1,1)+(-5/24)</f>
        <v>41809.44017361111</v>
      </c>
    </row>
    <row r="985" spans="1:20" ht="48" x14ac:dyDescent="0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>E985/D985*100</f>
        <v>0</v>
      </c>
      <c r="P985" s="8">
        <v>69.266666670000006</v>
      </c>
      <c r="Q985" t="str">
        <f>LEFT(N985,(SEARCH("/",N985,1)-1))</f>
        <v>photography</v>
      </c>
      <c r="R985" t="str">
        <f>RIGHT(N985, LEN(N985) - (SEARCH("/",N985,1)))</f>
        <v>places</v>
      </c>
      <c r="S985" s="12">
        <f>(((J985/60)/60)/24)+DATE(1970,1,1)+(-5/24)</f>
        <v>41779.440983796296</v>
      </c>
      <c r="T985" s="12">
        <f>(((I985/60)/60)/24)+DATE(1970,1,1)+(-5/24)</f>
        <v>41789.440983796296</v>
      </c>
    </row>
    <row r="986" spans="1:20" ht="48" x14ac:dyDescent="0.2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>E986/D986*100</f>
        <v>21.55</v>
      </c>
      <c r="P986" s="8">
        <v>69.266666670000006</v>
      </c>
      <c r="Q986" t="str">
        <f>LEFT(N986,(SEARCH("/",N986,1)-1))</f>
        <v>theater</v>
      </c>
      <c r="R986" t="str">
        <f>RIGHT(N986, LEN(N986) - (SEARCH("/",N986,1)))</f>
        <v>plays</v>
      </c>
      <c r="S986" s="12">
        <f>(((J986/60)/60)/24)+DATE(1970,1,1)+(-5/24)</f>
        <v>41779.449537037035</v>
      </c>
      <c r="T986" s="12">
        <f>(((I986/60)/60)/24)+DATE(1970,1,1)+(-5/24)</f>
        <v>41821.041666666664</v>
      </c>
    </row>
    <row r="987" spans="1:20" ht="48" x14ac:dyDescent="0.2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>E987/D987*100</f>
        <v>2.85</v>
      </c>
      <c r="P987" s="8">
        <v>69.266666670000006</v>
      </c>
      <c r="Q987" t="str">
        <f>LEFT(N987,(SEARCH("/",N987,1)-1))</f>
        <v>theater</v>
      </c>
      <c r="R987" t="str">
        <f>RIGHT(N987, LEN(N987) - (SEARCH("/",N987,1)))</f>
        <v>plays</v>
      </c>
      <c r="S987" s="12">
        <f>(((J987/60)/60)/24)+DATE(1970,1,1)+(-5/24)</f>
        <v>41779.486759259256</v>
      </c>
      <c r="T987" s="12">
        <f>(((I987/60)/60)/24)+DATE(1970,1,1)+(-5/24)</f>
        <v>41813.458333333328</v>
      </c>
    </row>
    <row r="988" spans="1:20" ht="32" x14ac:dyDescent="0.2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>E988/D988*100</f>
        <v>113.99999999999999</v>
      </c>
      <c r="P988" s="8">
        <v>69.266666670000006</v>
      </c>
      <c r="Q988" t="str">
        <f>LEFT(N988,(SEARCH("/",N988,1)-1))</f>
        <v>theater</v>
      </c>
      <c r="R988" t="str">
        <f>RIGHT(N988, LEN(N988) - (SEARCH("/",N988,1)))</f>
        <v>plays</v>
      </c>
      <c r="S988" s="12">
        <f>(((J988/60)/60)/24)+DATE(1970,1,1)+(-5/24)</f>
        <v>41779.5158912037</v>
      </c>
      <c r="T988" s="12">
        <f>(((I988/60)/60)/24)+DATE(1970,1,1)+(-5/24)</f>
        <v>41805.458333333328</v>
      </c>
    </row>
    <row r="989" spans="1:20" ht="48" x14ac:dyDescent="0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>E989/D989*100</f>
        <v>0.27999999999999997</v>
      </c>
      <c r="P989" s="8">
        <v>69.266666670000006</v>
      </c>
      <c r="Q989" t="str">
        <f>LEFT(N989,(SEARCH("/",N989,1)-1))</f>
        <v>photography</v>
      </c>
      <c r="R989" t="str">
        <f>RIGHT(N989, LEN(N989) - (SEARCH("/",N989,1)))</f>
        <v>places</v>
      </c>
      <c r="S989" s="12">
        <f>(((J989/60)/60)/24)+DATE(1970,1,1)+(-5/24)</f>
        <v>41779.84175925926</v>
      </c>
      <c r="T989" s="12">
        <f>(((I989/60)/60)/24)+DATE(1970,1,1)+(-5/24)</f>
        <v>41808.634027777778</v>
      </c>
    </row>
    <row r="990" spans="1:20" ht="48" x14ac:dyDescent="0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>E990/D990*100</f>
        <v>100.49999999999999</v>
      </c>
      <c r="P990" s="8">
        <v>69.266666670000006</v>
      </c>
      <c r="Q990" t="str">
        <f>LEFT(N990,(SEARCH("/",N990,1)-1))</f>
        <v>film &amp; video</v>
      </c>
      <c r="R990" t="str">
        <f>RIGHT(N990, LEN(N990) - (SEARCH("/",N990,1)))</f>
        <v>television</v>
      </c>
      <c r="S990" s="12">
        <f>(((J990/60)/60)/24)+DATE(1970,1,1)+(-5/24)</f>
        <v>41779.859710648147</v>
      </c>
      <c r="T990" s="12">
        <f>(((I990/60)/60)/24)+DATE(1970,1,1)+(-5/24)</f>
        <v>41814.859710648147</v>
      </c>
    </row>
    <row r="991" spans="1:20" ht="48" x14ac:dyDescent="0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>E991/D991*100</f>
        <v>119.75</v>
      </c>
      <c r="P991" s="8">
        <v>69.266666670000006</v>
      </c>
      <c r="Q991" t="str">
        <f>LEFT(N991,(SEARCH("/",N991,1)-1))</f>
        <v>theater</v>
      </c>
      <c r="R991" t="str">
        <f>RIGHT(N991, LEN(N991) - (SEARCH("/",N991,1)))</f>
        <v>plays</v>
      </c>
      <c r="S991" s="12">
        <f>(((J991/60)/60)/24)+DATE(1970,1,1)+(-5/24)</f>
        <v>41780.204270833332</v>
      </c>
      <c r="T991" s="12">
        <f>(((I991/60)/60)/24)+DATE(1970,1,1)+(-5/24)</f>
        <v>41810.204270833332</v>
      </c>
    </row>
    <row r="992" spans="1:20" ht="48" x14ac:dyDescent="0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>E992/D992*100</f>
        <v>104.28571428571429</v>
      </c>
      <c r="P992" s="8">
        <v>69.266666670000006</v>
      </c>
      <c r="Q992" t="str">
        <f>LEFT(N992,(SEARCH("/",N992,1)-1))</f>
        <v>theater</v>
      </c>
      <c r="R992" t="str">
        <f>RIGHT(N992, LEN(N992) - (SEARCH("/",N992,1)))</f>
        <v>plays</v>
      </c>
      <c r="S992" s="12">
        <f>(((J992/60)/60)/24)+DATE(1970,1,1)+(-5/24)</f>
        <v>41780.317604166667</v>
      </c>
      <c r="T992" s="12">
        <f>(((I992/60)/60)/24)+DATE(1970,1,1)+(-5/24)</f>
        <v>41796.75</v>
      </c>
    </row>
    <row r="993" spans="1:20" ht="48" x14ac:dyDescent="0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>E993/D993*100</f>
        <v>104</v>
      </c>
      <c r="P993" s="8">
        <v>69.266666670000006</v>
      </c>
      <c r="Q993" t="str">
        <f>LEFT(N993,(SEARCH("/",N993,1)-1))</f>
        <v>theater</v>
      </c>
      <c r="R993" t="str">
        <f>RIGHT(N993, LEN(N993) - (SEARCH("/",N993,1)))</f>
        <v>plays</v>
      </c>
      <c r="S993" s="12">
        <f>(((J993/60)/60)/24)+DATE(1970,1,1)+(-5/24)</f>
        <v>41780.504560185182</v>
      </c>
      <c r="T993" s="12">
        <f>(((I993/60)/60)/24)+DATE(1970,1,1)+(-5/24)</f>
        <v>41806.504560185182</v>
      </c>
    </row>
    <row r="994" spans="1:20" ht="48" x14ac:dyDescent="0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>E994/D994*100</f>
        <v>100.7161125319693</v>
      </c>
      <c r="P994" s="8">
        <v>69.266666670000006</v>
      </c>
      <c r="Q994" t="str">
        <f>LEFT(N994,(SEARCH("/",N994,1)-1))</f>
        <v>theater</v>
      </c>
      <c r="R994" t="str">
        <f>RIGHT(N994, LEN(N994) - (SEARCH("/",N994,1)))</f>
        <v>spaces</v>
      </c>
      <c r="S994" s="12">
        <f>(((J994/60)/60)/24)+DATE(1970,1,1)+(-5/24)</f>
        <v>41780.536921296298</v>
      </c>
      <c r="T994" s="12">
        <f>(((I994/60)/60)/24)+DATE(1970,1,1)+(-5/24)</f>
        <v>41810.709027777775</v>
      </c>
    </row>
    <row r="995" spans="1:20" ht="48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>E995/D995*100</f>
        <v>8.7200000000000006</v>
      </c>
      <c r="P995" s="8">
        <v>69.266666670000006</v>
      </c>
      <c r="Q995" t="str">
        <f>LEFT(N995,(SEARCH("/",N995,1)-1))</f>
        <v>theater</v>
      </c>
      <c r="R995" t="str">
        <f>RIGHT(N995, LEN(N995) - (SEARCH("/",N995,1)))</f>
        <v>plays</v>
      </c>
      <c r="S995" s="12">
        <f>(((J995/60)/60)/24)+DATE(1970,1,1)+(-5/24)</f>
        <v>41780.57739583333</v>
      </c>
      <c r="T995" s="12">
        <f>(((I995/60)/60)/24)+DATE(1970,1,1)+(-5/24)</f>
        <v>41840.57739583333</v>
      </c>
    </row>
    <row r="996" spans="1:20" ht="48" x14ac:dyDescent="0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>E996/D996*100</f>
        <v>110.16142857142856</v>
      </c>
      <c r="P996" s="8">
        <v>69.266666670000006</v>
      </c>
      <c r="Q996" t="str">
        <f>LEFT(N996,(SEARCH("/",N996,1)-1))</f>
        <v>film &amp; video</v>
      </c>
      <c r="R996" t="str">
        <f>RIGHT(N996, LEN(N996) - (SEARCH("/",N996,1)))</f>
        <v>documentary</v>
      </c>
      <c r="S996" s="12">
        <f>(((J996/60)/60)/24)+DATE(1970,1,1)+(-5/24)</f>
        <v>41780.651296296295</v>
      </c>
      <c r="T996" s="12">
        <f>(((I996/60)/60)/24)+DATE(1970,1,1)+(-5/24)</f>
        <v>41810.957638888889</v>
      </c>
    </row>
    <row r="997" spans="1:20" ht="48" x14ac:dyDescent="0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>E997/D997*100</f>
        <v>1.9</v>
      </c>
      <c r="P997" s="8">
        <v>69.266666670000006</v>
      </c>
      <c r="Q997" t="str">
        <f>LEFT(N997,(SEARCH("/",N997,1)-1))</f>
        <v>theater</v>
      </c>
      <c r="R997" t="str">
        <f>RIGHT(N997, LEN(N997) - (SEARCH("/",N997,1)))</f>
        <v>plays</v>
      </c>
      <c r="S997" s="12">
        <f>(((J997/60)/60)/24)+DATE(1970,1,1)+(-5/24)</f>
        <v>41780.836840277778</v>
      </c>
      <c r="T997" s="12">
        <f>(((I997/60)/60)/24)+DATE(1970,1,1)+(-5/24)</f>
        <v>41810.836840277778</v>
      </c>
    </row>
    <row r="998" spans="1:20" ht="48" x14ac:dyDescent="0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>E998/D998*100</f>
        <v>118.39285714285714</v>
      </c>
      <c r="P998" s="8">
        <v>69.266666670000006</v>
      </c>
      <c r="Q998" t="str">
        <f>LEFT(N998,(SEARCH("/",N998,1)-1))</f>
        <v>theater</v>
      </c>
      <c r="R998" t="str">
        <f>RIGHT(N998, LEN(N998) - (SEARCH("/",N998,1)))</f>
        <v>plays</v>
      </c>
      <c r="S998" s="12">
        <f>(((J998/60)/60)/24)+DATE(1970,1,1)+(-5/24)</f>
        <v>41780.887870370367</v>
      </c>
      <c r="T998" s="12">
        <f>(((I998/60)/60)/24)+DATE(1970,1,1)+(-5/24)</f>
        <v>41793.999305555553</v>
      </c>
    </row>
    <row r="999" spans="1:20" ht="48" x14ac:dyDescent="0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>E999/D999*100</f>
        <v>117.39999999999999</v>
      </c>
      <c r="P999" s="8">
        <v>69.266666670000006</v>
      </c>
      <c r="Q999" t="str">
        <f>LEFT(N999,(SEARCH("/",N999,1)-1))</f>
        <v>theater</v>
      </c>
      <c r="R999" t="str">
        <f>RIGHT(N999, LEN(N999) - (SEARCH("/",N999,1)))</f>
        <v>plays</v>
      </c>
      <c r="S999" s="12">
        <f>(((J999/60)/60)/24)+DATE(1970,1,1)+(-5/24)</f>
        <v>41781.458437499998</v>
      </c>
      <c r="T999" s="12">
        <f>(((I999/60)/60)/24)+DATE(1970,1,1)+(-5/24)</f>
        <v>41811.458437499998</v>
      </c>
    </row>
    <row r="1000" spans="1:20" ht="48" x14ac:dyDescent="0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>E1000/D1000*100</f>
        <v>125.98333333333333</v>
      </c>
      <c r="P1000" s="8">
        <v>69.266666670000006</v>
      </c>
      <c r="Q1000" t="str">
        <f>LEFT(N1000,(SEARCH("/",N1000,1)-1))</f>
        <v>publishing</v>
      </c>
      <c r="R1000" t="str">
        <f>RIGHT(N1000, LEN(N1000) - (SEARCH("/",N1000,1)))</f>
        <v>nonfiction</v>
      </c>
      <c r="S1000" s="12">
        <f>(((J1000/60)/60)/24)+DATE(1970,1,1)+(-5/24)</f>
        <v>41781.508935185186</v>
      </c>
      <c r="T1000" s="12">
        <f>(((I1000/60)/60)/24)+DATE(1970,1,1)+(-5/24)</f>
        <v>41811.508935185186</v>
      </c>
    </row>
    <row r="1001" spans="1:20" ht="32" x14ac:dyDescent="0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>E1001/D1001*100</f>
        <v>11.75</v>
      </c>
      <c r="P1001" s="8">
        <v>69.266666670000006</v>
      </c>
      <c r="Q1001" t="str">
        <f>LEFT(N1001,(SEARCH("/",N1001,1)-1))</f>
        <v>food</v>
      </c>
      <c r="R1001" t="str">
        <f>RIGHT(N1001, LEN(N1001) - (SEARCH("/",N1001,1)))</f>
        <v>food trucks</v>
      </c>
      <c r="S1001" s="12">
        <f>(((J1001/60)/60)/24)+DATE(1970,1,1)+(-5/24)</f>
        <v>41781.598541666666</v>
      </c>
      <c r="T1001" s="12">
        <f>(((I1001/60)/60)/24)+DATE(1970,1,1)+(-5/24)</f>
        <v>41818.598541666666</v>
      </c>
    </row>
    <row r="1002" spans="1:20" ht="48" x14ac:dyDescent="0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>E1002/D1002*100</f>
        <v>127.86666666666666</v>
      </c>
      <c r="P1002" s="8">
        <v>69.266666670000006</v>
      </c>
      <c r="Q1002" t="str">
        <f>LEFT(N1002,(SEARCH("/",N1002,1)-1))</f>
        <v>theater</v>
      </c>
      <c r="R1002" t="str">
        <f>RIGHT(N1002, LEN(N1002) - (SEARCH("/",N1002,1)))</f>
        <v>plays</v>
      </c>
      <c r="S1002" s="12">
        <f>(((J1002/60)/60)/24)+DATE(1970,1,1)+(-5/24)</f>
        <v>41781.646759259253</v>
      </c>
      <c r="T1002" s="12">
        <f>(((I1002/60)/60)/24)+DATE(1970,1,1)+(-5/24)</f>
        <v>41811.646759259253</v>
      </c>
    </row>
    <row r="1003" spans="1:20" ht="48" x14ac:dyDescent="0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>E1003/D1003*100</f>
        <v>103.36388888888889</v>
      </c>
      <c r="P1003" s="8">
        <v>69.266666670000006</v>
      </c>
      <c r="Q1003" t="str">
        <f>LEFT(N1003,(SEARCH("/",N1003,1)-1))</f>
        <v>photography</v>
      </c>
      <c r="R1003" t="str">
        <f>RIGHT(N1003, LEN(N1003) - (SEARCH("/",N1003,1)))</f>
        <v>photobooks</v>
      </c>
      <c r="S1003" s="12">
        <f>(((J1003/60)/60)/24)+DATE(1970,1,1)+(-5/24)</f>
        <v>41782.533368055556</v>
      </c>
      <c r="T1003" s="12">
        <f>(((I1003/60)/60)/24)+DATE(1970,1,1)+(-5/24)</f>
        <v>41810.707638888889</v>
      </c>
    </row>
    <row r="1004" spans="1:20" ht="48" x14ac:dyDescent="0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>E1004/D1004*100</f>
        <v>196.4</v>
      </c>
      <c r="P1004" s="8">
        <v>69.266666670000006</v>
      </c>
      <c r="Q1004" t="str">
        <f>LEFT(N1004,(SEARCH("/",N1004,1)-1))</f>
        <v>technology</v>
      </c>
      <c r="R1004" t="str">
        <f>RIGHT(N1004, LEN(N1004) - (SEARCH("/",N1004,1)))</f>
        <v>hardware</v>
      </c>
      <c r="S1004" s="12">
        <f>(((J1004/60)/60)/24)+DATE(1970,1,1)+(-5/24)</f>
        <v>41783.434606481482</v>
      </c>
      <c r="T1004" s="12">
        <f>(((I1004/60)/60)/24)+DATE(1970,1,1)+(-5/24)</f>
        <v>41843.434606481482</v>
      </c>
    </row>
    <row r="1005" spans="1:20" ht="48" x14ac:dyDescent="0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>E1005/D1005*100</f>
        <v>0.43307086614173229</v>
      </c>
      <c r="P1005" s="8">
        <v>69.266666670000006</v>
      </c>
      <c r="Q1005" t="str">
        <f>LEFT(N1005,(SEARCH("/",N1005,1)-1))</f>
        <v>theater</v>
      </c>
      <c r="R1005" t="str">
        <f>RIGHT(N1005, LEN(N1005) - (SEARCH("/",N1005,1)))</f>
        <v>plays</v>
      </c>
      <c r="S1005" s="12">
        <f>(((J1005/60)/60)/24)+DATE(1970,1,1)+(-5/24)</f>
        <v>41784.581354166665</v>
      </c>
      <c r="T1005" s="12">
        <f>(((I1005/60)/60)/24)+DATE(1970,1,1)+(-5/24)</f>
        <v>41814.581354166665</v>
      </c>
    </row>
    <row r="1006" spans="1:20" ht="48" x14ac:dyDescent="0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>E1006/D1006*100</f>
        <v>0</v>
      </c>
      <c r="P1006" s="8">
        <v>69.266666670000006</v>
      </c>
      <c r="Q1006" t="str">
        <f>LEFT(N1006,(SEARCH("/",N1006,1)-1))</f>
        <v>theater</v>
      </c>
      <c r="R1006" t="str">
        <f>RIGHT(N1006, LEN(N1006) - (SEARCH("/",N1006,1)))</f>
        <v>plays</v>
      </c>
      <c r="S1006" s="12">
        <f>(((J1006/60)/60)/24)+DATE(1970,1,1)+(-5/24)</f>
        <v>41784.744155092587</v>
      </c>
      <c r="T1006" s="12">
        <f>(((I1006/60)/60)/24)+DATE(1970,1,1)+(-5/24)</f>
        <v>41811.25</v>
      </c>
    </row>
    <row r="1007" spans="1:20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>E1007/D1007*100</f>
        <v>131.62883248730967</v>
      </c>
      <c r="P1007" s="8">
        <v>69.266666670000006</v>
      </c>
      <c r="Q1007" t="str">
        <f>LEFT(N1007,(SEARCH("/",N1007,1)-1))</f>
        <v>film &amp; video</v>
      </c>
      <c r="R1007" t="str">
        <f>RIGHT(N1007, LEN(N1007) - (SEARCH("/",N1007,1)))</f>
        <v>documentary</v>
      </c>
      <c r="S1007" s="12">
        <f>(((J1007/60)/60)/24)+DATE(1970,1,1)+(-5/24)</f>
        <v>41785.244201388887</v>
      </c>
      <c r="T1007" s="12">
        <f>(((I1007/60)/60)/24)+DATE(1970,1,1)+(-5/24)</f>
        <v>41815.244201388887</v>
      </c>
    </row>
    <row r="1008" spans="1:20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>E1008/D1008*100</f>
        <v>108.25</v>
      </c>
      <c r="P1008" s="8">
        <v>69.266666670000006</v>
      </c>
      <c r="Q1008" t="str">
        <f>LEFT(N1008,(SEARCH("/",N1008,1)-1))</f>
        <v>theater</v>
      </c>
      <c r="R1008" t="str">
        <f>RIGHT(N1008, LEN(N1008) - (SEARCH("/",N1008,1)))</f>
        <v>plays</v>
      </c>
      <c r="S1008" s="12">
        <f>(((J1008/60)/60)/24)+DATE(1970,1,1)+(-5/24)</f>
        <v>41785.499374999999</v>
      </c>
      <c r="T1008" s="12">
        <f>(((I1008/60)/60)/24)+DATE(1970,1,1)+(-5/24)</f>
        <v>41815.499374999999</v>
      </c>
    </row>
    <row r="1009" spans="1:20" ht="48" x14ac:dyDescent="0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>E1009/D1009*100</f>
        <v>103.17647058823529</v>
      </c>
      <c r="P1009" s="8">
        <v>69.266666670000006</v>
      </c>
      <c r="Q1009" t="str">
        <f>LEFT(N1009,(SEARCH("/",N1009,1)-1))</f>
        <v>theater</v>
      </c>
      <c r="R1009" t="str">
        <f>RIGHT(N1009, LEN(N1009) - (SEARCH("/",N1009,1)))</f>
        <v>spaces</v>
      </c>
      <c r="S1009" s="12">
        <f>(((J1009/60)/60)/24)+DATE(1970,1,1)+(-5/24)</f>
        <v>41785.518958333334</v>
      </c>
      <c r="T1009" s="12">
        <f>(((I1009/60)/60)/24)+DATE(1970,1,1)+(-5/24)</f>
        <v>41800.958333333328</v>
      </c>
    </row>
    <row r="1010" spans="1:20" ht="48" x14ac:dyDescent="0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>E1010/D1010*100</f>
        <v>154.93846153846152</v>
      </c>
      <c r="P1010" s="8">
        <v>69.266666670000006</v>
      </c>
      <c r="Q1010" t="str">
        <f>LEFT(N1010,(SEARCH("/",N1010,1)-1))</f>
        <v>music</v>
      </c>
      <c r="R1010" t="str">
        <f>RIGHT(N1010, LEN(N1010) - (SEARCH("/",N1010,1)))</f>
        <v>rock</v>
      </c>
      <c r="S1010" s="12">
        <f>(((J1010/60)/60)/24)+DATE(1970,1,1)+(-5/24)</f>
        <v>41786.346828703703</v>
      </c>
      <c r="T1010" s="12">
        <f>(((I1010/60)/60)/24)+DATE(1970,1,1)+(-5/24)</f>
        <v>41814.875</v>
      </c>
    </row>
    <row r="1011" spans="1:20" ht="48" x14ac:dyDescent="0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>E1011/D1011*100</f>
        <v>110.76216216216217</v>
      </c>
      <c r="P1011" s="8">
        <v>69.266666670000006</v>
      </c>
      <c r="Q1011" t="str">
        <f>LEFT(N1011,(SEARCH("/",N1011,1)-1))</f>
        <v>photography</v>
      </c>
      <c r="R1011" t="str">
        <f>RIGHT(N1011, LEN(N1011) - (SEARCH("/",N1011,1)))</f>
        <v>photobooks</v>
      </c>
      <c r="S1011" s="12">
        <f>(((J1011/60)/60)/24)+DATE(1970,1,1)+(-5/24)</f>
        <v>41786.406030092592</v>
      </c>
      <c r="T1011" s="12">
        <f>(((I1011/60)/60)/24)+DATE(1970,1,1)+(-5/24)</f>
        <v>41817.406030092592</v>
      </c>
    </row>
    <row r="1012" spans="1:20" ht="32" x14ac:dyDescent="0.2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>E1012/D1012*100</f>
        <v>110.65833333333333</v>
      </c>
      <c r="P1012" s="8">
        <v>69.266666670000006</v>
      </c>
      <c r="Q1012" t="str">
        <f>LEFT(N1012,(SEARCH("/",N1012,1)-1))</f>
        <v>food</v>
      </c>
      <c r="R1012" t="str">
        <f>RIGHT(N1012, LEN(N1012) - (SEARCH("/",N1012,1)))</f>
        <v>small batch</v>
      </c>
      <c r="S1012" s="12">
        <f>(((J1012/60)/60)/24)+DATE(1970,1,1)+(-5/24)</f>
        <v>41786.432210648149</v>
      </c>
      <c r="T1012" s="12">
        <f>(((I1012/60)/60)/24)+DATE(1970,1,1)+(-5/24)</f>
        <v>41816.432210648149</v>
      </c>
    </row>
    <row r="1013" spans="1:20" ht="48" x14ac:dyDescent="0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>E1013/D1013*100</f>
        <v>102.85714285714285</v>
      </c>
      <c r="P1013" s="8">
        <v>69.266666670000006</v>
      </c>
      <c r="Q1013" t="str">
        <f>LEFT(N1013,(SEARCH("/",N1013,1)-1))</f>
        <v>film &amp; video</v>
      </c>
      <c r="R1013" t="str">
        <f>RIGHT(N1013, LEN(N1013) - (SEARCH("/",N1013,1)))</f>
        <v>shorts</v>
      </c>
      <c r="S1013" s="12">
        <f>(((J1013/60)/60)/24)+DATE(1970,1,1)+(-5/24)</f>
        <v>41786.450590277775</v>
      </c>
      <c r="T1013" s="12">
        <f>(((I1013/60)/60)/24)+DATE(1970,1,1)+(-5/24)</f>
        <v>41812.450590277775</v>
      </c>
    </row>
    <row r="1014" spans="1:20" ht="48" x14ac:dyDescent="0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>E1014/D1014*100</f>
        <v>110.1</v>
      </c>
      <c r="P1014" s="8">
        <v>69.266666670000006</v>
      </c>
      <c r="Q1014" t="str">
        <f>LEFT(N1014,(SEARCH("/",N1014,1)-1))</f>
        <v>theater</v>
      </c>
      <c r="R1014" t="str">
        <f>RIGHT(N1014, LEN(N1014) - (SEARCH("/",N1014,1)))</f>
        <v>plays</v>
      </c>
      <c r="S1014" s="12">
        <f>(((J1014/60)/60)/24)+DATE(1970,1,1)+(-5/24)</f>
        <v>41786.553020833329</v>
      </c>
      <c r="T1014" s="12">
        <f>(((I1014/60)/60)/24)+DATE(1970,1,1)+(-5/24)</f>
        <v>41820.999305555553</v>
      </c>
    </row>
    <row r="1015" spans="1:20" ht="48" x14ac:dyDescent="0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>E1015/D1015*100</f>
        <v>15.266666666666667</v>
      </c>
      <c r="P1015" s="8">
        <v>69.266666670000006</v>
      </c>
      <c r="Q1015" t="str">
        <f>LEFT(N1015,(SEARCH("/",N1015,1)-1))</f>
        <v>theater</v>
      </c>
      <c r="R1015" t="str">
        <f>RIGHT(N1015, LEN(N1015) - (SEARCH("/",N1015,1)))</f>
        <v>plays</v>
      </c>
      <c r="S1015" s="12">
        <f>(((J1015/60)/60)/24)+DATE(1970,1,1)+(-5/24)</f>
        <v>41786.751412037032</v>
      </c>
      <c r="T1015" s="12">
        <f>(((I1015/60)/60)/24)+DATE(1970,1,1)+(-5/24)</f>
        <v>41816.751412037032</v>
      </c>
    </row>
    <row r="1016" spans="1:20" ht="48" x14ac:dyDescent="0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>E1016/D1016*100</f>
        <v>100.245</v>
      </c>
      <c r="P1016" s="8">
        <v>69.266666670000006</v>
      </c>
      <c r="Q1016" t="str">
        <f>LEFT(N1016,(SEARCH("/",N1016,1)-1))</f>
        <v>theater</v>
      </c>
      <c r="R1016" t="str">
        <f>RIGHT(N1016, LEN(N1016) - (SEARCH("/",N1016,1)))</f>
        <v>plays</v>
      </c>
      <c r="S1016" s="12">
        <f>(((J1016/60)/60)/24)+DATE(1970,1,1)+(-5/24)</f>
        <v>41787.009895833333</v>
      </c>
      <c r="T1016" s="12">
        <f>(((I1016/60)/60)/24)+DATE(1970,1,1)+(-5/24)</f>
        <v>41817.009895833333</v>
      </c>
    </row>
    <row r="1017" spans="1:20" ht="48" x14ac:dyDescent="0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>E1017/D1017*100</f>
        <v>1.4210526315789473</v>
      </c>
      <c r="P1017" s="8">
        <v>69.266666670000006</v>
      </c>
      <c r="Q1017" t="str">
        <f>LEFT(N1017,(SEARCH("/",N1017,1)-1))</f>
        <v>theater</v>
      </c>
      <c r="R1017" t="str">
        <f>RIGHT(N1017, LEN(N1017) - (SEARCH("/",N1017,1)))</f>
        <v>plays</v>
      </c>
      <c r="S1017" s="12">
        <f>(((J1017/60)/60)/24)+DATE(1970,1,1)+(-5/24)</f>
        <v>41787.473194444443</v>
      </c>
      <c r="T1017" s="12">
        <f>(((I1017/60)/60)/24)+DATE(1970,1,1)+(-5/24)</f>
        <v>41817.473194444443</v>
      </c>
    </row>
    <row r="1018" spans="1:20" ht="48" x14ac:dyDescent="0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>E1018/D1018*100</f>
        <v>0.325125</v>
      </c>
      <c r="P1018" s="8">
        <v>69.266666670000006</v>
      </c>
      <c r="Q1018" t="str">
        <f>LEFT(N1018,(SEARCH("/",N1018,1)-1))</f>
        <v>food</v>
      </c>
      <c r="R1018" t="str">
        <f>RIGHT(N1018, LEN(N1018) - (SEARCH("/",N1018,1)))</f>
        <v>food trucks</v>
      </c>
      <c r="S1018" s="12">
        <f>(((J1018/60)/60)/24)+DATE(1970,1,1)+(-5/24)</f>
        <v>41787.689907407403</v>
      </c>
      <c r="T1018" s="12">
        <f>(((I1018/60)/60)/24)+DATE(1970,1,1)+(-5/24)</f>
        <v>41817.689907407403</v>
      </c>
    </row>
    <row r="1019" spans="1:20" ht="32" x14ac:dyDescent="0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>E1019/D1019*100</f>
        <v>102.65010000000001</v>
      </c>
      <c r="P1019" s="8">
        <v>69.266666670000006</v>
      </c>
      <c r="Q1019" t="str">
        <f>LEFT(N1019,(SEARCH("/",N1019,1)-1))</f>
        <v>theater</v>
      </c>
      <c r="R1019" t="str">
        <f>RIGHT(N1019, LEN(N1019) - (SEARCH("/",N1019,1)))</f>
        <v>musical</v>
      </c>
      <c r="S1019" s="12">
        <f>(((J1019/60)/60)/24)+DATE(1970,1,1)+(-5/24)</f>
        <v>41787.958854166667</v>
      </c>
      <c r="T1019" s="12">
        <f>(((I1019/60)/60)/24)+DATE(1970,1,1)+(-5/24)</f>
        <v>41822.958854166667</v>
      </c>
    </row>
    <row r="1020" spans="1:20" ht="48" x14ac:dyDescent="0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>E1020/D1020*100</f>
        <v>13.433333333333334</v>
      </c>
      <c r="P1020" s="8">
        <v>69.266666670000006</v>
      </c>
      <c r="Q1020" t="str">
        <f>LEFT(N1020,(SEARCH("/",N1020,1)-1))</f>
        <v>film &amp; video</v>
      </c>
      <c r="R1020" t="str">
        <f>RIGHT(N1020, LEN(N1020) - (SEARCH("/",N1020,1)))</f>
        <v>science fiction</v>
      </c>
      <c r="S1020" s="12">
        <f>(((J1020/60)/60)/24)+DATE(1970,1,1)+(-5/24)</f>
        <v>41788.173576388886</v>
      </c>
      <c r="T1020" s="12">
        <f>(((I1020/60)/60)/24)+DATE(1970,1,1)+(-5/24)</f>
        <v>41821.583333333328</v>
      </c>
    </row>
    <row r="1021" spans="1:20" ht="48" x14ac:dyDescent="0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>E1021/D1021*100</f>
        <v>100</v>
      </c>
      <c r="P1021" s="8">
        <v>69.266666670000006</v>
      </c>
      <c r="Q1021" t="str">
        <f>LEFT(N1021,(SEARCH("/",N1021,1)-1))</f>
        <v>theater</v>
      </c>
      <c r="R1021" t="str">
        <f>RIGHT(N1021, LEN(N1021) - (SEARCH("/",N1021,1)))</f>
        <v>plays</v>
      </c>
      <c r="S1021" s="12">
        <f>(((J1021/60)/60)/24)+DATE(1970,1,1)+(-5/24)</f>
        <v>41788.378749999996</v>
      </c>
      <c r="T1021" s="12">
        <f>(((I1021/60)/60)/24)+DATE(1970,1,1)+(-5/24)</f>
        <v>41818.378749999996</v>
      </c>
    </row>
    <row r="1022" spans="1:20" ht="32" x14ac:dyDescent="0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>E1022/D1022*100</f>
        <v>100</v>
      </c>
      <c r="P1022" s="8">
        <v>69.266666670000006</v>
      </c>
      <c r="Q1022" t="str">
        <f>LEFT(N1022,(SEARCH("/",N1022,1)-1))</f>
        <v>theater</v>
      </c>
      <c r="R1022" t="str">
        <f>RIGHT(N1022, LEN(N1022) - (SEARCH("/",N1022,1)))</f>
        <v>plays</v>
      </c>
      <c r="S1022" s="12">
        <f>(((J1022/60)/60)/24)+DATE(1970,1,1)+(-5/24)</f>
        <v>41788.381643518514</v>
      </c>
      <c r="T1022" s="12">
        <f>(((I1022/60)/60)/24)+DATE(1970,1,1)+(-5/24)</f>
        <v>41818.381643518514</v>
      </c>
    </row>
    <row r="1023" spans="1:20" ht="32" x14ac:dyDescent="0.2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>E1023/D1023*100</f>
        <v>33.784615384615385</v>
      </c>
      <c r="P1023" s="8">
        <v>69.266666670000006</v>
      </c>
      <c r="Q1023" t="str">
        <f>LEFT(N1023,(SEARCH("/",N1023,1)-1))</f>
        <v>music</v>
      </c>
      <c r="R1023" t="str">
        <f>RIGHT(N1023, LEN(N1023) - (SEARCH("/",N1023,1)))</f>
        <v>faith</v>
      </c>
      <c r="S1023" s="12">
        <f>(((J1023/60)/60)/24)+DATE(1970,1,1)+(-5/24)</f>
        <v>41788.711388888885</v>
      </c>
      <c r="T1023" s="12">
        <f>(((I1023/60)/60)/24)+DATE(1970,1,1)+(-5/24)</f>
        <v>41817.711388888885</v>
      </c>
    </row>
    <row r="1024" spans="1:20" ht="32" x14ac:dyDescent="0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>E1024/D1024*100</f>
        <v>112.25</v>
      </c>
      <c r="P1024" s="8">
        <v>69.266666670000006</v>
      </c>
      <c r="Q1024" t="str">
        <f>LEFT(N1024,(SEARCH("/",N1024,1)-1))</f>
        <v>theater</v>
      </c>
      <c r="R1024" t="str">
        <f>RIGHT(N1024, LEN(N1024) - (SEARCH("/",N1024,1)))</f>
        <v>plays</v>
      </c>
      <c r="S1024" s="12">
        <f>(((J1024/60)/60)/24)+DATE(1970,1,1)+(-5/24)</f>
        <v>41788.872037037036</v>
      </c>
      <c r="T1024" s="12">
        <f>(((I1024/60)/60)/24)+DATE(1970,1,1)+(-5/24)</f>
        <v>41821.958333333328</v>
      </c>
    </row>
    <row r="1025" spans="1:20" ht="48" x14ac:dyDescent="0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>E1025/D1025*100</f>
        <v>101.35000000000001</v>
      </c>
      <c r="P1025" s="8">
        <v>69.266666670000006</v>
      </c>
      <c r="Q1025" t="str">
        <f>LEFT(N1025,(SEARCH("/",N1025,1)-1))</f>
        <v>film &amp; video</v>
      </c>
      <c r="R1025" t="str">
        <f>RIGHT(N1025, LEN(N1025) - (SEARCH("/",N1025,1)))</f>
        <v>television</v>
      </c>
      <c r="S1025" s="12">
        <f>(((J1025/60)/60)/24)+DATE(1970,1,1)+(-5/24)</f>
        <v>41789.005648148144</v>
      </c>
      <c r="T1025" s="12">
        <f>(((I1025/60)/60)/24)+DATE(1970,1,1)+(-5/24)</f>
        <v>41808.958333333328</v>
      </c>
    </row>
    <row r="1026" spans="1:20" ht="48" x14ac:dyDescent="0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>E1026/D1026*100</f>
        <v>101.92000000000002</v>
      </c>
      <c r="P1026" s="8">
        <v>69.266666670000006</v>
      </c>
      <c r="Q1026" t="str">
        <f>LEFT(N1026,(SEARCH("/",N1026,1)-1))</f>
        <v>publishing</v>
      </c>
      <c r="R1026" t="str">
        <f>RIGHT(N1026, LEN(N1026) - (SEARCH("/",N1026,1)))</f>
        <v>nonfiction</v>
      </c>
      <c r="S1026" s="12">
        <f>(((J1026/60)/60)/24)+DATE(1970,1,1)+(-5/24)</f>
        <v>41789.121979166666</v>
      </c>
      <c r="T1026" s="12">
        <f>(((I1026/60)/60)/24)+DATE(1970,1,1)+(-5/24)</f>
        <v>41829.121979166666</v>
      </c>
    </row>
    <row r="1027" spans="1:20" ht="48" x14ac:dyDescent="0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>E1027/D1027*100</f>
        <v>144.4</v>
      </c>
      <c r="P1027" s="8">
        <v>69.266666670000006</v>
      </c>
      <c r="Q1027" t="str">
        <f>LEFT(N1027,(SEARCH("/",N1027,1)-1))</f>
        <v>theater</v>
      </c>
      <c r="R1027" t="str">
        <f>RIGHT(N1027, LEN(N1027) - (SEARCH("/",N1027,1)))</f>
        <v>plays</v>
      </c>
      <c r="S1027" s="12">
        <f>(((J1027/60)/60)/24)+DATE(1970,1,1)+(-5/24)</f>
        <v>41789.518645833334</v>
      </c>
      <c r="T1027" s="12">
        <f>(((I1027/60)/60)/24)+DATE(1970,1,1)+(-5/24)</f>
        <v>41799.518645833334</v>
      </c>
    </row>
    <row r="1028" spans="1:20" ht="48" x14ac:dyDescent="0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>E1028/D1028*100</f>
        <v>0.04</v>
      </c>
      <c r="P1028" s="8">
        <v>69.266666670000006</v>
      </c>
      <c r="Q1028" t="str">
        <f>LEFT(N1028,(SEARCH("/",N1028,1)-1))</f>
        <v>theater</v>
      </c>
      <c r="R1028" t="str">
        <f>RIGHT(N1028, LEN(N1028) - (SEARCH("/",N1028,1)))</f>
        <v>plays</v>
      </c>
      <c r="S1028" s="12">
        <f>(((J1028/60)/60)/24)+DATE(1970,1,1)+(-5/24)</f>
        <v>41789.685266203705</v>
      </c>
      <c r="T1028" s="12">
        <f>(((I1028/60)/60)/24)+DATE(1970,1,1)+(-5/24)</f>
        <v>41815.666666666664</v>
      </c>
    </row>
    <row r="1029" spans="1:20" ht="48" x14ac:dyDescent="0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>E1029/D1029*100</f>
        <v>101.14333333333335</v>
      </c>
      <c r="P1029" s="8">
        <v>69.266666670000006</v>
      </c>
      <c r="Q1029" t="str">
        <f>LEFT(N1029,(SEARCH("/",N1029,1)-1))</f>
        <v>food</v>
      </c>
      <c r="R1029" t="str">
        <f>RIGHT(N1029, LEN(N1029) - (SEARCH("/",N1029,1)))</f>
        <v>small batch</v>
      </c>
      <c r="S1029" s="12">
        <f>(((J1029/60)/60)/24)+DATE(1970,1,1)+(-5/24)</f>
        <v>41789.688472222217</v>
      </c>
      <c r="T1029" s="12">
        <f>(((I1029/60)/60)/24)+DATE(1970,1,1)+(-5/24)</f>
        <v>41819.688472222217</v>
      </c>
    </row>
    <row r="1030" spans="1:20" ht="48" x14ac:dyDescent="0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>E1030/D1030*100</f>
        <v>7.3400000000000007</v>
      </c>
      <c r="P1030" s="8">
        <v>69.266666670000006</v>
      </c>
      <c r="Q1030" t="str">
        <f>LEFT(N1030,(SEARCH("/",N1030,1)-1))</f>
        <v>photography</v>
      </c>
      <c r="R1030" t="str">
        <f>RIGHT(N1030, LEN(N1030) - (SEARCH("/",N1030,1)))</f>
        <v>places</v>
      </c>
      <c r="S1030" s="12">
        <f>(((J1030/60)/60)/24)+DATE(1970,1,1)+(-5/24)</f>
        <v>41790.848981481482</v>
      </c>
      <c r="T1030" s="12">
        <f>(((I1030/60)/60)/24)+DATE(1970,1,1)+(-5/24)</f>
        <v>41835.007638888885</v>
      </c>
    </row>
    <row r="1031" spans="1:20" ht="32" x14ac:dyDescent="0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>E1031/D1031*100</f>
        <v>100.31000000000002</v>
      </c>
      <c r="P1031" s="8">
        <v>69.266666670000006</v>
      </c>
      <c r="Q1031" t="str">
        <f>LEFT(N1031,(SEARCH("/",N1031,1)-1))</f>
        <v>theater</v>
      </c>
      <c r="R1031" t="str">
        <f>RIGHT(N1031, LEN(N1031) - (SEARCH("/",N1031,1)))</f>
        <v>plays</v>
      </c>
      <c r="S1031" s="12">
        <f>(((J1031/60)/60)/24)+DATE(1970,1,1)+(-5/24)</f>
        <v>41791.284444444442</v>
      </c>
      <c r="T1031" s="12">
        <f>(((I1031/60)/60)/24)+DATE(1970,1,1)+(-5/24)</f>
        <v>41836.284444444442</v>
      </c>
    </row>
    <row r="1032" spans="1:20" ht="48" x14ac:dyDescent="0.2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>E1032/D1032*100</f>
        <v>165.29333333333335</v>
      </c>
      <c r="P1032" s="8">
        <v>69.266666670000006</v>
      </c>
      <c r="Q1032" t="str">
        <f>LEFT(N1032,(SEARCH("/",N1032,1)-1))</f>
        <v>film &amp; video</v>
      </c>
      <c r="R1032" t="str">
        <f>RIGHT(N1032, LEN(N1032) - (SEARCH("/",N1032,1)))</f>
        <v>television</v>
      </c>
      <c r="S1032" s="12">
        <f>(((J1032/60)/60)/24)+DATE(1970,1,1)+(-5/24)</f>
        <v>41791.504918981482</v>
      </c>
      <c r="T1032" s="12">
        <f>(((I1032/60)/60)/24)+DATE(1970,1,1)+(-5/24)</f>
        <v>41835.916666666664</v>
      </c>
    </row>
    <row r="1033" spans="1:20" ht="48" x14ac:dyDescent="0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>E1033/D1033*100</f>
        <v>107.20930232558139</v>
      </c>
      <c r="P1033" s="8">
        <v>69.266666670000006</v>
      </c>
      <c r="Q1033" t="str">
        <f>LEFT(N1033,(SEARCH("/",N1033,1)-1))</f>
        <v>theater</v>
      </c>
      <c r="R1033" t="str">
        <f>RIGHT(N1033, LEN(N1033) - (SEARCH("/",N1033,1)))</f>
        <v>plays</v>
      </c>
      <c r="S1033" s="12">
        <f>(((J1033/60)/60)/24)+DATE(1970,1,1)+(-5/24)</f>
        <v>41791.785081018512</v>
      </c>
      <c r="T1033" s="12">
        <f>(((I1033/60)/60)/24)+DATE(1970,1,1)+(-5/24)</f>
        <v>41821.785081018512</v>
      </c>
    </row>
    <row r="1034" spans="1:20" ht="48" x14ac:dyDescent="0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>E1034/D1034*100</f>
        <v>20.705000000000002</v>
      </c>
      <c r="P1034" s="8">
        <v>69.266666670000006</v>
      </c>
      <c r="Q1034" t="str">
        <f>LEFT(N1034,(SEARCH("/",N1034,1)-1))</f>
        <v>food</v>
      </c>
      <c r="R1034" t="str">
        <f>RIGHT(N1034, LEN(N1034) - (SEARCH("/",N1034,1)))</f>
        <v>food trucks</v>
      </c>
      <c r="S1034" s="12">
        <f>(((J1034/60)/60)/24)+DATE(1970,1,1)+(-5/24)</f>
        <v>41792.006134259253</v>
      </c>
      <c r="T1034" s="12">
        <f>(((I1034/60)/60)/24)+DATE(1970,1,1)+(-5/24)</f>
        <v>41826.006134259253</v>
      </c>
    </row>
    <row r="1035" spans="1:20" ht="48" x14ac:dyDescent="0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>E1035/D1035*100</f>
        <v>103.46657233816768</v>
      </c>
      <c r="P1035" s="8">
        <v>69.266666670000006</v>
      </c>
      <c r="Q1035" t="str">
        <f>LEFT(N1035,(SEARCH("/",N1035,1)-1))</f>
        <v>theater</v>
      </c>
      <c r="R1035" t="str">
        <f>RIGHT(N1035, LEN(N1035) - (SEARCH("/",N1035,1)))</f>
        <v>plays</v>
      </c>
      <c r="S1035" s="12">
        <f>(((J1035/60)/60)/24)+DATE(1970,1,1)+(-5/24)</f>
        <v>41792.334652777776</v>
      </c>
      <c r="T1035" s="12">
        <f>(((I1035/60)/60)/24)+DATE(1970,1,1)+(-5/24)</f>
        <v>41813.541666666664</v>
      </c>
    </row>
    <row r="1036" spans="1:20" ht="48" x14ac:dyDescent="0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>E1036/D1036*100</f>
        <v>100</v>
      </c>
      <c r="P1036" s="8">
        <v>69.266666670000006</v>
      </c>
      <c r="Q1036" t="str">
        <f>LEFT(N1036,(SEARCH("/",N1036,1)-1))</f>
        <v>theater</v>
      </c>
      <c r="R1036" t="str">
        <f>RIGHT(N1036, LEN(N1036) - (SEARCH("/",N1036,1)))</f>
        <v>plays</v>
      </c>
      <c r="S1036" s="12">
        <f>(((J1036/60)/60)/24)+DATE(1970,1,1)+(-5/24)</f>
        <v>41792.436944444438</v>
      </c>
      <c r="T1036" s="12">
        <f>(((I1036/60)/60)/24)+DATE(1970,1,1)+(-5/24)</f>
        <v>41822.436944444438</v>
      </c>
    </row>
    <row r="1037" spans="1:20" ht="48" x14ac:dyDescent="0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>E1037/D1037*100</f>
        <v>119.97755555555555</v>
      </c>
      <c r="P1037" s="8">
        <v>69.266666670000006</v>
      </c>
      <c r="Q1037" t="str">
        <f>LEFT(N1037,(SEARCH("/",N1037,1)-1))</f>
        <v>music</v>
      </c>
      <c r="R1037" t="str">
        <f>RIGHT(N1037, LEN(N1037) - (SEARCH("/",N1037,1)))</f>
        <v>rock</v>
      </c>
      <c r="S1037" s="12">
        <f>(((J1037/60)/60)/24)+DATE(1970,1,1)+(-5/24)</f>
        <v>41792.459027777775</v>
      </c>
      <c r="T1037" s="12">
        <f>(((I1037/60)/60)/24)+DATE(1970,1,1)+(-5/24)</f>
        <v>41813.459027777775</v>
      </c>
    </row>
    <row r="1038" spans="1:20" ht="48" x14ac:dyDescent="0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>E1038/D1038*100</f>
        <v>0.01</v>
      </c>
      <c r="P1038" s="8">
        <v>69.266666670000006</v>
      </c>
      <c r="Q1038" t="str">
        <f>LEFT(N1038,(SEARCH("/",N1038,1)-1))</f>
        <v>film &amp; video</v>
      </c>
      <c r="R1038" t="str">
        <f>RIGHT(N1038, LEN(N1038) - (SEARCH("/",N1038,1)))</f>
        <v>drama</v>
      </c>
      <c r="S1038" s="12">
        <f>(((J1038/60)/60)/24)+DATE(1970,1,1)+(-5/24)</f>
        <v>41792.479108796295</v>
      </c>
      <c r="T1038" s="12">
        <f>(((I1038/60)/60)/24)+DATE(1970,1,1)+(-5/24)</f>
        <v>41822.479108796295</v>
      </c>
    </row>
    <row r="1039" spans="1:20" ht="48" x14ac:dyDescent="0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>E1039/D1039*100</f>
        <v>17.512820512820511</v>
      </c>
      <c r="P1039" s="8">
        <v>69.266666670000006</v>
      </c>
      <c r="Q1039" t="str">
        <f>LEFT(N1039,(SEARCH("/",N1039,1)-1))</f>
        <v>technology</v>
      </c>
      <c r="R1039" t="str">
        <f>RIGHT(N1039, LEN(N1039) - (SEARCH("/",N1039,1)))</f>
        <v>makerspaces</v>
      </c>
      <c r="S1039" s="12">
        <f>(((J1039/60)/60)/24)+DATE(1970,1,1)+(-5/24)</f>
        <v>41792.821099537032</v>
      </c>
      <c r="T1039" s="12">
        <f>(((I1039/60)/60)/24)+DATE(1970,1,1)+(-5/24)</f>
        <v>41822.821099537032</v>
      </c>
    </row>
    <row r="1040" spans="1:20" ht="48" x14ac:dyDescent="0.2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>E1040/D1040*100</f>
        <v>15</v>
      </c>
      <c r="P1040" s="8">
        <v>69.266666670000006</v>
      </c>
      <c r="Q1040" t="str">
        <f>LEFT(N1040,(SEARCH("/",N1040,1)-1))</f>
        <v>theater</v>
      </c>
      <c r="R1040" t="str">
        <f>RIGHT(N1040, LEN(N1040) - (SEARCH("/",N1040,1)))</f>
        <v>musical</v>
      </c>
      <c r="S1040" s="12">
        <f>(((J1040/60)/60)/24)+DATE(1970,1,1)+(-5/24)</f>
        <v>41792.963865740734</v>
      </c>
      <c r="T1040" s="12">
        <f>(((I1040/60)/60)/24)+DATE(1970,1,1)+(-5/24)</f>
        <v>41822.963865740734</v>
      </c>
    </row>
    <row r="1041" spans="1:20" ht="48" x14ac:dyDescent="0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>E1041/D1041*100</f>
        <v>10.625</v>
      </c>
      <c r="P1041" s="8">
        <v>69.266666670000006</v>
      </c>
      <c r="Q1041" t="str">
        <f>LEFT(N1041,(SEARCH("/",N1041,1)-1))</f>
        <v>theater</v>
      </c>
      <c r="R1041" t="str">
        <f>RIGHT(N1041, LEN(N1041) - (SEARCH("/",N1041,1)))</f>
        <v>plays</v>
      </c>
      <c r="S1041" s="12">
        <f>(((J1041/60)/60)/24)+DATE(1970,1,1)+(-5/24)</f>
        <v>41792.983541666668</v>
      </c>
      <c r="T1041" s="12">
        <f>(((I1041/60)/60)/24)+DATE(1970,1,1)+(-5/24)</f>
        <v>41806.983541666668</v>
      </c>
    </row>
    <row r="1042" spans="1:20" ht="48" x14ac:dyDescent="0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>E1042/D1042*100</f>
        <v>0.82000000000000006</v>
      </c>
      <c r="P1042" s="8">
        <v>69.266666670000006</v>
      </c>
      <c r="Q1042" t="str">
        <f>LEFT(N1042,(SEARCH("/",N1042,1)-1))</f>
        <v>games</v>
      </c>
      <c r="R1042" t="str">
        <f>RIGHT(N1042, LEN(N1042) - (SEARCH("/",N1042,1)))</f>
        <v>video games</v>
      </c>
      <c r="S1042" s="12">
        <f>(((J1042/60)/60)/24)+DATE(1970,1,1)+(-5/24)</f>
        <v>41793.451192129629</v>
      </c>
      <c r="T1042" s="12">
        <f>(((I1042/60)/60)/24)+DATE(1970,1,1)+(-5/24)</f>
        <v>41853.451192129629</v>
      </c>
    </row>
    <row r="1043" spans="1:20" ht="48" x14ac:dyDescent="0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>E1043/D1043*100</f>
        <v>159.9402985074627</v>
      </c>
      <c r="P1043" s="8">
        <v>69.266666670000006</v>
      </c>
      <c r="Q1043" t="str">
        <f>LEFT(N1043,(SEARCH("/",N1043,1)-1))</f>
        <v>theater</v>
      </c>
      <c r="R1043" t="str">
        <f>RIGHT(N1043, LEN(N1043) - (SEARCH("/",N1043,1)))</f>
        <v>plays</v>
      </c>
      <c r="S1043" s="12">
        <f>(((J1043/60)/60)/24)+DATE(1970,1,1)+(-5/24)</f>
        <v>41793.460428240738</v>
      </c>
      <c r="T1043" s="12">
        <f>(((I1043/60)/60)/24)+DATE(1970,1,1)+(-5/24)</f>
        <v>41823.460428240738</v>
      </c>
    </row>
    <row r="1044" spans="1:20" ht="32" x14ac:dyDescent="0.2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>E1044/D1044*100</f>
        <v>0</v>
      </c>
      <c r="P1044" s="8">
        <v>69.266666670000006</v>
      </c>
      <c r="Q1044" t="str">
        <f>LEFT(N1044,(SEARCH("/",N1044,1)-1))</f>
        <v>theater</v>
      </c>
      <c r="R1044" t="str">
        <f>RIGHT(N1044, LEN(N1044) - (SEARCH("/",N1044,1)))</f>
        <v>plays</v>
      </c>
      <c r="S1044" s="12">
        <f>(((J1044/60)/60)/24)+DATE(1970,1,1)+(-5/24)</f>
        <v>41793.501898148148</v>
      </c>
      <c r="T1044" s="12">
        <f>(((I1044/60)/60)/24)+DATE(1970,1,1)+(-5/24)</f>
        <v>41823.501898148148</v>
      </c>
    </row>
    <row r="1045" spans="1:20" ht="48" x14ac:dyDescent="0.2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>E1045/D1045*100</f>
        <v>0</v>
      </c>
      <c r="P1045" s="8">
        <v>69.266666670000006</v>
      </c>
      <c r="Q1045" t="str">
        <f>LEFT(N1045,(SEARCH("/",N1045,1)-1))</f>
        <v>theater</v>
      </c>
      <c r="R1045" t="str">
        <f>RIGHT(N1045, LEN(N1045) - (SEARCH("/",N1045,1)))</f>
        <v>plays</v>
      </c>
      <c r="S1045" s="12">
        <f>(((J1045/60)/60)/24)+DATE(1970,1,1)+(-5/24)</f>
        <v>41793.605925925927</v>
      </c>
      <c r="T1045" s="12">
        <f>(((I1045/60)/60)/24)+DATE(1970,1,1)+(-5/24)</f>
        <v>41824.957638888889</v>
      </c>
    </row>
    <row r="1046" spans="1:20" ht="48" x14ac:dyDescent="0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>E1046/D1046*100</f>
        <v>106.4875</v>
      </c>
      <c r="P1046" s="8">
        <v>69.266666670000006</v>
      </c>
      <c r="Q1046" t="str">
        <f>LEFT(N1046,(SEARCH("/",N1046,1)-1))</f>
        <v>film &amp; video</v>
      </c>
      <c r="R1046" t="str">
        <f>RIGHT(N1046, LEN(N1046) - (SEARCH("/",N1046,1)))</f>
        <v>television</v>
      </c>
      <c r="S1046" s="12">
        <f>(((J1046/60)/60)/24)+DATE(1970,1,1)+(-5/24)</f>
        <v>41793.864004629628</v>
      </c>
      <c r="T1046" s="12">
        <f>(((I1046/60)/60)/24)+DATE(1970,1,1)+(-5/24)</f>
        <v>41803.864004629628</v>
      </c>
    </row>
    <row r="1047" spans="1:20" ht="48" x14ac:dyDescent="0.2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>E1047/D1047*100</f>
        <v>5.0999999999999996</v>
      </c>
      <c r="P1047" s="8">
        <v>69.266666670000006</v>
      </c>
      <c r="Q1047" t="str">
        <f>LEFT(N1047,(SEARCH("/",N1047,1)-1))</f>
        <v>film &amp; video</v>
      </c>
      <c r="R1047" t="str">
        <f>RIGHT(N1047, LEN(N1047) - (SEARCH("/",N1047,1)))</f>
        <v>science fiction</v>
      </c>
      <c r="S1047" s="12">
        <f>(((J1047/60)/60)/24)+DATE(1970,1,1)+(-5/24)</f>
        <v>41793.916620370372</v>
      </c>
      <c r="T1047" s="12">
        <f>(((I1047/60)/60)/24)+DATE(1970,1,1)+(-5/24)</f>
        <v>41853.916620370372</v>
      </c>
    </row>
    <row r="1048" spans="1:20" ht="48" x14ac:dyDescent="0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>E1048/D1048*100</f>
        <v>100</v>
      </c>
      <c r="P1048" s="8">
        <v>69.266666670000006</v>
      </c>
      <c r="Q1048" t="str">
        <f>LEFT(N1048,(SEARCH("/",N1048,1)-1))</f>
        <v>theater</v>
      </c>
      <c r="R1048" t="str">
        <f>RIGHT(N1048, LEN(N1048) - (SEARCH("/",N1048,1)))</f>
        <v>plays</v>
      </c>
      <c r="S1048" s="12">
        <f>(((J1048/60)/60)/24)+DATE(1970,1,1)+(-5/24)</f>
        <v>41794.609189814815</v>
      </c>
      <c r="T1048" s="12">
        <f>(((I1048/60)/60)/24)+DATE(1970,1,1)+(-5/24)</f>
        <v>41824.25</v>
      </c>
    </row>
    <row r="1049" spans="1:20" ht="48" x14ac:dyDescent="0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>E1049/D1049*100</f>
        <v>102.69999999999999</v>
      </c>
      <c r="P1049" s="8">
        <v>69.266666670000006</v>
      </c>
      <c r="Q1049" t="str">
        <f>LEFT(N1049,(SEARCH("/",N1049,1)-1))</f>
        <v>music</v>
      </c>
      <c r="R1049" t="str">
        <f>RIGHT(N1049, LEN(N1049) - (SEARCH("/",N1049,1)))</f>
        <v>rock</v>
      </c>
      <c r="S1049" s="12">
        <f>(((J1049/60)/60)/24)+DATE(1970,1,1)+(-5/24)</f>
        <v>41794.772789351846</v>
      </c>
      <c r="T1049" s="12">
        <f>(((I1049/60)/60)/24)+DATE(1970,1,1)+(-5/24)</f>
        <v>41854.5</v>
      </c>
    </row>
    <row r="1050" spans="1:20" ht="48" x14ac:dyDescent="0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>E1050/D1050*100</f>
        <v>115.5</v>
      </c>
      <c r="P1050" s="8">
        <v>69.266666670000006</v>
      </c>
      <c r="Q1050" t="str">
        <f>LEFT(N1050,(SEARCH("/",N1050,1)-1))</f>
        <v>theater</v>
      </c>
      <c r="R1050" t="str">
        <f>RIGHT(N1050, LEN(N1050) - (SEARCH("/",N1050,1)))</f>
        <v>plays</v>
      </c>
      <c r="S1050" s="12">
        <f>(((J1050/60)/60)/24)+DATE(1970,1,1)+(-5/24)</f>
        <v>41795.319768518515</v>
      </c>
      <c r="T1050" s="12">
        <f>(((I1050/60)/60)/24)+DATE(1970,1,1)+(-5/24)</f>
        <v>41825.319768518515</v>
      </c>
    </row>
    <row r="1051" spans="1:20" ht="48" x14ac:dyDescent="0.2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>E1051/D1051*100</f>
        <v>18</v>
      </c>
      <c r="P1051" s="8">
        <v>69.266666670000006</v>
      </c>
      <c r="Q1051" t="str">
        <f>LEFT(N1051,(SEARCH("/",N1051,1)-1))</f>
        <v>theater</v>
      </c>
      <c r="R1051" t="str">
        <f>RIGHT(N1051, LEN(N1051) - (SEARCH("/",N1051,1)))</f>
        <v>plays</v>
      </c>
      <c r="S1051" s="12">
        <f>(((J1051/60)/60)/24)+DATE(1970,1,1)+(-5/24)</f>
        <v>41795.390590277777</v>
      </c>
      <c r="T1051" s="12">
        <f>(((I1051/60)/60)/24)+DATE(1970,1,1)+(-5/24)</f>
        <v>41825.390590277777</v>
      </c>
    </row>
    <row r="1052" spans="1:20" ht="48" x14ac:dyDescent="0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>E1052/D1052*100</f>
        <v>0.16666666666666669</v>
      </c>
      <c r="P1052" s="8">
        <v>69.266666670000006</v>
      </c>
      <c r="Q1052" t="str">
        <f>LEFT(N1052,(SEARCH("/",N1052,1)-1))</f>
        <v>food</v>
      </c>
      <c r="R1052" t="str">
        <f>RIGHT(N1052, LEN(N1052) - (SEARCH("/",N1052,1)))</f>
        <v>food trucks</v>
      </c>
      <c r="S1052" s="12">
        <f>(((J1052/60)/60)/24)+DATE(1970,1,1)+(-5/24)</f>
        <v>41795.754999999997</v>
      </c>
      <c r="T1052" s="12">
        <f>(((I1052/60)/60)/24)+DATE(1970,1,1)+(-5/24)</f>
        <v>41825.754999999997</v>
      </c>
    </row>
    <row r="1053" spans="1:20" ht="64" x14ac:dyDescent="0.2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>E1053/D1053*100</f>
        <v>107.1</v>
      </c>
      <c r="P1053" s="8">
        <v>69.266666670000006</v>
      </c>
      <c r="Q1053" t="str">
        <f>LEFT(N1053,(SEARCH("/",N1053,1)-1))</f>
        <v>theater</v>
      </c>
      <c r="R1053" t="str">
        <f>RIGHT(N1053, LEN(N1053) - (SEARCH("/",N1053,1)))</f>
        <v>plays</v>
      </c>
      <c r="S1053" s="12">
        <f>(((J1053/60)/60)/24)+DATE(1970,1,1)+(-5/24)</f>
        <v>41796.21399305555</v>
      </c>
      <c r="T1053" s="12">
        <f>(((I1053/60)/60)/24)+DATE(1970,1,1)+(-5/24)</f>
        <v>41826.21399305555</v>
      </c>
    </row>
    <row r="1054" spans="1:20" ht="48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>E1054/D1054*100</f>
        <v>26.900000000000002</v>
      </c>
      <c r="P1054" s="8">
        <v>69.266666670000006</v>
      </c>
      <c r="Q1054" t="str">
        <f>LEFT(N1054,(SEARCH("/",N1054,1)-1))</f>
        <v>publishing</v>
      </c>
      <c r="R1054" t="str">
        <f>RIGHT(N1054, LEN(N1054) - (SEARCH("/",N1054,1)))</f>
        <v>translations</v>
      </c>
      <c r="S1054" s="12">
        <f>(((J1054/60)/60)/24)+DATE(1970,1,1)+(-5/24)</f>
        <v>41796.32336805555</v>
      </c>
      <c r="T1054" s="12">
        <f>(((I1054/60)/60)/24)+DATE(1970,1,1)+(-5/24)</f>
        <v>41832.999305555553</v>
      </c>
    </row>
    <row r="1055" spans="1:20" ht="48" x14ac:dyDescent="0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>E1055/D1055*100</f>
        <v>138.33333333333334</v>
      </c>
      <c r="P1055" s="8">
        <v>69.266666670000006</v>
      </c>
      <c r="Q1055" t="str">
        <f>LEFT(N1055,(SEARCH("/",N1055,1)-1))</f>
        <v>theater</v>
      </c>
      <c r="R1055" t="str">
        <f>RIGHT(N1055, LEN(N1055) - (SEARCH("/",N1055,1)))</f>
        <v>plays</v>
      </c>
      <c r="S1055" s="12">
        <f>(((J1055/60)/60)/24)+DATE(1970,1,1)+(-5/24)</f>
        <v>41796.563263888886</v>
      </c>
      <c r="T1055" s="12">
        <f>(((I1055/60)/60)/24)+DATE(1970,1,1)+(-5/24)</f>
        <v>41826.563263888886</v>
      </c>
    </row>
    <row r="1056" spans="1:20" ht="48" x14ac:dyDescent="0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>E1056/D1056*100</f>
        <v>102.64512500000001</v>
      </c>
      <c r="P1056" s="8">
        <v>69.266666670000006</v>
      </c>
      <c r="Q1056" t="str">
        <f>LEFT(N1056,(SEARCH("/",N1056,1)-1))</f>
        <v>theater</v>
      </c>
      <c r="R1056" t="str">
        <f>RIGHT(N1056, LEN(N1056) - (SEARCH("/",N1056,1)))</f>
        <v>plays</v>
      </c>
      <c r="S1056" s="12">
        <f>(((J1056/60)/60)/24)+DATE(1970,1,1)+(-5/24)</f>
        <v>41798.731944444444</v>
      </c>
      <c r="T1056" s="12">
        <f>(((I1056/60)/60)/24)+DATE(1970,1,1)+(-5/24)</f>
        <v>41828.731944444444</v>
      </c>
    </row>
    <row r="1057" spans="1:20" ht="48" x14ac:dyDescent="0.2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>E1057/D1057*100</f>
        <v>6.6666666666666666E-2</v>
      </c>
      <c r="P1057" s="8">
        <v>69.266666670000006</v>
      </c>
      <c r="Q1057" t="str">
        <f>LEFT(N1057,(SEARCH("/",N1057,1)-1))</f>
        <v>theater</v>
      </c>
      <c r="R1057" t="str">
        <f>RIGHT(N1057, LEN(N1057) - (SEARCH("/",N1057,1)))</f>
        <v>musical</v>
      </c>
      <c r="S1057" s="12">
        <f>(((J1057/60)/60)/24)+DATE(1970,1,1)+(-5/24)</f>
        <v>41799.050706018512</v>
      </c>
      <c r="T1057" s="12">
        <f>(((I1057/60)/60)/24)+DATE(1970,1,1)+(-5/24)</f>
        <v>41819.050706018512</v>
      </c>
    </row>
    <row r="1058" spans="1:20" ht="48" x14ac:dyDescent="0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>E1058/D1058*100</f>
        <v>22.91</v>
      </c>
      <c r="P1058" s="8">
        <v>69.266666670000006</v>
      </c>
      <c r="Q1058" t="str">
        <f>LEFT(N1058,(SEARCH("/",N1058,1)-1))</f>
        <v>publishing</v>
      </c>
      <c r="R1058" t="str">
        <f>RIGHT(N1058, LEN(N1058) - (SEARCH("/",N1058,1)))</f>
        <v>art books</v>
      </c>
      <c r="S1058" s="12">
        <f>(((J1058/60)/60)/24)+DATE(1970,1,1)+(-5/24)</f>
        <v>41799.315925925926</v>
      </c>
      <c r="T1058" s="12">
        <f>(((I1058/60)/60)/24)+DATE(1970,1,1)+(-5/24)</f>
        <v>41829.315925925926</v>
      </c>
    </row>
    <row r="1059" spans="1:20" ht="48" x14ac:dyDescent="0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>E1059/D1059*100</f>
        <v>127.15</v>
      </c>
      <c r="P1059" s="8">
        <v>69.266666670000006</v>
      </c>
      <c r="Q1059" t="str">
        <f>LEFT(N1059,(SEARCH("/",N1059,1)-1))</f>
        <v>theater</v>
      </c>
      <c r="R1059" t="str">
        <f>RIGHT(N1059, LEN(N1059) - (SEARCH("/",N1059,1)))</f>
        <v>plays</v>
      </c>
      <c r="S1059" s="12">
        <f>(((J1059/60)/60)/24)+DATE(1970,1,1)+(-5/24)</f>
        <v>41799.47756944444</v>
      </c>
      <c r="T1059" s="12">
        <f>(((I1059/60)/60)/24)+DATE(1970,1,1)+(-5/24)</f>
        <v>41826.875</v>
      </c>
    </row>
    <row r="1060" spans="1:20" ht="48" x14ac:dyDescent="0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>E1060/D1060*100</f>
        <v>5.08</v>
      </c>
      <c r="P1060" s="8">
        <v>69.266666670000006</v>
      </c>
      <c r="Q1060" t="str">
        <f>LEFT(N1060,(SEARCH("/",N1060,1)-1))</f>
        <v>photography</v>
      </c>
      <c r="R1060" t="str">
        <f>RIGHT(N1060, LEN(N1060) - (SEARCH("/",N1060,1)))</f>
        <v>people</v>
      </c>
      <c r="S1060" s="12">
        <f>(((J1060/60)/60)/24)+DATE(1970,1,1)+(-5/24)</f>
        <v>41799.516956018517</v>
      </c>
      <c r="T1060" s="12">
        <f>(((I1060/60)/60)/24)+DATE(1970,1,1)+(-5/24)</f>
        <v>41829.516956018517</v>
      </c>
    </row>
    <row r="1061" spans="1:20" ht="48" x14ac:dyDescent="0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>E1061/D1061*100</f>
        <v>125</v>
      </c>
      <c r="P1061" s="8">
        <v>69.266666670000006</v>
      </c>
      <c r="Q1061" t="str">
        <f>LEFT(N1061,(SEARCH("/",N1061,1)-1))</f>
        <v>publishing</v>
      </c>
      <c r="R1061" t="str">
        <f>RIGHT(N1061, LEN(N1061) - (SEARCH("/",N1061,1)))</f>
        <v>nonfiction</v>
      </c>
      <c r="S1061" s="12">
        <f>(((J1061/60)/60)/24)+DATE(1970,1,1)+(-5/24)</f>
        <v>41799.606006944443</v>
      </c>
      <c r="T1061" s="12">
        <f>(((I1061/60)/60)/24)+DATE(1970,1,1)+(-5/24)</f>
        <v>41834.606006944443</v>
      </c>
    </row>
    <row r="1062" spans="1:20" ht="48" x14ac:dyDescent="0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>E1062/D1062*100</f>
        <v>0.155</v>
      </c>
      <c r="P1062" s="8">
        <v>69.266666670000006</v>
      </c>
      <c r="Q1062" t="str">
        <f>LEFT(N1062,(SEARCH("/",N1062,1)-1))</f>
        <v>film &amp; video</v>
      </c>
      <c r="R1062" t="str">
        <f>RIGHT(N1062, LEN(N1062) - (SEARCH("/",N1062,1)))</f>
        <v>animation</v>
      </c>
      <c r="S1062" s="12">
        <f>(((J1062/60)/60)/24)+DATE(1970,1,1)+(-5/24)</f>
        <v>41799.62228009259</v>
      </c>
      <c r="T1062" s="12">
        <f>(((I1062/60)/60)/24)+DATE(1970,1,1)+(-5/24)</f>
        <v>41822.916666666664</v>
      </c>
    </row>
    <row r="1063" spans="1:20" ht="48" x14ac:dyDescent="0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>E1063/D1063*100</f>
        <v>105.55000000000001</v>
      </c>
      <c r="P1063" s="8">
        <v>69.266666670000006</v>
      </c>
      <c r="Q1063" t="str">
        <f>LEFT(N1063,(SEARCH("/",N1063,1)-1))</f>
        <v>theater</v>
      </c>
      <c r="R1063" t="str">
        <f>RIGHT(N1063, LEN(N1063) - (SEARCH("/",N1063,1)))</f>
        <v>plays</v>
      </c>
      <c r="S1063" s="12">
        <f>(((J1063/60)/60)/24)+DATE(1970,1,1)+(-5/24)</f>
        <v>41800.172094907408</v>
      </c>
      <c r="T1063" s="12">
        <f>(((I1063/60)/60)/24)+DATE(1970,1,1)+(-5/24)</f>
        <v>41830.172094907408</v>
      </c>
    </row>
    <row r="1064" spans="1:20" ht="48" x14ac:dyDescent="0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>E1064/D1064*100</f>
        <v>106.00260000000002</v>
      </c>
      <c r="P1064" s="8">
        <v>69.266666670000006</v>
      </c>
      <c r="Q1064" t="str">
        <f>LEFT(N1064,(SEARCH("/",N1064,1)-1))</f>
        <v>technology</v>
      </c>
      <c r="R1064" t="str">
        <f>RIGHT(N1064, LEN(N1064) - (SEARCH("/",N1064,1)))</f>
        <v>hardware</v>
      </c>
      <c r="S1064" s="12">
        <f>(((J1064/60)/60)/24)+DATE(1970,1,1)+(-5/24)</f>
        <v>41800.214710648142</v>
      </c>
      <c r="T1064" s="12">
        <f>(((I1064/60)/60)/24)+DATE(1970,1,1)+(-5/24)</f>
        <v>41830.214710648142</v>
      </c>
    </row>
    <row r="1065" spans="1:20" ht="48" x14ac:dyDescent="0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>E1065/D1065*100</f>
        <v>101.25</v>
      </c>
      <c r="P1065" s="8">
        <v>69.266666670000006</v>
      </c>
      <c r="Q1065" t="str">
        <f>LEFT(N1065,(SEARCH("/",N1065,1)-1))</f>
        <v>theater</v>
      </c>
      <c r="R1065" t="str">
        <f>RIGHT(N1065, LEN(N1065) - (SEARCH("/",N1065,1)))</f>
        <v>plays</v>
      </c>
      <c r="S1065" s="12">
        <f>(((J1065/60)/60)/24)+DATE(1970,1,1)+(-5/24)</f>
        <v>41800.318368055552</v>
      </c>
      <c r="T1065" s="12">
        <f>(((I1065/60)/60)/24)+DATE(1970,1,1)+(-5/24)</f>
        <v>41850.75</v>
      </c>
    </row>
    <row r="1066" spans="1:20" ht="48" x14ac:dyDescent="0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>E1066/D1066*100</f>
        <v>234.42048</v>
      </c>
      <c r="P1066" s="8">
        <v>69.266666670000006</v>
      </c>
      <c r="Q1066" t="str">
        <f>LEFT(N1066,(SEARCH("/",N1066,1)-1))</f>
        <v>technology</v>
      </c>
      <c r="R1066" t="str">
        <f>RIGHT(N1066, LEN(N1066) - (SEARCH("/",N1066,1)))</f>
        <v>hardware</v>
      </c>
      <c r="S1066" s="12">
        <f>(((J1066/60)/60)/24)+DATE(1970,1,1)+(-5/24)</f>
        <v>41800.396562499998</v>
      </c>
      <c r="T1066" s="12">
        <f>(((I1066/60)/60)/24)+DATE(1970,1,1)+(-5/24)</f>
        <v>41830.396562499998</v>
      </c>
    </row>
    <row r="1067" spans="1:20" ht="48" x14ac:dyDescent="0.2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>E1067/D1067*100</f>
        <v>0</v>
      </c>
      <c r="P1067" s="8">
        <v>69.266666670000006</v>
      </c>
      <c r="Q1067" t="str">
        <f>LEFT(N1067,(SEARCH("/",N1067,1)-1))</f>
        <v>photography</v>
      </c>
      <c r="R1067" t="str">
        <f>RIGHT(N1067, LEN(N1067) - (SEARCH("/",N1067,1)))</f>
        <v>people</v>
      </c>
      <c r="S1067" s="12">
        <f>(((J1067/60)/60)/24)+DATE(1970,1,1)+(-5/24)</f>
        <v>41800.611238425925</v>
      </c>
      <c r="T1067" s="12">
        <f>(((I1067/60)/60)/24)+DATE(1970,1,1)+(-5/24)</f>
        <v>41830.611238425925</v>
      </c>
    </row>
    <row r="1068" spans="1:20" ht="48" x14ac:dyDescent="0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>E1068/D1068*100</f>
        <v>101.52222222222223</v>
      </c>
      <c r="P1068" s="8">
        <v>69.266666670000006</v>
      </c>
      <c r="Q1068" t="str">
        <f>LEFT(N1068,(SEARCH("/",N1068,1)-1))</f>
        <v>music</v>
      </c>
      <c r="R1068" t="str">
        <f>RIGHT(N1068, LEN(N1068) - (SEARCH("/",N1068,1)))</f>
        <v>rock</v>
      </c>
      <c r="S1068" s="12">
        <f>(((J1068/60)/60)/24)+DATE(1970,1,1)+(-5/24)</f>
        <v>41800.751157407409</v>
      </c>
      <c r="T1068" s="12">
        <f>(((I1068/60)/60)/24)+DATE(1970,1,1)+(-5/24)</f>
        <v>41830.751157407409</v>
      </c>
    </row>
    <row r="1069" spans="1:20" ht="16" x14ac:dyDescent="0.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>E1069/D1069*100</f>
        <v>26.953125</v>
      </c>
      <c r="P1069" s="8">
        <v>69.266666670000006</v>
      </c>
      <c r="Q1069" t="str">
        <f>LEFT(N1069,(SEARCH("/",N1069,1)-1))</f>
        <v>film &amp; video</v>
      </c>
      <c r="R1069" t="str">
        <f>RIGHT(N1069, LEN(N1069) - (SEARCH("/",N1069,1)))</f>
        <v>animation</v>
      </c>
      <c r="S1069" s="12">
        <f>(((J1069/60)/60)/24)+DATE(1970,1,1)+(-5/24)</f>
        <v>41800.911736111106</v>
      </c>
      <c r="T1069" s="12">
        <f>(((I1069/60)/60)/24)+DATE(1970,1,1)+(-5/24)</f>
        <v>41816.911736111106</v>
      </c>
    </row>
    <row r="1070" spans="1:20" ht="48" x14ac:dyDescent="0.2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>E1070/D1070*100</f>
        <v>0.6</v>
      </c>
      <c r="P1070" s="8">
        <v>69.266666670000006</v>
      </c>
      <c r="Q1070" t="str">
        <f>LEFT(N1070,(SEARCH("/",N1070,1)-1))</f>
        <v>theater</v>
      </c>
      <c r="R1070" t="str">
        <f>RIGHT(N1070, LEN(N1070) - (SEARCH("/",N1070,1)))</f>
        <v>plays</v>
      </c>
      <c r="S1070" s="12">
        <f>(((J1070/60)/60)/24)+DATE(1970,1,1)+(-5/24)</f>
        <v>41801.503217592588</v>
      </c>
      <c r="T1070" s="12">
        <f>(((I1070/60)/60)/24)+DATE(1970,1,1)+(-5/24)</f>
        <v>41843.915972222218</v>
      </c>
    </row>
    <row r="1071" spans="1:20" ht="32" x14ac:dyDescent="0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>E1071/D1071*100</f>
        <v>102.90416666666667</v>
      </c>
      <c r="P1071" s="8">
        <v>69.266666670000006</v>
      </c>
      <c r="Q1071" t="str">
        <f>LEFT(N1071,(SEARCH("/",N1071,1)-1))</f>
        <v>theater</v>
      </c>
      <c r="R1071" t="str">
        <f>RIGHT(N1071, LEN(N1071) - (SEARCH("/",N1071,1)))</f>
        <v>plays</v>
      </c>
      <c r="S1071" s="12">
        <f>(((J1071/60)/60)/24)+DATE(1970,1,1)+(-5/24)</f>
        <v>41802.365949074068</v>
      </c>
      <c r="T1071" s="12">
        <f>(((I1071/60)/60)/24)+DATE(1970,1,1)+(-5/24)</f>
        <v>41822.957638888889</v>
      </c>
    </row>
    <row r="1072" spans="1:20" ht="48" x14ac:dyDescent="0.2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>E1072/D1072*100</f>
        <v>100.55555555555556</v>
      </c>
      <c r="P1072" s="8">
        <v>69.266666670000006</v>
      </c>
      <c r="Q1072" t="str">
        <f>LEFT(N1072,(SEARCH("/",N1072,1)-1))</f>
        <v>theater</v>
      </c>
      <c r="R1072" t="str">
        <f>RIGHT(N1072, LEN(N1072) - (SEARCH("/",N1072,1)))</f>
        <v>plays</v>
      </c>
      <c r="S1072" s="12">
        <f>(((J1072/60)/60)/24)+DATE(1970,1,1)+(-5/24)</f>
        <v>41802.412569444445</v>
      </c>
      <c r="T1072" s="12">
        <f>(((I1072/60)/60)/24)+DATE(1970,1,1)+(-5/24)</f>
        <v>41822.412569444445</v>
      </c>
    </row>
    <row r="1073" spans="1:20" ht="32" x14ac:dyDescent="0.2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>E1073/D1073*100</f>
        <v>117.5</v>
      </c>
      <c r="P1073" s="8">
        <v>69.266666670000006</v>
      </c>
      <c r="Q1073" t="str">
        <f>LEFT(N1073,(SEARCH("/",N1073,1)-1))</f>
        <v>music</v>
      </c>
      <c r="R1073" t="str">
        <f>RIGHT(N1073, LEN(N1073) - (SEARCH("/",N1073,1)))</f>
        <v>pop</v>
      </c>
      <c r="S1073" s="12">
        <f>(((J1073/60)/60)/24)+DATE(1970,1,1)+(-5/24)</f>
        <v>41802.549386574072</v>
      </c>
      <c r="T1073" s="12">
        <f>(((I1073/60)/60)/24)+DATE(1970,1,1)+(-5/24)</f>
        <v>41832.549386574072</v>
      </c>
    </row>
    <row r="1074" spans="1:20" ht="48" x14ac:dyDescent="0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>E1074/D1074*100</f>
        <v>308.65999999999997</v>
      </c>
      <c r="P1074" s="8">
        <v>69.266666670000006</v>
      </c>
      <c r="Q1074" t="str">
        <f>LEFT(N1074,(SEARCH("/",N1074,1)-1))</f>
        <v>film &amp; video</v>
      </c>
      <c r="R1074" t="str">
        <f>RIGHT(N1074, LEN(N1074) - (SEARCH("/",N1074,1)))</f>
        <v>television</v>
      </c>
      <c r="S1074" s="12">
        <f>(((J1074/60)/60)/24)+DATE(1970,1,1)+(-5/24)</f>
        <v>41802.582013888888</v>
      </c>
      <c r="T1074" s="12">
        <f>(((I1074/60)/60)/24)+DATE(1970,1,1)+(-5/24)</f>
        <v>41832.791666666664</v>
      </c>
    </row>
    <row r="1075" spans="1:20" ht="48" x14ac:dyDescent="0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>E1075/D1075*100</f>
        <v>0.6</v>
      </c>
      <c r="P1075" s="8">
        <v>69.266666670000006</v>
      </c>
      <c r="Q1075" t="str">
        <f>LEFT(N1075,(SEARCH("/",N1075,1)-1))</f>
        <v>music</v>
      </c>
      <c r="R1075" t="str">
        <f>RIGHT(N1075, LEN(N1075) - (SEARCH("/",N1075,1)))</f>
        <v>jazz</v>
      </c>
      <c r="S1075" s="12">
        <f>(((J1075/60)/60)/24)+DATE(1970,1,1)+(-5/24)</f>
        <v>41802.735300925924</v>
      </c>
      <c r="T1075" s="12">
        <f>(((I1075/60)/60)/24)+DATE(1970,1,1)+(-5/24)</f>
        <v>41833.895833333328</v>
      </c>
    </row>
    <row r="1076" spans="1:20" ht="32" x14ac:dyDescent="0.2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>E1076/D1076*100</f>
        <v>0.03</v>
      </c>
      <c r="P1076" s="8">
        <v>69.266666670000006</v>
      </c>
      <c r="Q1076" t="str">
        <f>LEFT(N1076,(SEARCH("/",N1076,1)-1))</f>
        <v>technology</v>
      </c>
      <c r="R1076" t="str">
        <f>RIGHT(N1076, LEN(N1076) - (SEARCH("/",N1076,1)))</f>
        <v>wearables</v>
      </c>
      <c r="S1076" s="12">
        <f>(((J1076/60)/60)/24)+DATE(1970,1,1)+(-5/24)</f>
        <v>41802.907719907402</v>
      </c>
      <c r="T1076" s="12">
        <f>(((I1076/60)/60)/24)+DATE(1970,1,1)+(-5/24)</f>
        <v>41862.907719907402</v>
      </c>
    </row>
    <row r="1077" spans="1:20" ht="32" x14ac:dyDescent="0.2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>E1077/D1077*100</f>
        <v>133.33333333333331</v>
      </c>
      <c r="P1077" s="8">
        <v>69.266666670000006</v>
      </c>
      <c r="Q1077" t="str">
        <f>LEFT(N1077,(SEARCH("/",N1077,1)-1))</f>
        <v>theater</v>
      </c>
      <c r="R1077" t="str">
        <f>RIGHT(N1077, LEN(N1077) - (SEARCH("/",N1077,1)))</f>
        <v>musical</v>
      </c>
      <c r="S1077" s="12">
        <f>(((J1077/60)/60)/24)+DATE(1970,1,1)+(-5/24)</f>
        <v>41803.248993055553</v>
      </c>
      <c r="T1077" s="12">
        <f>(((I1077/60)/60)/24)+DATE(1970,1,1)+(-5/24)</f>
        <v>41833.248993055553</v>
      </c>
    </row>
    <row r="1078" spans="1:20" ht="48" x14ac:dyDescent="0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>E1078/D1078*100</f>
        <v>0</v>
      </c>
      <c r="P1078" s="8">
        <v>69.266666670000006</v>
      </c>
      <c r="Q1078" t="str">
        <f>LEFT(N1078,(SEARCH("/",N1078,1)-1))</f>
        <v>technology</v>
      </c>
      <c r="R1078" t="str">
        <f>RIGHT(N1078, LEN(N1078) - (SEARCH("/",N1078,1)))</f>
        <v>web</v>
      </c>
      <c r="S1078" s="12">
        <f>(((J1078/60)/60)/24)+DATE(1970,1,1)+(-5/24)</f>
        <v>41803.484456018516</v>
      </c>
      <c r="T1078" s="12">
        <f>(((I1078/60)/60)/24)+DATE(1970,1,1)+(-5/24)</f>
        <v>41833.484456018516</v>
      </c>
    </row>
    <row r="1079" spans="1:20" ht="32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>E1079/D1079*100</f>
        <v>543.349156424581</v>
      </c>
      <c r="P1079" s="8">
        <v>69.266666670000006</v>
      </c>
      <c r="Q1079" t="str">
        <f>LEFT(N1079,(SEARCH("/",N1079,1)-1))</f>
        <v>technology</v>
      </c>
      <c r="R1079" t="str">
        <f>RIGHT(N1079, LEN(N1079) - (SEARCH("/",N1079,1)))</f>
        <v>hardware</v>
      </c>
      <c r="S1079" s="12">
        <f>(((J1079/60)/60)/24)+DATE(1970,1,1)+(-5/24)</f>
        <v>41803.672326388885</v>
      </c>
      <c r="T1079" s="12">
        <f>(((I1079/60)/60)/24)+DATE(1970,1,1)+(-5/24)</f>
        <v>41843.672326388885</v>
      </c>
    </row>
    <row r="1080" spans="1:20" ht="48" x14ac:dyDescent="0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>E1080/D1080*100</f>
        <v>47.05</v>
      </c>
      <c r="P1080" s="8">
        <v>69.266666670000006</v>
      </c>
      <c r="Q1080" t="str">
        <f>LEFT(N1080,(SEARCH("/",N1080,1)-1))</f>
        <v>theater</v>
      </c>
      <c r="R1080" t="str">
        <f>RIGHT(N1080, LEN(N1080) - (SEARCH("/",N1080,1)))</f>
        <v>plays</v>
      </c>
      <c r="S1080" s="12">
        <f>(((J1080/60)/60)/24)+DATE(1970,1,1)+(-5/24)</f>
        <v>41804.728749999995</v>
      </c>
      <c r="T1080" s="12">
        <f>(((I1080/60)/60)/24)+DATE(1970,1,1)+(-5/24)</f>
        <v>41821.729166666664</v>
      </c>
    </row>
    <row r="1081" spans="1:20" ht="48" x14ac:dyDescent="0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>E1081/D1081*100</f>
        <v>0.6875</v>
      </c>
      <c r="P1081" s="8">
        <v>69.266666670000006</v>
      </c>
      <c r="Q1081" t="str">
        <f>LEFT(N1081,(SEARCH("/",N1081,1)-1))</f>
        <v>food</v>
      </c>
      <c r="R1081" t="str">
        <f>RIGHT(N1081, LEN(N1081) - (SEARCH("/",N1081,1)))</f>
        <v>food trucks</v>
      </c>
      <c r="S1081" s="12">
        <f>(((J1081/60)/60)/24)+DATE(1970,1,1)+(-5/24)</f>
        <v>41805.686921296292</v>
      </c>
      <c r="T1081" s="12">
        <f>(((I1081/60)/60)/24)+DATE(1970,1,1)+(-5/24)</f>
        <v>41830.686921296292</v>
      </c>
    </row>
    <row r="1082" spans="1:20" ht="48" x14ac:dyDescent="0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>E1082/D1082*100</f>
        <v>0</v>
      </c>
      <c r="P1082" s="8">
        <v>69.266666670000006</v>
      </c>
      <c r="Q1082" t="str">
        <f>LEFT(N1082,(SEARCH("/",N1082,1)-1))</f>
        <v>technology</v>
      </c>
      <c r="R1082" t="str">
        <f>RIGHT(N1082, LEN(N1082) - (SEARCH("/",N1082,1)))</f>
        <v>wearables</v>
      </c>
      <c r="S1082" s="12">
        <f>(((J1082/60)/60)/24)+DATE(1970,1,1)+(-5/24)</f>
        <v>41805.8984375</v>
      </c>
      <c r="T1082" s="12">
        <f>(((I1082/60)/60)/24)+DATE(1970,1,1)+(-5/24)</f>
        <v>41835.8984375</v>
      </c>
    </row>
    <row r="1083" spans="1:20" ht="48" x14ac:dyDescent="0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>E1083/D1083*100</f>
        <v>101.1</v>
      </c>
      <c r="P1083" s="8">
        <v>69.266666670000006</v>
      </c>
      <c r="Q1083" t="str">
        <f>LEFT(N1083,(SEARCH("/",N1083,1)-1))</f>
        <v>theater</v>
      </c>
      <c r="R1083" t="str">
        <f>RIGHT(N1083, LEN(N1083) - (SEARCH("/",N1083,1)))</f>
        <v>plays</v>
      </c>
      <c r="S1083" s="12">
        <f>(((J1083/60)/60)/24)+DATE(1970,1,1)+(-5/24)</f>
        <v>41806.187094907407</v>
      </c>
      <c r="T1083" s="12">
        <f>(((I1083/60)/60)/24)+DATE(1970,1,1)+(-5/24)</f>
        <v>41843.25</v>
      </c>
    </row>
    <row r="1084" spans="1:20" ht="48" x14ac:dyDescent="0.2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>E1084/D1084*100</f>
        <v>171.73333333333335</v>
      </c>
      <c r="P1084" s="8">
        <v>69.266666670000006</v>
      </c>
      <c r="Q1084" t="str">
        <f>LEFT(N1084,(SEARCH("/",N1084,1)-1))</f>
        <v>theater</v>
      </c>
      <c r="R1084" t="str">
        <f>RIGHT(N1084, LEN(N1084) - (SEARCH("/",N1084,1)))</f>
        <v>plays</v>
      </c>
      <c r="S1084" s="12">
        <f>(((J1084/60)/60)/24)+DATE(1970,1,1)+(-5/24)</f>
        <v>41806.396701388883</v>
      </c>
      <c r="T1084" s="12">
        <f>(((I1084/60)/60)/24)+DATE(1970,1,1)+(-5/24)</f>
        <v>41836.396701388883</v>
      </c>
    </row>
    <row r="1085" spans="1:20" ht="48" x14ac:dyDescent="0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>E1085/D1085*100</f>
        <v>150.01875000000001</v>
      </c>
      <c r="P1085" s="8">
        <v>69.266666670000006</v>
      </c>
      <c r="Q1085" t="str">
        <f>LEFT(N1085,(SEARCH("/",N1085,1)-1))</f>
        <v>photography</v>
      </c>
      <c r="R1085" t="str">
        <f>RIGHT(N1085, LEN(N1085) - (SEARCH("/",N1085,1)))</f>
        <v>photobooks</v>
      </c>
      <c r="S1085" s="12">
        <f>(((J1085/60)/60)/24)+DATE(1970,1,1)+(-5/24)</f>
        <v>41806.42900462963</v>
      </c>
      <c r="T1085" s="12">
        <f>(((I1085/60)/60)/24)+DATE(1970,1,1)+(-5/24)</f>
        <v>41836.42900462963</v>
      </c>
    </row>
    <row r="1086" spans="1:20" ht="48" x14ac:dyDescent="0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>E1086/D1086*100</f>
        <v>130.83333333333334</v>
      </c>
      <c r="P1086" s="8">
        <v>69.266666670000006</v>
      </c>
      <c r="Q1086" t="str">
        <f>LEFT(N1086,(SEARCH("/",N1086,1)-1))</f>
        <v>theater</v>
      </c>
      <c r="R1086" t="str">
        <f>RIGHT(N1086, LEN(N1086) - (SEARCH("/",N1086,1)))</f>
        <v>musical</v>
      </c>
      <c r="S1086" s="12">
        <f>(((J1086/60)/60)/24)+DATE(1970,1,1)+(-5/24)</f>
        <v>41806.460983796293</v>
      </c>
      <c r="T1086" s="12">
        <f>(((I1086/60)/60)/24)+DATE(1970,1,1)+(-5/24)</f>
        <v>41835</v>
      </c>
    </row>
    <row r="1087" spans="1:20" ht="48" x14ac:dyDescent="0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>E1087/D1087*100</f>
        <v>495.8</v>
      </c>
      <c r="P1087" s="8">
        <v>69.266666670000006</v>
      </c>
      <c r="Q1087" t="str">
        <f>LEFT(N1087,(SEARCH("/",N1087,1)-1))</f>
        <v>games</v>
      </c>
      <c r="R1087" t="str">
        <f>RIGHT(N1087, LEN(N1087) - (SEARCH("/",N1087,1)))</f>
        <v>tabletop games</v>
      </c>
      <c r="S1087" s="12">
        <f>(((J1087/60)/60)/24)+DATE(1970,1,1)+(-5/24)</f>
        <v>41806.585740740738</v>
      </c>
      <c r="T1087" s="12">
        <f>(((I1087/60)/60)/24)+DATE(1970,1,1)+(-5/24)</f>
        <v>41838.916666666664</v>
      </c>
    </row>
    <row r="1088" spans="1:20" ht="48" x14ac:dyDescent="0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>E1088/D1088*100</f>
        <v>26.200000000000003</v>
      </c>
      <c r="P1088" s="8">
        <v>69.266666670000006</v>
      </c>
      <c r="Q1088" t="str">
        <f>LEFT(N1088,(SEARCH("/",N1088,1)-1))</f>
        <v>photography</v>
      </c>
      <c r="R1088" t="str">
        <f>RIGHT(N1088, LEN(N1088) - (SEARCH("/",N1088,1)))</f>
        <v>people</v>
      </c>
      <c r="S1088" s="12">
        <f>(((J1088/60)/60)/24)+DATE(1970,1,1)+(-5/24)</f>
        <v>41806.910162037035</v>
      </c>
      <c r="T1088" s="12">
        <f>(((I1088/60)/60)/24)+DATE(1970,1,1)+(-5/24)</f>
        <v>41851.910162037035</v>
      </c>
    </row>
    <row r="1089" spans="1:20" ht="48" x14ac:dyDescent="0.2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>E1089/D1089*100</f>
        <v>122.10975609756099</v>
      </c>
      <c r="P1089" s="8">
        <v>69.266666670000006</v>
      </c>
      <c r="Q1089" t="str">
        <f>LEFT(N1089,(SEARCH("/",N1089,1)-1))</f>
        <v>publishing</v>
      </c>
      <c r="R1089" t="str">
        <f>RIGHT(N1089, LEN(N1089) - (SEARCH("/",N1089,1)))</f>
        <v>nonfiction</v>
      </c>
      <c r="S1089" s="12">
        <f>(((J1089/60)/60)/24)+DATE(1970,1,1)+(-5/24)</f>
        <v>41807.363506944443</v>
      </c>
      <c r="T1089" s="12">
        <f>(((I1089/60)/60)/24)+DATE(1970,1,1)+(-5/24)</f>
        <v>41852.363506944443</v>
      </c>
    </row>
    <row r="1090" spans="1:20" ht="48" x14ac:dyDescent="0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>E1090/D1090*100</f>
        <v>105.91999999999999</v>
      </c>
      <c r="P1090" s="8">
        <v>69.266666670000006</v>
      </c>
      <c r="Q1090" t="str">
        <f>LEFT(N1090,(SEARCH("/",N1090,1)-1))</f>
        <v>food</v>
      </c>
      <c r="R1090" t="str">
        <f>RIGHT(N1090, LEN(N1090) - (SEARCH("/",N1090,1)))</f>
        <v>small batch</v>
      </c>
      <c r="S1090" s="12">
        <f>(((J1090/60)/60)/24)+DATE(1970,1,1)+(-5/24)</f>
        <v>41807.416041666664</v>
      </c>
      <c r="T1090" s="12">
        <f>(((I1090/60)/60)/24)+DATE(1970,1,1)+(-5/24)</f>
        <v>41837.416041666664</v>
      </c>
    </row>
    <row r="1091" spans="1:20" ht="64" x14ac:dyDescent="0.2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>E1091/D1091*100</f>
        <v>119.238</v>
      </c>
      <c r="P1091" s="8">
        <v>69.266666670000006</v>
      </c>
      <c r="Q1091" t="str">
        <f>LEFT(N1091,(SEARCH("/",N1091,1)-1))</f>
        <v>theater</v>
      </c>
      <c r="R1091" t="str">
        <f>RIGHT(N1091, LEN(N1091) - (SEARCH("/",N1091,1)))</f>
        <v>plays</v>
      </c>
      <c r="S1091" s="12">
        <f>(((J1091/60)/60)/24)+DATE(1970,1,1)+(-5/24)</f>
        <v>41807.481747685182</v>
      </c>
      <c r="T1091" s="12">
        <f>(((I1091/60)/60)/24)+DATE(1970,1,1)+(-5/24)</f>
        <v>41837.481747685182</v>
      </c>
    </row>
    <row r="1092" spans="1:20" ht="48" x14ac:dyDescent="0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>E1092/D1092*100</f>
        <v>116.21</v>
      </c>
      <c r="P1092" s="8">
        <v>69.266666670000006</v>
      </c>
      <c r="Q1092" t="str">
        <f>LEFT(N1092,(SEARCH("/",N1092,1)-1))</f>
        <v>film &amp; video</v>
      </c>
      <c r="R1092" t="str">
        <f>RIGHT(N1092, LEN(N1092) - (SEARCH("/",N1092,1)))</f>
        <v>television</v>
      </c>
      <c r="S1092" s="12">
        <f>(((J1092/60)/60)/24)+DATE(1970,1,1)+(-5/24)</f>
        <v>41807.493587962963</v>
      </c>
      <c r="T1092" s="12">
        <f>(((I1092/60)/60)/24)+DATE(1970,1,1)+(-5/24)</f>
        <v>41837.493587962963</v>
      </c>
    </row>
    <row r="1093" spans="1:20" ht="32" x14ac:dyDescent="0.2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>E1093/D1093*100</f>
        <v>100.93333333333334</v>
      </c>
      <c r="P1093" s="8">
        <v>69.266666670000006</v>
      </c>
      <c r="Q1093" t="str">
        <f>LEFT(N1093,(SEARCH("/",N1093,1)-1))</f>
        <v>film &amp; video</v>
      </c>
      <c r="R1093" t="str">
        <f>RIGHT(N1093, LEN(N1093) - (SEARCH("/",N1093,1)))</f>
        <v>television</v>
      </c>
      <c r="S1093" s="12">
        <f>(((J1093/60)/60)/24)+DATE(1970,1,1)+(-5/24)</f>
        <v>41807.818148148144</v>
      </c>
      <c r="T1093" s="12">
        <f>(((I1093/60)/60)/24)+DATE(1970,1,1)+(-5/24)</f>
        <v>41833.374305555553</v>
      </c>
    </row>
    <row r="1094" spans="1:20" ht="48" x14ac:dyDescent="0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>E1094/D1094*100</f>
        <v>119.7</v>
      </c>
      <c r="P1094" s="8">
        <v>69.266666670000006</v>
      </c>
      <c r="Q1094" t="str">
        <f>LEFT(N1094,(SEARCH("/",N1094,1)-1))</f>
        <v>theater</v>
      </c>
      <c r="R1094" t="str">
        <f>RIGHT(N1094, LEN(N1094) - (SEARCH("/",N1094,1)))</f>
        <v>plays</v>
      </c>
      <c r="S1094" s="12">
        <f>(((J1094/60)/60)/24)+DATE(1970,1,1)+(-5/24)</f>
        <v>41807.990185185183</v>
      </c>
      <c r="T1094" s="12">
        <f>(((I1094/60)/60)/24)+DATE(1970,1,1)+(-5/24)</f>
        <v>41837.990185185183</v>
      </c>
    </row>
    <row r="1095" spans="1:20" ht="48" x14ac:dyDescent="0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>E1095/D1095*100</f>
        <v>100.45454545454547</v>
      </c>
      <c r="P1095" s="8">
        <v>69.266666670000006</v>
      </c>
      <c r="Q1095" t="str">
        <f>LEFT(N1095,(SEARCH("/",N1095,1)-1))</f>
        <v>theater</v>
      </c>
      <c r="R1095" t="str">
        <f>RIGHT(N1095, LEN(N1095) - (SEARCH("/",N1095,1)))</f>
        <v>plays</v>
      </c>
      <c r="S1095" s="12">
        <f>(((J1095/60)/60)/24)+DATE(1970,1,1)+(-5/24)</f>
        <v>41808.441249999996</v>
      </c>
      <c r="T1095" s="12">
        <f>(((I1095/60)/60)/24)+DATE(1970,1,1)+(-5/24)</f>
        <v>41868.441249999996</v>
      </c>
    </row>
    <row r="1096" spans="1:20" ht="48" x14ac:dyDescent="0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>E1096/D1096*100</f>
        <v>106</v>
      </c>
      <c r="P1096" s="8">
        <v>69.266666670000006</v>
      </c>
      <c r="Q1096" t="str">
        <f>LEFT(N1096,(SEARCH("/",N1096,1)-1))</f>
        <v>theater</v>
      </c>
      <c r="R1096" t="str">
        <f>RIGHT(N1096, LEN(N1096) - (SEARCH("/",N1096,1)))</f>
        <v>plays</v>
      </c>
      <c r="S1096" s="12">
        <f>(((J1096/60)/60)/24)+DATE(1970,1,1)+(-5/24)</f>
        <v>41808.461238425924</v>
      </c>
      <c r="T1096" s="12">
        <f>(((I1096/60)/60)/24)+DATE(1970,1,1)+(-5/24)</f>
        <v>41838.461238425924</v>
      </c>
    </row>
    <row r="1097" spans="1:20" ht="48" x14ac:dyDescent="0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>E1097/D1097*100</f>
        <v>120</v>
      </c>
      <c r="P1097" s="8">
        <v>69.266666670000006</v>
      </c>
      <c r="Q1097" t="str">
        <f>LEFT(N1097,(SEARCH("/",N1097,1)-1))</f>
        <v>theater</v>
      </c>
      <c r="R1097" t="str">
        <f>RIGHT(N1097, LEN(N1097) - (SEARCH("/",N1097,1)))</f>
        <v>musical</v>
      </c>
      <c r="S1097" s="12">
        <f>(((J1097/60)/60)/24)+DATE(1970,1,1)+(-5/24)</f>
        <v>41808.67288194444</v>
      </c>
      <c r="T1097" s="12">
        <f>(((I1097/60)/60)/24)+DATE(1970,1,1)+(-5/24)</f>
        <v>41845.999305555553</v>
      </c>
    </row>
    <row r="1098" spans="1:20" ht="48" x14ac:dyDescent="0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>E1098/D1098*100</f>
        <v>211</v>
      </c>
      <c r="P1098" s="8">
        <v>69.266666670000006</v>
      </c>
      <c r="Q1098" t="str">
        <f>LEFT(N1098,(SEARCH("/",N1098,1)-1))</f>
        <v>theater</v>
      </c>
      <c r="R1098" t="str">
        <f>RIGHT(N1098, LEN(N1098) - (SEARCH("/",N1098,1)))</f>
        <v>plays</v>
      </c>
      <c r="S1098" s="12">
        <f>(((J1098/60)/60)/24)+DATE(1970,1,1)+(-5/24)</f>
        <v>41808.78361111111</v>
      </c>
      <c r="T1098" s="12">
        <f>(((I1098/60)/60)/24)+DATE(1970,1,1)+(-5/24)</f>
        <v>41838.78361111111</v>
      </c>
    </row>
    <row r="1099" spans="1:20" ht="48" x14ac:dyDescent="0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>E1099/D1099*100</f>
        <v>105.2184</v>
      </c>
      <c r="P1099" s="8">
        <v>69.266666670000006</v>
      </c>
      <c r="Q1099" t="str">
        <f>LEFT(N1099,(SEARCH("/",N1099,1)-1))</f>
        <v>theater</v>
      </c>
      <c r="R1099" t="str">
        <f>RIGHT(N1099, LEN(N1099) - (SEARCH("/",N1099,1)))</f>
        <v>plays</v>
      </c>
      <c r="S1099" s="12">
        <f>(((J1099/60)/60)/24)+DATE(1970,1,1)+(-5/24)</f>
        <v>41808.914675925924</v>
      </c>
      <c r="T1099" s="12">
        <f>(((I1099/60)/60)/24)+DATE(1970,1,1)+(-5/24)</f>
        <v>41831.46875</v>
      </c>
    </row>
    <row r="1100" spans="1:20" ht="32" x14ac:dyDescent="0.2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>E1100/D1100*100</f>
        <v>4.3333333333333335E-2</v>
      </c>
      <c r="P1100" s="8">
        <v>69.266666670000006</v>
      </c>
      <c r="Q1100" t="str">
        <f>LEFT(N1100,(SEARCH("/",N1100,1)-1))</f>
        <v>food</v>
      </c>
      <c r="R1100" t="str">
        <f>RIGHT(N1100, LEN(N1100) - (SEARCH("/",N1100,1)))</f>
        <v>restaurants</v>
      </c>
      <c r="S1100" s="12">
        <f>(((J1100/60)/60)/24)+DATE(1970,1,1)+(-5/24)</f>
        <v>41808.946805555555</v>
      </c>
      <c r="T1100" s="12">
        <f>(((I1100/60)/60)/24)+DATE(1970,1,1)+(-5/24)</f>
        <v>41838.946805555555</v>
      </c>
    </row>
    <row r="1101" spans="1:20" ht="48" x14ac:dyDescent="0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>E1101/D1101*100</f>
        <v>101.03500000000001</v>
      </c>
      <c r="P1101" s="8">
        <v>69.266666670000006</v>
      </c>
      <c r="Q1101" t="str">
        <f>LEFT(N1101,(SEARCH("/",N1101,1)-1))</f>
        <v>photography</v>
      </c>
      <c r="R1101" t="str">
        <f>RIGHT(N1101, LEN(N1101) - (SEARCH("/",N1101,1)))</f>
        <v>photobooks</v>
      </c>
      <c r="S1101" s="12">
        <f>(((J1101/60)/60)/24)+DATE(1970,1,1)+(-5/24)</f>
        <v>41809.176828703698</v>
      </c>
      <c r="T1101" s="12">
        <f>(((I1101/60)/60)/24)+DATE(1970,1,1)+(-5/24)</f>
        <v>41839.176828703698</v>
      </c>
    </row>
    <row r="1102" spans="1:20" ht="32" x14ac:dyDescent="0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>E1102/D1102*100</f>
        <v>0.25</v>
      </c>
      <c r="P1102" s="8">
        <v>69.266666670000006</v>
      </c>
      <c r="Q1102" t="str">
        <f>LEFT(N1102,(SEARCH("/",N1102,1)-1))</f>
        <v>theater</v>
      </c>
      <c r="R1102" t="str">
        <f>RIGHT(N1102, LEN(N1102) - (SEARCH("/",N1102,1)))</f>
        <v>plays</v>
      </c>
      <c r="S1102" s="12">
        <f>(((J1102/60)/60)/24)+DATE(1970,1,1)+(-5/24)</f>
        <v>41809.181597222218</v>
      </c>
      <c r="T1102" s="12">
        <f>(((I1102/60)/60)/24)+DATE(1970,1,1)+(-5/24)</f>
        <v>41839.181597222218</v>
      </c>
    </row>
    <row r="1103" spans="1:20" ht="16" x14ac:dyDescent="0.2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>E1103/D1103*100</f>
        <v>7.4837500000000006</v>
      </c>
      <c r="P1103" s="8">
        <v>69.266666670000006</v>
      </c>
      <c r="Q1103" t="str">
        <f>LEFT(N1103,(SEARCH("/",N1103,1)-1))</f>
        <v>technology</v>
      </c>
      <c r="R1103" t="str">
        <f>RIGHT(N1103, LEN(N1103) - (SEARCH("/",N1103,1)))</f>
        <v>wearables</v>
      </c>
      <c r="S1103" s="12">
        <f>(((J1103/60)/60)/24)+DATE(1970,1,1)+(-5/24)</f>
        <v>41809.26494212963</v>
      </c>
      <c r="T1103" s="12">
        <f>(((I1103/60)/60)/24)+DATE(1970,1,1)+(-5/24)</f>
        <v>41844.916666666664</v>
      </c>
    </row>
    <row r="1104" spans="1:20" ht="32" x14ac:dyDescent="0.2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>E1104/D1104*100</f>
        <v>0.99546510341776351</v>
      </c>
      <c r="P1104" s="8">
        <v>69.266666670000006</v>
      </c>
      <c r="Q1104" t="str">
        <f>LEFT(N1104,(SEARCH("/",N1104,1)-1))</f>
        <v>food</v>
      </c>
      <c r="R1104" t="str">
        <f>RIGHT(N1104, LEN(N1104) - (SEARCH("/",N1104,1)))</f>
        <v>food trucks</v>
      </c>
      <c r="S1104" s="12">
        <f>(((J1104/60)/60)/24)+DATE(1970,1,1)+(-5/24)</f>
        <v>41809.545682870368</v>
      </c>
      <c r="T1104" s="12">
        <f>(((I1104/60)/60)/24)+DATE(1970,1,1)+(-5/24)</f>
        <v>41854.545682870368</v>
      </c>
    </row>
    <row r="1105" spans="1:20" ht="48" x14ac:dyDescent="0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>E1105/D1105*100</f>
        <v>100</v>
      </c>
      <c r="P1105" s="8">
        <v>69.266666670000006</v>
      </c>
      <c r="Q1105" t="str">
        <f>LEFT(N1105,(SEARCH("/",N1105,1)-1))</f>
        <v>theater</v>
      </c>
      <c r="R1105" t="str">
        <f>RIGHT(N1105, LEN(N1105) - (SEARCH("/",N1105,1)))</f>
        <v>plays</v>
      </c>
      <c r="S1105" s="12">
        <f>(((J1105/60)/60)/24)+DATE(1970,1,1)+(-5/24)</f>
        <v>41809.651967592588</v>
      </c>
      <c r="T1105" s="12">
        <f>(((I1105/60)/60)/24)+DATE(1970,1,1)+(-5/24)</f>
        <v>41839.651967592588</v>
      </c>
    </row>
    <row r="1106" spans="1:20" ht="48" x14ac:dyDescent="0.2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>E1106/D1106*100</f>
        <v>300</v>
      </c>
      <c r="P1106" s="8">
        <v>69.266666670000006</v>
      </c>
      <c r="Q1106" t="str">
        <f>LEFT(N1106,(SEARCH("/",N1106,1)-1))</f>
        <v>theater</v>
      </c>
      <c r="R1106" t="str">
        <f>RIGHT(N1106, LEN(N1106) - (SEARCH("/",N1106,1)))</f>
        <v>plays</v>
      </c>
      <c r="S1106" s="12">
        <f>(((J1106/60)/60)/24)+DATE(1970,1,1)+(-5/24)</f>
        <v>41809.933865740735</v>
      </c>
      <c r="T1106" s="12">
        <f>(((I1106/60)/60)/24)+DATE(1970,1,1)+(-5/24)</f>
        <v>41823.933865740735</v>
      </c>
    </row>
    <row r="1107" spans="1:20" ht="48" x14ac:dyDescent="0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>E1107/D1107*100</f>
        <v>0.97142857142857131</v>
      </c>
      <c r="P1107" s="8">
        <v>69.266666670000006</v>
      </c>
      <c r="Q1107" t="str">
        <f>LEFT(N1107,(SEARCH("/",N1107,1)-1))</f>
        <v>theater</v>
      </c>
      <c r="R1107" t="str">
        <f>RIGHT(N1107, LEN(N1107) - (SEARCH("/",N1107,1)))</f>
        <v>plays</v>
      </c>
      <c r="S1107" s="12">
        <f>(((J1107/60)/60)/24)+DATE(1970,1,1)+(-5/24)</f>
        <v>41811.327847222223</v>
      </c>
      <c r="T1107" s="12">
        <f>(((I1107/60)/60)/24)+DATE(1970,1,1)+(-5/24)</f>
        <v>41841.327847222223</v>
      </c>
    </row>
    <row r="1108" spans="1:20" ht="48" x14ac:dyDescent="0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>E1108/D1108*100</f>
        <v>4.5999999999999996</v>
      </c>
      <c r="P1108" s="8">
        <v>69.266666670000006</v>
      </c>
      <c r="Q1108" t="str">
        <f>LEFT(N1108,(SEARCH("/",N1108,1)-1))</f>
        <v>theater</v>
      </c>
      <c r="R1108" t="str">
        <f>RIGHT(N1108, LEN(N1108) - (SEARCH("/",N1108,1)))</f>
        <v>plays</v>
      </c>
      <c r="S1108" s="12">
        <f>(((J1108/60)/60)/24)+DATE(1970,1,1)+(-5/24)</f>
        <v>41811.347129629627</v>
      </c>
      <c r="T1108" s="12">
        <f>(((I1108/60)/60)/24)+DATE(1970,1,1)+(-5/24)</f>
        <v>41812.666666666664</v>
      </c>
    </row>
    <row r="1109" spans="1:20" ht="48" x14ac:dyDescent="0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>E1109/D1109*100</f>
        <v>123.33333333333334</v>
      </c>
      <c r="P1109" s="8">
        <v>69.266666670000006</v>
      </c>
      <c r="Q1109" t="str">
        <f>LEFT(N1109,(SEARCH("/",N1109,1)-1))</f>
        <v>film &amp; video</v>
      </c>
      <c r="R1109" t="str">
        <f>RIGHT(N1109, LEN(N1109) - (SEARCH("/",N1109,1)))</f>
        <v>television</v>
      </c>
      <c r="S1109" s="12">
        <f>(((J1109/60)/60)/24)+DATE(1970,1,1)+(-5/24)</f>
        <v>41812.464907407404</v>
      </c>
      <c r="T1109" s="12">
        <f>(((I1109/60)/60)/24)+DATE(1970,1,1)+(-5/24)</f>
        <v>41842.464907407404</v>
      </c>
    </row>
    <row r="1110" spans="1:20" ht="48" x14ac:dyDescent="0.2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>E1110/D1110*100</f>
        <v>0.4</v>
      </c>
      <c r="P1110" s="8">
        <v>69.266666670000006</v>
      </c>
      <c r="Q1110" t="str">
        <f>LEFT(N1110,(SEARCH("/",N1110,1)-1))</f>
        <v>theater</v>
      </c>
      <c r="R1110" t="str">
        <f>RIGHT(N1110, LEN(N1110) - (SEARCH("/",N1110,1)))</f>
        <v>plays</v>
      </c>
      <c r="S1110" s="12">
        <f>(((J1110/60)/60)/24)+DATE(1970,1,1)+(-5/24)</f>
        <v>41812.566099537034</v>
      </c>
      <c r="T1110" s="12">
        <f>(((I1110/60)/60)/24)+DATE(1970,1,1)+(-5/24)</f>
        <v>41872.566099537034</v>
      </c>
    </row>
    <row r="1111" spans="1:20" ht="48" x14ac:dyDescent="0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>E1111/D1111*100</f>
        <v>26.6</v>
      </c>
      <c r="P1111" s="8">
        <v>69.266666670000006</v>
      </c>
      <c r="Q1111" t="str">
        <f>LEFT(N1111,(SEARCH("/",N1111,1)-1))</f>
        <v>technology</v>
      </c>
      <c r="R1111" t="str">
        <f>RIGHT(N1111, LEN(N1111) - (SEARCH("/",N1111,1)))</f>
        <v>wearables</v>
      </c>
      <c r="S1111" s="12">
        <f>(((J1111/60)/60)/24)+DATE(1970,1,1)+(-5/24)</f>
        <v>41813.454629629625</v>
      </c>
      <c r="T1111" s="12">
        <f>(((I1111/60)/60)/24)+DATE(1970,1,1)+(-5/24)</f>
        <v>41843.454629629625</v>
      </c>
    </row>
    <row r="1112" spans="1:20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>E1112/D1112*100</f>
        <v>112.26666666666667</v>
      </c>
      <c r="P1112" s="8">
        <v>69.266666670000006</v>
      </c>
      <c r="Q1112" t="str">
        <f>LEFT(N1112,(SEARCH("/",N1112,1)-1))</f>
        <v>music</v>
      </c>
      <c r="R1112" t="str">
        <f>RIGHT(N1112, LEN(N1112) - (SEARCH("/",N1112,1)))</f>
        <v>rock</v>
      </c>
      <c r="S1112" s="12">
        <f>(((J1112/60)/60)/24)+DATE(1970,1,1)+(-5/24)</f>
        <v>41813.557766203703</v>
      </c>
      <c r="T1112" s="12">
        <f>(((I1112/60)/60)/24)+DATE(1970,1,1)+(-5/24)</f>
        <v>41844.557766203703</v>
      </c>
    </row>
    <row r="1113" spans="1:20" ht="64" x14ac:dyDescent="0.2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>E1113/D1113*100</f>
        <v>0</v>
      </c>
      <c r="P1113" s="8">
        <v>69.266666670000006</v>
      </c>
      <c r="Q1113" t="str">
        <f>LEFT(N1113,(SEARCH("/",N1113,1)-1))</f>
        <v>games</v>
      </c>
      <c r="R1113" t="str">
        <f>RIGHT(N1113, LEN(N1113) - (SEARCH("/",N1113,1)))</f>
        <v>video games</v>
      </c>
      <c r="S1113" s="12">
        <f>(((J1113/60)/60)/24)+DATE(1970,1,1)+(-5/24)</f>
        <v>41813.653055555551</v>
      </c>
      <c r="T1113" s="12">
        <f>(((I1113/60)/60)/24)+DATE(1970,1,1)+(-5/24)</f>
        <v>41843.653055555551</v>
      </c>
    </row>
    <row r="1114" spans="1:20" ht="32" x14ac:dyDescent="0.2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>E1114/D1114*100</f>
        <v>18</v>
      </c>
      <c r="P1114" s="8">
        <v>69.266666670000006</v>
      </c>
      <c r="Q1114" t="str">
        <f>LEFT(N1114,(SEARCH("/",N1114,1)-1))</f>
        <v>theater</v>
      </c>
      <c r="R1114" t="str">
        <f>RIGHT(N1114, LEN(N1114) - (SEARCH("/",N1114,1)))</f>
        <v>plays</v>
      </c>
      <c r="S1114" s="12">
        <f>(((J1114/60)/60)/24)+DATE(1970,1,1)+(-5/24)</f>
        <v>41813.730381944442</v>
      </c>
      <c r="T1114" s="12">
        <f>(((I1114/60)/60)/24)+DATE(1970,1,1)+(-5/24)</f>
        <v>41835.708333333328</v>
      </c>
    </row>
    <row r="1115" spans="1:20" ht="64" x14ac:dyDescent="0.2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>E1115/D1115*100</f>
        <v>106.71250000000001</v>
      </c>
      <c r="P1115" s="8">
        <v>69.266666670000006</v>
      </c>
      <c r="Q1115" t="str">
        <f>LEFT(N1115,(SEARCH("/",N1115,1)-1))</f>
        <v>theater</v>
      </c>
      <c r="R1115" t="str">
        <f>RIGHT(N1115, LEN(N1115) - (SEARCH("/",N1115,1)))</f>
        <v>musical</v>
      </c>
      <c r="S1115" s="12">
        <f>(((J1115/60)/60)/24)+DATE(1970,1,1)+(-5/24)</f>
        <v>41814.159467592588</v>
      </c>
      <c r="T1115" s="12">
        <f>(((I1115/60)/60)/24)+DATE(1970,1,1)+(-5/24)</f>
        <v>41851.833333333328</v>
      </c>
    </row>
    <row r="1116" spans="1:20" ht="48" x14ac:dyDescent="0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>E1116/D1116*100</f>
        <v>111.4</v>
      </c>
      <c r="P1116" s="8">
        <v>69.266666670000006</v>
      </c>
      <c r="Q1116" t="str">
        <f>LEFT(N1116,(SEARCH("/",N1116,1)-1))</f>
        <v>photography</v>
      </c>
      <c r="R1116" t="str">
        <f>RIGHT(N1116, LEN(N1116) - (SEARCH("/",N1116,1)))</f>
        <v>photobooks</v>
      </c>
      <c r="S1116" s="12">
        <f>(((J1116/60)/60)/24)+DATE(1970,1,1)+(-5/24)</f>
        <v>41814.577592592592</v>
      </c>
      <c r="T1116" s="12">
        <f>(((I1116/60)/60)/24)+DATE(1970,1,1)+(-5/24)</f>
        <v>41844.577592592592</v>
      </c>
    </row>
    <row r="1117" spans="1:20" ht="32" x14ac:dyDescent="0.2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>E1117/D1117*100</f>
        <v>117.83999999999999</v>
      </c>
      <c r="P1117" s="8">
        <v>69.266666670000006</v>
      </c>
      <c r="Q1117" t="str">
        <f>LEFT(N1117,(SEARCH("/",N1117,1)-1))</f>
        <v>theater</v>
      </c>
      <c r="R1117" t="str">
        <f>RIGHT(N1117, LEN(N1117) - (SEARCH("/",N1117,1)))</f>
        <v>plays</v>
      </c>
      <c r="S1117" s="12">
        <f>(((J1117/60)/60)/24)+DATE(1970,1,1)+(-5/24)</f>
        <v>41815.360879629625</v>
      </c>
      <c r="T1117" s="12">
        <f>(((I1117/60)/60)/24)+DATE(1970,1,1)+(-5/24)</f>
        <v>41829.360879629625</v>
      </c>
    </row>
    <row r="1118" spans="1:20" ht="48" x14ac:dyDescent="0.2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>E1118/D1118*100</f>
        <v>102.4</v>
      </c>
      <c r="P1118" s="8">
        <v>69.266666670000006</v>
      </c>
      <c r="Q1118" t="str">
        <f>LEFT(N1118,(SEARCH("/",N1118,1)-1))</f>
        <v>theater</v>
      </c>
      <c r="R1118" t="str">
        <f>RIGHT(N1118, LEN(N1118) - (SEARCH("/",N1118,1)))</f>
        <v>plays</v>
      </c>
      <c r="S1118" s="12">
        <f>(((J1118/60)/60)/24)+DATE(1970,1,1)+(-5/24)</f>
        <v>41815.56649305555</v>
      </c>
      <c r="T1118" s="12">
        <f>(((I1118/60)/60)/24)+DATE(1970,1,1)+(-5/24)</f>
        <v>41830.56649305555</v>
      </c>
    </row>
    <row r="1119" spans="1:20" ht="48" x14ac:dyDescent="0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>E1119/D1119*100</f>
        <v>13.066666666666665</v>
      </c>
      <c r="P1119" s="8">
        <v>69.266666670000006</v>
      </c>
      <c r="Q1119" t="str">
        <f>LEFT(N1119,(SEARCH("/",N1119,1)-1))</f>
        <v>theater</v>
      </c>
      <c r="R1119" t="str">
        <f>RIGHT(N1119, LEN(N1119) - (SEARCH("/",N1119,1)))</f>
        <v>musical</v>
      </c>
      <c r="S1119" s="12">
        <f>(((J1119/60)/60)/24)+DATE(1970,1,1)+(-5/24)</f>
        <v>41815.606712962959</v>
      </c>
      <c r="T1119" s="12">
        <f>(((I1119/60)/60)/24)+DATE(1970,1,1)+(-5/24)</f>
        <v>41850.75</v>
      </c>
    </row>
    <row r="1120" spans="1:20" ht="32" x14ac:dyDescent="0.2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>E1120/D1120*100</f>
        <v>5.7142857142857147E-4</v>
      </c>
      <c r="P1120" s="8">
        <v>69.266666670000006</v>
      </c>
      <c r="Q1120" t="str">
        <f>LEFT(N1120,(SEARCH("/",N1120,1)-1))</f>
        <v>technology</v>
      </c>
      <c r="R1120" t="str">
        <f>RIGHT(N1120, LEN(N1120) - (SEARCH("/",N1120,1)))</f>
        <v>wearables</v>
      </c>
      <c r="S1120" s="12">
        <f>(((J1120/60)/60)/24)+DATE(1970,1,1)+(-5/24)</f>
        <v>41815.718773148146</v>
      </c>
      <c r="T1120" s="12">
        <f>(((I1120/60)/60)/24)+DATE(1970,1,1)+(-5/24)</f>
        <v>41845.718773148146</v>
      </c>
    </row>
    <row r="1121" spans="1:20" ht="48" x14ac:dyDescent="0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>E1121/D1121*100</f>
        <v>15.103448275862069</v>
      </c>
      <c r="P1121" s="8">
        <v>69.266666670000006</v>
      </c>
      <c r="Q1121" t="str">
        <f>LEFT(N1121,(SEARCH("/",N1121,1)-1))</f>
        <v>technology</v>
      </c>
      <c r="R1121" t="str">
        <f>RIGHT(N1121, LEN(N1121) - (SEARCH("/",N1121,1)))</f>
        <v>wearables</v>
      </c>
      <c r="S1121" s="12">
        <f>(((J1121/60)/60)/24)+DATE(1970,1,1)+(-5/24)</f>
        <v>41816.603761574072</v>
      </c>
      <c r="T1121" s="12">
        <f>(((I1121/60)/60)/24)+DATE(1970,1,1)+(-5/24)</f>
        <v>41831.458333333328</v>
      </c>
    </row>
    <row r="1122" spans="1:20" ht="48" x14ac:dyDescent="0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>E1122/D1122*100</f>
        <v>32.049999999999997</v>
      </c>
      <c r="P1122" s="8">
        <v>69.266666670000006</v>
      </c>
      <c r="Q1122" t="str">
        <f>LEFT(N1122,(SEARCH("/",N1122,1)-1))</f>
        <v>theater</v>
      </c>
      <c r="R1122" t="str">
        <f>RIGHT(N1122, LEN(N1122) - (SEARCH("/",N1122,1)))</f>
        <v>plays</v>
      </c>
      <c r="S1122" s="12">
        <f>(((J1122/60)/60)/24)+DATE(1970,1,1)+(-5/24)</f>
        <v>41816.742037037038</v>
      </c>
      <c r="T1122" s="12">
        <f>(((I1122/60)/60)/24)+DATE(1970,1,1)+(-5/24)</f>
        <v>41853.375</v>
      </c>
    </row>
    <row r="1123" spans="1:20" ht="48" x14ac:dyDescent="0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>E1123/D1123*100</f>
        <v>142.36363636363635</v>
      </c>
      <c r="P1123" s="8">
        <v>69.266666670000006</v>
      </c>
      <c r="Q1123" t="str">
        <f>LEFT(N1123,(SEARCH("/",N1123,1)-1))</f>
        <v>theater</v>
      </c>
      <c r="R1123" t="str">
        <f>RIGHT(N1123, LEN(N1123) - (SEARCH("/",N1123,1)))</f>
        <v>plays</v>
      </c>
      <c r="S1123" s="12">
        <f>(((J1123/60)/60)/24)+DATE(1970,1,1)+(-5/24)</f>
        <v>41817.387094907404</v>
      </c>
      <c r="T1123" s="12">
        <f>(((I1123/60)/60)/24)+DATE(1970,1,1)+(-5/24)</f>
        <v>41847.387094907404</v>
      </c>
    </row>
    <row r="1124" spans="1:20" ht="48" x14ac:dyDescent="0.2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>E1124/D1124*100</f>
        <v>101.25</v>
      </c>
      <c r="P1124" s="8">
        <v>69.266666670000006</v>
      </c>
      <c r="Q1124" t="str">
        <f>LEFT(N1124,(SEARCH("/",N1124,1)-1))</f>
        <v>music</v>
      </c>
      <c r="R1124" t="str">
        <f>RIGHT(N1124, LEN(N1124) - (SEARCH("/",N1124,1)))</f>
        <v>rock</v>
      </c>
      <c r="S1124" s="12">
        <f>(((J1124/60)/60)/24)+DATE(1970,1,1)+(-5/24)</f>
        <v>41817.64666666666</v>
      </c>
      <c r="T1124" s="12">
        <f>(((I1124/60)/60)/24)+DATE(1970,1,1)+(-5/24)</f>
        <v>41838.64666666666</v>
      </c>
    </row>
    <row r="1125" spans="1:20" ht="32" x14ac:dyDescent="0.2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>E1125/D1125*100</f>
        <v>1.625</v>
      </c>
      <c r="P1125" s="8">
        <v>69.266666670000006</v>
      </c>
      <c r="Q1125" t="str">
        <f>LEFT(N1125,(SEARCH("/",N1125,1)-1))</f>
        <v>technology</v>
      </c>
      <c r="R1125" t="str">
        <f>RIGHT(N1125, LEN(N1125) - (SEARCH("/",N1125,1)))</f>
        <v>wearables</v>
      </c>
      <c r="S1125" s="12">
        <f>(((J1125/60)/60)/24)+DATE(1970,1,1)+(-5/24)</f>
        <v>41817.658101851848</v>
      </c>
      <c r="T1125" s="12">
        <f>(((I1125/60)/60)/24)+DATE(1970,1,1)+(-5/24)</f>
        <v>41847.435416666667</v>
      </c>
    </row>
    <row r="1126" spans="1:20" ht="32" x14ac:dyDescent="0.2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>E1126/D1126*100</f>
        <v>0</v>
      </c>
      <c r="P1126" s="8">
        <v>69.266666670000006</v>
      </c>
      <c r="Q1126" t="str">
        <f>LEFT(N1126,(SEARCH("/",N1126,1)-1))</f>
        <v>publishing</v>
      </c>
      <c r="R1126" t="str">
        <f>RIGHT(N1126, LEN(N1126) - (SEARCH("/",N1126,1)))</f>
        <v>translations</v>
      </c>
      <c r="S1126" s="12">
        <f>(((J1126/60)/60)/24)+DATE(1970,1,1)+(-5/24)</f>
        <v>41818.494942129626</v>
      </c>
      <c r="T1126" s="12">
        <f>(((I1126/60)/60)/24)+DATE(1970,1,1)+(-5/24)</f>
        <v>41848.494942129626</v>
      </c>
    </row>
    <row r="1127" spans="1:20" ht="48" x14ac:dyDescent="0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>E1127/D1127*100</f>
        <v>100.85714285714286</v>
      </c>
      <c r="P1127" s="8">
        <v>69.266666670000006</v>
      </c>
      <c r="Q1127" t="str">
        <f>LEFT(N1127,(SEARCH("/",N1127,1)-1))</f>
        <v>theater</v>
      </c>
      <c r="R1127" t="str">
        <f>RIGHT(N1127, LEN(N1127) - (SEARCH("/",N1127,1)))</f>
        <v>plays</v>
      </c>
      <c r="S1127" s="12">
        <f>(((J1127/60)/60)/24)+DATE(1970,1,1)+(-5/24)</f>
        <v>41820.419756944444</v>
      </c>
      <c r="T1127" s="12">
        <f>(((I1127/60)/60)/24)+DATE(1970,1,1)+(-5/24)</f>
        <v>41840.957638888889</v>
      </c>
    </row>
    <row r="1128" spans="1:20" ht="48" x14ac:dyDescent="0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>E1128/D1128*100</f>
        <v>153.19999999999999</v>
      </c>
      <c r="P1128" s="8">
        <v>69.266666670000006</v>
      </c>
      <c r="Q1128" t="str">
        <f>LEFT(N1128,(SEARCH("/",N1128,1)-1))</f>
        <v>theater</v>
      </c>
      <c r="R1128" t="str">
        <f>RIGHT(N1128, LEN(N1128) - (SEARCH("/",N1128,1)))</f>
        <v>plays</v>
      </c>
      <c r="S1128" s="12">
        <f>(((J1128/60)/60)/24)+DATE(1970,1,1)+(-5/24)</f>
        <v>41820.430856481478</v>
      </c>
      <c r="T1128" s="12">
        <f>(((I1128/60)/60)/24)+DATE(1970,1,1)+(-5/24)</f>
        <v>41842.957638888889</v>
      </c>
    </row>
    <row r="1129" spans="1:20" ht="48" x14ac:dyDescent="0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>E1129/D1129*100</f>
        <v>2.083333333333333</v>
      </c>
      <c r="P1129" s="8">
        <v>69.266666670000006</v>
      </c>
      <c r="Q1129" t="str">
        <f>LEFT(N1129,(SEARCH("/",N1129,1)-1))</f>
        <v>photography</v>
      </c>
      <c r="R1129" t="str">
        <f>RIGHT(N1129, LEN(N1129) - (SEARCH("/",N1129,1)))</f>
        <v>photobooks</v>
      </c>
      <c r="S1129" s="12">
        <f>(((J1129/60)/60)/24)+DATE(1970,1,1)+(-5/24)</f>
        <v>41820.543935185182</v>
      </c>
      <c r="T1129" s="12">
        <f>(((I1129/60)/60)/24)+DATE(1970,1,1)+(-5/24)</f>
        <v>41850.543935185182</v>
      </c>
    </row>
    <row r="1130" spans="1:20" ht="48" x14ac:dyDescent="0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>E1130/D1130*100</f>
        <v>113.45714285714286</v>
      </c>
      <c r="P1130" s="8">
        <v>69.266666670000006</v>
      </c>
      <c r="Q1130" t="str">
        <f>LEFT(N1130,(SEARCH("/",N1130,1)-1))</f>
        <v>theater</v>
      </c>
      <c r="R1130" t="str">
        <f>RIGHT(N1130, LEN(N1130) - (SEARCH("/",N1130,1)))</f>
        <v>musical</v>
      </c>
      <c r="S1130" s="12">
        <f>(((J1130/60)/60)/24)+DATE(1970,1,1)+(-5/24)</f>
        <v>41820.568078703705</v>
      </c>
      <c r="T1130" s="12">
        <f>(((I1130/60)/60)/24)+DATE(1970,1,1)+(-5/24)</f>
        <v>41850.568078703705</v>
      </c>
    </row>
    <row r="1131" spans="1:20" ht="48" x14ac:dyDescent="0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>E1131/D1131*100</f>
        <v>10</v>
      </c>
      <c r="P1131" s="8">
        <v>69.266666670000006</v>
      </c>
      <c r="Q1131" t="str">
        <f>LEFT(N1131,(SEARCH("/",N1131,1)-1))</f>
        <v>theater</v>
      </c>
      <c r="R1131" t="str">
        <f>RIGHT(N1131, LEN(N1131) - (SEARCH("/",N1131,1)))</f>
        <v>plays</v>
      </c>
      <c r="S1131" s="12">
        <f>(((J1131/60)/60)/24)+DATE(1970,1,1)+(-5/24)</f>
        <v>41820.662488425922</v>
      </c>
      <c r="T1131" s="12">
        <f>(((I1131/60)/60)/24)+DATE(1970,1,1)+(-5/24)</f>
        <v>41850.662488425922</v>
      </c>
    </row>
    <row r="1132" spans="1:20" ht="48" x14ac:dyDescent="0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>E1132/D1132*100</f>
        <v>1.1428571428571428</v>
      </c>
      <c r="P1132" s="8">
        <v>69.266666670000006</v>
      </c>
      <c r="Q1132" t="str">
        <f>LEFT(N1132,(SEARCH("/",N1132,1)-1))</f>
        <v>food</v>
      </c>
      <c r="R1132" t="str">
        <f>RIGHT(N1132, LEN(N1132) - (SEARCH("/",N1132,1)))</f>
        <v>food trucks</v>
      </c>
      <c r="S1132" s="12">
        <f>(((J1132/60)/60)/24)+DATE(1970,1,1)+(-5/24)</f>
        <v>41820.706307870365</v>
      </c>
      <c r="T1132" s="12">
        <f>(((I1132/60)/60)/24)+DATE(1970,1,1)+(-5/24)</f>
        <v>41860.706307870365</v>
      </c>
    </row>
    <row r="1133" spans="1:20" ht="48" x14ac:dyDescent="0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>E1133/D1133*100</f>
        <v>108.54949999999999</v>
      </c>
      <c r="P1133" s="8">
        <v>69.266666670000006</v>
      </c>
      <c r="Q1133" t="str">
        <f>LEFT(N1133,(SEARCH("/",N1133,1)-1))</f>
        <v>theater</v>
      </c>
      <c r="R1133" t="str">
        <f>RIGHT(N1133, LEN(N1133) - (SEARCH("/",N1133,1)))</f>
        <v>plays</v>
      </c>
      <c r="S1133" s="12">
        <f>(((J1133/60)/60)/24)+DATE(1970,1,1)+(-5/24)</f>
        <v>41820.737280092588</v>
      </c>
      <c r="T1133" s="12">
        <f>(((I1133/60)/60)/24)+DATE(1970,1,1)+(-5/24)</f>
        <v>41850.737280092588</v>
      </c>
    </row>
    <row r="1134" spans="1:20" ht="48" x14ac:dyDescent="0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>E1134/D1134*100</f>
        <v>6.4158609339642041</v>
      </c>
      <c r="P1134" s="8">
        <v>69.266666670000006</v>
      </c>
      <c r="Q1134" t="str">
        <f>LEFT(N1134,(SEARCH("/",N1134,1)-1))</f>
        <v>technology</v>
      </c>
      <c r="R1134" t="str">
        <f>RIGHT(N1134, LEN(N1134) - (SEARCH("/",N1134,1)))</f>
        <v>makerspaces</v>
      </c>
      <c r="S1134" s="12">
        <f>(((J1134/60)/60)/24)+DATE(1970,1,1)+(-5/24)</f>
        <v>41820.812268518515</v>
      </c>
      <c r="T1134" s="12">
        <f>(((I1134/60)/60)/24)+DATE(1970,1,1)+(-5/24)</f>
        <v>41848.812268518515</v>
      </c>
    </row>
    <row r="1135" spans="1:20" ht="48" x14ac:dyDescent="0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>E1135/D1135*100</f>
        <v>191.3</v>
      </c>
      <c r="P1135" s="8">
        <v>69.266666670000006</v>
      </c>
      <c r="Q1135" t="str">
        <f>LEFT(N1135,(SEARCH("/",N1135,1)-1))</f>
        <v>theater</v>
      </c>
      <c r="R1135" t="str">
        <f>RIGHT(N1135, LEN(N1135) - (SEARCH("/",N1135,1)))</f>
        <v>plays</v>
      </c>
      <c r="S1135" s="12">
        <f>(((J1135/60)/60)/24)+DATE(1970,1,1)+(-5/24)</f>
        <v>41820.997303240736</v>
      </c>
      <c r="T1135" s="12">
        <f>(((I1135/60)/60)/24)+DATE(1970,1,1)+(-5/24)</f>
        <v>41852.082638888889</v>
      </c>
    </row>
    <row r="1136" spans="1:20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>E1136/D1136*100</f>
        <v>0.66666666666666674</v>
      </c>
      <c r="P1136" s="8">
        <v>69.266666670000006</v>
      </c>
      <c r="Q1136" t="str">
        <f>LEFT(N1136,(SEARCH("/",N1136,1)-1))</f>
        <v>games</v>
      </c>
      <c r="R1136" t="str">
        <f>RIGHT(N1136, LEN(N1136) - (SEARCH("/",N1136,1)))</f>
        <v>mobile games</v>
      </c>
      <c r="S1136" s="12">
        <f>(((J1136/60)/60)/24)+DATE(1970,1,1)+(-5/24)</f>
        <v>41821.198854166665</v>
      </c>
      <c r="T1136" s="12">
        <f>(((I1136/60)/60)/24)+DATE(1970,1,1)+(-5/24)</f>
        <v>41851.198854166665</v>
      </c>
    </row>
    <row r="1137" spans="1:20" ht="48" x14ac:dyDescent="0.2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>E1137/D1137*100</f>
        <v>100.71428571428571</v>
      </c>
      <c r="P1137" s="8">
        <v>69.266666670000006</v>
      </c>
      <c r="Q1137" t="str">
        <f>LEFT(N1137,(SEARCH("/",N1137,1)-1))</f>
        <v>theater</v>
      </c>
      <c r="R1137" t="str">
        <f>RIGHT(N1137, LEN(N1137) - (SEARCH("/",N1137,1)))</f>
        <v>plays</v>
      </c>
      <c r="S1137" s="12">
        <f>(((J1137/60)/60)/24)+DATE(1970,1,1)+(-5/24)</f>
        <v>41821.490266203698</v>
      </c>
      <c r="T1137" s="12">
        <f>(((I1137/60)/60)/24)+DATE(1970,1,1)+(-5/24)</f>
        <v>41851.490266203698</v>
      </c>
    </row>
    <row r="1138" spans="1:20" ht="48" x14ac:dyDescent="0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>E1138/D1138*100</f>
        <v>0</v>
      </c>
      <c r="P1138" s="8">
        <v>69.266666670000006</v>
      </c>
      <c r="Q1138" t="str">
        <f>LEFT(N1138,(SEARCH("/",N1138,1)-1))</f>
        <v>food</v>
      </c>
      <c r="R1138" t="str">
        <f>RIGHT(N1138, LEN(N1138) - (SEARCH("/",N1138,1)))</f>
        <v>food trucks</v>
      </c>
      <c r="S1138" s="12">
        <f>(((J1138/60)/60)/24)+DATE(1970,1,1)+(-5/24)</f>
        <v>41821.83216435185</v>
      </c>
      <c r="T1138" s="12">
        <f>(((I1138/60)/60)/24)+DATE(1970,1,1)+(-5/24)</f>
        <v>41851.83216435185</v>
      </c>
    </row>
    <row r="1139" spans="1:20" ht="48" x14ac:dyDescent="0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>E1139/D1139*100</f>
        <v>101</v>
      </c>
      <c r="P1139" s="8">
        <v>69.266666670000006</v>
      </c>
      <c r="Q1139" t="str">
        <f>LEFT(N1139,(SEARCH("/",N1139,1)-1))</f>
        <v>theater</v>
      </c>
      <c r="R1139" t="str">
        <f>RIGHT(N1139, LEN(N1139) - (SEARCH("/",N1139,1)))</f>
        <v>plays</v>
      </c>
      <c r="S1139" s="12">
        <f>(((J1139/60)/60)/24)+DATE(1970,1,1)+(-5/24)</f>
        <v>41822.209606481476</v>
      </c>
      <c r="T1139" s="12">
        <f>(((I1139/60)/60)/24)+DATE(1970,1,1)+(-5/24)</f>
        <v>41852.209606481476</v>
      </c>
    </row>
    <row r="1140" spans="1:20" ht="48" x14ac:dyDescent="0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>E1140/D1140*100</f>
        <v>146.38888888888889</v>
      </c>
      <c r="P1140" s="8">
        <v>69.266666670000006</v>
      </c>
      <c r="Q1140" t="str">
        <f>LEFT(N1140,(SEARCH("/",N1140,1)-1))</f>
        <v>theater</v>
      </c>
      <c r="R1140" t="str">
        <f>RIGHT(N1140, LEN(N1140) - (SEARCH("/",N1140,1)))</f>
        <v>plays</v>
      </c>
      <c r="S1140" s="12">
        <f>(((J1140/60)/60)/24)+DATE(1970,1,1)+(-5/24)</f>
        <v>41822.366701388884</v>
      </c>
      <c r="T1140" s="12">
        <f>(((I1140/60)/60)/24)+DATE(1970,1,1)+(-5/24)</f>
        <v>41824.833333333328</v>
      </c>
    </row>
    <row r="1141" spans="1:20" ht="16" x14ac:dyDescent="0.2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>E1141/D1141*100</f>
        <v>100</v>
      </c>
      <c r="P1141" s="8">
        <v>69.266666670000006</v>
      </c>
      <c r="Q1141" t="str">
        <f>LEFT(N1141,(SEARCH("/",N1141,1)-1))</f>
        <v>theater</v>
      </c>
      <c r="R1141" t="str">
        <f>RIGHT(N1141, LEN(N1141) - (SEARCH("/",N1141,1)))</f>
        <v>plays</v>
      </c>
      <c r="S1141" s="12">
        <f>(((J1141/60)/60)/24)+DATE(1970,1,1)+(-5/24)</f>
        <v>41822.696550925924</v>
      </c>
      <c r="T1141" s="12">
        <f>(((I1141/60)/60)/24)+DATE(1970,1,1)+(-5/24)</f>
        <v>41844.083333333328</v>
      </c>
    </row>
    <row r="1142" spans="1:20" ht="32" x14ac:dyDescent="0.2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>E1142/D1142*100</f>
        <v>45.72</v>
      </c>
      <c r="P1142" s="8">
        <v>69.266666670000006</v>
      </c>
      <c r="Q1142" t="str">
        <f>LEFT(N1142,(SEARCH("/",N1142,1)-1))</f>
        <v>photography</v>
      </c>
      <c r="R1142" t="str">
        <f>RIGHT(N1142, LEN(N1142) - (SEARCH("/",N1142,1)))</f>
        <v>photobooks</v>
      </c>
      <c r="S1142" s="12">
        <f>(((J1142/60)/60)/24)+DATE(1970,1,1)+(-5/24)</f>
        <v>41824.450046296297</v>
      </c>
      <c r="T1142" s="12">
        <f>(((I1142/60)/60)/24)+DATE(1970,1,1)+(-5/24)</f>
        <v>41854.450046296297</v>
      </c>
    </row>
    <row r="1143" spans="1:20" ht="48" x14ac:dyDescent="0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>E1143/D1143*100</f>
        <v>0.04</v>
      </c>
      <c r="P1143" s="8">
        <v>69.266666670000006</v>
      </c>
      <c r="Q1143" t="str">
        <f>LEFT(N1143,(SEARCH("/",N1143,1)-1))</f>
        <v>theater</v>
      </c>
      <c r="R1143" t="str">
        <f>RIGHT(N1143, LEN(N1143) - (SEARCH("/",N1143,1)))</f>
        <v>spaces</v>
      </c>
      <c r="S1143" s="12">
        <f>(((J1143/60)/60)/24)+DATE(1970,1,1)+(-5/24)</f>
        <v>41824.846898148149</v>
      </c>
      <c r="T1143" s="12">
        <f>(((I1143/60)/60)/24)+DATE(1970,1,1)+(-5/24)</f>
        <v>41849.846898148149</v>
      </c>
    </row>
    <row r="1144" spans="1:20" ht="48" x14ac:dyDescent="0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>E1144/D1144*100</f>
        <v>19.600000000000001</v>
      </c>
      <c r="P1144" s="8">
        <v>69.266666670000006</v>
      </c>
      <c r="Q1144" t="str">
        <f>LEFT(N1144,(SEARCH("/",N1144,1)-1))</f>
        <v>photography</v>
      </c>
      <c r="R1144" t="str">
        <f>RIGHT(N1144, LEN(N1144) - (SEARCH("/",N1144,1)))</f>
        <v>photobooks</v>
      </c>
      <c r="S1144" s="12">
        <f>(((J1144/60)/60)/24)+DATE(1970,1,1)+(-5/24)</f>
        <v>41825.27753472222</v>
      </c>
      <c r="T1144" s="12">
        <f>(((I1144/60)/60)/24)+DATE(1970,1,1)+(-5/24)</f>
        <v>41854.27753472222</v>
      </c>
    </row>
    <row r="1145" spans="1:20" ht="48" x14ac:dyDescent="0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>E1145/D1145*100</f>
        <v>3.4000000000000004</v>
      </c>
      <c r="P1145" s="8">
        <v>69.266666670000006</v>
      </c>
      <c r="Q1145" t="str">
        <f>LEFT(N1145,(SEARCH("/",N1145,1)-1))</f>
        <v>film &amp; video</v>
      </c>
      <c r="R1145" t="str">
        <f>RIGHT(N1145, LEN(N1145) - (SEARCH("/",N1145,1)))</f>
        <v>drama</v>
      </c>
      <c r="S1145" s="12">
        <f>(((J1145/60)/60)/24)+DATE(1970,1,1)+(-5/24)</f>
        <v>41825.58289351852</v>
      </c>
      <c r="T1145" s="12">
        <f>(((I1145/60)/60)/24)+DATE(1970,1,1)+(-5/24)</f>
        <v>41882.957638888889</v>
      </c>
    </row>
    <row r="1146" spans="1:20" ht="48" x14ac:dyDescent="0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>E1146/D1146*100</f>
        <v>8.5</v>
      </c>
      <c r="P1146" s="8">
        <v>69.266666670000006</v>
      </c>
      <c r="Q1146" t="str">
        <f>LEFT(N1146,(SEARCH("/",N1146,1)-1))</f>
        <v>theater</v>
      </c>
      <c r="R1146" t="str">
        <f>RIGHT(N1146, LEN(N1146) - (SEARCH("/",N1146,1)))</f>
        <v>plays</v>
      </c>
      <c r="S1146" s="12">
        <f>(((J1146/60)/60)/24)+DATE(1970,1,1)+(-5/24)</f>
        <v>41826.411215277774</v>
      </c>
      <c r="T1146" s="12">
        <f>(((I1146/60)/60)/24)+DATE(1970,1,1)+(-5/24)</f>
        <v>41856.411215277774</v>
      </c>
    </row>
    <row r="1147" spans="1:20" ht="80" x14ac:dyDescent="0.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>E1147/D1147*100</f>
        <v>100.08673425918037</v>
      </c>
      <c r="P1147" s="8">
        <v>69.266666670000006</v>
      </c>
      <c r="Q1147" t="str">
        <f>LEFT(N1147,(SEARCH("/",N1147,1)-1))</f>
        <v>theater</v>
      </c>
      <c r="R1147" t="str">
        <f>RIGHT(N1147, LEN(N1147) - (SEARCH("/",N1147,1)))</f>
        <v>plays</v>
      </c>
      <c r="S1147" s="12">
        <f>(((J1147/60)/60)/24)+DATE(1970,1,1)+(-5/24)</f>
        <v>41826.662905092591</v>
      </c>
      <c r="T1147" s="12">
        <f>(((I1147/60)/60)/24)+DATE(1970,1,1)+(-5/24)</f>
        <v>41859.370833333334</v>
      </c>
    </row>
    <row r="1148" spans="1:20" ht="48" x14ac:dyDescent="0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>E1148/D1148*100</f>
        <v>103.49999999999999</v>
      </c>
      <c r="P1148" s="8">
        <v>69.266666670000006</v>
      </c>
      <c r="Q1148" t="str">
        <f>LEFT(N1148,(SEARCH("/",N1148,1)-1))</f>
        <v>theater</v>
      </c>
      <c r="R1148" t="str">
        <f>RIGHT(N1148, LEN(N1148) - (SEARCH("/",N1148,1)))</f>
        <v>plays</v>
      </c>
      <c r="S1148" s="12">
        <f>(((J1148/60)/60)/24)+DATE(1970,1,1)+(-5/24)</f>
        <v>41827.396724537037</v>
      </c>
      <c r="T1148" s="12">
        <f>(((I1148/60)/60)/24)+DATE(1970,1,1)+(-5/24)</f>
        <v>41848.396724537037</v>
      </c>
    </row>
    <row r="1149" spans="1:20" ht="48" x14ac:dyDescent="0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>E1149/D1149*100</f>
        <v>100.32000000000001</v>
      </c>
      <c r="P1149" s="8">
        <v>69.266666670000006</v>
      </c>
      <c r="Q1149" t="str">
        <f>LEFT(N1149,(SEARCH("/",N1149,1)-1))</f>
        <v>theater</v>
      </c>
      <c r="R1149" t="str">
        <f>RIGHT(N1149, LEN(N1149) - (SEARCH("/",N1149,1)))</f>
        <v>plays</v>
      </c>
      <c r="S1149" s="12">
        <f>(((J1149/60)/60)/24)+DATE(1970,1,1)+(-5/24)</f>
        <v>41827.465810185182</v>
      </c>
      <c r="T1149" s="12">
        <f>(((I1149/60)/60)/24)+DATE(1970,1,1)+(-5/24)</f>
        <v>41854.75</v>
      </c>
    </row>
    <row r="1150" spans="1:20" ht="48" x14ac:dyDescent="0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>E1150/D1150*100</f>
        <v>100.07692307692308</v>
      </c>
      <c r="P1150" s="8">
        <v>69.266666670000006</v>
      </c>
      <c r="Q1150" t="str">
        <f>LEFT(N1150,(SEARCH("/",N1150,1)-1))</f>
        <v>music</v>
      </c>
      <c r="R1150" t="str">
        <f>RIGHT(N1150, LEN(N1150) - (SEARCH("/",N1150,1)))</f>
        <v>rock</v>
      </c>
      <c r="S1150" s="12">
        <f>(((J1150/60)/60)/24)+DATE(1970,1,1)+(-5/24)</f>
        <v>41827.69835648148</v>
      </c>
      <c r="T1150" s="12">
        <f>(((I1150/60)/60)/24)+DATE(1970,1,1)+(-5/24)</f>
        <v>41847.833333333328</v>
      </c>
    </row>
    <row r="1151" spans="1:20" ht="48" x14ac:dyDescent="0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>E1151/D1151*100</f>
        <v>100.71379999999999</v>
      </c>
      <c r="P1151" s="8">
        <v>69.266666670000006</v>
      </c>
      <c r="Q1151" t="str">
        <f>LEFT(N1151,(SEARCH("/",N1151,1)-1))</f>
        <v>theater</v>
      </c>
      <c r="R1151" t="str">
        <f>RIGHT(N1151, LEN(N1151) - (SEARCH("/",N1151,1)))</f>
        <v>plays</v>
      </c>
      <c r="S1151" s="12">
        <f>(((J1151/60)/60)/24)+DATE(1970,1,1)+(-5/24)</f>
        <v>41827.701608796291</v>
      </c>
      <c r="T1151" s="12">
        <f>(((I1151/60)/60)/24)+DATE(1970,1,1)+(-5/24)</f>
        <v>41857.688888888886</v>
      </c>
    </row>
    <row r="1152" spans="1:20" ht="48" x14ac:dyDescent="0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>E1152/D1152*100</f>
        <v>0</v>
      </c>
      <c r="P1152" s="8">
        <v>69.266666670000006</v>
      </c>
      <c r="Q1152" t="str">
        <f>LEFT(N1152,(SEARCH("/",N1152,1)-1))</f>
        <v>music</v>
      </c>
      <c r="R1152" t="str">
        <f>RIGHT(N1152, LEN(N1152) - (SEARCH("/",N1152,1)))</f>
        <v>world music</v>
      </c>
      <c r="S1152" s="12">
        <f>(((J1152/60)/60)/24)+DATE(1970,1,1)+(-5/24)</f>
        <v>41827.710833333331</v>
      </c>
      <c r="T1152" s="12">
        <f>(((I1152/60)/60)/24)+DATE(1970,1,1)+(-5/24)</f>
        <v>41858.083333333328</v>
      </c>
    </row>
    <row r="1153" spans="1:20" ht="32" x14ac:dyDescent="0.2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>E1153/D1153*100</f>
        <v>0</v>
      </c>
      <c r="P1153" s="8">
        <v>69.266666670000006</v>
      </c>
      <c r="Q1153" t="str">
        <f>LEFT(N1153,(SEARCH("/",N1153,1)-1))</f>
        <v>film &amp; video</v>
      </c>
      <c r="R1153" t="str">
        <f>RIGHT(N1153, LEN(N1153) - (SEARCH("/",N1153,1)))</f>
        <v>animation</v>
      </c>
      <c r="S1153" s="12">
        <f>(((J1153/60)/60)/24)+DATE(1970,1,1)+(-5/24)</f>
        <v>41827.781527777777</v>
      </c>
      <c r="T1153" s="12">
        <f>(((I1153/60)/60)/24)+DATE(1970,1,1)+(-5/24)</f>
        <v>41887.781527777777</v>
      </c>
    </row>
    <row r="1154" spans="1:20" ht="32" x14ac:dyDescent="0.2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>E1154/D1154*100</f>
        <v>153.90035000000003</v>
      </c>
      <c r="P1154" s="8">
        <v>69.266666670000006</v>
      </c>
      <c r="Q1154" t="str">
        <f>LEFT(N1154,(SEARCH("/",N1154,1)-1))</f>
        <v>theater</v>
      </c>
      <c r="R1154" t="str">
        <f>RIGHT(N1154, LEN(N1154) - (SEARCH("/",N1154,1)))</f>
        <v>spaces</v>
      </c>
      <c r="S1154" s="12">
        <f>(((J1154/60)/60)/24)+DATE(1970,1,1)+(-5/24)</f>
        <v>41828.021157407406</v>
      </c>
      <c r="T1154" s="12">
        <f>(((I1154/60)/60)/24)+DATE(1970,1,1)+(-5/24)</f>
        <v>41859.875</v>
      </c>
    </row>
    <row r="1155" spans="1:20" ht="32" x14ac:dyDescent="0.2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>E1155/D1155*100</f>
        <v>103.89999999999999</v>
      </c>
      <c r="P1155" s="7">
        <f>E1155/L1155</f>
        <v>69.266666666666666</v>
      </c>
      <c r="Q1155" t="str">
        <f>LEFT(N1155,(SEARCH("/",N1155,1)-1))</f>
        <v>film &amp; video</v>
      </c>
      <c r="R1155" t="str">
        <f>RIGHT(N1155, LEN(N1155) - (SEARCH("/",N1155,1)))</f>
        <v>television</v>
      </c>
      <c r="S1155" s="12">
        <f>(((J1155/60)/60)/24)+DATE(1970,1,1)+(-5/24)</f>
        <v>41828.306793981479</v>
      </c>
      <c r="T1155" s="12">
        <f>(((I1155/60)/60)/24)+DATE(1970,1,1)+(-5/24)</f>
        <v>41858.306793981479</v>
      </c>
    </row>
    <row r="1156" spans="1:20" ht="48" x14ac:dyDescent="0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>E1156/D1156*100</f>
        <v>155.20000000000002</v>
      </c>
      <c r="P1156" s="8">
        <v>69.266666670000006</v>
      </c>
      <c r="Q1156" t="str">
        <f>LEFT(N1156,(SEARCH("/",N1156,1)-1))</f>
        <v>film &amp; video</v>
      </c>
      <c r="R1156" t="str">
        <f>RIGHT(N1156, LEN(N1156) - (SEARCH("/",N1156,1)))</f>
        <v>television</v>
      </c>
      <c r="S1156" s="12">
        <f>(((J1156/60)/60)/24)+DATE(1970,1,1)+(-5/24)</f>
        <v>41828.307222222218</v>
      </c>
      <c r="T1156" s="12">
        <f>(((I1156/60)/60)/24)+DATE(1970,1,1)+(-5/24)</f>
        <v>41868.307222222218</v>
      </c>
    </row>
    <row r="1157" spans="1:20" ht="32" x14ac:dyDescent="0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>E1157/D1157*100</f>
        <v>104</v>
      </c>
      <c r="P1157" s="8">
        <v>69.266666670000006</v>
      </c>
      <c r="Q1157" t="str">
        <f>LEFT(N1157,(SEARCH("/",N1157,1)-1))</f>
        <v>theater</v>
      </c>
      <c r="R1157" t="str">
        <f>RIGHT(N1157, LEN(N1157) - (SEARCH("/",N1157,1)))</f>
        <v>plays</v>
      </c>
      <c r="S1157" s="12">
        <f>(((J1157/60)/60)/24)+DATE(1970,1,1)+(-5/24)</f>
        <v>41828.437986111108</v>
      </c>
      <c r="T1157" s="12">
        <f>(((I1157/60)/60)/24)+DATE(1970,1,1)+(-5/24)</f>
        <v>41861.457638888889</v>
      </c>
    </row>
    <row r="1158" spans="1:20" ht="16" x14ac:dyDescent="0.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>E1158/D1158*100</f>
        <v>0.1</v>
      </c>
      <c r="P1158" s="8">
        <v>69.266666670000006</v>
      </c>
      <c r="Q1158" t="str">
        <f>LEFT(N1158,(SEARCH("/",N1158,1)-1))</f>
        <v>games</v>
      </c>
      <c r="R1158" t="str">
        <f>RIGHT(N1158, LEN(N1158) - (SEARCH("/",N1158,1)))</f>
        <v>mobile games</v>
      </c>
      <c r="S1158" s="12">
        <f>(((J1158/60)/60)/24)+DATE(1970,1,1)+(-5/24)</f>
        <v>41828.441168981481</v>
      </c>
      <c r="T1158" s="12">
        <f>(((I1158/60)/60)/24)+DATE(1970,1,1)+(-5/24)</f>
        <v>41858.441168981481</v>
      </c>
    </row>
    <row r="1159" spans="1:20" ht="48" x14ac:dyDescent="0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>E1159/D1159*100</f>
        <v>23.588571428571427</v>
      </c>
      <c r="P1159" s="8">
        <v>69.266666670000006</v>
      </c>
      <c r="Q1159" t="str">
        <f>LEFT(N1159,(SEARCH("/",N1159,1)-1))</f>
        <v>food</v>
      </c>
      <c r="R1159" t="str">
        <f>RIGHT(N1159, LEN(N1159) - (SEARCH("/",N1159,1)))</f>
        <v>food trucks</v>
      </c>
      <c r="S1159" s="12">
        <f>(((J1159/60)/60)/24)+DATE(1970,1,1)+(-5/24)</f>
        <v>41828.45612268518</v>
      </c>
      <c r="T1159" s="12">
        <f>(((I1159/60)/60)/24)+DATE(1970,1,1)+(-5/24)</f>
        <v>41858.45612268518</v>
      </c>
    </row>
    <row r="1160" spans="1:20" ht="32" x14ac:dyDescent="0.2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>E1160/D1160*100</f>
        <v>120</v>
      </c>
      <c r="P1160" s="8">
        <v>69.266666670000006</v>
      </c>
      <c r="Q1160" t="str">
        <f>LEFT(N1160,(SEARCH("/",N1160,1)-1))</f>
        <v>theater</v>
      </c>
      <c r="R1160" t="str">
        <f>RIGHT(N1160, LEN(N1160) - (SEARCH("/",N1160,1)))</f>
        <v>plays</v>
      </c>
      <c r="S1160" s="12">
        <f>(((J1160/60)/60)/24)+DATE(1970,1,1)+(-5/24)</f>
        <v>41828.528587962959</v>
      </c>
      <c r="T1160" s="12">
        <f>(((I1160/60)/60)/24)+DATE(1970,1,1)+(-5/24)</f>
        <v>41846.083333333328</v>
      </c>
    </row>
    <row r="1161" spans="1:20" ht="48" x14ac:dyDescent="0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>E1161/D1161*100</f>
        <v>1.04</v>
      </c>
      <c r="P1161" s="8">
        <v>69.266666670000006</v>
      </c>
      <c r="Q1161" t="str">
        <f>LEFT(N1161,(SEARCH("/",N1161,1)-1))</f>
        <v>technology</v>
      </c>
      <c r="R1161" t="str">
        <f>RIGHT(N1161, LEN(N1161) - (SEARCH("/",N1161,1)))</f>
        <v>gadgets</v>
      </c>
      <c r="S1161" s="12">
        <f>(((J1161/60)/60)/24)+DATE(1970,1,1)+(-5/24)</f>
        <v>41828.581608796296</v>
      </c>
      <c r="T1161" s="12">
        <f>(((I1161/60)/60)/24)+DATE(1970,1,1)+(-5/24)</f>
        <v>41863.581608796296</v>
      </c>
    </row>
    <row r="1162" spans="1:20" ht="48" x14ac:dyDescent="0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>E1162/D1162*100</f>
        <v>0.02</v>
      </c>
      <c r="P1162" s="8">
        <v>69.266666670000006</v>
      </c>
      <c r="Q1162" t="str">
        <f>LEFT(N1162,(SEARCH("/",N1162,1)-1))</f>
        <v>theater</v>
      </c>
      <c r="R1162" t="str">
        <f>RIGHT(N1162, LEN(N1162) - (SEARCH("/",N1162,1)))</f>
        <v>plays</v>
      </c>
      <c r="S1162" s="12">
        <f>(((J1162/60)/60)/24)+DATE(1970,1,1)+(-5/24)</f>
        <v>41828.714571759258</v>
      </c>
      <c r="T1162" s="12">
        <f>(((I1162/60)/60)/24)+DATE(1970,1,1)+(-5/24)</f>
        <v>41888.714571759258</v>
      </c>
    </row>
    <row r="1163" spans="1:20" ht="48" x14ac:dyDescent="0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>E1163/D1163*100</f>
        <v>1.25E-3</v>
      </c>
      <c r="P1163" s="8">
        <v>69.266666670000006</v>
      </c>
      <c r="Q1163" t="str">
        <f>LEFT(N1163,(SEARCH("/",N1163,1)-1))</f>
        <v>food</v>
      </c>
      <c r="R1163" t="str">
        <f>RIGHT(N1163, LEN(N1163) - (SEARCH("/",N1163,1)))</f>
        <v>food trucks</v>
      </c>
      <c r="S1163" s="12">
        <f>(((J1163/60)/60)/24)+DATE(1970,1,1)+(-5/24)</f>
        <v>41828.759583333333</v>
      </c>
      <c r="T1163" s="12">
        <f>(((I1163/60)/60)/24)+DATE(1970,1,1)+(-5/24)</f>
        <v>41858.759583333333</v>
      </c>
    </row>
    <row r="1164" spans="1:20" ht="48" x14ac:dyDescent="0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>E1164/D1164*100</f>
        <v>0</v>
      </c>
      <c r="P1164" s="8">
        <v>69.266666670000006</v>
      </c>
      <c r="Q1164" t="str">
        <f>LEFT(N1164,(SEARCH("/",N1164,1)-1))</f>
        <v>theater</v>
      </c>
      <c r="R1164" t="str">
        <f>RIGHT(N1164, LEN(N1164) - (SEARCH("/",N1164,1)))</f>
        <v>plays</v>
      </c>
      <c r="S1164" s="12">
        <f>(((J1164/60)/60)/24)+DATE(1970,1,1)+(-5/24)</f>
        <v>41829.117164351846</v>
      </c>
      <c r="T1164" s="12">
        <f>(((I1164/60)/60)/24)+DATE(1970,1,1)+(-5/24)</f>
        <v>41889.117164351846</v>
      </c>
    </row>
    <row r="1165" spans="1:20" ht="48" x14ac:dyDescent="0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>E1165/D1165*100</f>
        <v>158.33333333333331</v>
      </c>
      <c r="P1165" s="8">
        <v>69.266666670000006</v>
      </c>
      <c r="Q1165" t="str">
        <f>LEFT(N1165,(SEARCH("/",N1165,1)-1))</f>
        <v>publishing</v>
      </c>
      <c r="R1165" t="str">
        <f>RIGHT(N1165, LEN(N1165) - (SEARCH("/",N1165,1)))</f>
        <v>nonfiction</v>
      </c>
      <c r="S1165" s="12">
        <f>(((J1165/60)/60)/24)+DATE(1970,1,1)+(-5/24)</f>
        <v>41829.294317129628</v>
      </c>
      <c r="T1165" s="12">
        <f>(((I1165/60)/60)/24)+DATE(1970,1,1)+(-5/24)</f>
        <v>41862.294317129628</v>
      </c>
    </row>
    <row r="1166" spans="1:20" ht="48" x14ac:dyDescent="0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>E1166/D1166*100</f>
        <v>0</v>
      </c>
      <c r="P1166" s="8">
        <v>69.266666670000006</v>
      </c>
      <c r="Q1166" t="str">
        <f>LEFT(N1166,(SEARCH("/",N1166,1)-1))</f>
        <v>food</v>
      </c>
      <c r="R1166" t="str">
        <f>RIGHT(N1166, LEN(N1166) - (SEARCH("/",N1166,1)))</f>
        <v>food trucks</v>
      </c>
      <c r="S1166" s="12">
        <f>(((J1166/60)/60)/24)+DATE(1970,1,1)+(-5/24)</f>
        <v>41829.383668981478</v>
      </c>
      <c r="T1166" s="12">
        <f>(((I1166/60)/60)/24)+DATE(1970,1,1)+(-5/24)</f>
        <v>41874.383668981478</v>
      </c>
    </row>
    <row r="1167" spans="1:20" ht="48" x14ac:dyDescent="0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>E1167/D1167*100</f>
        <v>102.23636363636363</v>
      </c>
      <c r="P1167" s="8">
        <v>69.266666670000006</v>
      </c>
      <c r="Q1167" t="str">
        <f>LEFT(N1167,(SEARCH("/",N1167,1)-1))</f>
        <v>theater</v>
      </c>
      <c r="R1167" t="str">
        <f>RIGHT(N1167, LEN(N1167) - (SEARCH("/",N1167,1)))</f>
        <v>plays</v>
      </c>
      <c r="S1167" s="12">
        <f>(((J1167/60)/60)/24)+DATE(1970,1,1)+(-5/24)</f>
        <v>41829.391458333332</v>
      </c>
      <c r="T1167" s="12">
        <f>(((I1167/60)/60)/24)+DATE(1970,1,1)+(-5/24)</f>
        <v>41889.391458333332</v>
      </c>
    </row>
    <row r="1168" spans="1:20" ht="48" x14ac:dyDescent="0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>E1168/D1168*100</f>
        <v>101.49999999999999</v>
      </c>
      <c r="P1168" s="8">
        <v>69.266666670000006</v>
      </c>
      <c r="Q1168" t="str">
        <f>LEFT(N1168,(SEARCH("/",N1168,1)-1))</f>
        <v>theater</v>
      </c>
      <c r="R1168" t="str">
        <f>RIGHT(N1168, LEN(N1168) - (SEARCH("/",N1168,1)))</f>
        <v>plays</v>
      </c>
      <c r="S1168" s="12">
        <f>(((J1168/60)/60)/24)+DATE(1970,1,1)+(-5/24)</f>
        <v>41829.525925925926</v>
      </c>
      <c r="T1168" s="12">
        <f>(((I1168/60)/60)/24)+DATE(1970,1,1)+(-5/24)</f>
        <v>41874.525925925926</v>
      </c>
    </row>
    <row r="1169" spans="1:20" ht="48" x14ac:dyDescent="0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>E1169/D1169*100</f>
        <v>5.2</v>
      </c>
      <c r="P1169" s="8">
        <v>69.266666670000006</v>
      </c>
      <c r="Q1169" t="str">
        <f>LEFT(N1169,(SEARCH("/",N1169,1)-1))</f>
        <v>theater</v>
      </c>
      <c r="R1169" t="str">
        <f>RIGHT(N1169, LEN(N1169) - (SEARCH("/",N1169,1)))</f>
        <v>plays</v>
      </c>
      <c r="S1169" s="12">
        <f>(((J1169/60)/60)/24)+DATE(1970,1,1)+(-5/24)</f>
        <v>41829.528819444444</v>
      </c>
      <c r="T1169" s="12">
        <f>(((I1169/60)/60)/24)+DATE(1970,1,1)+(-5/24)</f>
        <v>41852.508333333331</v>
      </c>
    </row>
    <row r="1170" spans="1:20" ht="48" x14ac:dyDescent="0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>E1170/D1170*100</f>
        <v>109.16666666666666</v>
      </c>
      <c r="P1170" s="8">
        <v>69.266666670000006</v>
      </c>
      <c r="Q1170" t="str">
        <f>LEFT(N1170,(SEARCH("/",N1170,1)-1))</f>
        <v>theater</v>
      </c>
      <c r="R1170" t="str">
        <f>RIGHT(N1170, LEN(N1170) - (SEARCH("/",N1170,1)))</f>
        <v>plays</v>
      </c>
      <c r="S1170" s="12">
        <f>(((J1170/60)/60)/24)+DATE(1970,1,1)+(-5/24)</f>
        <v>41829.578749999993</v>
      </c>
      <c r="T1170" s="12">
        <f>(((I1170/60)/60)/24)+DATE(1970,1,1)+(-5/24)</f>
        <v>41859.578749999993</v>
      </c>
    </row>
    <row r="1171" spans="1:20" ht="32" x14ac:dyDescent="0.2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>E1171/D1171*100</f>
        <v>101</v>
      </c>
      <c r="P1171" s="8">
        <v>69.266666670000006</v>
      </c>
      <c r="Q1171" t="str">
        <f>LEFT(N1171,(SEARCH("/",N1171,1)-1))</f>
        <v>theater</v>
      </c>
      <c r="R1171" t="str">
        <f>RIGHT(N1171, LEN(N1171) - (SEARCH("/",N1171,1)))</f>
        <v>plays</v>
      </c>
      <c r="S1171" s="12">
        <f>(((J1171/60)/60)/24)+DATE(1970,1,1)+(-5/24)</f>
        <v>41829.579918981479</v>
      </c>
      <c r="T1171" s="12">
        <f>(((I1171/60)/60)/24)+DATE(1970,1,1)+(-5/24)</f>
        <v>41839</v>
      </c>
    </row>
    <row r="1172" spans="1:20" ht="32" x14ac:dyDescent="0.2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>E1172/D1172*100</f>
        <v>126.25</v>
      </c>
      <c r="P1172" s="8">
        <v>69.266666670000006</v>
      </c>
      <c r="Q1172" t="str">
        <f>LEFT(N1172,(SEARCH("/",N1172,1)-1))</f>
        <v>theater</v>
      </c>
      <c r="R1172" t="str">
        <f>RIGHT(N1172, LEN(N1172) - (SEARCH("/",N1172,1)))</f>
        <v>plays</v>
      </c>
      <c r="S1172" s="12">
        <f>(((J1172/60)/60)/24)+DATE(1970,1,1)+(-5/24)</f>
        <v>41829.587395833332</v>
      </c>
      <c r="T1172" s="12">
        <f>(((I1172/60)/60)/24)+DATE(1970,1,1)+(-5/24)</f>
        <v>41859.587395833332</v>
      </c>
    </row>
    <row r="1173" spans="1:20" ht="48" x14ac:dyDescent="0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>E1173/D1173*100</f>
        <v>0</v>
      </c>
      <c r="P1173" s="8">
        <v>69.266666670000006</v>
      </c>
      <c r="Q1173" t="str">
        <f>LEFT(N1173,(SEARCH("/",N1173,1)-1))</f>
        <v>photography</v>
      </c>
      <c r="R1173" t="str">
        <f>RIGHT(N1173, LEN(N1173) - (SEARCH("/",N1173,1)))</f>
        <v>photobooks</v>
      </c>
      <c r="S1173" s="12">
        <f>(((J1173/60)/60)/24)+DATE(1970,1,1)+(-5/24)</f>
        <v>41829.68069444444</v>
      </c>
      <c r="T1173" s="12">
        <f>(((I1173/60)/60)/24)+DATE(1970,1,1)+(-5/24)</f>
        <v>41859.68069444444</v>
      </c>
    </row>
    <row r="1174" spans="1:20" ht="48" x14ac:dyDescent="0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>E1174/D1174*100</f>
        <v>0</v>
      </c>
      <c r="P1174" s="8">
        <v>69.266666670000006</v>
      </c>
      <c r="Q1174" t="str">
        <f>LEFT(N1174,(SEARCH("/",N1174,1)-1))</f>
        <v>food</v>
      </c>
      <c r="R1174" t="str">
        <f>RIGHT(N1174, LEN(N1174) - (SEARCH("/",N1174,1)))</f>
        <v>food trucks</v>
      </c>
      <c r="S1174" s="12">
        <f>(((J1174/60)/60)/24)+DATE(1970,1,1)+(-5/24)</f>
        <v>41829.688229166662</v>
      </c>
      <c r="T1174" s="12">
        <f>(((I1174/60)/60)/24)+DATE(1970,1,1)+(-5/24)</f>
        <v>41859.688229166662</v>
      </c>
    </row>
    <row r="1175" spans="1:20" ht="16" x14ac:dyDescent="0.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>E1175/D1175*100</f>
        <v>0</v>
      </c>
      <c r="P1175" s="8">
        <v>69.266666670000006</v>
      </c>
      <c r="Q1175" t="str">
        <f>LEFT(N1175,(SEARCH("/",N1175,1)-1))</f>
        <v>games</v>
      </c>
      <c r="R1175" t="str">
        <f>RIGHT(N1175, LEN(N1175) - (SEARCH("/",N1175,1)))</f>
        <v>video games</v>
      </c>
      <c r="S1175" s="12">
        <f>(((J1175/60)/60)/24)+DATE(1970,1,1)+(-5/24)</f>
        <v>41829.703749999993</v>
      </c>
      <c r="T1175" s="12">
        <f>(((I1175/60)/60)/24)+DATE(1970,1,1)+(-5/24)</f>
        <v>41859.703749999993</v>
      </c>
    </row>
    <row r="1176" spans="1:20" ht="48" x14ac:dyDescent="0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>E1176/D1176*100</f>
        <v>3.0066666666666664</v>
      </c>
      <c r="P1176" s="8">
        <v>69.266666670000006</v>
      </c>
      <c r="Q1176" t="str">
        <f>LEFT(N1176,(SEARCH("/",N1176,1)-1))</f>
        <v>theater</v>
      </c>
      <c r="R1176" t="str">
        <f>RIGHT(N1176, LEN(N1176) - (SEARCH("/",N1176,1)))</f>
        <v>spaces</v>
      </c>
      <c r="S1176" s="12">
        <f>(((J1176/60)/60)/24)+DATE(1970,1,1)+(-5/24)</f>
        <v>41829.727384259255</v>
      </c>
      <c r="T1176" s="12">
        <f>(((I1176/60)/60)/24)+DATE(1970,1,1)+(-5/24)</f>
        <v>41859.727384259255</v>
      </c>
    </row>
    <row r="1177" spans="1:20" ht="64" x14ac:dyDescent="0.2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>E1177/D1177*100</f>
        <v>0.3</v>
      </c>
      <c r="P1177" s="8">
        <v>69.266666670000006</v>
      </c>
      <c r="Q1177" t="str">
        <f>LEFT(N1177,(SEARCH("/",N1177,1)-1))</f>
        <v>music</v>
      </c>
      <c r="R1177" t="str">
        <f>RIGHT(N1177, LEN(N1177) - (SEARCH("/",N1177,1)))</f>
        <v>jazz</v>
      </c>
      <c r="S1177" s="12">
        <f>(((J1177/60)/60)/24)+DATE(1970,1,1)+(-5/24)</f>
        <v>41829.757199074069</v>
      </c>
      <c r="T1177" s="12">
        <f>(((I1177/60)/60)/24)+DATE(1970,1,1)+(-5/24)</f>
        <v>41881.4375</v>
      </c>
    </row>
    <row r="1178" spans="1:20" ht="48" x14ac:dyDescent="0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>E1178/D1178*100</f>
        <v>100</v>
      </c>
      <c r="P1178" s="8">
        <v>69.266666670000006</v>
      </c>
      <c r="Q1178" t="str">
        <f>LEFT(N1178,(SEARCH("/",N1178,1)-1))</f>
        <v>theater</v>
      </c>
      <c r="R1178" t="str">
        <f>RIGHT(N1178, LEN(N1178) - (SEARCH("/",N1178,1)))</f>
        <v>plays</v>
      </c>
      <c r="S1178" s="12">
        <f>(((J1178/60)/60)/24)+DATE(1970,1,1)+(-5/24)</f>
        <v>41829.768993055557</v>
      </c>
      <c r="T1178" s="12">
        <f>(((I1178/60)/60)/24)+DATE(1970,1,1)+(-5/24)</f>
        <v>41836.768993055557</v>
      </c>
    </row>
    <row r="1179" spans="1:20" ht="48" x14ac:dyDescent="0.2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>E1179/D1179*100</f>
        <v>2.3529411764705882E-2</v>
      </c>
      <c r="P1179" s="8">
        <v>69.266666670000006</v>
      </c>
      <c r="Q1179" t="str">
        <f>LEFT(N1179,(SEARCH("/",N1179,1)-1))</f>
        <v>technology</v>
      </c>
      <c r="R1179" t="str">
        <f>RIGHT(N1179, LEN(N1179) - (SEARCH("/",N1179,1)))</f>
        <v>gadgets</v>
      </c>
      <c r="S1179" s="12">
        <f>(((J1179/60)/60)/24)+DATE(1970,1,1)+(-5/24)</f>
        <v>41829.825624999998</v>
      </c>
      <c r="T1179" s="12">
        <f>(((I1179/60)/60)/24)+DATE(1970,1,1)+(-5/24)</f>
        <v>41859.825624999998</v>
      </c>
    </row>
    <row r="1180" spans="1:20" ht="48" x14ac:dyDescent="0.2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>E1180/D1180*100</f>
        <v>61.909090909090914</v>
      </c>
      <c r="P1180" s="8">
        <v>69.266666670000006</v>
      </c>
      <c r="Q1180" t="str">
        <f>LEFT(N1180,(SEARCH("/",N1180,1)-1))</f>
        <v>theater</v>
      </c>
      <c r="R1180" t="str">
        <f>RIGHT(N1180, LEN(N1180) - (SEARCH("/",N1180,1)))</f>
        <v>plays</v>
      </c>
      <c r="S1180" s="12">
        <f>(((J1180/60)/60)/24)+DATE(1970,1,1)+(-5/24)</f>
        <v>41830.025833333333</v>
      </c>
      <c r="T1180" s="12">
        <f>(((I1180/60)/60)/24)+DATE(1970,1,1)+(-5/24)</f>
        <v>41860.025833333333</v>
      </c>
    </row>
    <row r="1181" spans="1:20" ht="48" x14ac:dyDescent="0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>E1181/D1181*100</f>
        <v>1</v>
      </c>
      <c r="P1181" s="8">
        <v>69.266666670000006</v>
      </c>
      <c r="Q1181" t="str">
        <f>LEFT(N1181,(SEARCH("/",N1181,1)-1))</f>
        <v>theater</v>
      </c>
      <c r="R1181" t="str">
        <f>RIGHT(N1181, LEN(N1181) - (SEARCH("/",N1181,1)))</f>
        <v>plays</v>
      </c>
      <c r="S1181" s="12">
        <f>(((J1181/60)/60)/24)+DATE(1970,1,1)+(-5/24)</f>
        <v>41830.059074074074</v>
      </c>
      <c r="T1181" s="12">
        <f>(((I1181/60)/60)/24)+DATE(1970,1,1)+(-5/24)</f>
        <v>41860.059074074074</v>
      </c>
    </row>
    <row r="1182" spans="1:20" ht="48" x14ac:dyDescent="0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>E1182/D1182*100</f>
        <v>223</v>
      </c>
      <c r="P1182" s="8">
        <v>69.266666670000006</v>
      </c>
      <c r="Q1182" t="str">
        <f>LEFT(N1182,(SEARCH("/",N1182,1)-1))</f>
        <v>theater</v>
      </c>
      <c r="R1182" t="str">
        <f>RIGHT(N1182, LEN(N1182) - (SEARCH("/",N1182,1)))</f>
        <v>plays</v>
      </c>
      <c r="S1182" s="12">
        <f>(((J1182/60)/60)/24)+DATE(1970,1,1)+(-5/24)</f>
        <v>41830.337361111109</v>
      </c>
      <c r="T1182" s="12">
        <f>(((I1182/60)/60)/24)+DATE(1970,1,1)+(-5/24)</f>
        <v>41859.727777777778</v>
      </c>
    </row>
    <row r="1183" spans="1:20" ht="48" x14ac:dyDescent="0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>E1183/D1183*100</f>
        <v>3.3333333333333335</v>
      </c>
      <c r="P1183" s="8">
        <v>69.266666670000006</v>
      </c>
      <c r="Q1183" t="str">
        <f>LEFT(N1183,(SEARCH("/",N1183,1)-1))</f>
        <v>film &amp; video</v>
      </c>
      <c r="R1183" t="str">
        <f>RIGHT(N1183, LEN(N1183) - (SEARCH("/",N1183,1)))</f>
        <v>animation</v>
      </c>
      <c r="S1183" s="12">
        <f>(((J1183/60)/60)/24)+DATE(1970,1,1)+(-5/24)</f>
        <v>41830.405636574069</v>
      </c>
      <c r="T1183" s="12">
        <f>(((I1183/60)/60)/24)+DATE(1970,1,1)+(-5/24)</f>
        <v>41860.405636574069</v>
      </c>
    </row>
    <row r="1184" spans="1:20" ht="48" x14ac:dyDescent="0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>E1184/D1184*100</f>
        <v>0</v>
      </c>
      <c r="P1184" s="8">
        <v>69.266666670000006</v>
      </c>
      <c r="Q1184" t="str">
        <f>LEFT(N1184,(SEARCH("/",N1184,1)-1))</f>
        <v>food</v>
      </c>
      <c r="R1184" t="str">
        <f>RIGHT(N1184, LEN(N1184) - (SEARCH("/",N1184,1)))</f>
        <v>food trucks</v>
      </c>
      <c r="S1184" s="12">
        <f>(((J1184/60)/60)/24)+DATE(1970,1,1)+(-5/24)</f>
        <v>41830.515277777777</v>
      </c>
      <c r="T1184" s="12">
        <f>(((I1184/60)/60)/24)+DATE(1970,1,1)+(-5/24)</f>
        <v>41860.515277777777</v>
      </c>
    </row>
    <row r="1185" spans="1:20" ht="48" x14ac:dyDescent="0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>E1185/D1185*100</f>
        <v>0</v>
      </c>
      <c r="P1185" s="8">
        <v>69.266666670000006</v>
      </c>
      <c r="Q1185" t="str">
        <f>LEFT(N1185,(SEARCH("/",N1185,1)-1))</f>
        <v>food</v>
      </c>
      <c r="R1185" t="str">
        <f>RIGHT(N1185, LEN(N1185) - (SEARCH("/",N1185,1)))</f>
        <v>food trucks</v>
      </c>
      <c r="S1185" s="12">
        <f>(((J1185/60)/60)/24)+DATE(1970,1,1)+(-5/24)</f>
        <v>41830.612233796295</v>
      </c>
      <c r="T1185" s="12">
        <f>(((I1185/60)/60)/24)+DATE(1970,1,1)+(-5/24)</f>
        <v>41855.612233796295</v>
      </c>
    </row>
    <row r="1186" spans="1:20" ht="48" x14ac:dyDescent="0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>E1186/D1186*100</f>
        <v>47.692307692307693</v>
      </c>
      <c r="P1186" s="8">
        <v>69.266666670000006</v>
      </c>
      <c r="Q1186" t="str">
        <f>LEFT(N1186,(SEARCH("/",N1186,1)-1))</f>
        <v>theater</v>
      </c>
      <c r="R1186" t="str">
        <f>RIGHT(N1186, LEN(N1186) - (SEARCH("/",N1186,1)))</f>
        <v>plays</v>
      </c>
      <c r="S1186" s="12">
        <f>(((J1186/60)/60)/24)+DATE(1970,1,1)+(-5/24)</f>
        <v>41830.650011574071</v>
      </c>
      <c r="T1186" s="12">
        <f>(((I1186/60)/60)/24)+DATE(1970,1,1)+(-5/24)</f>
        <v>41852.083333333328</v>
      </c>
    </row>
    <row r="1187" spans="1:20" ht="48" x14ac:dyDescent="0.2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>E1187/D1187*100</f>
        <v>1.2375123751237513E-2</v>
      </c>
      <c r="P1187" s="8">
        <v>69.266666670000006</v>
      </c>
      <c r="Q1187" t="str">
        <f>LEFT(N1187,(SEARCH("/",N1187,1)-1))</f>
        <v>technology</v>
      </c>
      <c r="R1187" t="str">
        <f>RIGHT(N1187, LEN(N1187) - (SEARCH("/",N1187,1)))</f>
        <v>wearables</v>
      </c>
      <c r="S1187" s="12">
        <f>(((J1187/60)/60)/24)+DATE(1970,1,1)+(-5/24)</f>
        <v>41830.738680555551</v>
      </c>
      <c r="T1187" s="12">
        <f>(((I1187/60)/60)/24)+DATE(1970,1,1)+(-5/24)</f>
        <v>41860.738680555551</v>
      </c>
    </row>
    <row r="1188" spans="1:20" ht="48" x14ac:dyDescent="0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>E1188/D1188*100</f>
        <v>0</v>
      </c>
      <c r="P1188" s="8">
        <v>69.266666670000006</v>
      </c>
      <c r="Q1188" t="str">
        <f>LEFT(N1188,(SEARCH("/",N1188,1)-1))</f>
        <v>journalism</v>
      </c>
      <c r="R1188" t="str">
        <f>RIGHT(N1188, LEN(N1188) - (SEARCH("/",N1188,1)))</f>
        <v>audio</v>
      </c>
      <c r="S1188" s="12">
        <f>(((J1188/60)/60)/24)+DATE(1970,1,1)+(-5/24)</f>
        <v>41830.851759259262</v>
      </c>
      <c r="T1188" s="12">
        <f>(((I1188/60)/60)/24)+DATE(1970,1,1)+(-5/24)</f>
        <v>41850.851759259262</v>
      </c>
    </row>
    <row r="1189" spans="1:20" ht="48" x14ac:dyDescent="0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>E1189/D1189*100</f>
        <v>0.04</v>
      </c>
      <c r="P1189" s="8">
        <v>69.266666670000006</v>
      </c>
      <c r="Q1189" t="str">
        <f>LEFT(N1189,(SEARCH("/",N1189,1)-1))</f>
        <v>theater</v>
      </c>
      <c r="R1189" t="str">
        <f>RIGHT(N1189, LEN(N1189) - (SEARCH("/",N1189,1)))</f>
        <v>plays</v>
      </c>
      <c r="S1189" s="12">
        <f>(((J1189/60)/60)/24)+DATE(1970,1,1)+(-5/24)</f>
        <v>41831.46670138889</v>
      </c>
      <c r="T1189" s="12">
        <f>(((I1189/60)/60)/24)+DATE(1970,1,1)+(-5/24)</f>
        <v>41891.46670138889</v>
      </c>
    </row>
    <row r="1190" spans="1:20" ht="48" x14ac:dyDescent="0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>E1190/D1190*100</f>
        <v>10</v>
      </c>
      <c r="P1190" s="8">
        <v>69.266666670000006</v>
      </c>
      <c r="Q1190" t="str">
        <f>LEFT(N1190,(SEARCH("/",N1190,1)-1))</f>
        <v>theater</v>
      </c>
      <c r="R1190" t="str">
        <f>RIGHT(N1190, LEN(N1190) - (SEARCH("/",N1190,1)))</f>
        <v>plays</v>
      </c>
      <c r="S1190" s="12">
        <f>(((J1190/60)/60)/24)+DATE(1970,1,1)+(-5/24)</f>
        <v>41831.489606481482</v>
      </c>
      <c r="T1190" s="12">
        <f>(((I1190/60)/60)/24)+DATE(1970,1,1)+(-5/24)</f>
        <v>41861.489606481482</v>
      </c>
    </row>
    <row r="1191" spans="1:20" ht="48" x14ac:dyDescent="0.2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>E1191/D1191*100</f>
        <v>0</v>
      </c>
      <c r="P1191" s="8">
        <v>69.266666670000006</v>
      </c>
      <c r="Q1191" t="str">
        <f>LEFT(N1191,(SEARCH("/",N1191,1)-1))</f>
        <v>publishing</v>
      </c>
      <c r="R1191" t="str">
        <f>RIGHT(N1191, LEN(N1191) - (SEARCH("/",N1191,1)))</f>
        <v>translations</v>
      </c>
      <c r="S1191" s="12">
        <f>(((J1191/60)/60)/24)+DATE(1970,1,1)+(-5/24)</f>
        <v>41831.49722222222</v>
      </c>
      <c r="T1191" s="12">
        <f>(((I1191/60)/60)/24)+DATE(1970,1,1)+(-5/24)</f>
        <v>41861.958333333328</v>
      </c>
    </row>
    <row r="1192" spans="1:20" ht="48" x14ac:dyDescent="0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>E1192/D1192*100</f>
        <v>1</v>
      </c>
      <c r="P1192" s="8">
        <v>69.266666670000006</v>
      </c>
      <c r="Q1192" t="str">
        <f>LEFT(N1192,(SEARCH("/",N1192,1)-1))</f>
        <v>technology</v>
      </c>
      <c r="R1192" t="str">
        <f>RIGHT(N1192, LEN(N1192) - (SEARCH("/",N1192,1)))</f>
        <v>web</v>
      </c>
      <c r="S1192" s="12">
        <f>(((J1192/60)/60)/24)+DATE(1970,1,1)+(-5/24)</f>
        <v>41831.508541666662</v>
      </c>
      <c r="T1192" s="12">
        <f>(((I1192/60)/60)/24)+DATE(1970,1,1)+(-5/24)</f>
        <v>41876.508541666662</v>
      </c>
    </row>
    <row r="1193" spans="1:20" ht="48" x14ac:dyDescent="0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>E1193/D1193*100</f>
        <v>1.4642857142857144</v>
      </c>
      <c r="P1193" s="8">
        <v>69.266666670000006</v>
      </c>
      <c r="Q1193" t="str">
        <f>LEFT(N1193,(SEARCH("/",N1193,1)-1))</f>
        <v>theater</v>
      </c>
      <c r="R1193" t="str">
        <f>RIGHT(N1193, LEN(N1193) - (SEARCH("/",N1193,1)))</f>
        <v>musical</v>
      </c>
      <c r="S1193" s="12">
        <f>(((J1193/60)/60)/24)+DATE(1970,1,1)+(-5/24)</f>
        <v>41831.514444444445</v>
      </c>
      <c r="T1193" s="12">
        <f>(((I1193/60)/60)/24)+DATE(1970,1,1)+(-5/24)</f>
        <v>41861.514444444445</v>
      </c>
    </row>
    <row r="1194" spans="1:20" ht="48" x14ac:dyDescent="0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>E1194/D1194*100</f>
        <v>1.05</v>
      </c>
      <c r="P1194" s="8">
        <v>69.266666670000006</v>
      </c>
      <c r="Q1194" t="str">
        <f>LEFT(N1194,(SEARCH("/",N1194,1)-1))</f>
        <v>theater</v>
      </c>
      <c r="R1194" t="str">
        <f>RIGHT(N1194, LEN(N1194) - (SEARCH("/",N1194,1)))</f>
        <v>plays</v>
      </c>
      <c r="S1194" s="12">
        <f>(((J1194/60)/60)/24)+DATE(1970,1,1)+(-5/24)</f>
        <v>41831.534629629627</v>
      </c>
      <c r="T1194" s="12">
        <f>(((I1194/60)/60)/24)+DATE(1970,1,1)+(-5/24)</f>
        <v>41859.916666666664</v>
      </c>
    </row>
    <row r="1195" spans="1:20" ht="48" x14ac:dyDescent="0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>E1195/D1195*100</f>
        <v>100.25</v>
      </c>
      <c r="P1195" s="8">
        <v>69.266666670000006</v>
      </c>
      <c r="Q1195" t="str">
        <f>LEFT(N1195,(SEARCH("/",N1195,1)-1))</f>
        <v>publishing</v>
      </c>
      <c r="R1195" t="str">
        <f>RIGHT(N1195, LEN(N1195) - (SEARCH("/",N1195,1)))</f>
        <v>nonfiction</v>
      </c>
      <c r="S1195" s="12">
        <f>(((J1195/60)/60)/24)+DATE(1970,1,1)+(-5/24)</f>
        <v>41831.638495370367</v>
      </c>
      <c r="T1195" s="12">
        <f>(((I1195/60)/60)/24)+DATE(1970,1,1)+(-5/24)</f>
        <v>41861.638495370367</v>
      </c>
    </row>
    <row r="1196" spans="1:20" ht="48" x14ac:dyDescent="0.2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>E1196/D1196*100</f>
        <v>0</v>
      </c>
      <c r="P1196" s="8">
        <v>69.266666670000006</v>
      </c>
      <c r="Q1196" t="str">
        <f>LEFT(N1196,(SEARCH("/",N1196,1)-1))</f>
        <v>journalism</v>
      </c>
      <c r="R1196" t="str">
        <f>RIGHT(N1196, LEN(N1196) - (SEARCH("/",N1196,1)))</f>
        <v>audio</v>
      </c>
      <c r="S1196" s="12">
        <f>(((J1196/60)/60)/24)+DATE(1970,1,1)+(-5/24)</f>
        <v>41831.643506944441</v>
      </c>
      <c r="T1196" s="12">
        <f>(((I1196/60)/60)/24)+DATE(1970,1,1)+(-5/24)</f>
        <v>41861.708333333328</v>
      </c>
    </row>
    <row r="1197" spans="1:20" ht="48" x14ac:dyDescent="0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>E1197/D1197*100</f>
        <v>0</v>
      </c>
      <c r="P1197" s="8">
        <v>69.266666670000006</v>
      </c>
      <c r="Q1197" t="str">
        <f>LEFT(N1197,(SEARCH("/",N1197,1)-1))</f>
        <v>food</v>
      </c>
      <c r="R1197" t="str">
        <f>RIGHT(N1197, LEN(N1197) - (SEARCH("/",N1197,1)))</f>
        <v>food trucks</v>
      </c>
      <c r="S1197" s="12">
        <f>(((J1197/60)/60)/24)+DATE(1970,1,1)+(-5/24)</f>
        <v>41831.675775462958</v>
      </c>
      <c r="T1197" s="12">
        <f>(((I1197/60)/60)/24)+DATE(1970,1,1)+(-5/24)</f>
        <v>41861.675775462958</v>
      </c>
    </row>
    <row r="1198" spans="1:20" ht="32" x14ac:dyDescent="0.2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>E1198/D1198*100</f>
        <v>0.20238095238095236</v>
      </c>
      <c r="P1198" s="8">
        <v>69.266666670000006</v>
      </c>
      <c r="Q1198" t="str">
        <f>LEFT(N1198,(SEARCH("/",N1198,1)-1))</f>
        <v>games</v>
      </c>
      <c r="R1198" t="str">
        <f>RIGHT(N1198, LEN(N1198) - (SEARCH("/",N1198,1)))</f>
        <v>video games</v>
      </c>
      <c r="S1198" s="12">
        <f>(((J1198/60)/60)/24)+DATE(1970,1,1)+(-5/24)</f>
        <v>41831.87804398148</v>
      </c>
      <c r="T1198" s="12">
        <f>(((I1198/60)/60)/24)+DATE(1970,1,1)+(-5/24)</f>
        <v>41866.87804398148</v>
      </c>
    </row>
    <row r="1199" spans="1:20" ht="48" x14ac:dyDescent="0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>E1199/D1199*100</f>
        <v>10.5</v>
      </c>
      <c r="P1199" s="8">
        <v>69.266666670000006</v>
      </c>
      <c r="Q1199" t="str">
        <f>LEFT(N1199,(SEARCH("/",N1199,1)-1))</f>
        <v>publishing</v>
      </c>
      <c r="R1199" t="str">
        <f>RIGHT(N1199, LEN(N1199) - (SEARCH("/",N1199,1)))</f>
        <v>translations</v>
      </c>
      <c r="S1199" s="12">
        <f>(((J1199/60)/60)/24)+DATE(1970,1,1)+(-5/24)</f>
        <v>41832.46435185185</v>
      </c>
      <c r="T1199" s="12">
        <f>(((I1199/60)/60)/24)+DATE(1970,1,1)+(-5/24)</f>
        <v>41887.360416666663</v>
      </c>
    </row>
    <row r="1200" spans="1:20" ht="48" x14ac:dyDescent="0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>E1200/D1200*100</f>
        <v>131.87625</v>
      </c>
      <c r="P1200" s="8">
        <v>69.266666670000006</v>
      </c>
      <c r="Q1200" t="str">
        <f>LEFT(N1200,(SEARCH("/",N1200,1)-1))</f>
        <v>technology</v>
      </c>
      <c r="R1200" t="str">
        <f>RIGHT(N1200, LEN(N1200) - (SEARCH("/",N1200,1)))</f>
        <v>wearables</v>
      </c>
      <c r="S1200" s="12">
        <f>(((J1200/60)/60)/24)+DATE(1970,1,1)+(-5/24)</f>
        <v>41832.644293981481</v>
      </c>
      <c r="T1200" s="12">
        <f>(((I1200/60)/60)/24)+DATE(1970,1,1)+(-5/24)</f>
        <v>41862.644293981481</v>
      </c>
    </row>
    <row r="1201" spans="1:20" ht="48" x14ac:dyDescent="0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>E1201/D1201*100</f>
        <v>17.899999999999999</v>
      </c>
      <c r="P1201" s="8">
        <v>69.266666670000006</v>
      </c>
      <c r="Q1201" t="str">
        <f>LEFT(N1201,(SEARCH("/",N1201,1)-1))</f>
        <v>theater</v>
      </c>
      <c r="R1201" t="str">
        <f>RIGHT(N1201, LEN(N1201) - (SEARCH("/",N1201,1)))</f>
        <v>plays</v>
      </c>
      <c r="S1201" s="12">
        <f>(((J1201/60)/60)/24)+DATE(1970,1,1)+(-5/24)</f>
        <v>41832.881423611107</v>
      </c>
      <c r="T1201" s="12">
        <f>(((I1201/60)/60)/24)+DATE(1970,1,1)+(-5/24)</f>
        <v>41862.870810185181</v>
      </c>
    </row>
    <row r="1202" spans="1:20" ht="48" x14ac:dyDescent="0.2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>E1202/D1202*100</f>
        <v>110.2</v>
      </c>
      <c r="P1202" s="8">
        <v>69.266666670000006</v>
      </c>
      <c r="Q1202" t="str">
        <f>LEFT(N1202,(SEARCH("/",N1202,1)-1))</f>
        <v>music</v>
      </c>
      <c r="R1202" t="str">
        <f>RIGHT(N1202, LEN(N1202) - (SEARCH("/",N1202,1)))</f>
        <v>pop</v>
      </c>
      <c r="S1202" s="12">
        <f>(((J1202/60)/60)/24)+DATE(1970,1,1)+(-5/24)</f>
        <v>41833.241932870369</v>
      </c>
      <c r="T1202" s="12">
        <f>(((I1202/60)/60)/24)+DATE(1970,1,1)+(-5/24)</f>
        <v>41865.549305555556</v>
      </c>
    </row>
    <row r="1203" spans="1:20" ht="48" x14ac:dyDescent="0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>E1203/D1203*100</f>
        <v>17.666666666666668</v>
      </c>
      <c r="P1203" s="8">
        <v>69.266666670000006</v>
      </c>
      <c r="Q1203" t="str">
        <f>LEFT(N1203,(SEARCH("/",N1203,1)-1))</f>
        <v>theater</v>
      </c>
      <c r="R1203" t="str">
        <f>RIGHT(N1203, LEN(N1203) - (SEARCH("/",N1203,1)))</f>
        <v>plays</v>
      </c>
      <c r="S1203" s="12">
        <f>(((J1203/60)/60)/24)+DATE(1970,1,1)+(-5/24)</f>
        <v>41833.452662037031</v>
      </c>
      <c r="T1203" s="12">
        <f>(((I1203/60)/60)/24)+DATE(1970,1,1)+(-5/24)</f>
        <v>41863.452662037031</v>
      </c>
    </row>
    <row r="1204" spans="1:20" ht="32" x14ac:dyDescent="0.2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>E1204/D1204*100</f>
        <v>0.67500000000000004</v>
      </c>
      <c r="P1204" s="8">
        <v>69.266666670000006</v>
      </c>
      <c r="Q1204" t="str">
        <f>LEFT(N1204,(SEARCH("/",N1204,1)-1))</f>
        <v>theater</v>
      </c>
      <c r="R1204" t="str">
        <f>RIGHT(N1204, LEN(N1204) - (SEARCH("/",N1204,1)))</f>
        <v>plays</v>
      </c>
      <c r="S1204" s="12">
        <f>(((J1204/60)/60)/24)+DATE(1970,1,1)+(-5/24)</f>
        <v>41833.74318287037</v>
      </c>
      <c r="T1204" s="12">
        <f>(((I1204/60)/60)/24)+DATE(1970,1,1)+(-5/24)</f>
        <v>41863.74318287037</v>
      </c>
    </row>
    <row r="1205" spans="1:20" ht="48" x14ac:dyDescent="0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>E1205/D1205*100</f>
        <v>8.6666666666666679</v>
      </c>
      <c r="P1205" s="8">
        <v>69.266666670000006</v>
      </c>
      <c r="Q1205" t="str">
        <f>LEFT(N1205,(SEARCH("/",N1205,1)-1))</f>
        <v>theater</v>
      </c>
      <c r="R1205" t="str">
        <f>RIGHT(N1205, LEN(N1205) - (SEARCH("/",N1205,1)))</f>
        <v>plays</v>
      </c>
      <c r="S1205" s="12">
        <f>(((J1205/60)/60)/24)+DATE(1970,1,1)+(-5/24)</f>
        <v>41833.927037037036</v>
      </c>
      <c r="T1205" s="12">
        <f>(((I1205/60)/60)/24)+DATE(1970,1,1)+(-5/24)</f>
        <v>41848.927037037036</v>
      </c>
    </row>
    <row r="1206" spans="1:20" ht="48" x14ac:dyDescent="0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>E1206/D1206*100</f>
        <v>0.8</v>
      </c>
      <c r="P1206" s="8">
        <v>69.266666670000006</v>
      </c>
      <c r="Q1206" t="str">
        <f>LEFT(N1206,(SEARCH("/",N1206,1)-1))</f>
        <v>food</v>
      </c>
      <c r="R1206" t="str">
        <f>RIGHT(N1206, LEN(N1206) - (SEARCH("/",N1206,1)))</f>
        <v>food trucks</v>
      </c>
      <c r="S1206" s="12">
        <f>(((J1206/60)/60)/24)+DATE(1970,1,1)+(-5/24)</f>
        <v>41833.930162037032</v>
      </c>
      <c r="T1206" s="12">
        <f>(((I1206/60)/60)/24)+DATE(1970,1,1)+(-5/24)</f>
        <v>41863.930162037032</v>
      </c>
    </row>
    <row r="1207" spans="1:20" ht="48" x14ac:dyDescent="0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>E1207/D1207*100</f>
        <v>119.74347826086958</v>
      </c>
      <c r="P1207" s="8">
        <v>69.266666670000006</v>
      </c>
      <c r="Q1207" t="str">
        <f>LEFT(N1207,(SEARCH("/",N1207,1)-1))</f>
        <v>theater</v>
      </c>
      <c r="R1207" t="str">
        <f>RIGHT(N1207, LEN(N1207) - (SEARCH("/",N1207,1)))</f>
        <v>plays</v>
      </c>
      <c r="S1207" s="12">
        <f>(((J1207/60)/60)/24)+DATE(1970,1,1)+(-5/24)</f>
        <v>41834.378240740742</v>
      </c>
      <c r="T1207" s="12">
        <f>(((I1207/60)/60)/24)+DATE(1970,1,1)+(-5/24)</f>
        <v>41865.875</v>
      </c>
    </row>
    <row r="1208" spans="1:20" ht="48" x14ac:dyDescent="0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>E1208/D1208*100</f>
        <v>101.22777777777779</v>
      </c>
      <c r="P1208" s="8">
        <v>69.266666670000006</v>
      </c>
      <c r="Q1208" t="str">
        <f>LEFT(N1208,(SEARCH("/",N1208,1)-1))</f>
        <v>music</v>
      </c>
      <c r="R1208" t="str">
        <f>RIGHT(N1208, LEN(N1208) - (SEARCH("/",N1208,1)))</f>
        <v>indie rock</v>
      </c>
      <c r="S1208" s="12">
        <f>(((J1208/60)/60)/24)+DATE(1970,1,1)+(-5/24)</f>
        <v>41834.486944444441</v>
      </c>
      <c r="T1208" s="12">
        <f>(((I1208/60)/60)/24)+DATE(1970,1,1)+(-5/24)</f>
        <v>41859.541666666664</v>
      </c>
    </row>
    <row r="1209" spans="1:20" ht="16" x14ac:dyDescent="0.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>E1209/D1209*100</f>
        <v>0</v>
      </c>
      <c r="P1209" s="8">
        <v>69.266666670000006</v>
      </c>
      <c r="Q1209" t="str">
        <f>LEFT(N1209,(SEARCH("/",N1209,1)-1))</f>
        <v>theater</v>
      </c>
      <c r="R1209" t="str">
        <f>RIGHT(N1209, LEN(N1209) - (SEARCH("/",N1209,1)))</f>
        <v>spaces</v>
      </c>
      <c r="S1209" s="12">
        <f>(((J1209/60)/60)/24)+DATE(1970,1,1)+(-5/24)</f>
        <v>41834.575787037036</v>
      </c>
      <c r="T1209" s="12">
        <f>(((I1209/60)/60)/24)+DATE(1970,1,1)+(-5/24)</f>
        <v>41864.575787037036</v>
      </c>
    </row>
    <row r="1210" spans="1:20" ht="48" x14ac:dyDescent="0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>E1210/D1210*100</f>
        <v>100.41</v>
      </c>
      <c r="P1210" s="8">
        <v>69.266666670000006</v>
      </c>
      <c r="Q1210" t="str">
        <f>LEFT(N1210,(SEARCH("/",N1210,1)-1))</f>
        <v>theater</v>
      </c>
      <c r="R1210" t="str">
        <f>RIGHT(N1210, LEN(N1210) - (SEARCH("/",N1210,1)))</f>
        <v>plays</v>
      </c>
      <c r="S1210" s="12">
        <f>(((J1210/60)/60)/24)+DATE(1970,1,1)+(-5/24)</f>
        <v>41834.745532407404</v>
      </c>
      <c r="T1210" s="12">
        <f>(((I1210/60)/60)/24)+DATE(1970,1,1)+(-5/24)</f>
        <v>41879.745532407404</v>
      </c>
    </row>
    <row r="1211" spans="1:20" ht="48" x14ac:dyDescent="0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>E1211/D1211*100</f>
        <v>59.467839999999995</v>
      </c>
      <c r="P1211" s="8">
        <v>69.266666670000006</v>
      </c>
      <c r="Q1211" t="str">
        <f>LEFT(N1211,(SEARCH("/",N1211,1)-1))</f>
        <v>photography</v>
      </c>
      <c r="R1211" t="str">
        <f>RIGHT(N1211, LEN(N1211) - (SEARCH("/",N1211,1)))</f>
        <v>photobooks</v>
      </c>
      <c r="S1211" s="12">
        <f>(((J1211/60)/60)/24)+DATE(1970,1,1)+(-5/24)</f>
        <v>41834.772129629629</v>
      </c>
      <c r="T1211" s="12">
        <f>(((I1211/60)/60)/24)+DATE(1970,1,1)+(-5/24)</f>
        <v>41864.772129629629</v>
      </c>
    </row>
    <row r="1212" spans="1:20" ht="48" x14ac:dyDescent="0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>E1212/D1212*100</f>
        <v>15.535714285714286</v>
      </c>
      <c r="P1212" s="8">
        <v>69.266666670000006</v>
      </c>
      <c r="Q1212" t="str">
        <f>LEFT(N1212,(SEARCH("/",N1212,1)-1))</f>
        <v>film &amp; video</v>
      </c>
      <c r="R1212" t="str">
        <f>RIGHT(N1212, LEN(N1212) - (SEARCH("/",N1212,1)))</f>
        <v>drama</v>
      </c>
      <c r="S1212" s="12">
        <f>(((J1212/60)/60)/24)+DATE(1970,1,1)+(-5/24)</f>
        <v>41834.91847222222</v>
      </c>
      <c r="T1212" s="12">
        <f>(((I1212/60)/60)/24)+DATE(1970,1,1)+(-5/24)</f>
        <v>41867.779166666667</v>
      </c>
    </row>
    <row r="1213" spans="1:20" ht="48" x14ac:dyDescent="0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>E1213/D1213*100</f>
        <v>206.74309000000002</v>
      </c>
      <c r="P1213" s="8">
        <v>69.266666670000006</v>
      </c>
      <c r="Q1213" t="str">
        <f>LEFT(N1213,(SEARCH("/",N1213,1)-1))</f>
        <v>technology</v>
      </c>
      <c r="R1213" t="str">
        <f>RIGHT(N1213, LEN(N1213) - (SEARCH("/",N1213,1)))</f>
        <v>hardware</v>
      </c>
      <c r="S1213" s="12">
        <f>(((J1213/60)/60)/24)+DATE(1970,1,1)+(-5/24)</f>
        <v>41835.332152777773</v>
      </c>
      <c r="T1213" s="12">
        <f>(((I1213/60)/60)/24)+DATE(1970,1,1)+(-5/24)</f>
        <v>41865.332152777773</v>
      </c>
    </row>
    <row r="1214" spans="1:20" ht="48" x14ac:dyDescent="0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>E1214/D1214*100</f>
        <v>22.092500000000001</v>
      </c>
      <c r="P1214" s="8">
        <v>69.266666670000006</v>
      </c>
      <c r="Q1214" t="str">
        <f>LEFT(N1214,(SEARCH("/",N1214,1)-1))</f>
        <v>technology</v>
      </c>
      <c r="R1214" t="str">
        <f>RIGHT(N1214, LEN(N1214) - (SEARCH("/",N1214,1)))</f>
        <v>wearables</v>
      </c>
      <c r="S1214" s="12">
        <f>(((J1214/60)/60)/24)+DATE(1970,1,1)+(-5/24)</f>
        <v>41835.372685185182</v>
      </c>
      <c r="T1214" s="12">
        <f>(((I1214/60)/60)/24)+DATE(1970,1,1)+(-5/24)</f>
        <v>41895.372685185182</v>
      </c>
    </row>
    <row r="1215" spans="1:20" ht="48" x14ac:dyDescent="0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>E1215/D1215*100</f>
        <v>3.9334666666666664</v>
      </c>
      <c r="P1215" s="8">
        <v>69.266666670000006</v>
      </c>
      <c r="Q1215" t="str">
        <f>LEFT(N1215,(SEARCH("/",N1215,1)-1))</f>
        <v>technology</v>
      </c>
      <c r="R1215" t="str">
        <f>RIGHT(N1215, LEN(N1215) - (SEARCH("/",N1215,1)))</f>
        <v>web</v>
      </c>
      <c r="S1215" s="12">
        <f>(((J1215/60)/60)/24)+DATE(1970,1,1)+(-5/24)</f>
        <v>41835.430821759255</v>
      </c>
      <c r="T1215" s="12">
        <f>(((I1215/60)/60)/24)+DATE(1970,1,1)+(-5/24)</f>
        <v>41865.430821759255</v>
      </c>
    </row>
    <row r="1216" spans="1:20" ht="48" x14ac:dyDescent="0.2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>E1216/D1216*100</f>
        <v>116.29333333333334</v>
      </c>
      <c r="P1216" s="8">
        <v>69.266666670000006</v>
      </c>
      <c r="Q1216" t="str">
        <f>LEFT(N1216,(SEARCH("/",N1216,1)-1))</f>
        <v>theater</v>
      </c>
      <c r="R1216" t="str">
        <f>RIGHT(N1216, LEN(N1216) - (SEARCH("/",N1216,1)))</f>
        <v>plays</v>
      </c>
      <c r="S1216" s="12">
        <f>(((J1216/60)/60)/24)+DATE(1970,1,1)+(-5/24)</f>
        <v>41835.458020833328</v>
      </c>
      <c r="T1216" s="12">
        <f>(((I1216/60)/60)/24)+DATE(1970,1,1)+(-5/24)</f>
        <v>41855.458020833328</v>
      </c>
    </row>
    <row r="1217" spans="1:20" ht="48" x14ac:dyDescent="0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>E1217/D1217*100</f>
        <v>0.752</v>
      </c>
      <c r="P1217" s="8">
        <v>69.266666670000006</v>
      </c>
      <c r="Q1217" t="str">
        <f>LEFT(N1217,(SEARCH("/",N1217,1)-1))</f>
        <v>food</v>
      </c>
      <c r="R1217" t="str">
        <f>RIGHT(N1217, LEN(N1217) - (SEARCH("/",N1217,1)))</f>
        <v>food trucks</v>
      </c>
      <c r="S1217" s="12">
        <f>(((J1217/60)/60)/24)+DATE(1970,1,1)+(-5/24)</f>
        <v>41835.555648148147</v>
      </c>
      <c r="T1217" s="12">
        <f>(((I1217/60)/60)/24)+DATE(1970,1,1)+(-5/24)</f>
        <v>41865.555648148147</v>
      </c>
    </row>
    <row r="1218" spans="1:20" ht="32" x14ac:dyDescent="0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>E1218/D1218*100</f>
        <v>107.52857142857141</v>
      </c>
      <c r="P1218" s="8">
        <v>69.266666670000006</v>
      </c>
      <c r="Q1218" t="str">
        <f>LEFT(N1218,(SEARCH("/",N1218,1)-1))</f>
        <v>film &amp; video</v>
      </c>
      <c r="R1218" t="str">
        <f>RIGHT(N1218, LEN(N1218) - (SEARCH("/",N1218,1)))</f>
        <v>shorts</v>
      </c>
      <c r="S1218" s="12">
        <f>(((J1218/60)/60)/24)+DATE(1970,1,1)+(-5/24)</f>
        <v>41835.612893518519</v>
      </c>
      <c r="T1218" s="12">
        <f>(((I1218/60)/60)/24)+DATE(1970,1,1)+(-5/24)</f>
        <v>41862.040972222218</v>
      </c>
    </row>
    <row r="1219" spans="1:20" ht="48" x14ac:dyDescent="0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>E1219/D1219*100</f>
        <v>0</v>
      </c>
      <c r="P1219" s="8">
        <v>69.266666670000006</v>
      </c>
      <c r="Q1219" t="str">
        <f>LEFT(N1219,(SEARCH("/",N1219,1)-1))</f>
        <v>food</v>
      </c>
      <c r="R1219" t="str">
        <f>RIGHT(N1219, LEN(N1219) - (SEARCH("/",N1219,1)))</f>
        <v>restaurants</v>
      </c>
      <c r="S1219" s="12">
        <f>(((J1219/60)/60)/24)+DATE(1970,1,1)+(-5/24)</f>
        <v>41835.743449074071</v>
      </c>
      <c r="T1219" s="12">
        <f>(((I1219/60)/60)/24)+DATE(1970,1,1)+(-5/24)</f>
        <v>41865.743449074071</v>
      </c>
    </row>
    <row r="1220" spans="1:20" ht="48" x14ac:dyDescent="0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>E1220/D1220*100</f>
        <v>0.5</v>
      </c>
      <c r="P1220" s="8">
        <v>69.266666670000006</v>
      </c>
      <c r="Q1220" t="str">
        <f>LEFT(N1220,(SEARCH("/",N1220,1)-1))</f>
        <v>games</v>
      </c>
      <c r="R1220" t="str">
        <f>RIGHT(N1220, LEN(N1220) - (SEARCH("/",N1220,1)))</f>
        <v>video games</v>
      </c>
      <c r="S1220" s="12">
        <f>(((J1220/60)/60)/24)+DATE(1970,1,1)+(-5/24)</f>
        <v>41835.768749999996</v>
      </c>
      <c r="T1220" s="12">
        <f>(((I1220/60)/60)/24)+DATE(1970,1,1)+(-5/24)</f>
        <v>41865.768749999996</v>
      </c>
    </row>
    <row r="1221" spans="1:20" ht="48" x14ac:dyDescent="0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>E1221/D1221*100</f>
        <v>0</v>
      </c>
      <c r="P1221" s="8">
        <v>69.266666670000006</v>
      </c>
      <c r="Q1221" t="str">
        <f>LEFT(N1221,(SEARCH("/",N1221,1)-1))</f>
        <v>theater</v>
      </c>
      <c r="R1221" t="str">
        <f>RIGHT(N1221, LEN(N1221) - (SEARCH("/",N1221,1)))</f>
        <v>plays</v>
      </c>
      <c r="S1221" s="12">
        <f>(((J1221/60)/60)/24)+DATE(1970,1,1)+(-5/24)</f>
        <v>41835.98260416666</v>
      </c>
      <c r="T1221" s="12">
        <f>(((I1221/60)/60)/24)+DATE(1970,1,1)+(-5/24)</f>
        <v>41895.98260416666</v>
      </c>
    </row>
    <row r="1222" spans="1:20" ht="48" x14ac:dyDescent="0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>E1222/D1222*100</f>
        <v>100</v>
      </c>
      <c r="P1222" s="8">
        <v>69.266666670000006</v>
      </c>
      <c r="Q1222" t="str">
        <f>LEFT(N1222,(SEARCH("/",N1222,1)-1))</f>
        <v>theater</v>
      </c>
      <c r="R1222" t="str">
        <f>RIGHT(N1222, LEN(N1222) - (SEARCH("/",N1222,1)))</f>
        <v>plays</v>
      </c>
      <c r="S1222" s="12">
        <f>(((J1222/60)/60)/24)+DATE(1970,1,1)+(-5/24)</f>
        <v>41836.26284722222</v>
      </c>
      <c r="T1222" s="12">
        <f>(((I1222/60)/60)/24)+DATE(1970,1,1)+(-5/24)</f>
        <v>41850.26284722222</v>
      </c>
    </row>
    <row r="1223" spans="1:20" ht="48" x14ac:dyDescent="0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>E1223/D1223*100</f>
        <v>0</v>
      </c>
      <c r="P1223" s="8">
        <v>69.266666670000006</v>
      </c>
      <c r="Q1223" t="str">
        <f>LEFT(N1223,(SEARCH("/",N1223,1)-1))</f>
        <v>technology</v>
      </c>
      <c r="R1223" t="str">
        <f>RIGHT(N1223, LEN(N1223) - (SEARCH("/",N1223,1)))</f>
        <v>wearables</v>
      </c>
      <c r="S1223" s="12">
        <f>(((J1223/60)/60)/24)+DATE(1970,1,1)+(-5/24)</f>
        <v>41836.387187499997</v>
      </c>
      <c r="T1223" s="12">
        <f>(((I1223/60)/60)/24)+DATE(1970,1,1)+(-5/24)</f>
        <v>41866.387187499997</v>
      </c>
    </row>
    <row r="1224" spans="1:20" ht="48" x14ac:dyDescent="0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>E1224/D1224*100</f>
        <v>202.51495</v>
      </c>
      <c r="P1224" s="8">
        <v>69.266666670000006</v>
      </c>
      <c r="Q1224" t="str">
        <f>LEFT(N1224,(SEARCH("/",N1224,1)-1))</f>
        <v>food</v>
      </c>
      <c r="R1224" t="str">
        <f>RIGHT(N1224, LEN(N1224) - (SEARCH("/",N1224,1)))</f>
        <v>small batch</v>
      </c>
      <c r="S1224" s="12">
        <f>(((J1224/60)/60)/24)+DATE(1970,1,1)+(-5/24)</f>
        <v>41836.416921296295</v>
      </c>
      <c r="T1224" s="12">
        <f>(((I1224/60)/60)/24)+DATE(1970,1,1)+(-5/24)</f>
        <v>41866.416921296295</v>
      </c>
    </row>
    <row r="1225" spans="1:20" ht="48" x14ac:dyDescent="0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>E1225/D1225*100</f>
        <v>1.325</v>
      </c>
      <c r="P1225" s="8">
        <v>69.266666670000006</v>
      </c>
      <c r="Q1225" t="str">
        <f>LEFT(N1225,(SEARCH("/",N1225,1)-1))</f>
        <v>technology</v>
      </c>
      <c r="R1225" t="str">
        <f>RIGHT(N1225, LEN(N1225) - (SEARCH("/",N1225,1)))</f>
        <v>wearables</v>
      </c>
      <c r="S1225" s="12">
        <f>(((J1225/60)/60)/24)+DATE(1970,1,1)+(-5/24)</f>
        <v>41836.639282407406</v>
      </c>
      <c r="T1225" s="12">
        <f>(((I1225/60)/60)/24)+DATE(1970,1,1)+(-5/24)</f>
        <v>41866.639282407406</v>
      </c>
    </row>
    <row r="1226" spans="1:20" ht="48" x14ac:dyDescent="0.2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>E1226/D1226*100</f>
        <v>124.15933781686496</v>
      </c>
      <c r="P1226" s="8">
        <v>69.266666670000006</v>
      </c>
      <c r="Q1226" t="str">
        <f>LEFT(N1226,(SEARCH("/",N1226,1)-1))</f>
        <v>film &amp; video</v>
      </c>
      <c r="R1226" t="str">
        <f>RIGHT(N1226, LEN(N1226) - (SEARCH("/",N1226,1)))</f>
        <v>documentary</v>
      </c>
      <c r="S1226" s="12">
        <f>(((J1226/60)/60)/24)+DATE(1970,1,1)+(-5/24)</f>
        <v>41837.002210648148</v>
      </c>
      <c r="T1226" s="12">
        <f>(((I1226/60)/60)/24)+DATE(1970,1,1)+(-5/24)</f>
        <v>41858.791666666664</v>
      </c>
    </row>
    <row r="1227" spans="1:20" ht="48" x14ac:dyDescent="0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>E1227/D1227*100</f>
        <v>116.8</v>
      </c>
      <c r="P1227" s="8">
        <v>69.266666670000006</v>
      </c>
      <c r="Q1227" t="str">
        <f>LEFT(N1227,(SEARCH("/",N1227,1)-1))</f>
        <v>theater</v>
      </c>
      <c r="R1227" t="str">
        <f>RIGHT(N1227, LEN(N1227) - (SEARCH("/",N1227,1)))</f>
        <v>plays</v>
      </c>
      <c r="S1227" s="12">
        <f>(((J1227/60)/60)/24)+DATE(1970,1,1)+(-5/24)</f>
        <v>41837.114675925921</v>
      </c>
      <c r="T1227" s="12">
        <f>(((I1227/60)/60)/24)+DATE(1970,1,1)+(-5/24)</f>
        <v>41847.75</v>
      </c>
    </row>
    <row r="1228" spans="1:20" ht="48" x14ac:dyDescent="0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>E1228/D1228*100</f>
        <v>0</v>
      </c>
      <c r="P1228" s="8">
        <v>69.266666670000006</v>
      </c>
      <c r="Q1228" t="str">
        <f>LEFT(N1228,(SEARCH("/",N1228,1)-1))</f>
        <v>film &amp; video</v>
      </c>
      <c r="R1228" t="str">
        <f>RIGHT(N1228, LEN(N1228) - (SEARCH("/",N1228,1)))</f>
        <v>animation</v>
      </c>
      <c r="S1228" s="12">
        <f>(((J1228/60)/60)/24)+DATE(1970,1,1)+(-5/24)</f>
        <v>41837.559166666666</v>
      </c>
      <c r="T1228" s="12">
        <f>(((I1228/60)/60)/24)+DATE(1970,1,1)+(-5/24)</f>
        <v>41867.559166666666</v>
      </c>
    </row>
    <row r="1229" spans="1:20" ht="48" x14ac:dyDescent="0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>E1229/D1229*100</f>
        <v>0.13849999999999998</v>
      </c>
      <c r="P1229" s="8">
        <v>69.266666670000006</v>
      </c>
      <c r="Q1229" t="str">
        <f>LEFT(N1229,(SEARCH("/",N1229,1)-1))</f>
        <v>food</v>
      </c>
      <c r="R1229" t="str">
        <f>RIGHT(N1229, LEN(N1229) - (SEARCH("/",N1229,1)))</f>
        <v>food trucks</v>
      </c>
      <c r="S1229" s="12">
        <f>(((J1229/60)/60)/24)+DATE(1970,1,1)+(-5/24)</f>
        <v>41837.621562499997</v>
      </c>
      <c r="T1229" s="12">
        <f>(((I1229/60)/60)/24)+DATE(1970,1,1)+(-5/24)</f>
        <v>41897.621562499997</v>
      </c>
    </row>
    <row r="1230" spans="1:20" ht="48" x14ac:dyDescent="0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>E1230/D1230*100</f>
        <v>6.6666666666666671E-3</v>
      </c>
      <c r="P1230" s="8">
        <v>69.266666670000006</v>
      </c>
      <c r="Q1230" t="str">
        <f>LEFT(N1230,(SEARCH("/",N1230,1)-1))</f>
        <v>food</v>
      </c>
      <c r="R1230" t="str">
        <f>RIGHT(N1230, LEN(N1230) - (SEARCH("/",N1230,1)))</f>
        <v>food trucks</v>
      </c>
      <c r="S1230" s="12">
        <f>(((J1230/60)/60)/24)+DATE(1970,1,1)+(-5/24)</f>
        <v>41837.69736111111</v>
      </c>
      <c r="T1230" s="12">
        <f>(((I1230/60)/60)/24)+DATE(1970,1,1)+(-5/24)</f>
        <v>41867.69736111111</v>
      </c>
    </row>
    <row r="1231" spans="1:20" ht="32" x14ac:dyDescent="0.2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>E1231/D1231*100</f>
        <v>0</v>
      </c>
      <c r="P1231" s="8">
        <v>69.266666670000006</v>
      </c>
      <c r="Q1231" t="str">
        <f>LEFT(N1231,(SEARCH("/",N1231,1)-1))</f>
        <v>technology</v>
      </c>
      <c r="R1231" t="str">
        <f>RIGHT(N1231, LEN(N1231) - (SEARCH("/",N1231,1)))</f>
        <v>wearables</v>
      </c>
      <c r="S1231" s="12">
        <f>(((J1231/60)/60)/24)+DATE(1970,1,1)+(-5/24)</f>
        <v>41837.776643518519</v>
      </c>
      <c r="T1231" s="12">
        <f>(((I1231/60)/60)/24)+DATE(1970,1,1)+(-5/24)</f>
        <v>41870.822222222218</v>
      </c>
    </row>
    <row r="1232" spans="1:20" ht="48" x14ac:dyDescent="0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>E1232/D1232*100</f>
        <v>62.765333333333331</v>
      </c>
      <c r="P1232" s="8">
        <v>69.266666670000006</v>
      </c>
      <c r="Q1232" t="str">
        <f>LEFT(N1232,(SEARCH("/",N1232,1)-1))</f>
        <v>games</v>
      </c>
      <c r="R1232" t="str">
        <f>RIGHT(N1232, LEN(N1232) - (SEARCH("/",N1232,1)))</f>
        <v>video games</v>
      </c>
      <c r="S1232" s="12">
        <f>(((J1232/60)/60)/24)+DATE(1970,1,1)+(-5/24)</f>
        <v>41838.169560185182</v>
      </c>
      <c r="T1232" s="12">
        <f>(((I1232/60)/60)/24)+DATE(1970,1,1)+(-5/24)</f>
        <v>41893.169560185182</v>
      </c>
    </row>
    <row r="1233" spans="1:20" ht="48" x14ac:dyDescent="0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>E1233/D1233*100</f>
        <v>0</v>
      </c>
      <c r="P1233" s="8">
        <v>69.266666670000006</v>
      </c>
      <c r="Q1233" t="str">
        <f>LEFT(N1233,(SEARCH("/",N1233,1)-1))</f>
        <v>publishing</v>
      </c>
      <c r="R1233" t="str">
        <f>RIGHT(N1233, LEN(N1233) - (SEARCH("/",N1233,1)))</f>
        <v>fiction</v>
      </c>
      <c r="S1233" s="12">
        <f>(((J1233/60)/60)/24)+DATE(1970,1,1)+(-5/24)</f>
        <v>41838.266886574071</v>
      </c>
      <c r="T1233" s="12">
        <f>(((I1233/60)/60)/24)+DATE(1970,1,1)+(-5/24)</f>
        <v>41898.266886574071</v>
      </c>
    </row>
    <row r="1234" spans="1:20" ht="48" x14ac:dyDescent="0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>E1234/D1234*100</f>
        <v>0.5</v>
      </c>
      <c r="P1234" s="8">
        <v>69.266666670000006</v>
      </c>
      <c r="Q1234" t="str">
        <f>LEFT(N1234,(SEARCH("/",N1234,1)-1))</f>
        <v>publishing</v>
      </c>
      <c r="R1234" t="str">
        <f>RIGHT(N1234, LEN(N1234) - (SEARCH("/",N1234,1)))</f>
        <v>translations</v>
      </c>
      <c r="S1234" s="12">
        <f>(((J1234/60)/60)/24)+DATE(1970,1,1)+(-5/24)</f>
        <v>41838.32844907407</v>
      </c>
      <c r="T1234" s="12">
        <f>(((I1234/60)/60)/24)+DATE(1970,1,1)+(-5/24)</f>
        <v>41863.32844907407</v>
      </c>
    </row>
    <row r="1235" spans="1:20" ht="48" x14ac:dyDescent="0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>E1235/D1235*100</f>
        <v>4.0000000000000001E-3</v>
      </c>
      <c r="P1235" s="8">
        <v>69.266666670000006</v>
      </c>
      <c r="Q1235" t="str">
        <f>LEFT(N1235,(SEARCH("/",N1235,1)-1))</f>
        <v>technology</v>
      </c>
      <c r="R1235" t="str">
        <f>RIGHT(N1235, LEN(N1235) - (SEARCH("/",N1235,1)))</f>
        <v>wearables</v>
      </c>
      <c r="S1235" s="12">
        <f>(((J1235/60)/60)/24)+DATE(1970,1,1)+(-5/24)</f>
        <v>41838.623819444445</v>
      </c>
      <c r="T1235" s="12">
        <f>(((I1235/60)/60)/24)+DATE(1970,1,1)+(-5/24)</f>
        <v>41868.623819444445</v>
      </c>
    </row>
    <row r="1236" spans="1:20" ht="48" x14ac:dyDescent="0.2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>E1236/D1236*100</f>
        <v>0.20500000000000002</v>
      </c>
      <c r="P1236" s="8">
        <v>69.266666670000006</v>
      </c>
      <c r="Q1236" t="str">
        <f>LEFT(N1236,(SEARCH("/",N1236,1)-1))</f>
        <v>technology</v>
      </c>
      <c r="R1236" t="str">
        <f>RIGHT(N1236, LEN(N1236) - (SEARCH("/",N1236,1)))</f>
        <v>wearables</v>
      </c>
      <c r="S1236" s="12">
        <f>(((J1236/60)/60)/24)+DATE(1970,1,1)+(-5/24)</f>
        <v>41838.6321412037</v>
      </c>
      <c r="T1236" s="12">
        <f>(((I1236/60)/60)/24)+DATE(1970,1,1)+(-5/24)</f>
        <v>41883.6321412037</v>
      </c>
    </row>
    <row r="1237" spans="1:20" ht="48" x14ac:dyDescent="0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>E1237/D1237*100</f>
        <v>144.31375</v>
      </c>
      <c r="P1237" s="8">
        <v>69.266666670000006</v>
      </c>
      <c r="Q1237" t="str">
        <f>LEFT(N1237,(SEARCH("/",N1237,1)-1))</f>
        <v>food</v>
      </c>
      <c r="R1237" t="str">
        <f>RIGHT(N1237, LEN(N1237) - (SEARCH("/",N1237,1)))</f>
        <v>small batch</v>
      </c>
      <c r="S1237" s="12">
        <f>(((J1237/60)/60)/24)+DATE(1970,1,1)+(-5/24)</f>
        <v>41838.797337962962</v>
      </c>
      <c r="T1237" s="12">
        <f>(((I1237/60)/60)/24)+DATE(1970,1,1)+(-5/24)</f>
        <v>41868.797337962962</v>
      </c>
    </row>
    <row r="1238" spans="1:20" ht="32" x14ac:dyDescent="0.2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>E1238/D1238*100</f>
        <v>116.16666666666666</v>
      </c>
      <c r="P1238" s="8">
        <v>69.266666670000006</v>
      </c>
      <c r="Q1238" t="str">
        <f>LEFT(N1238,(SEARCH("/",N1238,1)-1))</f>
        <v>theater</v>
      </c>
      <c r="R1238" t="str">
        <f>RIGHT(N1238, LEN(N1238) - (SEARCH("/",N1238,1)))</f>
        <v>plays</v>
      </c>
      <c r="S1238" s="12">
        <f>(((J1238/60)/60)/24)+DATE(1970,1,1)+(-5/24)</f>
        <v>41838.967372685183</v>
      </c>
      <c r="T1238" s="12">
        <f>(((I1238/60)/60)/24)+DATE(1970,1,1)+(-5/24)</f>
        <v>41852.967372685183</v>
      </c>
    </row>
    <row r="1239" spans="1:20" ht="48" x14ac:dyDescent="0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>E1239/D1239*100</f>
        <v>28.9</v>
      </c>
      <c r="P1239" s="8">
        <v>69.266666670000006</v>
      </c>
      <c r="Q1239" t="str">
        <f>LEFT(N1239,(SEARCH("/",N1239,1)-1))</f>
        <v>photography</v>
      </c>
      <c r="R1239" t="str">
        <f>RIGHT(N1239, LEN(N1239) - (SEARCH("/",N1239,1)))</f>
        <v>nature</v>
      </c>
      <c r="S1239" s="12">
        <f>(((J1239/60)/60)/24)+DATE(1970,1,1)+(-5/24)</f>
        <v>41839.004618055551</v>
      </c>
      <c r="T1239" s="12">
        <f>(((I1239/60)/60)/24)+DATE(1970,1,1)+(-5/24)</f>
        <v>41899.004618055551</v>
      </c>
    </row>
    <row r="1240" spans="1:20" ht="48" x14ac:dyDescent="0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>E1240/D1240*100</f>
        <v>100</v>
      </c>
      <c r="P1240" s="8">
        <v>69.266666670000006</v>
      </c>
      <c r="Q1240" t="str">
        <f>LEFT(N1240,(SEARCH("/",N1240,1)-1))</f>
        <v>theater</v>
      </c>
      <c r="R1240" t="str">
        <f>RIGHT(N1240, LEN(N1240) - (SEARCH("/",N1240,1)))</f>
        <v>plays</v>
      </c>
      <c r="S1240" s="12">
        <f>(((J1240/60)/60)/24)+DATE(1970,1,1)+(-5/24)</f>
        <v>41839.522604166668</v>
      </c>
      <c r="T1240" s="12">
        <f>(((I1240/60)/60)/24)+DATE(1970,1,1)+(-5/24)</f>
        <v>41869.522604166668</v>
      </c>
    </row>
    <row r="1241" spans="1:20" ht="48" x14ac:dyDescent="0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>E1241/D1241*100</f>
        <v>1.9</v>
      </c>
      <c r="P1241" s="8">
        <v>69.266666670000006</v>
      </c>
      <c r="Q1241" t="str">
        <f>LEFT(N1241,(SEARCH("/",N1241,1)-1))</f>
        <v>publishing</v>
      </c>
      <c r="R1241" t="str">
        <f>RIGHT(N1241, LEN(N1241) - (SEARCH("/",N1241,1)))</f>
        <v>fiction</v>
      </c>
      <c r="S1241" s="12">
        <f>(((J1241/60)/60)/24)+DATE(1970,1,1)+(-5/24)</f>
        <v>41840.775208333333</v>
      </c>
      <c r="T1241" s="12">
        <f>(((I1241/60)/60)/24)+DATE(1970,1,1)+(-5/24)</f>
        <v>41885.775208333333</v>
      </c>
    </row>
    <row r="1242" spans="1:20" ht="48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>E1242/D1242*100</f>
        <v>101.53333333333335</v>
      </c>
      <c r="P1242" s="8">
        <v>69.266666670000006</v>
      </c>
      <c r="Q1242" t="str">
        <f>LEFT(N1242,(SEARCH("/",N1242,1)-1))</f>
        <v>theater</v>
      </c>
      <c r="R1242" t="str">
        <f>RIGHT(N1242, LEN(N1242) - (SEARCH("/",N1242,1)))</f>
        <v>plays</v>
      </c>
      <c r="S1242" s="12">
        <f>(((J1242/60)/60)/24)+DATE(1970,1,1)+(-5/24)</f>
        <v>41841.056562499994</v>
      </c>
      <c r="T1242" s="12">
        <f>(((I1242/60)/60)/24)+DATE(1970,1,1)+(-5/24)</f>
        <v>41863.999305555553</v>
      </c>
    </row>
    <row r="1243" spans="1:20" ht="48" x14ac:dyDescent="0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>E1243/D1243*100</f>
        <v>130.46153846153845</v>
      </c>
      <c r="P1243" s="8">
        <v>69.266666670000006</v>
      </c>
      <c r="Q1243" t="str">
        <f>LEFT(N1243,(SEARCH("/",N1243,1)-1))</f>
        <v>film &amp; video</v>
      </c>
      <c r="R1243" t="str">
        <f>RIGHT(N1243, LEN(N1243) - (SEARCH("/",N1243,1)))</f>
        <v>television</v>
      </c>
      <c r="S1243" s="12">
        <f>(((J1243/60)/60)/24)+DATE(1970,1,1)+(-5/24)</f>
        <v>41841.113437499997</v>
      </c>
      <c r="T1243" s="12">
        <f>(((I1243/60)/60)/24)+DATE(1970,1,1)+(-5/24)</f>
        <v>41856.113437499997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E1244/D1244*100</f>
        <v>4.8571428571428568</v>
      </c>
      <c r="P1244" s="8">
        <v>69.266666670000006</v>
      </c>
      <c r="Q1244" t="str">
        <f>LEFT(N1244,(SEARCH("/",N1244,1)-1))</f>
        <v>music</v>
      </c>
      <c r="R1244" t="str">
        <f>RIGHT(N1244, LEN(N1244) - (SEARCH("/",N1244,1)))</f>
        <v>faith</v>
      </c>
      <c r="S1244" s="12">
        <f>(((J1244/60)/60)/24)+DATE(1970,1,1)+(-5/24)</f>
        <v>41841.355486111104</v>
      </c>
      <c r="T1244" s="12">
        <f>(((I1244/60)/60)/24)+DATE(1970,1,1)+(-5/24)</f>
        <v>41882.610416666663</v>
      </c>
    </row>
    <row r="1245" spans="1:20" ht="48" x14ac:dyDescent="0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>E1245/D1245*100</f>
        <v>26.937422295897225</v>
      </c>
      <c r="P1245" s="8">
        <v>69.266666670000006</v>
      </c>
      <c r="Q1245" t="str">
        <f>LEFT(N1245,(SEARCH("/",N1245,1)-1))</f>
        <v>theater</v>
      </c>
      <c r="R1245" t="str">
        <f>RIGHT(N1245, LEN(N1245) - (SEARCH("/",N1245,1)))</f>
        <v>plays</v>
      </c>
      <c r="S1245" s="12">
        <f>(((J1245/60)/60)/24)+DATE(1970,1,1)+(-5/24)</f>
        <v>41841.44326388889</v>
      </c>
      <c r="T1245" s="12">
        <f>(((I1245/60)/60)/24)+DATE(1970,1,1)+(-5/24)</f>
        <v>41881.020833333328</v>
      </c>
    </row>
    <row r="1246" spans="1:20" ht="16" x14ac:dyDescent="0.2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>E1246/D1246*100</f>
        <v>0</v>
      </c>
      <c r="P1246" s="8">
        <v>69.266666670000006</v>
      </c>
      <c r="Q1246" t="str">
        <f>LEFT(N1246,(SEARCH("/",N1246,1)-1))</f>
        <v>food</v>
      </c>
      <c r="R1246" t="str">
        <f>RIGHT(N1246, LEN(N1246) - (SEARCH("/",N1246,1)))</f>
        <v>food trucks</v>
      </c>
      <c r="S1246" s="12">
        <f>(((J1246/60)/60)/24)+DATE(1970,1,1)+(-5/24)</f>
        <v>41841.473981481482</v>
      </c>
      <c r="T1246" s="12">
        <f>(((I1246/60)/60)/24)+DATE(1970,1,1)+(-5/24)</f>
        <v>41871.473981481482</v>
      </c>
    </row>
    <row r="1247" spans="1:20" ht="48" x14ac:dyDescent="0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>E1247/D1247*100</f>
        <v>0.53333333333333333</v>
      </c>
      <c r="P1247" s="8">
        <v>69.266666670000006</v>
      </c>
      <c r="Q1247" t="str">
        <f>LEFT(N1247,(SEARCH("/",N1247,1)-1))</f>
        <v>film &amp; video</v>
      </c>
      <c r="R1247" t="str">
        <f>RIGHT(N1247, LEN(N1247) - (SEARCH("/",N1247,1)))</f>
        <v>drama</v>
      </c>
      <c r="S1247" s="12">
        <f>(((J1247/60)/60)/24)+DATE(1970,1,1)+(-5/24)</f>
        <v>41841.554409722223</v>
      </c>
      <c r="T1247" s="12">
        <f>(((I1247/60)/60)/24)+DATE(1970,1,1)+(-5/24)</f>
        <v>41901.554409722223</v>
      </c>
    </row>
    <row r="1248" spans="1:20" ht="48" x14ac:dyDescent="0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>E1248/D1248*100</f>
        <v>214.6</v>
      </c>
      <c r="P1248" s="8">
        <v>69.266666670000006</v>
      </c>
      <c r="Q1248" t="str">
        <f>LEFT(N1248,(SEARCH("/",N1248,1)-1))</f>
        <v>theater</v>
      </c>
      <c r="R1248" t="str">
        <f>RIGHT(N1248, LEN(N1248) - (SEARCH("/",N1248,1)))</f>
        <v>plays</v>
      </c>
      <c r="S1248" s="12">
        <f>(((J1248/60)/60)/24)+DATE(1970,1,1)+(-5/24)</f>
        <v>41841.612152777772</v>
      </c>
      <c r="T1248" s="12">
        <f>(((I1248/60)/60)/24)+DATE(1970,1,1)+(-5/24)</f>
        <v>41882.625</v>
      </c>
    </row>
    <row r="1249" spans="1:20" ht="48" x14ac:dyDescent="0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>E1249/D1249*100</f>
        <v>105.84090909090908</v>
      </c>
      <c r="P1249" s="8">
        <v>69.266666670000006</v>
      </c>
      <c r="Q1249" t="str">
        <f>LEFT(N1249,(SEARCH("/",N1249,1)-1))</f>
        <v>theater</v>
      </c>
      <c r="R1249" t="str">
        <f>RIGHT(N1249, LEN(N1249) - (SEARCH("/",N1249,1)))</f>
        <v>spaces</v>
      </c>
      <c r="S1249" s="12">
        <f>(((J1249/60)/60)/24)+DATE(1970,1,1)+(-5/24)</f>
        <v>41841.641701388886</v>
      </c>
      <c r="T1249" s="12">
        <f>(((I1249/60)/60)/24)+DATE(1970,1,1)+(-5/24)</f>
        <v>41871.641701388886</v>
      </c>
    </row>
    <row r="1250" spans="1:20" ht="48" x14ac:dyDescent="0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>E1250/D1250*100</f>
        <v>3.25</v>
      </c>
      <c r="P1250" s="8">
        <v>69.266666670000006</v>
      </c>
      <c r="Q1250" t="str">
        <f>LEFT(N1250,(SEARCH("/",N1250,1)-1))</f>
        <v>music</v>
      </c>
      <c r="R1250" t="str">
        <f>RIGHT(N1250, LEN(N1250) - (SEARCH("/",N1250,1)))</f>
        <v>indie rock</v>
      </c>
      <c r="S1250" s="12">
        <f>(((J1250/60)/60)/24)+DATE(1970,1,1)+(-5/24)</f>
        <v>41841.823263888888</v>
      </c>
      <c r="T1250" s="12">
        <f>(((I1250/60)/60)/24)+DATE(1970,1,1)+(-5/24)</f>
        <v>41871.823263888888</v>
      </c>
    </row>
    <row r="1251" spans="1:20" ht="48" x14ac:dyDescent="0.2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>E1251/D1251*100</f>
        <v>0.02</v>
      </c>
      <c r="P1251" s="8">
        <v>69.266666670000006</v>
      </c>
      <c r="Q1251" t="str">
        <f>LEFT(N1251,(SEARCH("/",N1251,1)-1))</f>
        <v>theater</v>
      </c>
      <c r="R1251" t="str">
        <f>RIGHT(N1251, LEN(N1251) - (SEARCH("/",N1251,1)))</f>
        <v>plays</v>
      </c>
      <c r="S1251" s="12">
        <f>(((J1251/60)/60)/24)+DATE(1970,1,1)+(-5/24)</f>
        <v>41841.992928240739</v>
      </c>
      <c r="T1251" s="12">
        <f>(((I1251/60)/60)/24)+DATE(1970,1,1)+(-5/24)</f>
        <v>41871.992928240739</v>
      </c>
    </row>
    <row r="1252" spans="1:20" ht="48" x14ac:dyDescent="0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>E1252/D1252*100</f>
        <v>101.29975</v>
      </c>
      <c r="P1252" s="8">
        <v>69.266666670000006</v>
      </c>
      <c r="Q1252" t="str">
        <f>LEFT(N1252,(SEARCH("/",N1252,1)-1))</f>
        <v>film &amp; video</v>
      </c>
      <c r="R1252" t="str">
        <f>RIGHT(N1252, LEN(N1252) - (SEARCH("/",N1252,1)))</f>
        <v>television</v>
      </c>
      <c r="S1252" s="12">
        <f>(((J1252/60)/60)/24)+DATE(1970,1,1)+(-5/24)</f>
        <v>41842.084664351853</v>
      </c>
      <c r="T1252" s="12">
        <f>(((I1252/60)/60)/24)+DATE(1970,1,1)+(-5/24)</f>
        <v>41872.084664351853</v>
      </c>
    </row>
    <row r="1253" spans="1:20" ht="48" x14ac:dyDescent="0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>E1253/D1253*100</f>
        <v>120.24999999999999</v>
      </c>
      <c r="P1253" s="8">
        <v>69.266666670000006</v>
      </c>
      <c r="Q1253" t="str">
        <f>LEFT(N1253,(SEARCH("/",N1253,1)-1))</f>
        <v>theater</v>
      </c>
      <c r="R1253" t="str">
        <f>RIGHT(N1253, LEN(N1253) - (SEARCH("/",N1253,1)))</f>
        <v>plays</v>
      </c>
      <c r="S1253" s="12">
        <f>(((J1253/60)/60)/24)+DATE(1970,1,1)+(-5/24)</f>
        <v>41842.399259259255</v>
      </c>
      <c r="T1253" s="12">
        <f>(((I1253/60)/60)/24)+DATE(1970,1,1)+(-5/24)</f>
        <v>41864.708333333328</v>
      </c>
    </row>
    <row r="1254" spans="1:20" ht="48" x14ac:dyDescent="0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>E1254/D1254*100</f>
        <v>16.514285714285716</v>
      </c>
      <c r="P1254" s="8">
        <v>69.266666670000006</v>
      </c>
      <c r="Q1254" t="str">
        <f>LEFT(N1254,(SEARCH("/",N1254,1)-1))</f>
        <v>theater</v>
      </c>
      <c r="R1254" t="str">
        <f>RIGHT(N1254, LEN(N1254) - (SEARCH("/",N1254,1)))</f>
        <v>plays</v>
      </c>
      <c r="S1254" s="12">
        <f>(((J1254/60)/60)/24)+DATE(1970,1,1)+(-5/24)</f>
        <v>41842.620347222219</v>
      </c>
      <c r="T1254" s="12">
        <f>(((I1254/60)/60)/24)+DATE(1970,1,1)+(-5/24)</f>
        <v>41882.619317129625</v>
      </c>
    </row>
    <row r="1255" spans="1:20" ht="32" x14ac:dyDescent="0.2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>E1255/D1255*100</f>
        <v>526.09431428571429</v>
      </c>
      <c r="P1255" s="8">
        <v>69.266666670000006</v>
      </c>
      <c r="Q1255" t="str">
        <f>LEFT(N1255,(SEARCH("/",N1255,1)-1))</f>
        <v>food</v>
      </c>
      <c r="R1255" t="str">
        <f>RIGHT(N1255, LEN(N1255) - (SEARCH("/",N1255,1)))</f>
        <v>small batch</v>
      </c>
      <c r="S1255" s="12">
        <f>(((J1255/60)/60)/24)+DATE(1970,1,1)+(-5/24)</f>
        <v>41842.708796296298</v>
      </c>
      <c r="T1255" s="12">
        <f>(((I1255/60)/60)/24)+DATE(1970,1,1)+(-5/24)</f>
        <v>41877.708796296298</v>
      </c>
    </row>
    <row r="1256" spans="1:20" ht="48" x14ac:dyDescent="0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>E1256/D1256*100</f>
        <v>0</v>
      </c>
      <c r="P1256" s="8">
        <v>69.266666670000006</v>
      </c>
      <c r="Q1256" t="str">
        <f>LEFT(N1256,(SEARCH("/",N1256,1)-1))</f>
        <v>food</v>
      </c>
      <c r="R1256" t="str">
        <f>RIGHT(N1256, LEN(N1256) - (SEARCH("/",N1256,1)))</f>
        <v>food trucks</v>
      </c>
      <c r="S1256" s="12">
        <f>(((J1256/60)/60)/24)+DATE(1970,1,1)+(-5/24)</f>
        <v>41842.772546296292</v>
      </c>
      <c r="T1256" s="12">
        <f>(((I1256/60)/60)/24)+DATE(1970,1,1)+(-5/24)</f>
        <v>41872.772546296292</v>
      </c>
    </row>
    <row r="1257" spans="1:20" ht="48" x14ac:dyDescent="0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>E1257/D1257*100</f>
        <v>132.70650000000001</v>
      </c>
      <c r="P1257" s="8">
        <v>69.266666670000006</v>
      </c>
      <c r="Q1257" t="str">
        <f>LEFT(N1257,(SEARCH("/",N1257,1)-1))</f>
        <v>theater</v>
      </c>
      <c r="R1257" t="str">
        <f>RIGHT(N1257, LEN(N1257) - (SEARCH("/",N1257,1)))</f>
        <v>spaces</v>
      </c>
      <c r="S1257" s="12">
        <f>(((J1257/60)/60)/24)+DATE(1970,1,1)+(-5/24)</f>
        <v>41842.947395833333</v>
      </c>
      <c r="T1257" s="12">
        <f>(((I1257/60)/60)/24)+DATE(1970,1,1)+(-5/24)</f>
        <v>41872.947395833333</v>
      </c>
    </row>
    <row r="1258" spans="1:20" ht="48" x14ac:dyDescent="0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>E1258/D1258*100</f>
        <v>0</v>
      </c>
      <c r="P1258" s="8">
        <v>69.266666670000006</v>
      </c>
      <c r="Q1258" t="str">
        <f>LEFT(N1258,(SEARCH("/",N1258,1)-1))</f>
        <v>theater</v>
      </c>
      <c r="R1258" t="str">
        <f>RIGHT(N1258, LEN(N1258) - (SEARCH("/",N1258,1)))</f>
        <v>spaces</v>
      </c>
      <c r="S1258" s="12">
        <f>(((J1258/60)/60)/24)+DATE(1970,1,1)+(-5/24)</f>
        <v>41843.42418981481</v>
      </c>
      <c r="T1258" s="12">
        <f>(((I1258/60)/60)/24)+DATE(1970,1,1)+(-5/24)</f>
        <v>41903.42418981481</v>
      </c>
    </row>
    <row r="1259" spans="1:20" ht="48" x14ac:dyDescent="0.2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>E1259/D1259*100</f>
        <v>200.15333333333331</v>
      </c>
      <c r="P1259" s="8">
        <v>69.266666670000006</v>
      </c>
      <c r="Q1259" t="str">
        <f>LEFT(N1259,(SEARCH("/",N1259,1)-1))</f>
        <v>music</v>
      </c>
      <c r="R1259" t="str">
        <f>RIGHT(N1259, LEN(N1259) - (SEARCH("/",N1259,1)))</f>
        <v>rock</v>
      </c>
      <c r="S1259" s="12">
        <f>(((J1259/60)/60)/24)+DATE(1970,1,1)+(-5/24)</f>
        <v>41843.434386574074</v>
      </c>
      <c r="T1259" s="12">
        <f>(((I1259/60)/60)/24)+DATE(1970,1,1)+(-5/24)</f>
        <v>41888.434386574074</v>
      </c>
    </row>
    <row r="1260" spans="1:20" ht="48" x14ac:dyDescent="0.2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>E1260/D1260*100</f>
        <v>0.2</v>
      </c>
      <c r="P1260" s="8">
        <v>69.266666670000006</v>
      </c>
      <c r="Q1260" t="str">
        <f>LEFT(N1260,(SEARCH("/",N1260,1)-1))</f>
        <v>theater</v>
      </c>
      <c r="R1260" t="str">
        <f>RIGHT(N1260, LEN(N1260) - (SEARCH("/",N1260,1)))</f>
        <v>plays</v>
      </c>
      <c r="S1260" s="12">
        <f>(((J1260/60)/60)/24)+DATE(1970,1,1)+(-5/24)</f>
        <v>41843.456284722219</v>
      </c>
      <c r="T1260" s="12">
        <f>(((I1260/60)/60)/24)+DATE(1970,1,1)+(-5/24)</f>
        <v>41855.458333333328</v>
      </c>
    </row>
    <row r="1261" spans="1:20" ht="48" x14ac:dyDescent="0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>E1261/D1261*100</f>
        <v>0.16666666666666669</v>
      </c>
      <c r="P1261" s="8">
        <v>69.266666670000006</v>
      </c>
      <c r="Q1261" t="str">
        <f>LEFT(N1261,(SEARCH("/",N1261,1)-1))</f>
        <v>games</v>
      </c>
      <c r="R1261" t="str">
        <f>RIGHT(N1261, LEN(N1261) - (SEARCH("/",N1261,1)))</f>
        <v>video games</v>
      </c>
      <c r="S1261" s="12">
        <f>(((J1261/60)/60)/24)+DATE(1970,1,1)+(-5/24)</f>
        <v>41843.564456018517</v>
      </c>
      <c r="T1261" s="12">
        <f>(((I1261/60)/60)/24)+DATE(1970,1,1)+(-5/24)</f>
        <v>41903.564456018517</v>
      </c>
    </row>
    <row r="1262" spans="1:20" ht="48" x14ac:dyDescent="0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>E1262/D1262*100</f>
        <v>1.25</v>
      </c>
      <c r="P1262" s="8">
        <v>69.266666670000006</v>
      </c>
      <c r="Q1262" t="str">
        <f>LEFT(N1262,(SEARCH("/",N1262,1)-1))</f>
        <v>theater</v>
      </c>
      <c r="R1262" t="str">
        <f>RIGHT(N1262, LEN(N1262) - (SEARCH("/",N1262,1)))</f>
        <v>plays</v>
      </c>
      <c r="S1262" s="12">
        <f>(((J1262/60)/60)/24)+DATE(1970,1,1)+(-5/24)</f>
        <v>41843.566678240735</v>
      </c>
      <c r="T1262" s="12">
        <f>(((I1262/60)/60)/24)+DATE(1970,1,1)+(-5/24)</f>
        <v>41863.566678240735</v>
      </c>
    </row>
    <row r="1263" spans="1:20" ht="48" x14ac:dyDescent="0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>E1263/D1263*100</f>
        <v>25.030188679245285</v>
      </c>
      <c r="P1263" s="8">
        <v>69.266666670000006</v>
      </c>
      <c r="Q1263" t="str">
        <f>LEFT(N1263,(SEARCH("/",N1263,1)-1))</f>
        <v>theater</v>
      </c>
      <c r="R1263" t="str">
        <f>RIGHT(N1263, LEN(N1263) - (SEARCH("/",N1263,1)))</f>
        <v>spaces</v>
      </c>
      <c r="S1263" s="12">
        <f>(((J1263/60)/60)/24)+DATE(1970,1,1)+(-5/24)</f>
        <v>41843.916782407403</v>
      </c>
      <c r="T1263" s="12">
        <f>(((I1263/60)/60)/24)+DATE(1970,1,1)+(-5/24)</f>
        <v>41878.916782407403</v>
      </c>
    </row>
    <row r="1264" spans="1:20" ht="48" x14ac:dyDescent="0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>E1264/D1264*100</f>
        <v>218.6</v>
      </c>
      <c r="P1264" s="8">
        <v>69.266666670000006</v>
      </c>
      <c r="Q1264" t="str">
        <f>LEFT(N1264,(SEARCH("/",N1264,1)-1))</f>
        <v>technology</v>
      </c>
      <c r="R1264" t="str">
        <f>RIGHT(N1264, LEN(N1264) - (SEARCH("/",N1264,1)))</f>
        <v>hardware</v>
      </c>
      <c r="S1264" s="12">
        <f>(((J1264/60)/60)/24)+DATE(1970,1,1)+(-5/24)</f>
        <v>41844.563460648147</v>
      </c>
      <c r="T1264" s="12">
        <f>(((I1264/60)/60)/24)+DATE(1970,1,1)+(-5/24)</f>
        <v>41874.563460648147</v>
      </c>
    </row>
    <row r="1265" spans="1:20" ht="48" x14ac:dyDescent="0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>E1265/D1265*100</f>
        <v>2.6599999999999997</v>
      </c>
      <c r="P1265" s="8">
        <v>69.266666670000006</v>
      </c>
      <c r="Q1265" t="str">
        <f>LEFT(N1265,(SEARCH("/",N1265,1)-1))</f>
        <v>journalism</v>
      </c>
      <c r="R1265" t="str">
        <f>RIGHT(N1265, LEN(N1265) - (SEARCH("/",N1265,1)))</f>
        <v>audio</v>
      </c>
      <c r="S1265" s="12">
        <f>(((J1265/60)/60)/24)+DATE(1970,1,1)+(-5/24)</f>
        <v>41844.666087962964</v>
      </c>
      <c r="T1265" s="12">
        <f>(((I1265/60)/60)/24)+DATE(1970,1,1)+(-5/24)</f>
        <v>41874.666087962964</v>
      </c>
    </row>
    <row r="1266" spans="1:20" ht="48" x14ac:dyDescent="0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>E1266/D1266*100</f>
        <v>17.625</v>
      </c>
      <c r="P1266" s="8">
        <v>69.266666670000006</v>
      </c>
      <c r="Q1266" t="str">
        <f>LEFT(N1266,(SEARCH("/",N1266,1)-1))</f>
        <v>film &amp; video</v>
      </c>
      <c r="R1266" t="str">
        <f>RIGHT(N1266, LEN(N1266) - (SEARCH("/",N1266,1)))</f>
        <v>animation</v>
      </c>
      <c r="S1266" s="12">
        <f>(((J1266/60)/60)/24)+DATE(1970,1,1)+(-5/24)</f>
        <v>41844.714328703703</v>
      </c>
      <c r="T1266" s="12">
        <f>(((I1266/60)/60)/24)+DATE(1970,1,1)+(-5/24)</f>
        <v>41874.714328703703</v>
      </c>
    </row>
    <row r="1267" spans="1:20" ht="48" x14ac:dyDescent="0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>E1267/D1267*100</f>
        <v>102.875</v>
      </c>
      <c r="P1267" s="8">
        <v>69.266666670000006</v>
      </c>
      <c r="Q1267" t="str">
        <f>LEFT(N1267,(SEARCH("/",N1267,1)-1))</f>
        <v>theater</v>
      </c>
      <c r="R1267" t="str">
        <f>RIGHT(N1267, LEN(N1267) - (SEARCH("/",N1267,1)))</f>
        <v>musical</v>
      </c>
      <c r="S1267" s="12">
        <f>(((J1267/60)/60)/24)+DATE(1970,1,1)+(-5/24)</f>
        <v>41845.60083333333</v>
      </c>
      <c r="T1267" s="12">
        <f>(((I1267/60)/60)/24)+DATE(1970,1,1)+(-5/24)</f>
        <v>41878.833333333328</v>
      </c>
    </row>
    <row r="1268" spans="1:20" ht="16" x14ac:dyDescent="0.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>E1268/D1268*100</f>
        <v>8.3333333333333343E-2</v>
      </c>
      <c r="P1268" s="8">
        <v>69.266666670000006</v>
      </c>
      <c r="Q1268" t="str">
        <f>LEFT(N1268,(SEARCH("/",N1268,1)-1))</f>
        <v>games</v>
      </c>
      <c r="R1268" t="str">
        <f>RIGHT(N1268, LEN(N1268) - (SEARCH("/",N1268,1)))</f>
        <v>video games</v>
      </c>
      <c r="S1268" s="12">
        <f>(((J1268/60)/60)/24)+DATE(1970,1,1)+(-5/24)</f>
        <v>41845.658460648148</v>
      </c>
      <c r="T1268" s="12">
        <f>(((I1268/60)/60)/24)+DATE(1970,1,1)+(-5/24)</f>
        <v>41875.658460648148</v>
      </c>
    </row>
    <row r="1269" spans="1:20" ht="48" x14ac:dyDescent="0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>E1269/D1269*100</f>
        <v>10.181818181818182</v>
      </c>
      <c r="P1269" s="8">
        <v>69.266666670000006</v>
      </c>
      <c r="Q1269" t="str">
        <f>LEFT(N1269,(SEARCH("/",N1269,1)-1))</f>
        <v>music</v>
      </c>
      <c r="R1269" t="str">
        <f>RIGHT(N1269, LEN(N1269) - (SEARCH("/",N1269,1)))</f>
        <v>faith</v>
      </c>
      <c r="S1269" s="12">
        <f>(((J1269/60)/60)/24)+DATE(1970,1,1)+(-5/24)</f>
        <v>41845.759826388887</v>
      </c>
      <c r="T1269" s="12">
        <f>(((I1269/60)/60)/24)+DATE(1970,1,1)+(-5/24)</f>
        <v>41875.759826388887</v>
      </c>
    </row>
    <row r="1270" spans="1:20" ht="48" x14ac:dyDescent="0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>E1270/D1270*100</f>
        <v>134.44929411764704</v>
      </c>
      <c r="P1270" s="8">
        <v>69.266666670000006</v>
      </c>
      <c r="Q1270" t="str">
        <f>LEFT(N1270,(SEARCH("/",N1270,1)-1))</f>
        <v>games</v>
      </c>
      <c r="R1270" t="str">
        <f>RIGHT(N1270, LEN(N1270) - (SEARCH("/",N1270,1)))</f>
        <v>tabletop games</v>
      </c>
      <c r="S1270" s="12">
        <f>(((J1270/60)/60)/24)+DATE(1970,1,1)+(-5/24)</f>
        <v>41846.137465277774</v>
      </c>
      <c r="T1270" s="12">
        <f>(((I1270/60)/60)/24)+DATE(1970,1,1)+(-5/24)</f>
        <v>41867.137465277774</v>
      </c>
    </row>
    <row r="1271" spans="1:20" ht="48" x14ac:dyDescent="0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>E1271/D1271*100</f>
        <v>101.82500000000002</v>
      </c>
      <c r="P1271" s="8">
        <v>69.266666670000006</v>
      </c>
      <c r="Q1271" t="str">
        <f>LEFT(N1271,(SEARCH("/",N1271,1)-1))</f>
        <v>theater</v>
      </c>
      <c r="R1271" t="str">
        <f>RIGHT(N1271, LEN(N1271) - (SEARCH("/",N1271,1)))</f>
        <v>plays</v>
      </c>
      <c r="S1271" s="12">
        <f>(((J1271/60)/60)/24)+DATE(1970,1,1)+(-5/24)</f>
        <v>41846.458993055552</v>
      </c>
      <c r="T1271" s="12">
        <f>(((I1271/60)/60)/24)+DATE(1970,1,1)+(-5/24)</f>
        <v>41867.458993055552</v>
      </c>
    </row>
    <row r="1272" spans="1:20" ht="64" x14ac:dyDescent="0.2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>E1272/D1272*100</f>
        <v>25.545454545454543</v>
      </c>
      <c r="P1272" s="8">
        <v>69.266666670000006</v>
      </c>
      <c r="Q1272" t="str">
        <f>LEFT(N1272,(SEARCH("/",N1272,1)-1))</f>
        <v>publishing</v>
      </c>
      <c r="R1272" t="str">
        <f>RIGHT(N1272, LEN(N1272) - (SEARCH("/",N1272,1)))</f>
        <v>children's books</v>
      </c>
      <c r="S1272" s="12">
        <f>(((J1272/60)/60)/24)+DATE(1970,1,1)+(-5/24)</f>
        <v>41846.769745370366</v>
      </c>
      <c r="T1272" s="12">
        <f>(((I1272/60)/60)/24)+DATE(1970,1,1)+(-5/24)</f>
        <v>41876.769745370366</v>
      </c>
    </row>
    <row r="1273" spans="1:20" ht="48" x14ac:dyDescent="0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>E1273/D1273*100</f>
        <v>0</v>
      </c>
      <c r="P1273" s="8">
        <v>69.266666670000006</v>
      </c>
      <c r="Q1273" t="str">
        <f>LEFT(N1273,(SEARCH("/",N1273,1)-1))</f>
        <v>photography</v>
      </c>
      <c r="R1273" t="str">
        <f>RIGHT(N1273, LEN(N1273) - (SEARCH("/",N1273,1)))</f>
        <v>people</v>
      </c>
      <c r="S1273" s="12">
        <f>(((J1273/60)/60)/24)+DATE(1970,1,1)+(-5/24)</f>
        <v>41847.722361111111</v>
      </c>
      <c r="T1273" s="12">
        <f>(((I1273/60)/60)/24)+DATE(1970,1,1)+(-5/24)</f>
        <v>41877.722361111111</v>
      </c>
    </row>
    <row r="1274" spans="1:20" ht="32" x14ac:dyDescent="0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>E1274/D1274*100</f>
        <v>361.2</v>
      </c>
      <c r="P1274" s="8">
        <v>69.266666670000006</v>
      </c>
      <c r="Q1274" t="str">
        <f>LEFT(N1274,(SEARCH("/",N1274,1)-1))</f>
        <v>technology</v>
      </c>
      <c r="R1274" t="str">
        <f>RIGHT(N1274, LEN(N1274) - (SEARCH("/",N1274,1)))</f>
        <v>hardware</v>
      </c>
      <c r="S1274" s="12">
        <f>(((J1274/60)/60)/24)+DATE(1970,1,1)+(-5/24)</f>
        <v>41847.813437500001</v>
      </c>
      <c r="T1274" s="12">
        <f>(((I1274/60)/60)/24)+DATE(1970,1,1)+(-5/24)</f>
        <v>41877.813437500001</v>
      </c>
    </row>
    <row r="1275" spans="1:20" ht="32" x14ac:dyDescent="0.2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>E1275/D1275*100</f>
        <v>0.66666666666666674</v>
      </c>
      <c r="P1275" s="8">
        <v>69.266666670000006</v>
      </c>
      <c r="Q1275" t="str">
        <f>LEFT(N1275,(SEARCH("/",N1275,1)-1))</f>
        <v>theater</v>
      </c>
      <c r="R1275" t="str">
        <f>RIGHT(N1275, LEN(N1275) - (SEARCH("/",N1275,1)))</f>
        <v>spaces</v>
      </c>
      <c r="S1275" s="12">
        <f>(((J1275/60)/60)/24)+DATE(1970,1,1)+(-5/24)</f>
        <v>41848.471469907403</v>
      </c>
      <c r="T1275" s="12">
        <f>(((I1275/60)/60)/24)+DATE(1970,1,1)+(-5/24)</f>
        <v>41908.471469907403</v>
      </c>
    </row>
    <row r="1276" spans="1:20" ht="48" x14ac:dyDescent="0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>E1276/D1276*100</f>
        <v>0.25</v>
      </c>
      <c r="P1276" s="8">
        <v>69.266666670000006</v>
      </c>
      <c r="Q1276" t="str">
        <f>LEFT(N1276,(SEARCH("/",N1276,1)-1))</f>
        <v>theater</v>
      </c>
      <c r="R1276" t="str">
        <f>RIGHT(N1276, LEN(N1276) - (SEARCH("/",N1276,1)))</f>
        <v>plays</v>
      </c>
      <c r="S1276" s="12">
        <f>(((J1276/60)/60)/24)+DATE(1970,1,1)+(-5/24)</f>
        <v>41848.564594907402</v>
      </c>
      <c r="T1276" s="12">
        <f>(((I1276/60)/60)/24)+DATE(1970,1,1)+(-5/24)</f>
        <v>41877.477777777778</v>
      </c>
    </row>
    <row r="1277" spans="1:20" ht="32" x14ac:dyDescent="0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>E1277/D1277*100</f>
        <v>2.5999999999999999E-2</v>
      </c>
      <c r="P1277" s="8">
        <v>69.266666670000006</v>
      </c>
      <c r="Q1277" t="str">
        <f>LEFT(N1277,(SEARCH("/",N1277,1)-1))</f>
        <v>theater</v>
      </c>
      <c r="R1277" t="str">
        <f>RIGHT(N1277, LEN(N1277) - (SEARCH("/",N1277,1)))</f>
        <v>plays</v>
      </c>
      <c r="S1277" s="12">
        <f>(((J1277/60)/60)/24)+DATE(1970,1,1)+(-5/24)</f>
        <v>41848.631689814814</v>
      </c>
      <c r="T1277" s="12">
        <f>(((I1277/60)/60)/24)+DATE(1970,1,1)+(-5/24)</f>
        <v>41883.631689814814</v>
      </c>
    </row>
    <row r="1278" spans="1:20" ht="48" x14ac:dyDescent="0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>E1278/D1278*100</f>
        <v>100</v>
      </c>
      <c r="P1278" s="8">
        <v>69.266666670000006</v>
      </c>
      <c r="Q1278" t="str">
        <f>LEFT(N1278,(SEARCH("/",N1278,1)-1))</f>
        <v>theater</v>
      </c>
      <c r="R1278" t="str">
        <f>RIGHT(N1278, LEN(N1278) - (SEARCH("/",N1278,1)))</f>
        <v>plays</v>
      </c>
      <c r="S1278" s="12">
        <f>(((J1278/60)/60)/24)+DATE(1970,1,1)+(-5/24)</f>
        <v>41848.657824074071</v>
      </c>
      <c r="T1278" s="12">
        <f>(((I1278/60)/60)/24)+DATE(1970,1,1)+(-5/24)</f>
        <v>41868.007638888885</v>
      </c>
    </row>
    <row r="1279" spans="1:20" ht="48" x14ac:dyDescent="0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>E1279/D1279*100</f>
        <v>0</v>
      </c>
      <c r="P1279" s="8">
        <v>69.266666670000006</v>
      </c>
      <c r="Q1279" t="str">
        <f>LEFT(N1279,(SEARCH("/",N1279,1)-1))</f>
        <v>technology</v>
      </c>
      <c r="R1279" t="str">
        <f>RIGHT(N1279, LEN(N1279) - (SEARCH("/",N1279,1)))</f>
        <v>web</v>
      </c>
      <c r="S1279" s="12">
        <f>(((J1279/60)/60)/24)+DATE(1970,1,1)+(-5/24)</f>
        <v>41848.827037037037</v>
      </c>
      <c r="T1279" s="12">
        <f>(((I1279/60)/60)/24)+DATE(1970,1,1)+(-5/24)</f>
        <v>41878.827037037037</v>
      </c>
    </row>
    <row r="1280" spans="1:20" ht="48" x14ac:dyDescent="0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>E1280/D1280*100</f>
        <v>3.74</v>
      </c>
      <c r="P1280" s="8">
        <v>69.266666670000006</v>
      </c>
      <c r="Q1280" t="str">
        <f>LEFT(N1280,(SEARCH("/",N1280,1)-1))</f>
        <v>photography</v>
      </c>
      <c r="R1280" t="str">
        <f>RIGHT(N1280, LEN(N1280) - (SEARCH("/",N1280,1)))</f>
        <v>photobooks</v>
      </c>
      <c r="S1280" s="12">
        <f>(((J1280/60)/60)/24)+DATE(1970,1,1)+(-5/24)</f>
        <v>41849.352361111109</v>
      </c>
      <c r="T1280" s="12">
        <f>(((I1280/60)/60)/24)+DATE(1970,1,1)+(-5/24)</f>
        <v>41909.352361111109</v>
      </c>
    </row>
    <row r="1281" spans="1:20" ht="48" x14ac:dyDescent="0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>E1281/D1281*100</f>
        <v>2E-3</v>
      </c>
      <c r="P1281" s="8">
        <v>69.266666670000006</v>
      </c>
      <c r="Q1281" t="str">
        <f>LEFT(N1281,(SEARCH("/",N1281,1)-1))</f>
        <v>theater</v>
      </c>
      <c r="R1281" t="str">
        <f>RIGHT(N1281, LEN(N1281) - (SEARCH("/",N1281,1)))</f>
        <v>musical</v>
      </c>
      <c r="S1281" s="12">
        <f>(((J1281/60)/60)/24)+DATE(1970,1,1)+(-5/24)</f>
        <v>41849.678703703699</v>
      </c>
      <c r="T1281" s="12">
        <f>(((I1281/60)/60)/24)+DATE(1970,1,1)+(-5/24)</f>
        <v>41909.678703703699</v>
      </c>
    </row>
    <row r="1282" spans="1:20" ht="48" x14ac:dyDescent="0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>E1282/D1282*100</f>
        <v>0</v>
      </c>
      <c r="P1282" s="8">
        <v>69.266666670000006</v>
      </c>
      <c r="Q1282" t="str">
        <f>LEFT(N1282,(SEARCH("/",N1282,1)-1))</f>
        <v>journalism</v>
      </c>
      <c r="R1282" t="str">
        <f>RIGHT(N1282, LEN(N1282) - (SEARCH("/",N1282,1)))</f>
        <v>audio</v>
      </c>
      <c r="S1282" s="12">
        <f>(((J1282/60)/60)/24)+DATE(1970,1,1)+(-5/24)</f>
        <v>41849.805844907409</v>
      </c>
      <c r="T1282" s="12">
        <f>(((I1282/60)/60)/24)+DATE(1970,1,1)+(-5/24)</f>
        <v>41877.805844907409</v>
      </c>
    </row>
    <row r="1283" spans="1:20" ht="48" x14ac:dyDescent="0.2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>E1283/D1283*100</f>
        <v>100</v>
      </c>
      <c r="P1283" s="8">
        <v>69.266666670000006</v>
      </c>
      <c r="Q1283" t="str">
        <f>LEFT(N1283,(SEARCH("/",N1283,1)-1))</f>
        <v>theater</v>
      </c>
      <c r="R1283" t="str">
        <f>RIGHT(N1283, LEN(N1283) - (SEARCH("/",N1283,1)))</f>
        <v>plays</v>
      </c>
      <c r="S1283" s="12">
        <f>(((J1283/60)/60)/24)+DATE(1970,1,1)+(-5/24)</f>
        <v>41850.192604166667</v>
      </c>
      <c r="T1283" s="12">
        <f>(((I1283/60)/60)/24)+DATE(1970,1,1)+(-5/24)</f>
        <v>41895.192604166667</v>
      </c>
    </row>
    <row r="1284" spans="1:20" ht="48" x14ac:dyDescent="0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>E1284/D1284*100</f>
        <v>26.700000000000003</v>
      </c>
      <c r="P1284" s="8">
        <v>69.266666670000006</v>
      </c>
      <c r="Q1284" t="str">
        <f>LEFT(N1284,(SEARCH("/",N1284,1)-1))</f>
        <v>publishing</v>
      </c>
      <c r="R1284" t="str">
        <f>RIGHT(N1284, LEN(N1284) - (SEARCH("/",N1284,1)))</f>
        <v>children's books</v>
      </c>
      <c r="S1284" s="12">
        <f>(((J1284/60)/60)/24)+DATE(1970,1,1)+(-5/24)</f>
        <v>41850.57304398148</v>
      </c>
      <c r="T1284" s="12">
        <f>(((I1284/60)/60)/24)+DATE(1970,1,1)+(-5/24)</f>
        <v>41880.57304398148</v>
      </c>
    </row>
    <row r="1285" spans="1:20" ht="48" x14ac:dyDescent="0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>E1285/D1285*100</f>
        <v>38.066666666666663</v>
      </c>
      <c r="P1285" s="8">
        <v>69.266666670000006</v>
      </c>
      <c r="Q1285" t="str">
        <f>LEFT(N1285,(SEARCH("/",N1285,1)-1))</f>
        <v>theater</v>
      </c>
      <c r="R1285" t="str">
        <f>RIGHT(N1285, LEN(N1285) - (SEARCH("/",N1285,1)))</f>
        <v>plays</v>
      </c>
      <c r="S1285" s="12">
        <f>(((J1285/60)/60)/24)+DATE(1970,1,1)+(-5/24)</f>
        <v>41850.654918981476</v>
      </c>
      <c r="T1285" s="12">
        <f>(((I1285/60)/60)/24)+DATE(1970,1,1)+(-5/24)</f>
        <v>41880.654918981476</v>
      </c>
    </row>
    <row r="1286" spans="1:20" ht="48" x14ac:dyDescent="0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>E1286/D1286*100</f>
        <v>101.44444444444444</v>
      </c>
      <c r="P1286" s="8">
        <v>69.266666670000006</v>
      </c>
      <c r="Q1286" t="str">
        <f>LEFT(N1286,(SEARCH("/",N1286,1)-1))</f>
        <v>theater</v>
      </c>
      <c r="R1286" t="str">
        <f>RIGHT(N1286, LEN(N1286) - (SEARCH("/",N1286,1)))</f>
        <v>plays</v>
      </c>
      <c r="S1286" s="12">
        <f>(((J1286/60)/60)/24)+DATE(1970,1,1)+(-5/24)</f>
        <v>41850.991817129623</v>
      </c>
      <c r="T1286" s="12">
        <f>(((I1286/60)/60)/24)+DATE(1970,1,1)+(-5/24)</f>
        <v>41880.991817129623</v>
      </c>
    </row>
    <row r="1287" spans="1:20" ht="48" x14ac:dyDescent="0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>E1287/D1287*100</f>
        <v>105.89999999999999</v>
      </c>
      <c r="P1287" s="8">
        <v>69.266666670000006</v>
      </c>
      <c r="Q1287" t="str">
        <f>LEFT(N1287,(SEARCH("/",N1287,1)-1))</f>
        <v>theater</v>
      </c>
      <c r="R1287" t="str">
        <f>RIGHT(N1287, LEN(N1287) - (SEARCH("/",N1287,1)))</f>
        <v>plays</v>
      </c>
      <c r="S1287" s="12">
        <f>(((J1287/60)/60)/24)+DATE(1970,1,1)+(-5/24)</f>
        <v>41851.333252314813</v>
      </c>
      <c r="T1287" s="12">
        <f>(((I1287/60)/60)/24)+DATE(1970,1,1)+(-5/24)</f>
        <v>41872.477777777778</v>
      </c>
    </row>
    <row r="1288" spans="1:20" ht="48" x14ac:dyDescent="0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>E1288/D1288*100</f>
        <v>0</v>
      </c>
      <c r="P1288" s="8">
        <v>69.266666670000006</v>
      </c>
      <c r="Q1288" t="str">
        <f>LEFT(N1288,(SEARCH("/",N1288,1)-1))</f>
        <v>theater</v>
      </c>
      <c r="R1288" t="str">
        <f>RIGHT(N1288, LEN(N1288) - (SEARCH("/",N1288,1)))</f>
        <v>spaces</v>
      </c>
      <c r="S1288" s="12">
        <f>(((J1288/60)/60)/24)+DATE(1970,1,1)+(-5/24)</f>
        <v>41851.428055555552</v>
      </c>
      <c r="T1288" s="12">
        <f>(((I1288/60)/60)/24)+DATE(1970,1,1)+(-5/24)</f>
        <v>41911.428055555552</v>
      </c>
    </row>
    <row r="1289" spans="1:20" ht="48" x14ac:dyDescent="0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>E1289/D1289*100</f>
        <v>1.5384615384615385</v>
      </c>
      <c r="P1289" s="8">
        <v>69.266666670000006</v>
      </c>
      <c r="Q1289" t="str">
        <f>LEFT(N1289,(SEARCH("/",N1289,1)-1))</f>
        <v>journalism</v>
      </c>
      <c r="R1289" t="str">
        <f>RIGHT(N1289, LEN(N1289) - (SEARCH("/",N1289,1)))</f>
        <v>audio</v>
      </c>
      <c r="S1289" s="12">
        <f>(((J1289/60)/60)/24)+DATE(1970,1,1)+(-5/24)</f>
        <v>41851.487824074073</v>
      </c>
      <c r="T1289" s="12">
        <f>(((I1289/60)/60)/24)+DATE(1970,1,1)+(-5/24)</f>
        <v>41894.208333333328</v>
      </c>
    </row>
    <row r="1290" spans="1:20" ht="48" x14ac:dyDescent="0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>E1290/D1290*100</f>
        <v>3.8860103626943006</v>
      </c>
      <c r="P1290" s="8">
        <v>69.266666670000006</v>
      </c>
      <c r="Q1290" t="str">
        <f>LEFT(N1290,(SEARCH("/",N1290,1)-1))</f>
        <v>theater</v>
      </c>
      <c r="R1290" t="str">
        <f>RIGHT(N1290, LEN(N1290) - (SEARCH("/",N1290,1)))</f>
        <v>plays</v>
      </c>
      <c r="S1290" s="12">
        <f>(((J1290/60)/60)/24)+DATE(1970,1,1)+(-5/24)</f>
        <v>41851.492592592593</v>
      </c>
      <c r="T1290" s="12">
        <f>(((I1290/60)/60)/24)+DATE(1970,1,1)+(-5/24)</f>
        <v>41891.492592592593</v>
      </c>
    </row>
    <row r="1291" spans="1:20" ht="48" x14ac:dyDescent="0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>E1291/D1291*100</f>
        <v>101.41935483870968</v>
      </c>
      <c r="P1291" s="8">
        <v>69.266666670000006</v>
      </c>
      <c r="Q1291" t="str">
        <f>LEFT(N1291,(SEARCH("/",N1291,1)-1))</f>
        <v>theater</v>
      </c>
      <c r="R1291" t="str">
        <f>RIGHT(N1291, LEN(N1291) - (SEARCH("/",N1291,1)))</f>
        <v>plays</v>
      </c>
      <c r="S1291" s="12">
        <f>(((J1291/60)/60)/24)+DATE(1970,1,1)+(-5/24)</f>
        <v>41851.563020833331</v>
      </c>
      <c r="T1291" s="12">
        <f>(((I1291/60)/60)/24)+DATE(1970,1,1)+(-5/24)</f>
        <v>41870.458333333328</v>
      </c>
    </row>
    <row r="1292" spans="1:20" ht="48" x14ac:dyDescent="0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>E1292/D1292*100</f>
        <v>101.30622</v>
      </c>
      <c r="P1292" s="8">
        <v>69.266666670000006</v>
      </c>
      <c r="Q1292" t="str">
        <f>LEFT(N1292,(SEARCH("/",N1292,1)-1))</f>
        <v>music</v>
      </c>
      <c r="R1292" t="str">
        <f>RIGHT(N1292, LEN(N1292) - (SEARCH("/",N1292,1)))</f>
        <v>indie rock</v>
      </c>
      <c r="S1292" s="12">
        <f>(((J1292/60)/60)/24)+DATE(1970,1,1)+(-5/24)</f>
        <v>41851.754583333335</v>
      </c>
      <c r="T1292" s="12">
        <f>(((I1292/60)/60)/24)+DATE(1970,1,1)+(-5/24)</f>
        <v>41879.833333333328</v>
      </c>
    </row>
    <row r="1293" spans="1:20" ht="48" x14ac:dyDescent="0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>E1293/D1293*100</f>
        <v>190</v>
      </c>
      <c r="P1293" s="8">
        <v>69.266666670000006</v>
      </c>
      <c r="Q1293" t="str">
        <f>LEFT(N1293,(SEARCH("/",N1293,1)-1))</f>
        <v>theater</v>
      </c>
      <c r="R1293" t="str">
        <f>RIGHT(N1293, LEN(N1293) - (SEARCH("/",N1293,1)))</f>
        <v>plays</v>
      </c>
      <c r="S1293" s="12">
        <f>(((J1293/60)/60)/24)+DATE(1970,1,1)+(-5/24)</f>
        <v>41852.318888888884</v>
      </c>
      <c r="T1293" s="12">
        <f>(((I1293/60)/60)/24)+DATE(1970,1,1)+(-5/24)</f>
        <v>41866.318888888884</v>
      </c>
    </row>
    <row r="1294" spans="1:20" ht="48" x14ac:dyDescent="0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>E1294/D1294*100</f>
        <v>10.5</v>
      </c>
      <c r="P1294" s="8">
        <v>69.266666670000006</v>
      </c>
      <c r="Q1294" t="str">
        <f>LEFT(N1294,(SEARCH("/",N1294,1)-1))</f>
        <v>music</v>
      </c>
      <c r="R1294" t="str">
        <f>RIGHT(N1294, LEN(N1294) - (SEARCH("/",N1294,1)))</f>
        <v>faith</v>
      </c>
      <c r="S1294" s="12">
        <f>(((J1294/60)/60)/24)+DATE(1970,1,1)+(-5/24)</f>
        <v>41852.437893518516</v>
      </c>
      <c r="T1294" s="12">
        <f>(((I1294/60)/60)/24)+DATE(1970,1,1)+(-5/24)</f>
        <v>41883.437893518516</v>
      </c>
    </row>
    <row r="1295" spans="1:20" ht="48" x14ac:dyDescent="0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>E1295/D1295*100</f>
        <v>100.15624999999999</v>
      </c>
      <c r="P1295" s="8">
        <v>69.266666670000006</v>
      </c>
      <c r="Q1295" t="str">
        <f>LEFT(N1295,(SEARCH("/",N1295,1)-1))</f>
        <v>theater</v>
      </c>
      <c r="R1295" t="str">
        <f>RIGHT(N1295, LEN(N1295) - (SEARCH("/",N1295,1)))</f>
        <v>plays</v>
      </c>
      <c r="S1295" s="12">
        <f>(((J1295/60)/60)/24)+DATE(1970,1,1)+(-5/24)</f>
        <v>41852.449976851851</v>
      </c>
      <c r="T1295" s="12">
        <f>(((I1295/60)/60)/24)+DATE(1970,1,1)+(-5/24)</f>
        <v>41882.449976851851</v>
      </c>
    </row>
    <row r="1296" spans="1:20" ht="32" x14ac:dyDescent="0.2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>E1296/D1296*100</f>
        <v>135</v>
      </c>
      <c r="P1296" s="8">
        <v>69.266666670000006</v>
      </c>
      <c r="Q1296" t="str">
        <f>LEFT(N1296,(SEARCH("/",N1296,1)-1))</f>
        <v>photography</v>
      </c>
      <c r="R1296" t="str">
        <f>RIGHT(N1296, LEN(N1296) - (SEARCH("/",N1296,1)))</f>
        <v>photobooks</v>
      </c>
      <c r="S1296" s="12">
        <f>(((J1296/60)/60)/24)+DATE(1970,1,1)+(-5/24)</f>
        <v>41852.457465277774</v>
      </c>
      <c r="T1296" s="12">
        <f>(((I1296/60)/60)/24)+DATE(1970,1,1)+(-5/24)</f>
        <v>41882.457465277774</v>
      </c>
    </row>
    <row r="1297" spans="1:20" ht="32" x14ac:dyDescent="0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>E1297/D1297*100</f>
        <v>103.49999999999999</v>
      </c>
      <c r="P1297" s="8">
        <v>69.266666670000006</v>
      </c>
      <c r="Q1297" t="str">
        <f>LEFT(N1297,(SEARCH("/",N1297,1)-1))</f>
        <v>music</v>
      </c>
      <c r="R1297" t="str">
        <f>RIGHT(N1297, LEN(N1297) - (SEARCH("/",N1297,1)))</f>
        <v>rock</v>
      </c>
      <c r="S1297" s="12">
        <f>(((J1297/60)/60)/24)+DATE(1970,1,1)+(-5/24)</f>
        <v>41852.521886574068</v>
      </c>
      <c r="T1297" s="12">
        <f>(((I1297/60)/60)/24)+DATE(1970,1,1)+(-5/24)</f>
        <v>41882.521886574068</v>
      </c>
    </row>
    <row r="1298" spans="1:20" ht="48" x14ac:dyDescent="0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>E1298/D1298*100</f>
        <v>111.42857142857143</v>
      </c>
      <c r="P1298" s="8">
        <v>69.266666670000006</v>
      </c>
      <c r="Q1298" t="str">
        <f>LEFT(N1298,(SEARCH("/",N1298,1)-1))</f>
        <v>theater</v>
      </c>
      <c r="R1298" t="str">
        <f>RIGHT(N1298, LEN(N1298) - (SEARCH("/",N1298,1)))</f>
        <v>plays</v>
      </c>
      <c r="S1298" s="12">
        <f>(((J1298/60)/60)/24)+DATE(1970,1,1)+(-5/24)</f>
        <v>41853.031874999993</v>
      </c>
      <c r="T1298" s="12">
        <f>(((I1298/60)/60)/24)+DATE(1970,1,1)+(-5/24)</f>
        <v>41875.999305555553</v>
      </c>
    </row>
    <row r="1299" spans="1:20" ht="64" x14ac:dyDescent="0.2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>E1299/D1299*100</f>
        <v>0.27999999999999997</v>
      </c>
      <c r="P1299" s="8">
        <v>69.266666670000006</v>
      </c>
      <c r="Q1299" t="str">
        <f>LEFT(N1299,(SEARCH("/",N1299,1)-1))</f>
        <v>theater</v>
      </c>
      <c r="R1299" t="str">
        <f>RIGHT(N1299, LEN(N1299) - (SEARCH("/",N1299,1)))</f>
        <v>spaces</v>
      </c>
      <c r="S1299" s="12">
        <f>(((J1299/60)/60)/24)+DATE(1970,1,1)+(-5/24)</f>
        <v>41853.355069444442</v>
      </c>
      <c r="T1299" s="12">
        <f>(((I1299/60)/60)/24)+DATE(1970,1,1)+(-5/24)</f>
        <v>41883</v>
      </c>
    </row>
    <row r="1300" spans="1:20" ht="48" x14ac:dyDescent="0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>E1300/D1300*100</f>
        <v>1.7500000000000002</v>
      </c>
      <c r="P1300" s="8">
        <v>69.266666670000006</v>
      </c>
      <c r="Q1300" t="str">
        <f>LEFT(N1300,(SEARCH("/",N1300,1)-1))</f>
        <v>food</v>
      </c>
      <c r="R1300" t="str">
        <f>RIGHT(N1300, LEN(N1300) - (SEARCH("/",N1300,1)))</f>
        <v>restaurants</v>
      </c>
      <c r="S1300" s="12">
        <f>(((J1300/60)/60)/24)+DATE(1970,1,1)+(-5/24)</f>
        <v>41854.181446759256</v>
      </c>
      <c r="T1300" s="12">
        <f>(((I1300/60)/60)/24)+DATE(1970,1,1)+(-5/24)</f>
        <v>41871.181446759256</v>
      </c>
    </row>
    <row r="1301" spans="1:20" ht="48" x14ac:dyDescent="0.2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>E1301/D1301*100</f>
        <v>0</v>
      </c>
      <c r="P1301" s="8">
        <v>69.266666670000006</v>
      </c>
      <c r="Q1301" t="str">
        <f>LEFT(N1301,(SEARCH("/",N1301,1)-1))</f>
        <v>theater</v>
      </c>
      <c r="R1301" t="str">
        <f>RIGHT(N1301, LEN(N1301) - (SEARCH("/",N1301,1)))</f>
        <v>musical</v>
      </c>
      <c r="S1301" s="12">
        <f>(((J1301/60)/60)/24)+DATE(1970,1,1)+(-5/24)</f>
        <v>41854.394317129627</v>
      </c>
      <c r="T1301" s="12">
        <f>(((I1301/60)/60)/24)+DATE(1970,1,1)+(-5/24)</f>
        <v>41884.394317129627</v>
      </c>
    </row>
    <row r="1302" spans="1:20" ht="48" x14ac:dyDescent="0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>E1302/D1302*100</f>
        <v>0.125</v>
      </c>
      <c r="P1302" s="8">
        <v>69.266666670000006</v>
      </c>
      <c r="Q1302" t="str">
        <f>LEFT(N1302,(SEARCH("/",N1302,1)-1))</f>
        <v>food</v>
      </c>
      <c r="R1302" t="str">
        <f>RIGHT(N1302, LEN(N1302) - (SEARCH("/",N1302,1)))</f>
        <v>food trucks</v>
      </c>
      <c r="S1302" s="12">
        <f>(((J1302/60)/60)/24)+DATE(1970,1,1)+(-5/24)</f>
        <v>41854.539259259262</v>
      </c>
      <c r="T1302" s="12">
        <f>(((I1302/60)/60)/24)+DATE(1970,1,1)+(-5/24)</f>
        <v>41914.539259259262</v>
      </c>
    </row>
    <row r="1303" spans="1:20" ht="48" x14ac:dyDescent="0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>E1303/D1303*100</f>
        <v>103.49999999999999</v>
      </c>
      <c r="P1303" s="8">
        <v>69.266666670000006</v>
      </c>
      <c r="Q1303" t="str">
        <f>LEFT(N1303,(SEARCH("/",N1303,1)-1))</f>
        <v>theater</v>
      </c>
      <c r="R1303" t="str">
        <f>RIGHT(N1303, LEN(N1303) - (SEARCH("/",N1303,1)))</f>
        <v>plays</v>
      </c>
      <c r="S1303" s="12">
        <f>(((J1303/60)/60)/24)+DATE(1970,1,1)+(-5/24)</f>
        <v>41855.339768518512</v>
      </c>
      <c r="T1303" s="12">
        <f>(((I1303/60)/60)/24)+DATE(1970,1,1)+(-5/24)</f>
        <v>41875.999305555553</v>
      </c>
    </row>
    <row r="1304" spans="1:20" ht="48" x14ac:dyDescent="0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>E1304/D1304*100</f>
        <v>6.4850000000000003</v>
      </c>
      <c r="P1304" s="8">
        <v>69.266666670000006</v>
      </c>
      <c r="Q1304" t="str">
        <f>LEFT(N1304,(SEARCH("/",N1304,1)-1))</f>
        <v>film &amp; video</v>
      </c>
      <c r="R1304" t="str">
        <f>RIGHT(N1304, LEN(N1304) - (SEARCH("/",N1304,1)))</f>
        <v>drama</v>
      </c>
      <c r="S1304" s="12">
        <f>(((J1304/60)/60)/24)+DATE(1970,1,1)+(-5/24)</f>
        <v>41855.569571759253</v>
      </c>
      <c r="T1304" s="12">
        <f>(((I1304/60)/60)/24)+DATE(1970,1,1)+(-5/24)</f>
        <v>41880.569571759253</v>
      </c>
    </row>
    <row r="1305" spans="1:20" ht="48" x14ac:dyDescent="0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>E1305/D1305*100</f>
        <v>303833.2</v>
      </c>
      <c r="P1305" s="8">
        <v>69.266666670000006</v>
      </c>
      <c r="Q1305" t="str">
        <f>LEFT(N1305,(SEARCH("/",N1305,1)-1))</f>
        <v>music</v>
      </c>
      <c r="R1305" t="str">
        <f>RIGHT(N1305, LEN(N1305) - (SEARCH("/",N1305,1)))</f>
        <v>rock</v>
      </c>
      <c r="S1305" s="12">
        <f>(((J1305/60)/60)/24)+DATE(1970,1,1)+(-5/24)</f>
        <v>41855.575312499997</v>
      </c>
      <c r="T1305" s="12">
        <f>(((I1305/60)/60)/24)+DATE(1970,1,1)+(-5/24)</f>
        <v>41885.575312499997</v>
      </c>
    </row>
    <row r="1306" spans="1:20" ht="48" x14ac:dyDescent="0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>E1306/D1306*100</f>
        <v>0.104</v>
      </c>
      <c r="P1306" s="8">
        <v>69.266666670000006</v>
      </c>
      <c r="Q1306" t="str">
        <f>LEFT(N1306,(SEARCH("/",N1306,1)-1))</f>
        <v>technology</v>
      </c>
      <c r="R1306" t="str">
        <f>RIGHT(N1306, LEN(N1306) - (SEARCH("/",N1306,1)))</f>
        <v>wearables</v>
      </c>
      <c r="S1306" s="12">
        <f>(((J1306/60)/60)/24)+DATE(1970,1,1)+(-5/24)</f>
        <v>41855.575972222221</v>
      </c>
      <c r="T1306" s="12">
        <f>(((I1306/60)/60)/24)+DATE(1970,1,1)+(-5/24)</f>
        <v>41885.575972222221</v>
      </c>
    </row>
    <row r="1307" spans="1:20" ht="32" x14ac:dyDescent="0.2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>E1307/D1307*100</f>
        <v>0</v>
      </c>
      <c r="P1307" s="8">
        <v>69.266666670000006</v>
      </c>
      <c r="Q1307" t="str">
        <f>LEFT(N1307,(SEARCH("/",N1307,1)-1))</f>
        <v>photography</v>
      </c>
      <c r="R1307" t="str">
        <f>RIGHT(N1307, LEN(N1307) - (SEARCH("/",N1307,1)))</f>
        <v>photobooks</v>
      </c>
      <c r="S1307" s="12">
        <f>(((J1307/60)/60)/24)+DATE(1970,1,1)+(-5/24)</f>
        <v>41855.65148148148</v>
      </c>
      <c r="T1307" s="12">
        <f>(((I1307/60)/60)/24)+DATE(1970,1,1)+(-5/24)</f>
        <v>41876.65148148148</v>
      </c>
    </row>
    <row r="1308" spans="1:20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>E1308/D1308*100</f>
        <v>100</v>
      </c>
      <c r="P1308" s="8">
        <v>69.266666670000006</v>
      </c>
      <c r="Q1308" t="str">
        <f>LEFT(N1308,(SEARCH("/",N1308,1)-1))</f>
        <v>theater</v>
      </c>
      <c r="R1308" t="str">
        <f>RIGHT(N1308, LEN(N1308) - (SEARCH("/",N1308,1)))</f>
        <v>plays</v>
      </c>
      <c r="S1308" s="12">
        <f>(((J1308/60)/60)/24)+DATE(1970,1,1)+(-5/24)</f>
        <v>41855.801736111105</v>
      </c>
      <c r="T1308" s="12">
        <f>(((I1308/60)/60)/24)+DATE(1970,1,1)+(-5/24)</f>
        <v>41889.916666666664</v>
      </c>
    </row>
    <row r="1309" spans="1:20" ht="48" x14ac:dyDescent="0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>E1309/D1309*100</f>
        <v>1.05</v>
      </c>
      <c r="P1309" s="8">
        <v>69.266666670000006</v>
      </c>
      <c r="Q1309" t="str">
        <f>LEFT(N1309,(SEARCH("/",N1309,1)-1))</f>
        <v>theater</v>
      </c>
      <c r="R1309" t="str">
        <f>RIGHT(N1309, LEN(N1309) - (SEARCH("/",N1309,1)))</f>
        <v>plays</v>
      </c>
      <c r="S1309" s="12">
        <f>(((J1309/60)/60)/24)+DATE(1970,1,1)+(-5/24)</f>
        <v>41856.463819444441</v>
      </c>
      <c r="T1309" s="12">
        <f>(((I1309/60)/60)/24)+DATE(1970,1,1)+(-5/24)</f>
        <v>41886.463819444441</v>
      </c>
    </row>
    <row r="1310" spans="1:20" ht="48" x14ac:dyDescent="0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>E1310/D1310*100</f>
        <v>107.72727272727273</v>
      </c>
      <c r="P1310" s="8">
        <v>69.266666670000006</v>
      </c>
      <c r="Q1310" t="str">
        <f>LEFT(N1310,(SEARCH("/",N1310,1)-1))</f>
        <v>theater</v>
      </c>
      <c r="R1310" t="str">
        <f>RIGHT(N1310, LEN(N1310) - (SEARCH("/",N1310,1)))</f>
        <v>plays</v>
      </c>
      <c r="S1310" s="12">
        <f>(((J1310/60)/60)/24)+DATE(1970,1,1)+(-5/24)</f>
        <v>41856.506736111107</v>
      </c>
      <c r="T1310" s="12">
        <f>(((I1310/60)/60)/24)+DATE(1970,1,1)+(-5/24)</f>
        <v>41877.506736111107</v>
      </c>
    </row>
    <row r="1311" spans="1:20" ht="48" x14ac:dyDescent="0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>E1311/D1311*100</f>
        <v>34.625</v>
      </c>
      <c r="P1311" s="8">
        <v>69.266666670000006</v>
      </c>
      <c r="Q1311" t="str">
        <f>LEFT(N1311,(SEARCH("/",N1311,1)-1))</f>
        <v>technology</v>
      </c>
      <c r="R1311" t="str">
        <f>RIGHT(N1311, LEN(N1311) - (SEARCH("/",N1311,1)))</f>
        <v>wearables</v>
      </c>
      <c r="S1311" s="12">
        <f>(((J1311/60)/60)/24)+DATE(1970,1,1)+(-5/24)</f>
        <v>41856.657384259255</v>
      </c>
      <c r="T1311" s="12">
        <f>(((I1311/60)/60)/24)+DATE(1970,1,1)+(-5/24)</f>
        <v>41886.082638888889</v>
      </c>
    </row>
    <row r="1312" spans="1:20" ht="48" x14ac:dyDescent="0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>E1312/D1312*100</f>
        <v>0</v>
      </c>
      <c r="P1312" s="8">
        <v>69.266666670000006</v>
      </c>
      <c r="Q1312" t="str">
        <f>LEFT(N1312,(SEARCH("/",N1312,1)-1))</f>
        <v>film &amp; video</v>
      </c>
      <c r="R1312" t="str">
        <f>RIGHT(N1312, LEN(N1312) - (SEARCH("/",N1312,1)))</f>
        <v>drama</v>
      </c>
      <c r="S1312" s="12">
        <f>(((J1312/60)/60)/24)+DATE(1970,1,1)+(-5/24)</f>
        <v>41856.974710648145</v>
      </c>
      <c r="T1312" s="12">
        <f>(((I1312/60)/60)/24)+DATE(1970,1,1)+(-5/24)</f>
        <v>41886.974710648145</v>
      </c>
    </row>
    <row r="1313" spans="1:20" ht="16" x14ac:dyDescent="0.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>E1313/D1313*100</f>
        <v>0.30499999999999999</v>
      </c>
      <c r="P1313" s="8">
        <v>69.266666670000006</v>
      </c>
      <c r="Q1313" t="str">
        <f>LEFT(N1313,(SEARCH("/",N1313,1)-1))</f>
        <v>technology</v>
      </c>
      <c r="R1313" t="str">
        <f>RIGHT(N1313, LEN(N1313) - (SEARCH("/",N1313,1)))</f>
        <v>wearables</v>
      </c>
      <c r="S1313" s="12">
        <f>(((J1313/60)/60)/24)+DATE(1970,1,1)+(-5/24)</f>
        <v>41857.645856481482</v>
      </c>
      <c r="T1313" s="12">
        <f>(((I1313/60)/60)/24)+DATE(1970,1,1)+(-5/24)</f>
        <v>41887.645856481482</v>
      </c>
    </row>
    <row r="1314" spans="1:20" ht="48" x14ac:dyDescent="0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>E1314/D1314*100</f>
        <v>3.8875000000000002</v>
      </c>
      <c r="P1314" s="8">
        <v>69.266666670000006</v>
      </c>
      <c r="Q1314" t="str">
        <f>LEFT(N1314,(SEARCH("/",N1314,1)-1))</f>
        <v>theater</v>
      </c>
      <c r="R1314" t="str">
        <f>RIGHT(N1314, LEN(N1314) - (SEARCH("/",N1314,1)))</f>
        <v>plays</v>
      </c>
      <c r="S1314" s="12">
        <f>(((J1314/60)/60)/24)+DATE(1970,1,1)+(-5/24)</f>
        <v>41857.798738425925</v>
      </c>
      <c r="T1314" s="12">
        <f>(((I1314/60)/60)/24)+DATE(1970,1,1)+(-5/24)</f>
        <v>41887.798738425925</v>
      </c>
    </row>
    <row r="1315" spans="1:20" ht="48" x14ac:dyDescent="0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>E1315/D1315*100</f>
        <v>2</v>
      </c>
      <c r="P1315" s="8">
        <v>69.266666670000006</v>
      </c>
      <c r="Q1315" t="str">
        <f>LEFT(N1315,(SEARCH("/",N1315,1)-1))</f>
        <v>theater</v>
      </c>
      <c r="R1315" t="str">
        <f>RIGHT(N1315, LEN(N1315) - (SEARCH("/",N1315,1)))</f>
        <v>plays</v>
      </c>
      <c r="S1315" s="12">
        <f>(((J1315/60)/60)/24)+DATE(1970,1,1)+(-5/24)</f>
        <v>41858.006296296291</v>
      </c>
      <c r="T1315" s="12">
        <f>(((I1315/60)/60)/24)+DATE(1970,1,1)+(-5/24)</f>
        <v>41888.006296296291</v>
      </c>
    </row>
    <row r="1316" spans="1:20" ht="48" x14ac:dyDescent="0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>E1316/D1316*100</f>
        <v>107.63636363636364</v>
      </c>
      <c r="P1316" s="8">
        <v>69.266666670000006</v>
      </c>
      <c r="Q1316" t="str">
        <f>LEFT(N1316,(SEARCH("/",N1316,1)-1))</f>
        <v>theater</v>
      </c>
      <c r="R1316" t="str">
        <f>RIGHT(N1316, LEN(N1316) - (SEARCH("/",N1316,1)))</f>
        <v>plays</v>
      </c>
      <c r="S1316" s="12">
        <f>(((J1316/60)/60)/24)+DATE(1970,1,1)+(-5/24)</f>
        <v>41858.147060185183</v>
      </c>
      <c r="T1316" s="12">
        <f>(((I1316/60)/60)/24)+DATE(1970,1,1)+(-5/24)</f>
        <v>41882.338888888888</v>
      </c>
    </row>
    <row r="1317" spans="1:20" ht="48" x14ac:dyDescent="0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>E1317/D1317*100</f>
        <v>52.16</v>
      </c>
      <c r="P1317" s="8">
        <v>69.266666670000006</v>
      </c>
      <c r="Q1317" t="str">
        <f>LEFT(N1317,(SEARCH("/",N1317,1)-1))</f>
        <v>theater</v>
      </c>
      <c r="R1317" t="str">
        <f>RIGHT(N1317, LEN(N1317) - (SEARCH("/",N1317,1)))</f>
        <v>musical</v>
      </c>
      <c r="S1317" s="12">
        <f>(((J1317/60)/60)/24)+DATE(1970,1,1)+(-5/24)</f>
        <v>41858.553449074068</v>
      </c>
      <c r="T1317" s="12">
        <f>(((I1317/60)/60)/24)+DATE(1970,1,1)+(-5/24)</f>
        <v>41888.666666666664</v>
      </c>
    </row>
    <row r="1318" spans="1:20" ht="48" x14ac:dyDescent="0.2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>E1318/D1318*100</f>
        <v>7.8181818181818186E-2</v>
      </c>
      <c r="P1318" s="8">
        <v>69.266666670000006</v>
      </c>
      <c r="Q1318" t="str">
        <f>LEFT(N1318,(SEARCH("/",N1318,1)-1))</f>
        <v>food</v>
      </c>
      <c r="R1318" t="str">
        <f>RIGHT(N1318, LEN(N1318) - (SEARCH("/",N1318,1)))</f>
        <v>restaurants</v>
      </c>
      <c r="S1318" s="12">
        <f>(((J1318/60)/60)/24)+DATE(1970,1,1)+(-5/24)</f>
        <v>41858.617106481477</v>
      </c>
      <c r="T1318" s="12">
        <f>(((I1318/60)/60)/24)+DATE(1970,1,1)+(-5/24)</f>
        <v>41903.617106481477</v>
      </c>
    </row>
    <row r="1319" spans="1:20" ht="48" x14ac:dyDescent="0.2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>E1319/D1319*100</f>
        <v>0.16800000000000001</v>
      </c>
      <c r="P1319" s="8">
        <v>69.266666670000006</v>
      </c>
      <c r="Q1319" t="str">
        <f>LEFT(N1319,(SEARCH("/",N1319,1)-1))</f>
        <v>technology</v>
      </c>
      <c r="R1319" t="str">
        <f>RIGHT(N1319, LEN(N1319) - (SEARCH("/",N1319,1)))</f>
        <v>gadgets</v>
      </c>
      <c r="S1319" s="12">
        <f>(((J1319/60)/60)/24)+DATE(1970,1,1)+(-5/24)</f>
        <v>41859.717523148145</v>
      </c>
      <c r="T1319" s="12">
        <f>(((I1319/60)/60)/24)+DATE(1970,1,1)+(-5/24)</f>
        <v>41889.717523148145</v>
      </c>
    </row>
    <row r="1320" spans="1:20" ht="48" x14ac:dyDescent="0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>E1320/D1320*100</f>
        <v>3.3333333333333335</v>
      </c>
      <c r="P1320" s="8">
        <v>69.266666670000006</v>
      </c>
      <c r="Q1320" t="str">
        <f>LEFT(N1320,(SEARCH("/",N1320,1)-1))</f>
        <v>photography</v>
      </c>
      <c r="R1320" t="str">
        <f>RIGHT(N1320, LEN(N1320) - (SEARCH("/",N1320,1)))</f>
        <v>photobooks</v>
      </c>
      <c r="S1320" s="12">
        <f>(((J1320/60)/60)/24)+DATE(1970,1,1)+(-5/24)</f>
        <v>41860.701689814814</v>
      </c>
      <c r="T1320" s="12">
        <f>(((I1320/60)/60)/24)+DATE(1970,1,1)+(-5/24)</f>
        <v>41872.701689814814</v>
      </c>
    </row>
    <row r="1321" spans="1:20" ht="48" x14ac:dyDescent="0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>E1321/D1321*100</f>
        <v>281.10000000000002</v>
      </c>
      <c r="P1321" s="8">
        <v>69.266666670000006</v>
      </c>
      <c r="Q1321" t="str">
        <f>LEFT(N1321,(SEARCH("/",N1321,1)-1))</f>
        <v>technology</v>
      </c>
      <c r="R1321" t="str">
        <f>RIGHT(N1321, LEN(N1321) - (SEARCH("/",N1321,1)))</f>
        <v>hardware</v>
      </c>
      <c r="S1321" s="12">
        <f>(((J1321/60)/60)/24)+DATE(1970,1,1)+(-5/24)</f>
        <v>41860.862233796295</v>
      </c>
      <c r="T1321" s="12">
        <f>(((I1321/60)/60)/24)+DATE(1970,1,1)+(-5/24)</f>
        <v>41905.862233796295</v>
      </c>
    </row>
    <row r="1322" spans="1:20" ht="48" x14ac:dyDescent="0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>E1322/D1322*100</f>
        <v>185.5</v>
      </c>
      <c r="P1322" s="8">
        <v>69.266666670000006</v>
      </c>
      <c r="Q1322" t="str">
        <f>LEFT(N1322,(SEARCH("/",N1322,1)-1))</f>
        <v>theater</v>
      </c>
      <c r="R1322" t="str">
        <f>RIGHT(N1322, LEN(N1322) - (SEARCH("/",N1322,1)))</f>
        <v>plays</v>
      </c>
      <c r="S1322" s="12">
        <f>(((J1322/60)/60)/24)+DATE(1970,1,1)+(-5/24)</f>
        <v>41861.316504629627</v>
      </c>
      <c r="T1322" s="12">
        <f>(((I1322/60)/60)/24)+DATE(1970,1,1)+(-5/24)</f>
        <v>41891.316504629627</v>
      </c>
    </row>
    <row r="1323" spans="1:20" ht="48" x14ac:dyDescent="0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>E1323/D1323*100</f>
        <v>1.25</v>
      </c>
      <c r="P1323" s="8">
        <v>69.266666670000006</v>
      </c>
      <c r="Q1323" t="str">
        <f>LEFT(N1323,(SEARCH("/",N1323,1)-1))</f>
        <v>theater</v>
      </c>
      <c r="R1323" t="str">
        <f>RIGHT(N1323, LEN(N1323) - (SEARCH("/",N1323,1)))</f>
        <v>musical</v>
      </c>
      <c r="S1323" s="12">
        <f>(((J1323/60)/60)/24)+DATE(1970,1,1)+(-5/24)</f>
        <v>41861.558761574073</v>
      </c>
      <c r="T1323" s="12">
        <f>(((I1323/60)/60)/24)+DATE(1970,1,1)+(-5/24)</f>
        <v>41882.558761574073</v>
      </c>
    </row>
    <row r="1324" spans="1:20" ht="48" x14ac:dyDescent="0.2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>E1324/D1324*100</f>
        <v>0.4</v>
      </c>
      <c r="P1324" s="8">
        <v>69.266666670000006</v>
      </c>
      <c r="Q1324" t="str">
        <f>LEFT(N1324,(SEARCH("/",N1324,1)-1))</f>
        <v>theater</v>
      </c>
      <c r="R1324" t="str">
        <f>RIGHT(N1324, LEN(N1324) - (SEARCH("/",N1324,1)))</f>
        <v>spaces</v>
      </c>
      <c r="S1324" s="12">
        <f>(((J1324/60)/60)/24)+DATE(1970,1,1)+(-5/24)</f>
        <v>41862.553391203699</v>
      </c>
      <c r="T1324" s="12">
        <f>(((I1324/60)/60)/24)+DATE(1970,1,1)+(-5/24)</f>
        <v>41913.957638888889</v>
      </c>
    </row>
    <row r="1325" spans="1:20" ht="48" x14ac:dyDescent="0.2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>E1325/D1325*100</f>
        <v>190.84810126582278</v>
      </c>
      <c r="P1325" s="8">
        <v>69.266666670000006</v>
      </c>
      <c r="Q1325" t="str">
        <f>LEFT(N1325,(SEARCH("/",N1325,1)-1))</f>
        <v>theater</v>
      </c>
      <c r="R1325" t="str">
        <f>RIGHT(N1325, LEN(N1325) - (SEARCH("/",N1325,1)))</f>
        <v>spaces</v>
      </c>
      <c r="S1325" s="12">
        <f>(((J1325/60)/60)/24)+DATE(1970,1,1)+(-5/24)</f>
        <v>41862.59474537037</v>
      </c>
      <c r="T1325" s="12">
        <f>(((I1325/60)/60)/24)+DATE(1970,1,1)+(-5/24)</f>
        <v>41891.994444444441</v>
      </c>
    </row>
    <row r="1326" spans="1:20" ht="32" x14ac:dyDescent="0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>E1326/D1326*100</f>
        <v>100.4</v>
      </c>
      <c r="P1326" s="8">
        <v>69.266666670000006</v>
      </c>
      <c r="Q1326" t="str">
        <f>LEFT(N1326,(SEARCH("/",N1326,1)-1))</f>
        <v>theater</v>
      </c>
      <c r="R1326" t="str">
        <f>RIGHT(N1326, LEN(N1326) - (SEARCH("/",N1326,1)))</f>
        <v>plays</v>
      </c>
      <c r="S1326" s="12">
        <f>(((J1326/60)/60)/24)+DATE(1970,1,1)+(-5/24)</f>
        <v>41862.631643518514</v>
      </c>
      <c r="T1326" s="12">
        <f>(((I1326/60)/60)/24)+DATE(1970,1,1)+(-5/24)</f>
        <v>41892.631643518514</v>
      </c>
    </row>
    <row r="1327" spans="1:20" ht="48" x14ac:dyDescent="0.2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>E1327/D1327*100</f>
        <v>101.13333333333334</v>
      </c>
      <c r="P1327" s="8">
        <v>69.266666670000006</v>
      </c>
      <c r="Q1327" t="str">
        <f>LEFT(N1327,(SEARCH("/",N1327,1)-1))</f>
        <v>theater</v>
      </c>
      <c r="R1327" t="str">
        <f>RIGHT(N1327, LEN(N1327) - (SEARCH("/",N1327,1)))</f>
        <v>plays</v>
      </c>
      <c r="S1327" s="12">
        <f>(((J1327/60)/60)/24)+DATE(1970,1,1)+(-5/24)</f>
        <v>41862.656342592592</v>
      </c>
      <c r="T1327" s="12">
        <f>(((I1327/60)/60)/24)+DATE(1970,1,1)+(-5/24)</f>
        <v>41876.656342592592</v>
      </c>
    </row>
    <row r="1328" spans="1:20" ht="48" x14ac:dyDescent="0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>E1328/D1328*100</f>
        <v>1.075</v>
      </c>
      <c r="P1328" s="8">
        <v>69.266666670000006</v>
      </c>
      <c r="Q1328" t="str">
        <f>LEFT(N1328,(SEARCH("/",N1328,1)-1))</f>
        <v>film &amp; video</v>
      </c>
      <c r="R1328" t="str">
        <f>RIGHT(N1328, LEN(N1328) - (SEARCH("/",N1328,1)))</f>
        <v>animation</v>
      </c>
      <c r="S1328" s="12">
        <f>(((J1328/60)/60)/24)+DATE(1970,1,1)+(-5/24)</f>
        <v>41863.052048611105</v>
      </c>
      <c r="T1328" s="12">
        <f>(((I1328/60)/60)/24)+DATE(1970,1,1)+(-5/24)</f>
        <v>41893.052048611105</v>
      </c>
    </row>
    <row r="1329" spans="1:20" ht="48" x14ac:dyDescent="0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>E1329/D1329*100</f>
        <v>0.22499999999999998</v>
      </c>
      <c r="P1329" s="8">
        <v>69.266666670000006</v>
      </c>
      <c r="Q1329" t="str">
        <f>LEFT(N1329,(SEARCH("/",N1329,1)-1))</f>
        <v>theater</v>
      </c>
      <c r="R1329" t="str">
        <f>RIGHT(N1329, LEN(N1329) - (SEARCH("/",N1329,1)))</f>
        <v>plays</v>
      </c>
      <c r="S1329" s="12">
        <f>(((J1329/60)/60)/24)+DATE(1970,1,1)+(-5/24)</f>
        <v>41863.150949074072</v>
      </c>
      <c r="T1329" s="12">
        <f>(((I1329/60)/60)/24)+DATE(1970,1,1)+(-5/24)</f>
        <v>41893.150949074072</v>
      </c>
    </row>
    <row r="1330" spans="1:20" ht="48" x14ac:dyDescent="0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>E1330/D1330*100</f>
        <v>126.8842105263158</v>
      </c>
      <c r="P1330" s="8">
        <v>69.266666670000006</v>
      </c>
      <c r="Q1330" t="str">
        <f>LEFT(N1330,(SEARCH("/",N1330,1)-1))</f>
        <v>technology</v>
      </c>
      <c r="R1330" t="str">
        <f>RIGHT(N1330, LEN(N1330) - (SEARCH("/",N1330,1)))</f>
        <v>hardware</v>
      </c>
      <c r="S1330" s="12">
        <f>(((J1330/60)/60)/24)+DATE(1970,1,1)+(-5/24)</f>
        <v>41863.221458333333</v>
      </c>
      <c r="T1330" s="12">
        <f>(((I1330/60)/60)/24)+DATE(1970,1,1)+(-5/24)</f>
        <v>41898.221458333333</v>
      </c>
    </row>
    <row r="1331" spans="1:20" ht="48" x14ac:dyDescent="0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>E1331/D1331*100</f>
        <v>152.13333333333335</v>
      </c>
      <c r="P1331" s="8">
        <v>69.266666670000006</v>
      </c>
      <c r="Q1331" t="str">
        <f>LEFT(N1331,(SEARCH("/",N1331,1)-1))</f>
        <v>music</v>
      </c>
      <c r="R1331" t="str">
        <f>RIGHT(N1331, LEN(N1331) - (SEARCH("/",N1331,1)))</f>
        <v>rock</v>
      </c>
      <c r="S1331" s="12">
        <f>(((J1331/60)/60)/24)+DATE(1970,1,1)+(-5/24)</f>
        <v>41863.225162037037</v>
      </c>
      <c r="T1331" s="12">
        <f>(((I1331/60)/60)/24)+DATE(1970,1,1)+(-5/24)</f>
        <v>41893.225162037037</v>
      </c>
    </row>
    <row r="1332" spans="1:20" ht="48" x14ac:dyDescent="0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>E1332/D1332*100</f>
        <v>0.2857142857142857</v>
      </c>
      <c r="P1332" s="8">
        <v>69.266666670000006</v>
      </c>
      <c r="Q1332" t="str">
        <f>LEFT(N1332,(SEARCH("/",N1332,1)-1))</f>
        <v>theater</v>
      </c>
      <c r="R1332" t="str">
        <f>RIGHT(N1332, LEN(N1332) - (SEARCH("/",N1332,1)))</f>
        <v>plays</v>
      </c>
      <c r="S1332" s="12">
        <f>(((J1332/60)/60)/24)+DATE(1970,1,1)+(-5/24)</f>
        <v>41863.318993055553</v>
      </c>
      <c r="T1332" s="12">
        <f>(((I1332/60)/60)/24)+DATE(1970,1,1)+(-5/24)</f>
        <v>41893.318993055553</v>
      </c>
    </row>
    <row r="1333" spans="1:20" ht="48" x14ac:dyDescent="0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>E1333/D1333*100</f>
        <v>102.44597777777777</v>
      </c>
      <c r="P1333" s="8">
        <v>69.266666670000006</v>
      </c>
      <c r="Q1333" t="str">
        <f>LEFT(N1333,(SEARCH("/",N1333,1)-1))</f>
        <v>theater</v>
      </c>
      <c r="R1333" t="str">
        <f>RIGHT(N1333, LEN(N1333) - (SEARCH("/",N1333,1)))</f>
        <v>musical</v>
      </c>
      <c r="S1333" s="12">
        <f>(((J1333/60)/60)/24)+DATE(1970,1,1)+(-5/24)</f>
        <v>41863.375787037032</v>
      </c>
      <c r="T1333" s="12">
        <f>(((I1333/60)/60)/24)+DATE(1970,1,1)+(-5/24)</f>
        <v>41893.375787037032</v>
      </c>
    </row>
    <row r="1334" spans="1:20" ht="48" x14ac:dyDescent="0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>E1334/D1334*100</f>
        <v>0</v>
      </c>
      <c r="P1334" s="8">
        <v>69.266666670000006</v>
      </c>
      <c r="Q1334" t="str">
        <f>LEFT(N1334,(SEARCH("/",N1334,1)-1))</f>
        <v>publishing</v>
      </c>
      <c r="R1334" t="str">
        <f>RIGHT(N1334, LEN(N1334) - (SEARCH("/",N1334,1)))</f>
        <v>children's books</v>
      </c>
      <c r="S1334" s="12">
        <f>(((J1334/60)/60)/24)+DATE(1970,1,1)+(-5/24)</f>
        <v>41863.427673611113</v>
      </c>
      <c r="T1334" s="12">
        <f>(((I1334/60)/60)/24)+DATE(1970,1,1)+(-5/24)</f>
        <v>41893.427673611113</v>
      </c>
    </row>
    <row r="1335" spans="1:20" ht="48" x14ac:dyDescent="0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>E1335/D1335*100</f>
        <v>1.6316666666666666</v>
      </c>
      <c r="P1335" s="8">
        <v>69.266666670000006</v>
      </c>
      <c r="Q1335" t="str">
        <f>LEFT(N1335,(SEARCH("/",N1335,1)-1))</f>
        <v>food</v>
      </c>
      <c r="R1335" t="str">
        <f>RIGHT(N1335, LEN(N1335) - (SEARCH("/",N1335,1)))</f>
        <v>food trucks</v>
      </c>
      <c r="S1335" s="12">
        <f>(((J1335/60)/60)/24)+DATE(1970,1,1)+(-5/24)</f>
        <v>41863.526562499996</v>
      </c>
      <c r="T1335" s="12">
        <f>(((I1335/60)/60)/24)+DATE(1970,1,1)+(-5/24)</f>
        <v>41894.526562499996</v>
      </c>
    </row>
    <row r="1336" spans="1:20" ht="48" x14ac:dyDescent="0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>E1336/D1336*100</f>
        <v>0</v>
      </c>
      <c r="P1336" s="8">
        <v>69.266666670000006</v>
      </c>
      <c r="Q1336" t="str">
        <f>LEFT(N1336,(SEARCH("/",N1336,1)-1))</f>
        <v>theater</v>
      </c>
      <c r="R1336" t="str">
        <f>RIGHT(N1336, LEN(N1336) - (SEARCH("/",N1336,1)))</f>
        <v>spaces</v>
      </c>
      <c r="S1336" s="12">
        <f>(((J1336/60)/60)/24)+DATE(1970,1,1)+(-5/24)</f>
        <v>41863.54887731481</v>
      </c>
      <c r="T1336" s="12">
        <f>(((I1336/60)/60)/24)+DATE(1970,1,1)+(-5/24)</f>
        <v>41893.54887731481</v>
      </c>
    </row>
    <row r="1337" spans="1:20" ht="48" x14ac:dyDescent="0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>E1337/D1337*100</f>
        <v>1.6</v>
      </c>
      <c r="P1337" s="8">
        <v>69.266666670000006</v>
      </c>
      <c r="Q1337" t="str">
        <f>LEFT(N1337,(SEARCH("/",N1337,1)-1))</f>
        <v>technology</v>
      </c>
      <c r="R1337" t="str">
        <f>RIGHT(N1337, LEN(N1337) - (SEARCH("/",N1337,1)))</f>
        <v>gadgets</v>
      </c>
      <c r="S1337" s="12">
        <f>(((J1337/60)/60)/24)+DATE(1970,1,1)+(-5/24)</f>
        <v>41863.840532407405</v>
      </c>
      <c r="T1337" s="12">
        <f>(((I1337/60)/60)/24)+DATE(1970,1,1)+(-5/24)</f>
        <v>41883.840532407405</v>
      </c>
    </row>
    <row r="1338" spans="1:20" ht="48" x14ac:dyDescent="0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>E1338/D1338*100</f>
        <v>25.912000000000003</v>
      </c>
      <c r="P1338" s="8">
        <v>69.266666670000006</v>
      </c>
      <c r="Q1338" t="str">
        <f>LEFT(N1338,(SEARCH("/",N1338,1)-1))</f>
        <v>technology</v>
      </c>
      <c r="R1338" t="str">
        <f>RIGHT(N1338, LEN(N1338) - (SEARCH("/",N1338,1)))</f>
        <v>wearables</v>
      </c>
      <c r="S1338" s="12">
        <f>(((J1338/60)/60)/24)+DATE(1970,1,1)+(-5/24)</f>
        <v>41864.293182870366</v>
      </c>
      <c r="T1338" s="12">
        <f>(((I1338/60)/60)/24)+DATE(1970,1,1)+(-5/24)</f>
        <v>41899.293182870366</v>
      </c>
    </row>
    <row r="1339" spans="1:20" ht="48" x14ac:dyDescent="0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>E1339/D1339*100</f>
        <v>100</v>
      </c>
      <c r="P1339" s="8">
        <v>69.266666670000006</v>
      </c>
      <c r="Q1339" t="str">
        <f>LEFT(N1339,(SEARCH("/",N1339,1)-1))</f>
        <v>music</v>
      </c>
      <c r="R1339" t="str">
        <f>RIGHT(N1339, LEN(N1339) - (SEARCH("/",N1339,1)))</f>
        <v>rock</v>
      </c>
      <c r="S1339" s="12">
        <f>(((J1339/60)/60)/24)+DATE(1970,1,1)+(-5/24)</f>
        <v>41864.560335648144</v>
      </c>
      <c r="T1339" s="12">
        <f>(((I1339/60)/60)/24)+DATE(1970,1,1)+(-5/24)</f>
        <v>41894.560335648144</v>
      </c>
    </row>
    <row r="1340" spans="1:20" ht="32" x14ac:dyDescent="0.2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>E1340/D1340*100</f>
        <v>9.9999999999999991E-5</v>
      </c>
      <c r="P1340" s="8">
        <v>69.266666670000006</v>
      </c>
      <c r="Q1340" t="str">
        <f>LEFT(N1340,(SEARCH("/",N1340,1)-1))</f>
        <v>technology</v>
      </c>
      <c r="R1340" t="str">
        <f>RIGHT(N1340, LEN(N1340) - (SEARCH("/",N1340,1)))</f>
        <v>web</v>
      </c>
      <c r="S1340" s="12">
        <f>(((J1340/60)/60)/24)+DATE(1970,1,1)+(-5/24)</f>
        <v>41865.374942129631</v>
      </c>
      <c r="T1340" s="12">
        <f>(((I1340/60)/60)/24)+DATE(1970,1,1)+(-5/24)</f>
        <v>41925.374942129631</v>
      </c>
    </row>
    <row r="1341" spans="1:20" ht="16" x14ac:dyDescent="0.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>E1341/D1341*100</f>
        <v>0.2</v>
      </c>
      <c r="P1341" s="8">
        <v>69.266666670000006</v>
      </c>
      <c r="Q1341" t="str">
        <f>LEFT(N1341,(SEARCH("/",N1341,1)-1))</f>
        <v>theater</v>
      </c>
      <c r="R1341" t="str">
        <f>RIGHT(N1341, LEN(N1341) - (SEARCH("/",N1341,1)))</f>
        <v>musical</v>
      </c>
      <c r="S1341" s="12">
        <f>(((J1341/60)/60)/24)+DATE(1970,1,1)+(-5/24)</f>
        <v>41865.451446759253</v>
      </c>
      <c r="T1341" s="12">
        <f>(((I1341/60)/60)/24)+DATE(1970,1,1)+(-5/24)</f>
        <v>41890.451446759253</v>
      </c>
    </row>
    <row r="1342" spans="1:20" ht="64" x14ac:dyDescent="0.2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>E1342/D1342*100</f>
        <v>37.533333333333339</v>
      </c>
      <c r="P1342" s="8">
        <v>69.266666670000006</v>
      </c>
      <c r="Q1342" t="str">
        <f>LEFT(N1342,(SEARCH("/",N1342,1)-1))</f>
        <v>theater</v>
      </c>
      <c r="R1342" t="str">
        <f>RIGHT(N1342, LEN(N1342) - (SEARCH("/",N1342,1)))</f>
        <v>plays</v>
      </c>
      <c r="S1342" s="12">
        <f>(((J1342/60)/60)/24)+DATE(1970,1,1)+(-5/24)</f>
        <v>41865.670324074068</v>
      </c>
      <c r="T1342" s="12">
        <f>(((I1342/60)/60)/24)+DATE(1970,1,1)+(-5/24)</f>
        <v>41925.670324074068</v>
      </c>
    </row>
    <row r="1343" spans="1:20" ht="48" x14ac:dyDescent="0.2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>E1343/D1343*100</f>
        <v>109.66666666666667</v>
      </c>
      <c r="P1343" s="8">
        <v>69.266666670000006</v>
      </c>
      <c r="Q1343" t="str">
        <f>LEFT(N1343,(SEARCH("/",N1343,1)-1))</f>
        <v>theater</v>
      </c>
      <c r="R1343" t="str">
        <f>RIGHT(N1343, LEN(N1343) - (SEARCH("/",N1343,1)))</f>
        <v>musical</v>
      </c>
      <c r="S1343" s="12">
        <f>(((J1343/60)/60)/24)+DATE(1970,1,1)+(-5/24)</f>
        <v>41865.674594907403</v>
      </c>
      <c r="T1343" s="12">
        <f>(((I1343/60)/60)/24)+DATE(1970,1,1)+(-5/24)</f>
        <v>41890.674594907403</v>
      </c>
    </row>
    <row r="1344" spans="1:20" ht="48" x14ac:dyDescent="0.2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>E1344/D1344*100</f>
        <v>113.46000000000001</v>
      </c>
      <c r="P1344" s="8">
        <v>69.266666670000006</v>
      </c>
      <c r="Q1344" t="str">
        <f>LEFT(N1344,(SEARCH("/",N1344,1)-1))</f>
        <v>theater</v>
      </c>
      <c r="R1344" t="str">
        <f>RIGHT(N1344, LEN(N1344) - (SEARCH("/",N1344,1)))</f>
        <v>plays</v>
      </c>
      <c r="S1344" s="12">
        <f>(((J1344/60)/60)/24)+DATE(1970,1,1)+(-5/24)</f>
        <v>41865.817013888889</v>
      </c>
      <c r="T1344" s="12">
        <f>(((I1344/60)/60)/24)+DATE(1970,1,1)+(-5/24)</f>
        <v>41883.457638888889</v>
      </c>
    </row>
    <row r="1345" spans="1:20" ht="48" x14ac:dyDescent="0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>E1345/D1345*100</f>
        <v>2.5</v>
      </c>
      <c r="P1345" s="8">
        <v>69.266666670000006</v>
      </c>
      <c r="Q1345" t="str">
        <f>LEFT(N1345,(SEARCH("/",N1345,1)-1))</f>
        <v>theater</v>
      </c>
      <c r="R1345" t="str">
        <f>RIGHT(N1345, LEN(N1345) - (SEARCH("/",N1345,1)))</f>
        <v>plays</v>
      </c>
      <c r="S1345" s="12">
        <f>(((J1345/60)/60)/24)+DATE(1970,1,1)+(-5/24)</f>
        <v>41866.432314814811</v>
      </c>
      <c r="T1345" s="12">
        <f>(((I1345/60)/60)/24)+DATE(1970,1,1)+(-5/24)</f>
        <v>41897.916666666664</v>
      </c>
    </row>
    <row r="1346" spans="1:20" ht="48" x14ac:dyDescent="0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>E1346/D1346*100</f>
        <v>110.1</v>
      </c>
      <c r="P1346" s="8">
        <v>69.266666670000006</v>
      </c>
      <c r="Q1346" t="str">
        <f>LEFT(N1346,(SEARCH("/",N1346,1)-1))</f>
        <v>theater</v>
      </c>
      <c r="R1346" t="str">
        <f>RIGHT(N1346, LEN(N1346) - (SEARCH("/",N1346,1)))</f>
        <v>plays</v>
      </c>
      <c r="S1346" s="12">
        <f>(((J1346/60)/60)/24)+DATE(1970,1,1)+(-5/24)</f>
        <v>41866.590532407405</v>
      </c>
      <c r="T1346" s="12">
        <f>(((I1346/60)/60)/24)+DATE(1970,1,1)+(-5/24)</f>
        <v>41884.999305555553</v>
      </c>
    </row>
    <row r="1347" spans="1:20" ht="48" x14ac:dyDescent="0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>E1347/D1347*100</f>
        <v>15.39</v>
      </c>
      <c r="P1347" s="8">
        <v>69.266666670000006</v>
      </c>
      <c r="Q1347" t="str">
        <f>LEFT(N1347,(SEARCH("/",N1347,1)-1))</f>
        <v>technology</v>
      </c>
      <c r="R1347" t="str">
        <f>RIGHT(N1347, LEN(N1347) - (SEARCH("/",N1347,1)))</f>
        <v>wearables</v>
      </c>
      <c r="S1347" s="12">
        <f>(((J1347/60)/60)/24)+DATE(1970,1,1)+(-5/24)</f>
        <v>41866.72274305555</v>
      </c>
      <c r="T1347" s="12">
        <f>(((I1347/60)/60)/24)+DATE(1970,1,1)+(-5/24)</f>
        <v>41899.875</v>
      </c>
    </row>
    <row r="1348" spans="1:20" ht="32" x14ac:dyDescent="0.2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>E1348/D1348*100</f>
        <v>26.192500000000003</v>
      </c>
      <c r="P1348" s="8">
        <v>69.266666670000006</v>
      </c>
      <c r="Q1348" t="str">
        <f>LEFT(N1348,(SEARCH("/",N1348,1)-1))</f>
        <v>film &amp; video</v>
      </c>
      <c r="R1348" t="str">
        <f>RIGHT(N1348, LEN(N1348) - (SEARCH("/",N1348,1)))</f>
        <v>drama</v>
      </c>
      <c r="S1348" s="12">
        <f>(((J1348/60)/60)/24)+DATE(1970,1,1)+(-5/24)</f>
        <v>41866.875034722223</v>
      </c>
      <c r="T1348" s="12">
        <f>(((I1348/60)/60)/24)+DATE(1970,1,1)+(-5/24)</f>
        <v>41896.875034722223</v>
      </c>
    </row>
    <row r="1349" spans="1:20" ht="48" x14ac:dyDescent="0.2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>E1349/D1349*100</f>
        <v>0</v>
      </c>
      <c r="P1349" s="8">
        <v>69.266666670000006</v>
      </c>
      <c r="Q1349" t="str">
        <f>LEFT(N1349,(SEARCH("/",N1349,1)-1))</f>
        <v>theater</v>
      </c>
      <c r="R1349" t="str">
        <f>RIGHT(N1349, LEN(N1349) - (SEARCH("/",N1349,1)))</f>
        <v>plays</v>
      </c>
      <c r="S1349" s="12">
        <f>(((J1349/60)/60)/24)+DATE(1970,1,1)+(-5/24)</f>
        <v>41867.44394675926</v>
      </c>
      <c r="T1349" s="12">
        <f>(((I1349/60)/60)/24)+DATE(1970,1,1)+(-5/24)</f>
        <v>41875.083333333328</v>
      </c>
    </row>
    <row r="1350" spans="1:20" ht="48" x14ac:dyDescent="0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>E1350/D1350*100</f>
        <v>102.18750000000001</v>
      </c>
      <c r="P1350" s="8">
        <v>69.266666670000006</v>
      </c>
      <c r="Q1350" t="str">
        <f>LEFT(N1350,(SEARCH("/",N1350,1)-1))</f>
        <v>theater</v>
      </c>
      <c r="R1350" t="str">
        <f>RIGHT(N1350, LEN(N1350) - (SEARCH("/",N1350,1)))</f>
        <v>plays</v>
      </c>
      <c r="S1350" s="12">
        <f>(((J1350/60)/60)/24)+DATE(1970,1,1)+(-5/24)</f>
        <v>41868.715717592589</v>
      </c>
      <c r="T1350" s="12">
        <f>(((I1350/60)/60)/24)+DATE(1970,1,1)+(-5/24)</f>
        <v>41898.666666666664</v>
      </c>
    </row>
    <row r="1351" spans="1:20" ht="48" x14ac:dyDescent="0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>E1351/D1351*100</f>
        <v>0.87500000000000011</v>
      </c>
      <c r="P1351" s="8">
        <v>69.266666670000006</v>
      </c>
      <c r="Q1351" t="str">
        <f>LEFT(N1351,(SEARCH("/",N1351,1)-1))</f>
        <v>music</v>
      </c>
      <c r="R1351" t="str">
        <f>RIGHT(N1351, LEN(N1351) - (SEARCH("/",N1351,1)))</f>
        <v>faith</v>
      </c>
      <c r="S1351" s="12">
        <f>(((J1351/60)/60)/24)+DATE(1970,1,1)+(-5/24)</f>
        <v>41869.326284722221</v>
      </c>
      <c r="T1351" s="12">
        <f>(((I1351/60)/60)/24)+DATE(1970,1,1)+(-5/24)</f>
        <v>41899.326284722221</v>
      </c>
    </row>
    <row r="1352" spans="1:20" ht="48" x14ac:dyDescent="0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>E1352/D1352*100</f>
        <v>106.32110000000002</v>
      </c>
      <c r="P1352" s="8">
        <v>69.266666670000006</v>
      </c>
      <c r="Q1352" t="str">
        <f>LEFT(N1352,(SEARCH("/",N1352,1)-1))</f>
        <v>film &amp; video</v>
      </c>
      <c r="R1352" t="str">
        <f>RIGHT(N1352, LEN(N1352) - (SEARCH("/",N1352,1)))</f>
        <v>television</v>
      </c>
      <c r="S1352" s="12">
        <f>(((J1352/60)/60)/24)+DATE(1970,1,1)+(-5/24)</f>
        <v>41869.333981481483</v>
      </c>
      <c r="T1352" s="12">
        <f>(((I1352/60)/60)/24)+DATE(1970,1,1)+(-5/24)</f>
        <v>41899.333981481483</v>
      </c>
    </row>
    <row r="1353" spans="1:20" ht="48" x14ac:dyDescent="0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>E1353/D1353*100</f>
        <v>2.87</v>
      </c>
      <c r="P1353" s="8">
        <v>69.266666670000006</v>
      </c>
      <c r="Q1353" t="str">
        <f>LEFT(N1353,(SEARCH("/",N1353,1)-1))</f>
        <v>film &amp; video</v>
      </c>
      <c r="R1353" t="str">
        <f>RIGHT(N1353, LEN(N1353) - (SEARCH("/",N1353,1)))</f>
        <v>animation</v>
      </c>
      <c r="S1353" s="12">
        <f>(((J1353/60)/60)/24)+DATE(1970,1,1)+(-5/24)</f>
        <v>41869.489803240736</v>
      </c>
      <c r="T1353" s="12">
        <f>(((I1353/60)/60)/24)+DATE(1970,1,1)+(-5/24)</f>
        <v>41899.489803240736</v>
      </c>
    </row>
    <row r="1354" spans="1:20" ht="48" x14ac:dyDescent="0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>E1354/D1354*100</f>
        <v>9.0909090909090917</v>
      </c>
      <c r="P1354" s="8">
        <v>69.266666670000006</v>
      </c>
      <c r="Q1354" t="str">
        <f>LEFT(N1354,(SEARCH("/",N1354,1)-1))</f>
        <v>theater</v>
      </c>
      <c r="R1354" t="str">
        <f>RIGHT(N1354, LEN(N1354) - (SEARCH("/",N1354,1)))</f>
        <v>plays</v>
      </c>
      <c r="S1354" s="12">
        <f>(((J1354/60)/60)/24)+DATE(1970,1,1)+(-5/24)</f>
        <v>41869.505833333329</v>
      </c>
      <c r="T1354" s="12">
        <f>(((I1354/60)/60)/24)+DATE(1970,1,1)+(-5/24)</f>
        <v>41876.666666666664</v>
      </c>
    </row>
    <row r="1355" spans="1:20" ht="48" x14ac:dyDescent="0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>E1355/D1355*100</f>
        <v>111.00000000000001</v>
      </c>
      <c r="P1355" s="8">
        <v>69.266666670000006</v>
      </c>
      <c r="Q1355" t="str">
        <f>LEFT(N1355,(SEARCH("/",N1355,1)-1))</f>
        <v>theater</v>
      </c>
      <c r="R1355" t="str">
        <f>RIGHT(N1355, LEN(N1355) - (SEARCH("/",N1355,1)))</f>
        <v>plays</v>
      </c>
      <c r="S1355" s="12">
        <f>(((J1355/60)/60)/24)+DATE(1970,1,1)+(-5/24)</f>
        <v>41869.532337962963</v>
      </c>
      <c r="T1355" s="12">
        <f>(((I1355/60)/60)/24)+DATE(1970,1,1)+(-5/24)</f>
        <v>41899.532337962963</v>
      </c>
    </row>
    <row r="1356" spans="1:20" ht="48" x14ac:dyDescent="0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>E1356/D1356*100</f>
        <v>12.04</v>
      </c>
      <c r="P1356" s="8">
        <v>69.266666670000006</v>
      </c>
      <c r="Q1356" t="str">
        <f>LEFT(N1356,(SEARCH("/",N1356,1)-1))</f>
        <v>theater</v>
      </c>
      <c r="R1356" t="str">
        <f>RIGHT(N1356, LEN(N1356) - (SEARCH("/",N1356,1)))</f>
        <v>plays</v>
      </c>
      <c r="S1356" s="12">
        <f>(((J1356/60)/60)/24)+DATE(1970,1,1)+(-5/24)</f>
        <v>41869.59039351852</v>
      </c>
      <c r="T1356" s="12">
        <f>(((I1356/60)/60)/24)+DATE(1970,1,1)+(-5/24)</f>
        <v>41929.59039351852</v>
      </c>
    </row>
    <row r="1357" spans="1:20" ht="48" x14ac:dyDescent="0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>E1357/D1357*100</f>
        <v>14.000000000000002</v>
      </c>
      <c r="P1357" s="8">
        <v>69.266666670000006</v>
      </c>
      <c r="Q1357" t="str">
        <f>LEFT(N1357,(SEARCH("/",N1357,1)-1))</f>
        <v>theater</v>
      </c>
      <c r="R1357" t="str">
        <f>RIGHT(N1357, LEN(N1357) - (SEARCH("/",N1357,1)))</f>
        <v>plays</v>
      </c>
      <c r="S1357" s="12">
        <f>(((J1357/60)/60)/24)+DATE(1970,1,1)+(-5/24)</f>
        <v>41869.664351851847</v>
      </c>
      <c r="T1357" s="12">
        <f>(((I1357/60)/60)/24)+DATE(1970,1,1)+(-5/24)</f>
        <v>41899.664351851847</v>
      </c>
    </row>
    <row r="1358" spans="1:20" ht="32" x14ac:dyDescent="0.2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>E1358/D1358*100</f>
        <v>104.85714285714285</v>
      </c>
      <c r="P1358" s="8">
        <v>69.266666670000006</v>
      </c>
      <c r="Q1358" t="str">
        <f>LEFT(N1358,(SEARCH("/",N1358,1)-1))</f>
        <v>music</v>
      </c>
      <c r="R1358" t="str">
        <f>RIGHT(N1358, LEN(N1358) - (SEARCH("/",N1358,1)))</f>
        <v>indie rock</v>
      </c>
      <c r="S1358" s="12">
        <f>(((J1358/60)/60)/24)+DATE(1970,1,1)+(-5/24)</f>
        <v>41870.657129629624</v>
      </c>
      <c r="T1358" s="12">
        <f>(((I1358/60)/60)/24)+DATE(1970,1,1)+(-5/24)</f>
        <v>41905.657129629624</v>
      </c>
    </row>
    <row r="1359" spans="1:20" ht="48" x14ac:dyDescent="0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>E1359/D1359*100</f>
        <v>0.7000700070007001</v>
      </c>
      <c r="P1359" s="8">
        <v>69.266666670000006</v>
      </c>
      <c r="Q1359" t="str">
        <f>LEFT(N1359,(SEARCH("/",N1359,1)-1))</f>
        <v>food</v>
      </c>
      <c r="R1359" t="str">
        <f>RIGHT(N1359, LEN(N1359) - (SEARCH("/",N1359,1)))</f>
        <v>food trucks</v>
      </c>
      <c r="S1359" s="12">
        <f>(((J1359/60)/60)/24)+DATE(1970,1,1)+(-5/24)</f>
        <v>41870.666342592594</v>
      </c>
      <c r="T1359" s="12">
        <f>(((I1359/60)/60)/24)+DATE(1970,1,1)+(-5/24)</f>
        <v>41900.666342592594</v>
      </c>
    </row>
    <row r="1360" spans="1:20" ht="48" x14ac:dyDescent="0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>E1360/D1360*100</f>
        <v>4</v>
      </c>
      <c r="P1360" s="8">
        <v>69.266666670000006</v>
      </c>
      <c r="Q1360" t="str">
        <f>LEFT(N1360,(SEARCH("/",N1360,1)-1))</f>
        <v>photography</v>
      </c>
      <c r="R1360" t="str">
        <f>RIGHT(N1360, LEN(N1360) - (SEARCH("/",N1360,1)))</f>
        <v>nature</v>
      </c>
      <c r="S1360" s="12">
        <f>(((J1360/60)/60)/24)+DATE(1970,1,1)+(-5/24)</f>
        <v>41871.444826388884</v>
      </c>
      <c r="T1360" s="12">
        <f>(((I1360/60)/60)/24)+DATE(1970,1,1)+(-5/24)</f>
        <v>41902.444826388884</v>
      </c>
    </row>
    <row r="1361" spans="1:20" ht="32" x14ac:dyDescent="0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>E1361/D1361*100</f>
        <v>127.30419999999999</v>
      </c>
      <c r="P1361" s="8">
        <v>69.266666670000006</v>
      </c>
      <c r="Q1361" t="str">
        <f>LEFT(N1361,(SEARCH("/",N1361,1)-1))</f>
        <v>theater</v>
      </c>
      <c r="R1361" t="str">
        <f>RIGHT(N1361, LEN(N1361) - (SEARCH("/",N1361,1)))</f>
        <v>plays</v>
      </c>
      <c r="S1361" s="12">
        <f>(((J1361/60)/60)/24)+DATE(1970,1,1)+(-5/24)</f>
        <v>41871.547361111108</v>
      </c>
      <c r="T1361" s="12">
        <f>(((I1361/60)/60)/24)+DATE(1970,1,1)+(-5/24)</f>
        <v>41901.547361111108</v>
      </c>
    </row>
    <row r="1362" spans="1:20" ht="48" x14ac:dyDescent="0.2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>E1362/D1362*100</f>
        <v>156.73439999999999</v>
      </c>
      <c r="P1362" s="8">
        <v>69.266666670000006</v>
      </c>
      <c r="Q1362" t="str">
        <f>LEFT(N1362,(SEARCH("/",N1362,1)-1))</f>
        <v>technology</v>
      </c>
      <c r="R1362" t="str">
        <f>RIGHT(N1362, LEN(N1362) - (SEARCH("/",N1362,1)))</f>
        <v>hardware</v>
      </c>
      <c r="S1362" s="12">
        <f>(((J1362/60)/60)/24)+DATE(1970,1,1)+(-5/24)</f>
        <v>41871.63726851852</v>
      </c>
      <c r="T1362" s="12">
        <f>(((I1362/60)/60)/24)+DATE(1970,1,1)+(-5/24)</f>
        <v>41912.791666666664</v>
      </c>
    </row>
    <row r="1363" spans="1:20" ht="48" x14ac:dyDescent="0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>E1363/D1363*100</f>
        <v>0</v>
      </c>
      <c r="P1363" s="8">
        <v>69.266666670000006</v>
      </c>
      <c r="Q1363" t="str">
        <f>LEFT(N1363,(SEARCH("/",N1363,1)-1))</f>
        <v>food</v>
      </c>
      <c r="R1363" t="str">
        <f>RIGHT(N1363, LEN(N1363) - (SEARCH("/",N1363,1)))</f>
        <v>food trucks</v>
      </c>
      <c r="S1363" s="12">
        <f>(((J1363/60)/60)/24)+DATE(1970,1,1)+(-5/24)</f>
        <v>41871.763692129629</v>
      </c>
      <c r="T1363" s="12">
        <f>(((I1363/60)/60)/24)+DATE(1970,1,1)+(-5/24)</f>
        <v>41931.763692129629</v>
      </c>
    </row>
    <row r="1364" spans="1:20" ht="48" x14ac:dyDescent="0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>E1364/D1364*100</f>
        <v>106</v>
      </c>
      <c r="P1364" s="8">
        <v>69.266666670000006</v>
      </c>
      <c r="Q1364" t="str">
        <f>LEFT(N1364,(SEARCH("/",N1364,1)-1))</f>
        <v>theater</v>
      </c>
      <c r="R1364" t="str">
        <f>RIGHT(N1364, LEN(N1364) - (SEARCH("/",N1364,1)))</f>
        <v>musical</v>
      </c>
      <c r="S1364" s="12">
        <f>(((J1364/60)/60)/24)+DATE(1970,1,1)+(-5/24)</f>
        <v>41872.082905092589</v>
      </c>
      <c r="T1364" s="12">
        <f>(((I1364/60)/60)/24)+DATE(1970,1,1)+(-5/24)</f>
        <v>41897.047222222223</v>
      </c>
    </row>
    <row r="1365" spans="1:20" ht="48" x14ac:dyDescent="0.2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>E1365/D1365*100</f>
        <v>104.30333333333333</v>
      </c>
      <c r="P1365" s="8">
        <v>69.266666670000006</v>
      </c>
      <c r="Q1365" t="str">
        <f>LEFT(N1365,(SEARCH("/",N1365,1)-1))</f>
        <v>technology</v>
      </c>
      <c r="R1365" t="str">
        <f>RIGHT(N1365, LEN(N1365) - (SEARCH("/",N1365,1)))</f>
        <v>hardware</v>
      </c>
      <c r="S1365" s="12">
        <f>(((J1365/60)/60)/24)+DATE(1970,1,1)+(-5/24)</f>
        <v>41872.317384259259</v>
      </c>
      <c r="T1365" s="12">
        <f>(((I1365/60)/60)/24)+DATE(1970,1,1)+(-5/24)</f>
        <v>41929.958333333328</v>
      </c>
    </row>
    <row r="1366" spans="1:20" ht="64" x14ac:dyDescent="0.2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>E1366/D1366*100</f>
        <v>2.1919999999999997</v>
      </c>
      <c r="P1366" s="8">
        <v>69.266666670000006</v>
      </c>
      <c r="Q1366" t="str">
        <f>LEFT(N1366,(SEARCH("/",N1366,1)-1))</f>
        <v>theater</v>
      </c>
      <c r="R1366" t="str">
        <f>RIGHT(N1366, LEN(N1366) - (SEARCH("/",N1366,1)))</f>
        <v>spaces</v>
      </c>
      <c r="S1366" s="12">
        <f>(((J1366/60)/60)/24)+DATE(1970,1,1)+(-5/24)</f>
        <v>41872.594594907401</v>
      </c>
      <c r="T1366" s="12">
        <f>(((I1366/60)/60)/24)+DATE(1970,1,1)+(-5/24)</f>
        <v>41917.594594907401</v>
      </c>
    </row>
    <row r="1367" spans="1:20" ht="48" x14ac:dyDescent="0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>E1367/D1367*100</f>
        <v>1.3333333333333335</v>
      </c>
      <c r="P1367" s="8">
        <v>69.266666670000006</v>
      </c>
      <c r="Q1367" t="str">
        <f>LEFT(N1367,(SEARCH("/",N1367,1)-1))</f>
        <v>theater</v>
      </c>
      <c r="R1367" t="str">
        <f>RIGHT(N1367, LEN(N1367) - (SEARCH("/",N1367,1)))</f>
        <v>plays</v>
      </c>
      <c r="S1367" s="12">
        <f>(((J1367/60)/60)/24)+DATE(1970,1,1)+(-5/24)</f>
        <v>41872.599363425921</v>
      </c>
      <c r="T1367" s="12">
        <f>(((I1367/60)/60)/24)+DATE(1970,1,1)+(-5/24)</f>
        <v>41932.599363425921</v>
      </c>
    </row>
    <row r="1368" spans="1:20" ht="48" x14ac:dyDescent="0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>E1368/D1368*100</f>
        <v>944.83338095238094</v>
      </c>
      <c r="P1368" s="8">
        <v>69.266666670000006</v>
      </c>
      <c r="Q1368" t="str">
        <f>LEFT(N1368,(SEARCH("/",N1368,1)-1))</f>
        <v>games</v>
      </c>
      <c r="R1368" t="str">
        <f>RIGHT(N1368, LEN(N1368) - (SEARCH("/",N1368,1)))</f>
        <v>tabletop games</v>
      </c>
      <c r="S1368" s="12">
        <f>(((J1368/60)/60)/24)+DATE(1970,1,1)+(-5/24)</f>
        <v>41873.583506944444</v>
      </c>
      <c r="T1368" s="12">
        <f>(((I1368/60)/60)/24)+DATE(1970,1,1)+(-5/24)</f>
        <v>41903.583506944444</v>
      </c>
    </row>
    <row r="1369" spans="1:20" ht="48" x14ac:dyDescent="0.2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>E1369/D1369*100</f>
        <v>100</v>
      </c>
      <c r="P1369" s="8">
        <v>69.266666670000006</v>
      </c>
      <c r="Q1369" t="str">
        <f>LEFT(N1369,(SEARCH("/",N1369,1)-1))</f>
        <v>film &amp; video</v>
      </c>
      <c r="R1369" t="str">
        <f>RIGHT(N1369, LEN(N1369) - (SEARCH("/",N1369,1)))</f>
        <v>television</v>
      </c>
      <c r="S1369" s="12">
        <f>(((J1369/60)/60)/24)+DATE(1970,1,1)+(-5/24)</f>
        <v>41873.890474537038</v>
      </c>
      <c r="T1369" s="12">
        <f>(((I1369/60)/60)/24)+DATE(1970,1,1)+(-5/24)</f>
        <v>41918.890474537038</v>
      </c>
    </row>
    <row r="1370" spans="1:20" ht="32" x14ac:dyDescent="0.2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>E1370/D1370*100</f>
        <v>7.8947368421052634E-3</v>
      </c>
      <c r="P1370" s="8">
        <v>69.266666670000006</v>
      </c>
      <c r="Q1370" t="str">
        <f>LEFT(N1370,(SEARCH("/",N1370,1)-1))</f>
        <v>film &amp; video</v>
      </c>
      <c r="R1370" t="str">
        <f>RIGHT(N1370, LEN(N1370) - (SEARCH("/",N1370,1)))</f>
        <v>science fiction</v>
      </c>
      <c r="S1370" s="12">
        <f>(((J1370/60)/60)/24)+DATE(1970,1,1)+(-5/24)</f>
        <v>41874.869212962964</v>
      </c>
      <c r="T1370" s="12">
        <f>(((I1370/60)/60)/24)+DATE(1970,1,1)+(-5/24)</f>
        <v>41904.869212962964</v>
      </c>
    </row>
    <row r="1371" spans="1:20" ht="48" x14ac:dyDescent="0.2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>E1371/D1371*100</f>
        <v>100</v>
      </c>
      <c r="P1371" s="8">
        <v>69.266666670000006</v>
      </c>
      <c r="Q1371" t="str">
        <f>LEFT(N1371,(SEARCH("/",N1371,1)-1))</f>
        <v>theater</v>
      </c>
      <c r="R1371" t="str">
        <f>RIGHT(N1371, LEN(N1371) - (SEARCH("/",N1371,1)))</f>
        <v>plays</v>
      </c>
      <c r="S1371" s="12">
        <f>(((J1371/60)/60)/24)+DATE(1970,1,1)+(-5/24)</f>
        <v>41875.714525462965</v>
      </c>
      <c r="T1371" s="12">
        <f>(((I1371/60)/60)/24)+DATE(1970,1,1)+(-5/24)</f>
        <v>41905.714525462965</v>
      </c>
    </row>
    <row r="1372" spans="1:20" ht="48" x14ac:dyDescent="0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>E1372/D1372*100</f>
        <v>133.33333333333331</v>
      </c>
      <c r="P1372" s="8">
        <v>69.266666670000006</v>
      </c>
      <c r="Q1372" t="str">
        <f>LEFT(N1372,(SEARCH("/",N1372,1)-1))</f>
        <v>music</v>
      </c>
      <c r="R1372" t="str">
        <f>RIGHT(N1372, LEN(N1372) - (SEARCH("/",N1372,1)))</f>
        <v>rock</v>
      </c>
      <c r="S1372" s="12">
        <f>(((J1372/60)/60)/24)+DATE(1970,1,1)+(-5/24)</f>
        <v>41875.977847222224</v>
      </c>
      <c r="T1372" s="12">
        <f>(((I1372/60)/60)/24)+DATE(1970,1,1)+(-5/24)</f>
        <v>41896.977847222224</v>
      </c>
    </row>
    <row r="1373" spans="1:20" ht="32" x14ac:dyDescent="0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>E1373/D1373*100</f>
        <v>7.407407407407407E-2</v>
      </c>
      <c r="P1373" s="8">
        <v>69.266666670000006</v>
      </c>
      <c r="Q1373" t="str">
        <f>LEFT(N1373,(SEARCH("/",N1373,1)-1))</f>
        <v>photography</v>
      </c>
      <c r="R1373" t="str">
        <f>RIGHT(N1373, LEN(N1373) - (SEARCH("/",N1373,1)))</f>
        <v>photobooks</v>
      </c>
      <c r="S1373" s="12">
        <f>(((J1373/60)/60)/24)+DATE(1970,1,1)+(-5/24)</f>
        <v>41876.225347222222</v>
      </c>
      <c r="T1373" s="12">
        <f>(((I1373/60)/60)/24)+DATE(1970,1,1)+(-5/24)</f>
        <v>41935.958333333328</v>
      </c>
    </row>
    <row r="1374" spans="1:20" ht="48" x14ac:dyDescent="0.2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>E1374/D1374*100</f>
        <v>5.8333333333333341E-2</v>
      </c>
      <c r="P1374" s="8">
        <v>69.266666670000006</v>
      </c>
      <c r="Q1374" t="str">
        <f>LEFT(N1374,(SEARCH("/",N1374,1)-1))</f>
        <v>food</v>
      </c>
      <c r="R1374" t="str">
        <f>RIGHT(N1374, LEN(N1374) - (SEARCH("/",N1374,1)))</f>
        <v>food trucks</v>
      </c>
      <c r="S1374" s="12">
        <f>(((J1374/60)/60)/24)+DATE(1970,1,1)+(-5/24)</f>
        <v>41876.475277777776</v>
      </c>
      <c r="T1374" s="12">
        <f>(((I1374/60)/60)/24)+DATE(1970,1,1)+(-5/24)</f>
        <v>41907.475277777776</v>
      </c>
    </row>
    <row r="1375" spans="1:20" ht="48" x14ac:dyDescent="0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>E1375/D1375*100</f>
        <v>42.360992301112063</v>
      </c>
      <c r="P1375" s="8">
        <v>69.266666670000006</v>
      </c>
      <c r="Q1375" t="str">
        <f>LEFT(N1375,(SEARCH("/",N1375,1)-1))</f>
        <v>theater</v>
      </c>
      <c r="R1375" t="str">
        <f>RIGHT(N1375, LEN(N1375) - (SEARCH("/",N1375,1)))</f>
        <v>spaces</v>
      </c>
      <c r="S1375" s="12">
        <f>(((J1375/60)/60)/24)+DATE(1970,1,1)+(-5/24)</f>
        <v>41876.510601851849</v>
      </c>
      <c r="T1375" s="12">
        <f>(((I1375/60)/60)/24)+DATE(1970,1,1)+(-5/24)</f>
        <v>41931</v>
      </c>
    </row>
    <row r="1376" spans="1:20" ht="48" x14ac:dyDescent="0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>E1376/D1376*100</f>
        <v>128.75</v>
      </c>
      <c r="P1376" s="8">
        <v>69.266666670000006</v>
      </c>
      <c r="Q1376" t="str">
        <f>LEFT(N1376,(SEARCH("/",N1376,1)-1))</f>
        <v>theater</v>
      </c>
      <c r="R1376" t="str">
        <f>RIGHT(N1376, LEN(N1376) - (SEARCH("/",N1376,1)))</f>
        <v>plays</v>
      </c>
      <c r="S1376" s="12">
        <f>(((J1376/60)/60)/24)+DATE(1970,1,1)+(-5/24)</f>
        <v>41876.607453703698</v>
      </c>
      <c r="T1376" s="12">
        <f>(((I1376/60)/60)/24)+DATE(1970,1,1)+(-5/24)</f>
        <v>41894.607453703698</v>
      </c>
    </row>
    <row r="1377" spans="1:20" ht="32" x14ac:dyDescent="0.2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>E1377/D1377*100</f>
        <v>100.099</v>
      </c>
      <c r="P1377" s="8">
        <v>69.266666670000006</v>
      </c>
      <c r="Q1377" t="str">
        <f>LEFT(N1377,(SEARCH("/",N1377,1)-1))</f>
        <v>theater</v>
      </c>
      <c r="R1377" t="str">
        <f>RIGHT(N1377, LEN(N1377) - (SEARCH("/",N1377,1)))</f>
        <v>plays</v>
      </c>
      <c r="S1377" s="12">
        <f>(((J1377/60)/60)/24)+DATE(1970,1,1)+(-5/24)</f>
        <v>41877.013553240737</v>
      </c>
      <c r="T1377" s="12">
        <f>(((I1377/60)/60)/24)+DATE(1970,1,1)+(-5/24)</f>
        <v>41909.932638888888</v>
      </c>
    </row>
    <row r="1378" spans="1:20" ht="48" x14ac:dyDescent="0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>E1378/D1378*100</f>
        <v>2.9550000000000001</v>
      </c>
      <c r="P1378" s="8">
        <v>69.266666670000006</v>
      </c>
      <c r="Q1378" t="str">
        <f>LEFT(N1378,(SEARCH("/",N1378,1)-1))</f>
        <v>photography</v>
      </c>
      <c r="R1378" t="str">
        <f>RIGHT(N1378, LEN(N1378) - (SEARCH("/",N1378,1)))</f>
        <v>photobooks</v>
      </c>
      <c r="S1378" s="12">
        <f>(((J1378/60)/60)/24)+DATE(1970,1,1)+(-5/24)</f>
        <v>41877.429965277777</v>
      </c>
      <c r="T1378" s="12">
        <f>(((I1378/60)/60)/24)+DATE(1970,1,1)+(-5/24)</f>
        <v>41912.429965277777</v>
      </c>
    </row>
    <row r="1379" spans="1:20" ht="32" x14ac:dyDescent="0.2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>E1379/D1379*100</f>
        <v>129</v>
      </c>
      <c r="P1379" s="8">
        <v>69.266666670000006</v>
      </c>
      <c r="Q1379" t="str">
        <f>LEFT(N1379,(SEARCH("/",N1379,1)-1))</f>
        <v>theater</v>
      </c>
      <c r="R1379" t="str">
        <f>RIGHT(N1379, LEN(N1379) - (SEARCH("/",N1379,1)))</f>
        <v>musical</v>
      </c>
      <c r="S1379" s="12">
        <f>(((J1379/60)/60)/24)+DATE(1970,1,1)+(-5/24)</f>
        <v>41877.678287037037</v>
      </c>
      <c r="T1379" s="12">
        <f>(((I1379/60)/60)/24)+DATE(1970,1,1)+(-5/24)</f>
        <v>41907.678287037037</v>
      </c>
    </row>
    <row r="1380" spans="1:20" ht="48" x14ac:dyDescent="0.2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>E1380/D1380*100</f>
        <v>7.4999999999999997E-2</v>
      </c>
      <c r="P1380" s="8">
        <v>69.266666670000006</v>
      </c>
      <c r="Q1380" t="str">
        <f>LEFT(N1380,(SEARCH("/",N1380,1)-1))</f>
        <v>photography</v>
      </c>
      <c r="R1380" t="str">
        <f>RIGHT(N1380, LEN(N1380) - (SEARCH("/",N1380,1)))</f>
        <v>places</v>
      </c>
      <c r="S1380" s="12">
        <f>(((J1380/60)/60)/24)+DATE(1970,1,1)+(-5/24)</f>
        <v>41877.696655092594</v>
      </c>
      <c r="T1380" s="12">
        <f>(((I1380/60)/60)/24)+DATE(1970,1,1)+(-5/24)</f>
        <v>41907.696655092594</v>
      </c>
    </row>
    <row r="1381" spans="1:20" ht="48" x14ac:dyDescent="0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>E1381/D1381*100</f>
        <v>139.96</v>
      </c>
      <c r="P1381" s="8">
        <v>69.266666670000006</v>
      </c>
      <c r="Q1381" t="str">
        <f>LEFT(N1381,(SEARCH("/",N1381,1)-1))</f>
        <v>technology</v>
      </c>
      <c r="R1381" t="str">
        <f>RIGHT(N1381, LEN(N1381) - (SEARCH("/",N1381,1)))</f>
        <v>wearables</v>
      </c>
      <c r="S1381" s="12">
        <f>(((J1381/60)/60)/24)+DATE(1970,1,1)+(-5/24)</f>
        <v>41877.703854166662</v>
      </c>
      <c r="T1381" s="12">
        <f>(((I1381/60)/60)/24)+DATE(1970,1,1)+(-5/24)</f>
        <v>41898.703854166662</v>
      </c>
    </row>
    <row r="1382" spans="1:20" ht="48" x14ac:dyDescent="0.2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>E1382/D1382*100</f>
        <v>3.3333333333333335E-3</v>
      </c>
      <c r="P1382" s="8">
        <v>69.266666670000006</v>
      </c>
      <c r="Q1382" t="str">
        <f>LEFT(N1382,(SEARCH("/",N1382,1)-1))</f>
        <v>food</v>
      </c>
      <c r="R1382" t="str">
        <f>RIGHT(N1382, LEN(N1382) - (SEARCH("/",N1382,1)))</f>
        <v>food trucks</v>
      </c>
      <c r="S1382" s="12">
        <f>(((J1382/60)/60)/24)+DATE(1970,1,1)+(-5/24)</f>
        <v>41877.932164351849</v>
      </c>
      <c r="T1382" s="12">
        <f>(((I1382/60)/60)/24)+DATE(1970,1,1)+(-5/24)</f>
        <v>41907.932164351849</v>
      </c>
    </row>
    <row r="1383" spans="1:20" ht="48" x14ac:dyDescent="0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>E1383/D1383*100</f>
        <v>21.037037037037038</v>
      </c>
      <c r="P1383" s="8">
        <v>69.266666670000006</v>
      </c>
      <c r="Q1383" t="str">
        <f>LEFT(N1383,(SEARCH("/",N1383,1)-1))</f>
        <v>music</v>
      </c>
      <c r="R1383" t="str">
        <f>RIGHT(N1383, LEN(N1383) - (SEARCH("/",N1383,1)))</f>
        <v>jazz</v>
      </c>
      <c r="S1383" s="12">
        <f>(((J1383/60)/60)/24)+DATE(1970,1,1)+(-5/24)</f>
        <v>41878.32167824074</v>
      </c>
      <c r="T1383" s="12">
        <f>(((I1383/60)/60)/24)+DATE(1970,1,1)+(-5/24)</f>
        <v>41913.32167824074</v>
      </c>
    </row>
    <row r="1384" spans="1:20" ht="48" x14ac:dyDescent="0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>E1384/D1384*100</f>
        <v>109.13513513513513</v>
      </c>
      <c r="P1384" s="8">
        <v>69.266666670000006</v>
      </c>
      <c r="Q1384" t="str">
        <f>LEFT(N1384,(SEARCH("/",N1384,1)-1))</f>
        <v>film &amp; video</v>
      </c>
      <c r="R1384" t="str">
        <f>RIGHT(N1384, LEN(N1384) - (SEARCH("/",N1384,1)))</f>
        <v>television</v>
      </c>
      <c r="S1384" s="12">
        <f>(((J1384/60)/60)/24)+DATE(1970,1,1)+(-5/24)</f>
        <v>41878.418854166666</v>
      </c>
      <c r="T1384" s="12">
        <f>(((I1384/60)/60)/24)+DATE(1970,1,1)+(-5/24)</f>
        <v>41908.418854166666</v>
      </c>
    </row>
    <row r="1385" spans="1:20" ht="48" x14ac:dyDescent="0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>E1385/D1385*100</f>
        <v>103</v>
      </c>
      <c r="P1385" s="8">
        <v>69.266666670000006</v>
      </c>
      <c r="Q1385" t="str">
        <f>LEFT(N1385,(SEARCH("/",N1385,1)-1))</f>
        <v>theater</v>
      </c>
      <c r="R1385" t="str">
        <f>RIGHT(N1385, LEN(N1385) - (SEARCH("/",N1385,1)))</f>
        <v>plays</v>
      </c>
      <c r="S1385" s="12">
        <f>(((J1385/60)/60)/24)+DATE(1970,1,1)+(-5/24)</f>
        <v>41878.670046296291</v>
      </c>
      <c r="T1385" s="12">
        <f>(((I1385/60)/60)/24)+DATE(1970,1,1)+(-5/24)</f>
        <v>41908.670046296291</v>
      </c>
    </row>
    <row r="1386" spans="1:20" ht="48" x14ac:dyDescent="0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>E1386/D1386*100</f>
        <v>0.83333333333333337</v>
      </c>
      <c r="P1386" s="8">
        <v>69.266666670000006</v>
      </c>
      <c r="Q1386" t="str">
        <f>LEFT(N1386,(SEARCH("/",N1386,1)-1))</f>
        <v>theater</v>
      </c>
      <c r="R1386" t="str">
        <f>RIGHT(N1386, LEN(N1386) - (SEARCH("/",N1386,1)))</f>
        <v>plays</v>
      </c>
      <c r="S1386" s="12">
        <f>(((J1386/60)/60)/24)+DATE(1970,1,1)+(-5/24)</f>
        <v>41878.703217592592</v>
      </c>
      <c r="T1386" s="12">
        <f>(((I1386/60)/60)/24)+DATE(1970,1,1)+(-5/24)</f>
        <v>41938.703217592592</v>
      </c>
    </row>
    <row r="1387" spans="1:20" ht="48" x14ac:dyDescent="0.2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>E1387/D1387*100</f>
        <v>101.53333333333335</v>
      </c>
      <c r="P1387" s="8">
        <v>69.266666670000006</v>
      </c>
      <c r="Q1387" t="str">
        <f>LEFT(N1387,(SEARCH("/",N1387,1)-1))</f>
        <v>theater</v>
      </c>
      <c r="R1387" t="str">
        <f>RIGHT(N1387, LEN(N1387) - (SEARCH("/",N1387,1)))</f>
        <v>plays</v>
      </c>
      <c r="S1387" s="12">
        <f>(((J1387/60)/60)/24)+DATE(1970,1,1)+(-5/24)</f>
        <v>41878.738240740735</v>
      </c>
      <c r="T1387" s="12">
        <f>(((I1387/60)/60)/24)+DATE(1970,1,1)+(-5/24)</f>
        <v>41908.738240740735</v>
      </c>
    </row>
    <row r="1388" spans="1:20" ht="48" x14ac:dyDescent="0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>E1388/D1388*100</f>
        <v>1.8399999999999999</v>
      </c>
      <c r="P1388" s="8">
        <v>69.266666670000006</v>
      </c>
      <c r="Q1388" t="str">
        <f>LEFT(N1388,(SEARCH("/",N1388,1)-1))</f>
        <v>theater</v>
      </c>
      <c r="R1388" t="str">
        <f>RIGHT(N1388, LEN(N1388) - (SEARCH("/",N1388,1)))</f>
        <v>plays</v>
      </c>
      <c r="S1388" s="12">
        <f>(((J1388/60)/60)/24)+DATE(1970,1,1)+(-5/24)</f>
        <v>41878.835196759253</v>
      </c>
      <c r="T1388" s="12">
        <f>(((I1388/60)/60)/24)+DATE(1970,1,1)+(-5/24)</f>
        <v>41908.835196759253</v>
      </c>
    </row>
    <row r="1389" spans="1:20" ht="48" x14ac:dyDescent="0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>E1389/D1389*100</f>
        <v>172.43333333333334</v>
      </c>
      <c r="P1389" s="8">
        <v>69.266666670000006</v>
      </c>
      <c r="Q1389" t="str">
        <f>LEFT(N1389,(SEARCH("/",N1389,1)-1))</f>
        <v>music</v>
      </c>
      <c r="R1389" t="str">
        <f>RIGHT(N1389, LEN(N1389) - (SEARCH("/",N1389,1)))</f>
        <v>indie rock</v>
      </c>
      <c r="S1389" s="12">
        <f>(((J1389/60)/60)/24)+DATE(1970,1,1)+(-5/24)</f>
        <v>41878.922534722216</v>
      </c>
      <c r="T1389" s="12">
        <f>(((I1389/60)/60)/24)+DATE(1970,1,1)+(-5/24)</f>
        <v>41908.922534722216</v>
      </c>
    </row>
    <row r="1390" spans="1:20" ht="32" x14ac:dyDescent="0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>E1390/D1390*100</f>
        <v>524.16666666666663</v>
      </c>
      <c r="P1390" s="8">
        <v>69.266666670000006</v>
      </c>
      <c r="Q1390" t="str">
        <f>LEFT(N1390,(SEARCH("/",N1390,1)-1))</f>
        <v>games</v>
      </c>
      <c r="R1390" t="str">
        <f>RIGHT(N1390, LEN(N1390) - (SEARCH("/",N1390,1)))</f>
        <v>tabletop games</v>
      </c>
      <c r="S1390" s="12">
        <f>(((J1390/60)/60)/24)+DATE(1970,1,1)+(-5/24)</f>
        <v>41879.692418981482</v>
      </c>
      <c r="T1390" s="12">
        <f>(((I1390/60)/60)/24)+DATE(1970,1,1)+(-5/24)</f>
        <v>41914.692418981482</v>
      </c>
    </row>
    <row r="1391" spans="1:20" ht="48" x14ac:dyDescent="0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>E1391/D1391*100</f>
        <v>121.33333333333334</v>
      </c>
      <c r="P1391" s="8">
        <v>69.266666670000006</v>
      </c>
      <c r="Q1391" t="str">
        <f>LEFT(N1391,(SEARCH("/",N1391,1)-1))</f>
        <v>theater</v>
      </c>
      <c r="R1391" t="str">
        <f>RIGHT(N1391, LEN(N1391) - (SEARCH("/",N1391,1)))</f>
        <v>plays</v>
      </c>
      <c r="S1391" s="12">
        <f>(((J1391/60)/60)/24)+DATE(1970,1,1)+(-5/24)</f>
        <v>41879.705428240741</v>
      </c>
      <c r="T1391" s="12">
        <f>(((I1391/60)/60)/24)+DATE(1970,1,1)+(-5/24)</f>
        <v>41894.705428240741</v>
      </c>
    </row>
    <row r="1392" spans="1:20" ht="48" x14ac:dyDescent="0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>E1392/D1392*100</f>
        <v>100</v>
      </c>
      <c r="P1392" s="8">
        <v>69.266666670000006</v>
      </c>
      <c r="Q1392" t="str">
        <f>LEFT(N1392,(SEARCH("/",N1392,1)-1))</f>
        <v>theater</v>
      </c>
      <c r="R1392" t="str">
        <f>RIGHT(N1392, LEN(N1392) - (SEARCH("/",N1392,1)))</f>
        <v>plays</v>
      </c>
      <c r="S1392" s="12">
        <f>(((J1392/60)/60)/24)+DATE(1970,1,1)+(-5/24)</f>
        <v>41879.750717592593</v>
      </c>
      <c r="T1392" s="12">
        <f>(((I1392/60)/60)/24)+DATE(1970,1,1)+(-5/24)</f>
        <v>41909.750717592593</v>
      </c>
    </row>
    <row r="1393" spans="1:20" ht="48" x14ac:dyDescent="0.2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>E1393/D1393*100</f>
        <v>102</v>
      </c>
      <c r="P1393" s="8">
        <v>69.266666670000006</v>
      </c>
      <c r="Q1393" t="str">
        <f>LEFT(N1393,(SEARCH("/",N1393,1)-1))</f>
        <v>theater</v>
      </c>
      <c r="R1393" t="str">
        <f>RIGHT(N1393, LEN(N1393) - (SEARCH("/",N1393,1)))</f>
        <v>plays</v>
      </c>
      <c r="S1393" s="12">
        <f>(((J1393/60)/60)/24)+DATE(1970,1,1)+(-5/24)</f>
        <v>41879.852673611109</v>
      </c>
      <c r="T1393" s="12">
        <f>(((I1393/60)/60)/24)+DATE(1970,1,1)+(-5/24)</f>
        <v>41907.857638888883</v>
      </c>
    </row>
    <row r="1394" spans="1:20" ht="32" x14ac:dyDescent="0.2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>E1394/D1394*100</f>
        <v>11.06</v>
      </c>
      <c r="P1394" s="8">
        <v>69.266666670000006</v>
      </c>
      <c r="Q1394" t="str">
        <f>LEFT(N1394,(SEARCH("/",N1394,1)-1))</f>
        <v>photography</v>
      </c>
      <c r="R1394" t="str">
        <f>RIGHT(N1394, LEN(N1394) - (SEARCH("/",N1394,1)))</f>
        <v>photobooks</v>
      </c>
      <c r="S1394" s="12">
        <f>(((J1394/60)/60)/24)+DATE(1970,1,1)+(-5/24)</f>
        <v>41879.860104166662</v>
      </c>
      <c r="T1394" s="12">
        <f>(((I1394/60)/60)/24)+DATE(1970,1,1)+(-5/24)</f>
        <v>41909.860104166662</v>
      </c>
    </row>
    <row r="1395" spans="1:20" ht="48" x14ac:dyDescent="0.2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>E1395/D1395*100</f>
        <v>51.023391812865491</v>
      </c>
      <c r="P1395" s="8">
        <v>69.266666670000006</v>
      </c>
      <c r="Q1395" t="str">
        <f>LEFT(N1395,(SEARCH("/",N1395,1)-1))</f>
        <v>theater</v>
      </c>
      <c r="R1395" t="str">
        <f>RIGHT(N1395, LEN(N1395) - (SEARCH("/",N1395,1)))</f>
        <v>musical</v>
      </c>
      <c r="S1395" s="12">
        <f>(((J1395/60)/60)/24)+DATE(1970,1,1)+(-5/24)</f>
        <v>41880.54510416666</v>
      </c>
      <c r="T1395" s="12">
        <f>(((I1395/60)/60)/24)+DATE(1970,1,1)+(-5/24)</f>
        <v>41904.957638888889</v>
      </c>
    </row>
    <row r="1396" spans="1:20" ht="48" x14ac:dyDescent="0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>E1396/D1396*100</f>
        <v>101.56</v>
      </c>
      <c r="P1396" s="8">
        <v>69.266666670000006</v>
      </c>
      <c r="Q1396" t="str">
        <f>LEFT(N1396,(SEARCH("/",N1396,1)-1))</f>
        <v>theater</v>
      </c>
      <c r="R1396" t="str">
        <f>RIGHT(N1396, LEN(N1396) - (SEARCH("/",N1396,1)))</f>
        <v>plays</v>
      </c>
      <c r="S1396" s="12">
        <f>(((J1396/60)/60)/24)+DATE(1970,1,1)+(-5/24)</f>
        <v>41880.555243055554</v>
      </c>
      <c r="T1396" s="12">
        <f>(((I1396/60)/60)/24)+DATE(1970,1,1)+(-5/24)</f>
        <v>41894.958333333328</v>
      </c>
    </row>
    <row r="1397" spans="1:20" ht="48" x14ac:dyDescent="0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>E1397/D1397*100</f>
        <v>24.333333333333336</v>
      </c>
      <c r="P1397" s="8">
        <v>69.266666670000006</v>
      </c>
      <c r="Q1397" t="str">
        <f>LEFT(N1397,(SEARCH("/",N1397,1)-1))</f>
        <v>theater</v>
      </c>
      <c r="R1397" t="str">
        <f>RIGHT(N1397, LEN(N1397) - (SEARCH("/",N1397,1)))</f>
        <v>plays</v>
      </c>
      <c r="S1397" s="12">
        <f>(((J1397/60)/60)/24)+DATE(1970,1,1)+(-5/24)</f>
        <v>41880.580509259256</v>
      </c>
      <c r="T1397" s="12">
        <f>(((I1397/60)/60)/24)+DATE(1970,1,1)+(-5/24)</f>
        <v>41910.580509259256</v>
      </c>
    </row>
    <row r="1398" spans="1:20" ht="32" x14ac:dyDescent="0.2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>E1398/D1398*100</f>
        <v>1</v>
      </c>
      <c r="P1398" s="8">
        <v>69.266666670000006</v>
      </c>
      <c r="Q1398" t="str">
        <f>LEFT(N1398,(SEARCH("/",N1398,1)-1))</f>
        <v>technology</v>
      </c>
      <c r="R1398" t="str">
        <f>RIGHT(N1398, LEN(N1398) - (SEARCH("/",N1398,1)))</f>
        <v>space exploration</v>
      </c>
      <c r="S1398" s="12">
        <f>(((J1398/60)/60)/24)+DATE(1970,1,1)+(-5/24)</f>
        <v>41880.618784722217</v>
      </c>
      <c r="T1398" s="12">
        <f>(((I1398/60)/60)/24)+DATE(1970,1,1)+(-5/24)</f>
        <v>41897.631249999999</v>
      </c>
    </row>
    <row r="1399" spans="1:20" ht="48" x14ac:dyDescent="0.2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>E1399/D1399*100</f>
        <v>169.42857142857144</v>
      </c>
      <c r="P1399" s="8">
        <v>69.266666670000006</v>
      </c>
      <c r="Q1399" t="str">
        <f>LEFT(N1399,(SEARCH("/",N1399,1)-1))</f>
        <v>theater</v>
      </c>
      <c r="R1399" t="str">
        <f>RIGHT(N1399, LEN(N1399) - (SEARCH("/",N1399,1)))</f>
        <v>plays</v>
      </c>
      <c r="S1399" s="12">
        <f>(((J1399/60)/60)/24)+DATE(1970,1,1)+(-5/24)</f>
        <v>41881.153009259258</v>
      </c>
      <c r="T1399" s="12">
        <f>(((I1399/60)/60)/24)+DATE(1970,1,1)+(-5/24)</f>
        <v>41911.153009259258</v>
      </c>
    </row>
    <row r="1400" spans="1:20" ht="48" x14ac:dyDescent="0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>E1400/D1400*100</f>
        <v>114.99999999999999</v>
      </c>
      <c r="P1400" s="8">
        <v>69.266666670000006</v>
      </c>
      <c r="Q1400" t="str">
        <f>LEFT(N1400,(SEARCH("/",N1400,1)-1))</f>
        <v>theater</v>
      </c>
      <c r="R1400" t="str">
        <f>RIGHT(N1400, LEN(N1400) - (SEARCH("/",N1400,1)))</f>
        <v>plays</v>
      </c>
      <c r="S1400" s="12">
        <f>(((J1400/60)/60)/24)+DATE(1970,1,1)+(-5/24)</f>
        <v>41881.245254629626</v>
      </c>
      <c r="T1400" s="12">
        <f>(((I1400/60)/60)/24)+DATE(1970,1,1)+(-5/24)</f>
        <v>41911.245254629626</v>
      </c>
    </row>
    <row r="1401" spans="1:20" ht="32" x14ac:dyDescent="0.2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>E1401/D1401*100</f>
        <v>121.2</v>
      </c>
      <c r="P1401" s="8">
        <v>69.266666670000006</v>
      </c>
      <c r="Q1401" t="str">
        <f>LEFT(N1401,(SEARCH("/",N1401,1)-1))</f>
        <v>theater</v>
      </c>
      <c r="R1401" t="str">
        <f>RIGHT(N1401, LEN(N1401) - (SEARCH("/",N1401,1)))</f>
        <v>plays</v>
      </c>
      <c r="S1401" s="12">
        <f>(((J1401/60)/60)/24)+DATE(1970,1,1)+(-5/24)</f>
        <v>41882.37731481481</v>
      </c>
      <c r="T1401" s="12">
        <f>(((I1401/60)/60)/24)+DATE(1970,1,1)+(-5/24)</f>
        <v>41912.458333333328</v>
      </c>
    </row>
    <row r="1402" spans="1:20" ht="48" x14ac:dyDescent="0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>E1402/D1402*100</f>
        <v>114.88571428571429</v>
      </c>
      <c r="P1402" s="8">
        <v>69.266666670000006</v>
      </c>
      <c r="Q1402" t="str">
        <f>LEFT(N1402,(SEARCH("/",N1402,1)-1))</f>
        <v>music</v>
      </c>
      <c r="R1402" t="str">
        <f>RIGHT(N1402, LEN(N1402) - (SEARCH("/",N1402,1)))</f>
        <v>rock</v>
      </c>
      <c r="S1402" s="12">
        <f>(((J1402/60)/60)/24)+DATE(1970,1,1)+(-5/24)</f>
        <v>41882.381793981483</v>
      </c>
      <c r="T1402" s="12">
        <f>(((I1402/60)/60)/24)+DATE(1970,1,1)+(-5/24)</f>
        <v>41912.381793981483</v>
      </c>
    </row>
    <row r="1403" spans="1:20" ht="48" x14ac:dyDescent="0.2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>E1403/D1403*100</f>
        <v>0</v>
      </c>
      <c r="P1403" s="8">
        <v>69.266666670000006</v>
      </c>
      <c r="Q1403" t="str">
        <f>LEFT(N1403,(SEARCH("/",N1403,1)-1))</f>
        <v>film &amp; video</v>
      </c>
      <c r="R1403" t="str">
        <f>RIGHT(N1403, LEN(N1403) - (SEARCH("/",N1403,1)))</f>
        <v>science fiction</v>
      </c>
      <c r="S1403" s="12">
        <f>(((J1403/60)/60)/24)+DATE(1970,1,1)+(-5/24)</f>
        <v>41882.728969907403</v>
      </c>
      <c r="T1403" s="12">
        <f>(((I1403/60)/60)/24)+DATE(1970,1,1)+(-5/24)</f>
        <v>41942.728969907403</v>
      </c>
    </row>
    <row r="1404" spans="1:20" ht="48" x14ac:dyDescent="0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>E1404/D1404*100</f>
        <v>2.0500000000000003</v>
      </c>
      <c r="P1404" s="8">
        <v>69.266666670000006</v>
      </c>
      <c r="Q1404" t="str">
        <f>LEFT(N1404,(SEARCH("/",N1404,1)-1))</f>
        <v>theater</v>
      </c>
      <c r="R1404" t="str">
        <f>RIGHT(N1404, LEN(N1404) - (SEARCH("/",N1404,1)))</f>
        <v>plays</v>
      </c>
      <c r="S1404" s="12">
        <f>(((J1404/60)/60)/24)+DATE(1970,1,1)+(-5/24)</f>
        <v>41883.708344907405</v>
      </c>
      <c r="T1404" s="12">
        <f>(((I1404/60)/60)/24)+DATE(1970,1,1)+(-5/24)</f>
        <v>41906.708344907405</v>
      </c>
    </row>
    <row r="1405" spans="1:20" ht="48" x14ac:dyDescent="0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>E1405/D1405*100</f>
        <v>108.13333333333333</v>
      </c>
      <c r="P1405" s="8">
        <v>69.266666670000006</v>
      </c>
      <c r="Q1405" t="str">
        <f>LEFT(N1405,(SEARCH("/",N1405,1)-1))</f>
        <v>theater</v>
      </c>
      <c r="R1405" t="str">
        <f>RIGHT(N1405, LEN(N1405) - (SEARCH("/",N1405,1)))</f>
        <v>plays</v>
      </c>
      <c r="S1405" s="12">
        <f>(((J1405/60)/60)/24)+DATE(1970,1,1)+(-5/24)</f>
        <v>41883.848414351851</v>
      </c>
      <c r="T1405" s="12">
        <f>(((I1405/60)/60)/24)+DATE(1970,1,1)+(-5/24)</f>
        <v>41902.875</v>
      </c>
    </row>
    <row r="1406" spans="1:20" ht="48" x14ac:dyDescent="0.2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>E1406/D1406*100</f>
        <v>118.95833333333334</v>
      </c>
      <c r="P1406" s="8">
        <v>69.266666670000006</v>
      </c>
      <c r="Q1406" t="str">
        <f>LEFT(N1406,(SEARCH("/",N1406,1)-1))</f>
        <v>theater</v>
      </c>
      <c r="R1406" t="str">
        <f>RIGHT(N1406, LEN(N1406) - (SEARCH("/",N1406,1)))</f>
        <v>plays</v>
      </c>
      <c r="S1406" s="12">
        <f>(((J1406/60)/60)/24)+DATE(1970,1,1)+(-5/24)</f>
        <v>41884.391516203701</v>
      </c>
      <c r="T1406" s="12">
        <f>(((I1406/60)/60)/24)+DATE(1970,1,1)+(-5/24)</f>
        <v>41899.957638888889</v>
      </c>
    </row>
    <row r="1407" spans="1:20" ht="48" x14ac:dyDescent="0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>E1407/D1407*100</f>
        <v>102.97033333333331</v>
      </c>
      <c r="P1407" s="8">
        <v>69.266666670000006</v>
      </c>
      <c r="Q1407" t="str">
        <f>LEFT(N1407,(SEARCH("/",N1407,1)-1))</f>
        <v>theater</v>
      </c>
      <c r="R1407" t="str">
        <f>RIGHT(N1407, LEN(N1407) - (SEARCH("/",N1407,1)))</f>
        <v>plays</v>
      </c>
      <c r="S1407" s="12">
        <f>(((J1407/60)/60)/24)+DATE(1970,1,1)+(-5/24)</f>
        <v>41884.40898148148</v>
      </c>
      <c r="T1407" s="12">
        <f>(((I1407/60)/60)/24)+DATE(1970,1,1)+(-5/24)</f>
        <v>41916.40898148148</v>
      </c>
    </row>
    <row r="1408" spans="1:20" ht="32" x14ac:dyDescent="0.2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>E1408/D1408*100</f>
        <v>0.4</v>
      </c>
      <c r="P1408" s="8">
        <v>69.266666670000006</v>
      </c>
      <c r="Q1408" t="str">
        <f>LEFT(N1408,(SEARCH("/",N1408,1)-1))</f>
        <v>music</v>
      </c>
      <c r="R1408" t="str">
        <f>RIGHT(N1408, LEN(N1408) - (SEARCH("/",N1408,1)))</f>
        <v>faith</v>
      </c>
      <c r="S1408" s="12">
        <f>(((J1408/60)/60)/24)+DATE(1970,1,1)+(-5/24)</f>
        <v>41884.665995370371</v>
      </c>
      <c r="T1408" s="12">
        <f>(((I1408/60)/60)/24)+DATE(1970,1,1)+(-5/24)</f>
        <v>41914.665995370371</v>
      </c>
    </row>
    <row r="1409" spans="1:20" ht="48" x14ac:dyDescent="0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>E1409/D1409*100</f>
        <v>2.7</v>
      </c>
      <c r="P1409" s="8">
        <v>69.266666670000006</v>
      </c>
      <c r="Q1409" t="str">
        <f>LEFT(N1409,(SEARCH("/",N1409,1)-1))</f>
        <v>theater</v>
      </c>
      <c r="R1409" t="str">
        <f>RIGHT(N1409, LEN(N1409) - (SEARCH("/",N1409,1)))</f>
        <v>plays</v>
      </c>
      <c r="S1409" s="12">
        <f>(((J1409/60)/60)/24)+DATE(1970,1,1)+(-5/24)</f>
        <v>41885.01321759259</v>
      </c>
      <c r="T1409" s="12">
        <f>(((I1409/60)/60)/24)+DATE(1970,1,1)+(-5/24)</f>
        <v>41916.082638888889</v>
      </c>
    </row>
    <row r="1410" spans="1:20" ht="48" x14ac:dyDescent="0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>E1410/D1410*100</f>
        <v>457.74666666666673</v>
      </c>
      <c r="P1410" s="8">
        <v>69.266666670000006</v>
      </c>
      <c r="Q1410" t="str">
        <f>LEFT(N1410,(SEARCH("/",N1410,1)-1))</f>
        <v>theater</v>
      </c>
      <c r="R1410" t="str">
        <f>RIGHT(N1410, LEN(N1410) - (SEARCH("/",N1410,1)))</f>
        <v>spaces</v>
      </c>
      <c r="S1410" s="12">
        <f>(((J1410/60)/60)/24)+DATE(1970,1,1)+(-5/24)</f>
        <v>41885.270509259259</v>
      </c>
      <c r="T1410" s="12">
        <f>(((I1410/60)/60)/24)+DATE(1970,1,1)+(-5/24)</f>
        <v>41915.270509259259</v>
      </c>
    </row>
    <row r="1411" spans="1:20" ht="48" x14ac:dyDescent="0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>E1411/D1411*100</f>
        <v>17.933333333333334</v>
      </c>
      <c r="P1411" s="8">
        <v>69.266666670000006</v>
      </c>
      <c r="Q1411" t="str">
        <f>LEFT(N1411,(SEARCH("/",N1411,1)-1))</f>
        <v>games</v>
      </c>
      <c r="R1411" t="str">
        <f>RIGHT(N1411, LEN(N1411) - (SEARCH("/",N1411,1)))</f>
        <v>video games</v>
      </c>
      <c r="S1411" s="12">
        <f>(((J1411/60)/60)/24)+DATE(1970,1,1)+(-5/24)</f>
        <v>41885.309652777774</v>
      </c>
      <c r="T1411" s="12">
        <f>(((I1411/60)/60)/24)+DATE(1970,1,1)+(-5/24)</f>
        <v>41915.9375</v>
      </c>
    </row>
    <row r="1412" spans="1:20" ht="32" x14ac:dyDescent="0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>E1412/D1412*100</f>
        <v>26.640000000000004</v>
      </c>
      <c r="P1412" s="8">
        <v>69.266666670000006</v>
      </c>
      <c r="Q1412" t="str">
        <f>LEFT(N1412,(SEARCH("/",N1412,1)-1))</f>
        <v>theater</v>
      </c>
      <c r="R1412" t="str">
        <f>RIGHT(N1412, LEN(N1412) - (SEARCH("/",N1412,1)))</f>
        <v>spaces</v>
      </c>
      <c r="S1412" s="12">
        <f>(((J1412/60)/60)/24)+DATE(1970,1,1)+(-5/24)</f>
        <v>41885.38680555555</v>
      </c>
      <c r="T1412" s="12">
        <f>(((I1412/60)/60)/24)+DATE(1970,1,1)+(-5/24)</f>
        <v>41916.38680555555</v>
      </c>
    </row>
    <row r="1413" spans="1:20" ht="48" x14ac:dyDescent="0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>E1413/D1413*100</f>
        <v>143.19999999999999</v>
      </c>
      <c r="P1413" s="8">
        <v>69.266666670000006</v>
      </c>
      <c r="Q1413" t="str">
        <f>LEFT(N1413,(SEARCH("/",N1413,1)-1))</f>
        <v>theater</v>
      </c>
      <c r="R1413" t="str">
        <f>RIGHT(N1413, LEN(N1413) - (SEARCH("/",N1413,1)))</f>
        <v>musical</v>
      </c>
      <c r="S1413" s="12">
        <f>(((J1413/60)/60)/24)+DATE(1970,1,1)+(-5/24)</f>
        <v>41886.903020833335</v>
      </c>
      <c r="T1413" s="12">
        <f>(((I1413/60)/60)/24)+DATE(1970,1,1)+(-5/24)</f>
        <v>41908.958333333328</v>
      </c>
    </row>
    <row r="1414" spans="1:20" ht="32" x14ac:dyDescent="0.2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>E1414/D1414*100</f>
        <v>100.38249999999999</v>
      </c>
      <c r="P1414" s="8">
        <v>69.266666670000006</v>
      </c>
      <c r="Q1414" t="str">
        <f>LEFT(N1414,(SEARCH("/",N1414,1)-1))</f>
        <v>theater</v>
      </c>
      <c r="R1414" t="str">
        <f>RIGHT(N1414, LEN(N1414) - (SEARCH("/",N1414,1)))</f>
        <v>plays</v>
      </c>
      <c r="S1414" s="12">
        <f>(((J1414/60)/60)/24)+DATE(1970,1,1)+(-5/24)</f>
        <v>41887.083854166667</v>
      </c>
      <c r="T1414" s="12">
        <f>(((I1414/60)/60)/24)+DATE(1970,1,1)+(-5/24)</f>
        <v>41917.083854166667</v>
      </c>
    </row>
    <row r="1415" spans="1:20" ht="48" x14ac:dyDescent="0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>E1415/D1415*100</f>
        <v>1.1159999999999999</v>
      </c>
      <c r="P1415" s="8">
        <v>69.266666670000006</v>
      </c>
      <c r="Q1415" t="str">
        <f>LEFT(N1415,(SEARCH("/",N1415,1)-1))</f>
        <v>film &amp; video</v>
      </c>
      <c r="R1415" t="str">
        <f>RIGHT(N1415, LEN(N1415) - (SEARCH("/",N1415,1)))</f>
        <v>drama</v>
      </c>
      <c r="S1415" s="12">
        <f>(((J1415/60)/60)/24)+DATE(1970,1,1)+(-5/24)</f>
        <v>41887.175023148149</v>
      </c>
      <c r="T1415" s="12">
        <f>(((I1415/60)/60)/24)+DATE(1970,1,1)+(-5/24)</f>
        <v>41917.175023148149</v>
      </c>
    </row>
    <row r="1416" spans="1:20" ht="48" x14ac:dyDescent="0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>E1416/D1416*100</f>
        <v>100</v>
      </c>
      <c r="P1416" s="8">
        <v>69.266666670000006</v>
      </c>
      <c r="Q1416" t="str">
        <f>LEFT(N1416,(SEARCH("/",N1416,1)-1))</f>
        <v>film &amp; video</v>
      </c>
      <c r="R1416" t="str">
        <f>RIGHT(N1416, LEN(N1416) - (SEARCH("/",N1416,1)))</f>
        <v>television</v>
      </c>
      <c r="S1416" s="12">
        <f>(((J1416/60)/60)/24)+DATE(1970,1,1)+(-5/24)</f>
        <v>41887.360578703701</v>
      </c>
      <c r="T1416" s="12">
        <f>(((I1416/60)/60)/24)+DATE(1970,1,1)+(-5/24)</f>
        <v>41917.360578703701</v>
      </c>
    </row>
    <row r="1417" spans="1:20" ht="48" x14ac:dyDescent="0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>E1417/D1417*100</f>
        <v>9.4412800000000008</v>
      </c>
      <c r="P1417" s="8">
        <v>69.266666670000006</v>
      </c>
      <c r="Q1417" t="str">
        <f>LEFT(N1417,(SEARCH("/",N1417,1)-1))</f>
        <v>music</v>
      </c>
      <c r="R1417" t="str">
        <f>RIGHT(N1417, LEN(N1417) - (SEARCH("/",N1417,1)))</f>
        <v>indie rock</v>
      </c>
      <c r="S1417" s="12">
        <f>(((J1417/60)/60)/24)+DATE(1970,1,1)+(-5/24)</f>
        <v>41887.575729166667</v>
      </c>
      <c r="T1417" s="12">
        <f>(((I1417/60)/60)/24)+DATE(1970,1,1)+(-5/24)</f>
        <v>41917.575729166667</v>
      </c>
    </row>
    <row r="1418" spans="1:20" ht="48" x14ac:dyDescent="0.2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>E1418/D1418*100</f>
        <v>1.6666666666666667</v>
      </c>
      <c r="P1418" s="8">
        <v>69.266666670000006</v>
      </c>
      <c r="Q1418" t="str">
        <f>LEFT(N1418,(SEARCH("/",N1418,1)-1))</f>
        <v>music</v>
      </c>
      <c r="R1418" t="str">
        <f>RIGHT(N1418, LEN(N1418) - (SEARCH("/",N1418,1)))</f>
        <v>faith</v>
      </c>
      <c r="S1418" s="12">
        <f>(((J1418/60)/60)/24)+DATE(1970,1,1)+(-5/24)</f>
        <v>41887.592731481483</v>
      </c>
      <c r="T1418" s="12">
        <f>(((I1418/60)/60)/24)+DATE(1970,1,1)+(-5/24)</f>
        <v>41917.592731481483</v>
      </c>
    </row>
    <row r="1419" spans="1:20" ht="48" x14ac:dyDescent="0.2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>E1419/D1419*100</f>
        <v>0.16666666666666669</v>
      </c>
      <c r="P1419" s="8">
        <v>69.266666670000006</v>
      </c>
      <c r="Q1419" t="str">
        <f>LEFT(N1419,(SEARCH("/",N1419,1)-1))</f>
        <v>food</v>
      </c>
      <c r="R1419" t="str">
        <f>RIGHT(N1419, LEN(N1419) - (SEARCH("/",N1419,1)))</f>
        <v>food trucks</v>
      </c>
      <c r="S1419" s="12">
        <f>(((J1419/60)/60)/24)+DATE(1970,1,1)+(-5/24)</f>
        <v>41887.592835648145</v>
      </c>
      <c r="T1419" s="12">
        <f>(((I1419/60)/60)/24)+DATE(1970,1,1)+(-5/24)</f>
        <v>41917.592835648145</v>
      </c>
    </row>
    <row r="1420" spans="1:20" ht="48" x14ac:dyDescent="0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>E1420/D1420*100</f>
        <v>120.49622641509434</v>
      </c>
      <c r="P1420" s="8">
        <v>69.266666670000006</v>
      </c>
      <c r="Q1420" t="str">
        <f>LEFT(N1420,(SEARCH("/",N1420,1)-1))</f>
        <v>theater</v>
      </c>
      <c r="R1420" t="str">
        <f>RIGHT(N1420, LEN(N1420) - (SEARCH("/",N1420,1)))</f>
        <v>spaces</v>
      </c>
      <c r="S1420" s="12">
        <f>(((J1420/60)/60)/24)+DATE(1970,1,1)+(-5/24)</f>
        <v>41888.466493055552</v>
      </c>
      <c r="T1420" s="12">
        <f>(((I1420/60)/60)/24)+DATE(1970,1,1)+(-5/24)</f>
        <v>41918.466493055552</v>
      </c>
    </row>
    <row r="1421" spans="1:20" ht="48" x14ac:dyDescent="0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>E1421/D1421*100</f>
        <v>126.14444444444443</v>
      </c>
      <c r="P1421" s="8">
        <v>69.266666670000006</v>
      </c>
      <c r="Q1421" t="str">
        <f>LEFT(N1421,(SEARCH("/",N1421,1)-1))</f>
        <v>music</v>
      </c>
      <c r="R1421" t="str">
        <f>RIGHT(N1421, LEN(N1421) - (SEARCH("/",N1421,1)))</f>
        <v>rock</v>
      </c>
      <c r="S1421" s="12">
        <f>(((J1421/60)/60)/24)+DATE(1970,1,1)+(-5/24)</f>
        <v>41888.795983796292</v>
      </c>
      <c r="T1421" s="12">
        <f>(((I1421/60)/60)/24)+DATE(1970,1,1)+(-5/24)</f>
        <v>41918.795983796292</v>
      </c>
    </row>
    <row r="1422" spans="1:20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>E1422/D1422*100</f>
        <v>175</v>
      </c>
      <c r="P1422" s="8">
        <v>69.266666670000006</v>
      </c>
      <c r="Q1422" t="str">
        <f>LEFT(N1422,(SEARCH("/",N1422,1)-1))</f>
        <v>theater</v>
      </c>
      <c r="R1422" t="str">
        <f>RIGHT(N1422, LEN(N1422) - (SEARCH("/",N1422,1)))</f>
        <v>plays</v>
      </c>
      <c r="S1422" s="12">
        <f>(((J1422/60)/60)/24)+DATE(1970,1,1)+(-5/24)</f>
        <v>41889.559895833328</v>
      </c>
      <c r="T1422" s="12">
        <f>(((I1422/60)/60)/24)+DATE(1970,1,1)+(-5/24)</f>
        <v>41919.559895833328</v>
      </c>
    </row>
    <row r="1423" spans="1:20" ht="48" x14ac:dyDescent="0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>E1423/D1423*100</f>
        <v>36.5</v>
      </c>
      <c r="P1423" s="8">
        <v>69.266666670000006</v>
      </c>
      <c r="Q1423" t="str">
        <f>LEFT(N1423,(SEARCH("/",N1423,1)-1))</f>
        <v>theater</v>
      </c>
      <c r="R1423" t="str">
        <f>RIGHT(N1423, LEN(N1423) - (SEARCH("/",N1423,1)))</f>
        <v>plays</v>
      </c>
      <c r="S1423" s="12">
        <f>(((J1423/60)/60)/24)+DATE(1970,1,1)+(-5/24)</f>
        <v>41889.878472222219</v>
      </c>
      <c r="T1423" s="12">
        <f>(((I1423/60)/60)/24)+DATE(1970,1,1)+(-5/24)</f>
        <v>41933.999305555553</v>
      </c>
    </row>
    <row r="1424" spans="1:20" ht="16" x14ac:dyDescent="0.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>E1424/D1424*100</f>
        <v>0.2</v>
      </c>
      <c r="P1424" s="8">
        <v>69.266666670000006</v>
      </c>
      <c r="Q1424" t="str">
        <f>LEFT(N1424,(SEARCH("/",N1424,1)-1))</f>
        <v>theater</v>
      </c>
      <c r="R1424" t="str">
        <f>RIGHT(N1424, LEN(N1424) - (SEARCH("/",N1424,1)))</f>
        <v>plays</v>
      </c>
      <c r="S1424" s="12">
        <f>(((J1424/60)/60)/24)+DATE(1970,1,1)+(-5/24)</f>
        <v>41889.954363425924</v>
      </c>
      <c r="T1424" s="12">
        <f>(((I1424/60)/60)/24)+DATE(1970,1,1)+(-5/24)</f>
        <v>41919.954363425924</v>
      </c>
    </row>
    <row r="1425" spans="1:20" ht="48" x14ac:dyDescent="0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>E1425/D1425*100</f>
        <v>116.56</v>
      </c>
      <c r="P1425" s="8">
        <v>69.266666670000006</v>
      </c>
      <c r="Q1425" t="str">
        <f>LEFT(N1425,(SEARCH("/",N1425,1)-1))</f>
        <v>film &amp; video</v>
      </c>
      <c r="R1425" t="str">
        <f>RIGHT(N1425, LEN(N1425) - (SEARCH("/",N1425,1)))</f>
        <v>documentary</v>
      </c>
      <c r="S1425" s="12">
        <f>(((J1425/60)/60)/24)+DATE(1970,1,1)+(-5/24)</f>
        <v>41889.959120370368</v>
      </c>
      <c r="T1425" s="12">
        <f>(((I1425/60)/60)/24)+DATE(1970,1,1)+(-5/24)</f>
        <v>41919.959120370368</v>
      </c>
    </row>
    <row r="1426" spans="1:20" ht="32" x14ac:dyDescent="0.2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>E1426/D1426*100</f>
        <v>1.3270833333333334</v>
      </c>
      <c r="P1426" s="8">
        <v>69.266666670000006</v>
      </c>
      <c r="Q1426" t="str">
        <f>LEFT(N1426,(SEARCH("/",N1426,1)-1))</f>
        <v>technology</v>
      </c>
      <c r="R1426" t="str">
        <f>RIGHT(N1426, LEN(N1426) - (SEARCH("/",N1426,1)))</f>
        <v>gadgets</v>
      </c>
      <c r="S1426" s="12">
        <f>(((J1426/60)/60)/24)+DATE(1970,1,1)+(-5/24)</f>
        <v>41890.302986111106</v>
      </c>
      <c r="T1426" s="12">
        <f>(((I1426/60)/60)/24)+DATE(1970,1,1)+(-5/24)</f>
        <v>41920.302986111106</v>
      </c>
    </row>
    <row r="1427" spans="1:20" ht="32" x14ac:dyDescent="0.2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>E1427/D1427*100</f>
        <v>131.16666666666669</v>
      </c>
      <c r="P1427" s="8">
        <v>69.266666670000006</v>
      </c>
      <c r="Q1427" t="str">
        <f>LEFT(N1427,(SEARCH("/",N1427,1)-1))</f>
        <v>theater</v>
      </c>
      <c r="R1427" t="str">
        <f>RIGHT(N1427, LEN(N1427) - (SEARCH("/",N1427,1)))</f>
        <v>plays</v>
      </c>
      <c r="S1427" s="12">
        <f>(((J1427/60)/60)/24)+DATE(1970,1,1)+(-5/24)</f>
        <v>41891.456990740735</v>
      </c>
      <c r="T1427" s="12">
        <f>(((I1427/60)/60)/24)+DATE(1970,1,1)+(-5/24)</f>
        <v>41912.958333333328</v>
      </c>
    </row>
    <row r="1428" spans="1:20" ht="32" x14ac:dyDescent="0.2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>E1428/D1428*100</f>
        <v>126.82285714285715</v>
      </c>
      <c r="P1428" s="8">
        <v>69.266666670000006</v>
      </c>
      <c r="Q1428" t="str">
        <f>LEFT(N1428,(SEARCH("/",N1428,1)-1))</f>
        <v>technology</v>
      </c>
      <c r="R1428" t="str">
        <f>RIGHT(N1428, LEN(N1428) - (SEARCH("/",N1428,1)))</f>
        <v>wearables</v>
      </c>
      <c r="S1428" s="12">
        <f>(((J1428/60)/60)/24)+DATE(1970,1,1)+(-5/24)</f>
        <v>41891.485046296293</v>
      </c>
      <c r="T1428" s="12">
        <f>(((I1428/60)/60)/24)+DATE(1970,1,1)+(-5/24)</f>
        <v>41926.485046296293</v>
      </c>
    </row>
    <row r="1429" spans="1:20" ht="48" x14ac:dyDescent="0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>E1429/D1429*100</f>
        <v>56.51428571428572</v>
      </c>
      <c r="P1429" s="8">
        <v>69.266666670000006</v>
      </c>
      <c r="Q1429" t="str">
        <f>LEFT(N1429,(SEARCH("/",N1429,1)-1))</f>
        <v>photography</v>
      </c>
      <c r="R1429" t="str">
        <f>RIGHT(N1429, LEN(N1429) - (SEARCH("/",N1429,1)))</f>
        <v>photobooks</v>
      </c>
      <c r="S1429" s="12">
        <f>(((J1429/60)/60)/24)+DATE(1970,1,1)+(-5/24)</f>
        <v>41891.571689814817</v>
      </c>
      <c r="T1429" s="12">
        <f>(((I1429/60)/60)/24)+DATE(1970,1,1)+(-5/24)</f>
        <v>41926.571689814817</v>
      </c>
    </row>
    <row r="1430" spans="1:20" ht="32" x14ac:dyDescent="0.2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>E1430/D1430*100</f>
        <v>126</v>
      </c>
      <c r="P1430" s="8">
        <v>69.266666670000006</v>
      </c>
      <c r="Q1430" t="str">
        <f>LEFT(N1430,(SEARCH("/",N1430,1)-1))</f>
        <v>theater</v>
      </c>
      <c r="R1430" t="str">
        <f>RIGHT(N1430, LEN(N1430) - (SEARCH("/",N1430,1)))</f>
        <v>plays</v>
      </c>
      <c r="S1430" s="12">
        <f>(((J1430/60)/60)/24)+DATE(1970,1,1)+(-5/24)</f>
        <v>41891.756701388884</v>
      </c>
      <c r="T1430" s="12">
        <f>(((I1430/60)/60)/24)+DATE(1970,1,1)+(-5/24)</f>
        <v>41900.791666666664</v>
      </c>
    </row>
    <row r="1431" spans="1:20" ht="48" x14ac:dyDescent="0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>E1431/D1431*100</f>
        <v>65.101538461538468</v>
      </c>
      <c r="P1431" s="8">
        <v>69.266666670000006</v>
      </c>
      <c r="Q1431" t="str">
        <f>LEFT(N1431,(SEARCH("/",N1431,1)-1))</f>
        <v>photography</v>
      </c>
      <c r="R1431" t="str">
        <f>RIGHT(N1431, LEN(N1431) - (SEARCH("/",N1431,1)))</f>
        <v>photobooks</v>
      </c>
      <c r="S1431" s="12">
        <f>(((J1431/60)/60)/24)+DATE(1970,1,1)+(-5/24)</f>
        <v>41891.768055555556</v>
      </c>
      <c r="T1431" s="12">
        <f>(((I1431/60)/60)/24)+DATE(1970,1,1)+(-5/24)</f>
        <v>41936.768055555556</v>
      </c>
    </row>
    <row r="1432" spans="1:20" ht="48" x14ac:dyDescent="0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>E1432/D1432*100</f>
        <v>49.186046511627907</v>
      </c>
      <c r="P1432" s="8">
        <v>69.266666670000006</v>
      </c>
      <c r="Q1432" t="str">
        <f>LEFT(N1432,(SEARCH("/",N1432,1)-1))</f>
        <v>photography</v>
      </c>
      <c r="R1432" t="str">
        <f>RIGHT(N1432, LEN(N1432) - (SEARCH("/",N1432,1)))</f>
        <v>nature</v>
      </c>
      <c r="S1432" s="12">
        <f>(((J1432/60)/60)/24)+DATE(1970,1,1)+(-5/24)</f>
        <v>41892.480416666665</v>
      </c>
      <c r="T1432" s="12">
        <f>(((I1432/60)/60)/24)+DATE(1970,1,1)+(-5/24)</f>
        <v>41912.957638888889</v>
      </c>
    </row>
    <row r="1433" spans="1:20" ht="48" x14ac:dyDescent="0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>E1433/D1433*100</f>
        <v>0</v>
      </c>
      <c r="P1433" s="8">
        <v>69.266666670000006</v>
      </c>
      <c r="Q1433" t="str">
        <f>LEFT(N1433,(SEARCH("/",N1433,1)-1))</f>
        <v>food</v>
      </c>
      <c r="R1433" t="str">
        <f>RIGHT(N1433, LEN(N1433) - (SEARCH("/",N1433,1)))</f>
        <v>food trucks</v>
      </c>
      <c r="S1433" s="12">
        <f>(((J1433/60)/60)/24)+DATE(1970,1,1)+(-5/24)</f>
        <v>41892.766469907401</v>
      </c>
      <c r="T1433" s="12">
        <f>(((I1433/60)/60)/24)+DATE(1970,1,1)+(-5/24)</f>
        <v>41912.766469907401</v>
      </c>
    </row>
    <row r="1434" spans="1:20" ht="48" x14ac:dyDescent="0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>E1434/D1434*100</f>
        <v>14.825133372851216</v>
      </c>
      <c r="P1434" s="8">
        <v>69.266666670000006</v>
      </c>
      <c r="Q1434" t="str">
        <f>LEFT(N1434,(SEARCH("/",N1434,1)-1))</f>
        <v>food</v>
      </c>
      <c r="R1434" t="str">
        <f>RIGHT(N1434, LEN(N1434) - (SEARCH("/",N1434,1)))</f>
        <v>food trucks</v>
      </c>
      <c r="S1434" s="12">
        <f>(((J1434/60)/60)/24)+DATE(1970,1,1)+(-5/24)</f>
        <v>41892.820543981477</v>
      </c>
      <c r="T1434" s="12">
        <f>(((I1434/60)/60)/24)+DATE(1970,1,1)+(-5/24)</f>
        <v>41952.862210648142</v>
      </c>
    </row>
    <row r="1435" spans="1:20" ht="64" x14ac:dyDescent="0.2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>E1435/D1435*100</f>
        <v>115.30588235294117</v>
      </c>
      <c r="P1435" s="8">
        <v>69.266666670000006</v>
      </c>
      <c r="Q1435" t="str">
        <f>LEFT(N1435,(SEARCH("/",N1435,1)-1))</f>
        <v>theater</v>
      </c>
      <c r="R1435" t="str">
        <f>RIGHT(N1435, LEN(N1435) - (SEARCH("/",N1435,1)))</f>
        <v>plays</v>
      </c>
      <c r="S1435" s="12">
        <f>(((J1435/60)/60)/24)+DATE(1970,1,1)+(-5/24)</f>
        <v>41893.116550925923</v>
      </c>
      <c r="T1435" s="12">
        <f>(((I1435/60)/60)/24)+DATE(1970,1,1)+(-5/24)</f>
        <v>41926.082638888889</v>
      </c>
    </row>
    <row r="1436" spans="1:20" ht="48" x14ac:dyDescent="0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>E1436/D1436*100</f>
        <v>110.04599999999999</v>
      </c>
      <c r="P1436" s="8">
        <v>69.266666670000006</v>
      </c>
      <c r="Q1436" t="str">
        <f>LEFT(N1436,(SEARCH("/",N1436,1)-1))</f>
        <v>theater</v>
      </c>
      <c r="R1436" t="str">
        <f>RIGHT(N1436, LEN(N1436) - (SEARCH("/",N1436,1)))</f>
        <v>plays</v>
      </c>
      <c r="S1436" s="12">
        <f>(((J1436/60)/60)/24)+DATE(1970,1,1)+(-5/24)</f>
        <v>41893.575219907405</v>
      </c>
      <c r="T1436" s="12">
        <f>(((I1436/60)/60)/24)+DATE(1970,1,1)+(-5/24)</f>
        <v>41914.38958333333</v>
      </c>
    </row>
    <row r="1437" spans="1:20" ht="48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>E1437/D1437*100</f>
        <v>146.53957758620692</v>
      </c>
      <c r="P1437" s="8">
        <v>69.266666670000006</v>
      </c>
      <c r="Q1437" t="str">
        <f>LEFT(N1437,(SEARCH("/",N1437,1)-1))</f>
        <v>theater</v>
      </c>
      <c r="R1437" t="str">
        <f>RIGHT(N1437, LEN(N1437) - (SEARCH("/",N1437,1)))</f>
        <v>spaces</v>
      </c>
      <c r="S1437" s="12">
        <f>(((J1437/60)/60)/24)+DATE(1970,1,1)+(-5/24)</f>
        <v>41894.424027777779</v>
      </c>
      <c r="T1437" s="12">
        <f>(((I1437/60)/60)/24)+DATE(1970,1,1)+(-5/24)</f>
        <v>41954.465694444443</v>
      </c>
    </row>
    <row r="1438" spans="1:20" ht="48" x14ac:dyDescent="0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>E1438/D1438*100</f>
        <v>106.71428571428572</v>
      </c>
      <c r="P1438" s="8">
        <v>69.266666670000006</v>
      </c>
      <c r="Q1438" t="str">
        <f>LEFT(N1438,(SEARCH("/",N1438,1)-1))</f>
        <v>film &amp; video</v>
      </c>
      <c r="R1438" t="str">
        <f>RIGHT(N1438, LEN(N1438) - (SEARCH("/",N1438,1)))</f>
        <v>documentary</v>
      </c>
      <c r="S1438" s="12">
        <f>(((J1438/60)/60)/24)+DATE(1970,1,1)+(-5/24)</f>
        <v>41894.671273148146</v>
      </c>
      <c r="T1438" s="12">
        <f>(((I1438/60)/60)/24)+DATE(1970,1,1)+(-5/24)</f>
        <v>41912.957638888889</v>
      </c>
    </row>
    <row r="1439" spans="1:20" ht="48" x14ac:dyDescent="0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>E1439/D1439*100</f>
        <v>100.00058823529412</v>
      </c>
      <c r="P1439" s="8">
        <v>69.266666670000006</v>
      </c>
      <c r="Q1439" t="str">
        <f>LEFT(N1439,(SEARCH("/",N1439,1)-1))</f>
        <v>theater</v>
      </c>
      <c r="R1439" t="str">
        <f>RIGHT(N1439, LEN(N1439) - (SEARCH("/",N1439,1)))</f>
        <v>plays</v>
      </c>
      <c r="S1439" s="12">
        <f>(((J1439/60)/60)/24)+DATE(1970,1,1)+(-5/24)</f>
        <v>41894.705416666664</v>
      </c>
      <c r="T1439" s="12">
        <f>(((I1439/60)/60)/24)+DATE(1970,1,1)+(-5/24)</f>
        <v>41937.821527777778</v>
      </c>
    </row>
    <row r="1440" spans="1:20" ht="48" x14ac:dyDescent="0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>E1440/D1440*100</f>
        <v>20.220833333333331</v>
      </c>
      <c r="P1440" s="8">
        <v>69.266666670000006</v>
      </c>
      <c r="Q1440" t="str">
        <f>LEFT(N1440,(SEARCH("/",N1440,1)-1))</f>
        <v>photography</v>
      </c>
      <c r="R1440" t="str">
        <f>RIGHT(N1440, LEN(N1440) - (SEARCH("/",N1440,1)))</f>
        <v>photobooks</v>
      </c>
      <c r="S1440" s="12">
        <f>(((J1440/60)/60)/24)+DATE(1970,1,1)+(-5/24)</f>
        <v>41896.926562499997</v>
      </c>
      <c r="T1440" s="12">
        <f>(((I1440/60)/60)/24)+DATE(1970,1,1)+(-5/24)</f>
        <v>41927.791666666664</v>
      </c>
    </row>
    <row r="1441" spans="1:20" ht="48" x14ac:dyDescent="0.2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>E1441/D1441*100</f>
        <v>105.1</v>
      </c>
      <c r="P1441" s="8">
        <v>69.266666670000006</v>
      </c>
      <c r="Q1441" t="str">
        <f>LEFT(N1441,(SEARCH("/",N1441,1)-1))</f>
        <v>theater</v>
      </c>
      <c r="R1441" t="str">
        <f>RIGHT(N1441, LEN(N1441) - (SEARCH("/",N1441,1)))</f>
        <v>plays</v>
      </c>
      <c r="S1441" s="12">
        <f>(((J1441/60)/60)/24)+DATE(1970,1,1)+(-5/24)</f>
        <v>41897.327800925923</v>
      </c>
      <c r="T1441" s="12">
        <f>(((I1441/60)/60)/24)+DATE(1970,1,1)+(-5/24)</f>
        <v>41927.327800925923</v>
      </c>
    </row>
    <row r="1442" spans="1:20" ht="48" x14ac:dyDescent="0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>E1442/D1442*100</f>
        <v>100.8</v>
      </c>
      <c r="P1442" s="8">
        <v>69.266666670000006</v>
      </c>
      <c r="Q1442" t="str">
        <f>LEFT(N1442,(SEARCH("/",N1442,1)-1))</f>
        <v>theater</v>
      </c>
      <c r="R1442" t="str">
        <f>RIGHT(N1442, LEN(N1442) - (SEARCH("/",N1442,1)))</f>
        <v>plays</v>
      </c>
      <c r="S1442" s="12">
        <f>(((J1442/60)/60)/24)+DATE(1970,1,1)+(-5/24)</f>
        <v>41897.393703703703</v>
      </c>
      <c r="T1442" s="12">
        <f>(((I1442/60)/60)/24)+DATE(1970,1,1)+(-5/24)</f>
        <v>41927.393703703703</v>
      </c>
    </row>
    <row r="1443" spans="1:20" ht="48" x14ac:dyDescent="0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>E1443/D1443*100</f>
        <v>0</v>
      </c>
      <c r="P1443" s="8">
        <v>69.266666670000006</v>
      </c>
      <c r="Q1443" t="str">
        <f>LEFT(N1443,(SEARCH("/",N1443,1)-1))</f>
        <v>food</v>
      </c>
      <c r="R1443" t="str">
        <f>RIGHT(N1443, LEN(N1443) - (SEARCH("/",N1443,1)))</f>
        <v>food trucks</v>
      </c>
      <c r="S1443" s="12">
        <f>(((J1443/60)/60)/24)+DATE(1970,1,1)+(-5/24)</f>
        <v>41897.452499999999</v>
      </c>
      <c r="T1443" s="12">
        <f>(((I1443/60)/60)/24)+DATE(1970,1,1)+(-5/24)</f>
        <v>41927.452499999999</v>
      </c>
    </row>
    <row r="1444" spans="1:20" ht="48" x14ac:dyDescent="0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>E1444/D1444*100</f>
        <v>0</v>
      </c>
      <c r="P1444" s="8">
        <v>69.266666670000006</v>
      </c>
      <c r="Q1444" t="str">
        <f>LEFT(N1444,(SEARCH("/",N1444,1)-1))</f>
        <v>technology</v>
      </c>
      <c r="R1444" t="str">
        <f>RIGHT(N1444, LEN(N1444) - (SEARCH("/",N1444,1)))</f>
        <v>web</v>
      </c>
      <c r="S1444" s="12">
        <f>(((J1444/60)/60)/24)+DATE(1970,1,1)+(-5/24)</f>
        <v>41897.49386574074</v>
      </c>
      <c r="T1444" s="12">
        <f>(((I1444/60)/60)/24)+DATE(1970,1,1)+(-5/24)</f>
        <v>41918</v>
      </c>
    </row>
    <row r="1445" spans="1:20" ht="48" x14ac:dyDescent="0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>E1445/D1445*100</f>
        <v>109.88461538461539</v>
      </c>
      <c r="P1445" s="8">
        <v>69.266666670000006</v>
      </c>
      <c r="Q1445" t="str">
        <f>LEFT(N1445,(SEARCH("/",N1445,1)-1))</f>
        <v>theater</v>
      </c>
      <c r="R1445" t="str">
        <f>RIGHT(N1445, LEN(N1445) - (SEARCH("/",N1445,1)))</f>
        <v>plays</v>
      </c>
      <c r="S1445" s="12">
        <f>(((J1445/60)/60)/24)+DATE(1970,1,1)+(-5/24)</f>
        <v>41897.959791666668</v>
      </c>
      <c r="T1445" s="12">
        <f>(((I1445/60)/60)/24)+DATE(1970,1,1)+(-5/24)</f>
        <v>41912.957638888889</v>
      </c>
    </row>
    <row r="1446" spans="1:20" ht="48" x14ac:dyDescent="0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>E1446/D1446*100</f>
        <v>300.11791999999997</v>
      </c>
      <c r="P1446" s="8">
        <v>69.266666670000006</v>
      </c>
      <c r="Q1446" t="str">
        <f>LEFT(N1446,(SEARCH("/",N1446,1)-1))</f>
        <v>technology</v>
      </c>
      <c r="R1446" t="str">
        <f>RIGHT(N1446, LEN(N1446) - (SEARCH("/",N1446,1)))</f>
        <v>wearables</v>
      </c>
      <c r="S1446" s="12">
        <f>(((J1446/60)/60)/24)+DATE(1970,1,1)+(-5/24)</f>
        <v>41898.457627314812</v>
      </c>
      <c r="T1446" s="12">
        <f>(((I1446/60)/60)/24)+DATE(1970,1,1)+(-5/24)</f>
        <v>41940.833333333328</v>
      </c>
    </row>
    <row r="1447" spans="1:20" ht="48" x14ac:dyDescent="0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>E1447/D1447*100</f>
        <v>112.29714285714284</v>
      </c>
      <c r="P1447" s="8">
        <v>69.266666670000006</v>
      </c>
      <c r="Q1447" t="str">
        <f>LEFT(N1447,(SEARCH("/",N1447,1)-1))</f>
        <v>theater</v>
      </c>
      <c r="R1447" t="str">
        <f>RIGHT(N1447, LEN(N1447) - (SEARCH("/",N1447,1)))</f>
        <v>spaces</v>
      </c>
      <c r="S1447" s="12">
        <f>(((J1447/60)/60)/24)+DATE(1970,1,1)+(-5/24)</f>
        <v>41899.086608796293</v>
      </c>
      <c r="T1447" s="12">
        <f>(((I1447/60)/60)/24)+DATE(1970,1,1)+(-5/24)</f>
        <v>41928.082638888889</v>
      </c>
    </row>
    <row r="1448" spans="1:20" ht="48" x14ac:dyDescent="0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>E1448/D1448*100</f>
        <v>0</v>
      </c>
      <c r="P1448" s="8">
        <v>69.266666670000006</v>
      </c>
      <c r="Q1448" t="str">
        <f>LEFT(N1448,(SEARCH("/",N1448,1)-1))</f>
        <v>theater</v>
      </c>
      <c r="R1448" t="str">
        <f>RIGHT(N1448, LEN(N1448) - (SEARCH("/",N1448,1)))</f>
        <v>musical</v>
      </c>
      <c r="S1448" s="12">
        <f>(((J1448/60)/60)/24)+DATE(1970,1,1)+(-5/24)</f>
        <v>41899.418738425928</v>
      </c>
      <c r="T1448" s="12">
        <f>(((I1448/60)/60)/24)+DATE(1970,1,1)+(-5/24)</f>
        <v>41917</v>
      </c>
    </row>
    <row r="1449" spans="1:20" ht="32" x14ac:dyDescent="0.2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>E1449/D1449*100</f>
        <v>101.24459999999999</v>
      </c>
      <c r="P1449" s="8">
        <v>69.266666670000006</v>
      </c>
      <c r="Q1449" t="str">
        <f>LEFT(N1449,(SEARCH("/",N1449,1)-1))</f>
        <v>publishing</v>
      </c>
      <c r="R1449" t="str">
        <f>RIGHT(N1449, LEN(N1449) - (SEARCH("/",N1449,1)))</f>
        <v>radio &amp; podcasts</v>
      </c>
      <c r="S1449" s="12">
        <f>(((J1449/60)/60)/24)+DATE(1970,1,1)+(-5/24)</f>
        <v>41899.436967592592</v>
      </c>
      <c r="T1449" s="12">
        <f>(((I1449/60)/60)/24)+DATE(1970,1,1)+(-5/24)</f>
        <v>41932.791666666664</v>
      </c>
    </row>
    <row r="1450" spans="1:20" ht="48" x14ac:dyDescent="0.2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>E1450/D1450*100</f>
        <v>1.6999999999999999E-3</v>
      </c>
      <c r="P1450" s="8">
        <v>69.266666670000006</v>
      </c>
      <c r="Q1450" t="str">
        <f>LEFT(N1450,(SEARCH("/",N1450,1)-1))</f>
        <v>film &amp; video</v>
      </c>
      <c r="R1450" t="str">
        <f>RIGHT(N1450, LEN(N1450) - (SEARCH("/",N1450,1)))</f>
        <v>drama</v>
      </c>
      <c r="S1450" s="12">
        <f>(((J1450/60)/60)/24)+DATE(1970,1,1)+(-5/24)</f>
        <v>41899.583703703705</v>
      </c>
      <c r="T1450" s="12">
        <f>(((I1450/60)/60)/24)+DATE(1970,1,1)+(-5/24)</f>
        <v>41929.583703703705</v>
      </c>
    </row>
    <row r="1451" spans="1:20" ht="48" x14ac:dyDescent="0.2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>E1451/D1451*100</f>
        <v>138.96574712643678</v>
      </c>
      <c r="P1451" s="8">
        <v>69.266666670000006</v>
      </c>
      <c r="Q1451" t="str">
        <f>LEFT(N1451,(SEARCH("/",N1451,1)-1))</f>
        <v>photography</v>
      </c>
      <c r="R1451" t="str">
        <f>RIGHT(N1451, LEN(N1451) - (SEARCH("/",N1451,1)))</f>
        <v>photobooks</v>
      </c>
      <c r="S1451" s="12">
        <f>(((J1451/60)/60)/24)+DATE(1970,1,1)+(-5/24)</f>
        <v>41899.621979166666</v>
      </c>
      <c r="T1451" s="12">
        <f>(((I1451/60)/60)/24)+DATE(1970,1,1)+(-5/24)</f>
        <v>41929.621979166666</v>
      </c>
    </row>
    <row r="1452" spans="1:20" ht="48" x14ac:dyDescent="0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>E1452/D1452*100</f>
        <v>133.20000000000002</v>
      </c>
      <c r="P1452" s="8">
        <v>69.266666670000006</v>
      </c>
      <c r="Q1452" t="str">
        <f>LEFT(N1452,(SEARCH("/",N1452,1)-1))</f>
        <v>theater</v>
      </c>
      <c r="R1452" t="str">
        <f>RIGHT(N1452, LEN(N1452) - (SEARCH("/",N1452,1)))</f>
        <v>plays</v>
      </c>
      <c r="S1452" s="12">
        <f>(((J1452/60)/60)/24)+DATE(1970,1,1)+(-5/24)</f>
        <v>41900.034826388888</v>
      </c>
      <c r="T1452" s="12">
        <f>(((I1452/60)/60)/24)+DATE(1970,1,1)+(-5/24)</f>
        <v>41922.25</v>
      </c>
    </row>
    <row r="1453" spans="1:20" ht="48" x14ac:dyDescent="0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>E1453/D1453*100</f>
        <v>22.400000000000002</v>
      </c>
      <c r="P1453" s="8">
        <v>69.266666670000006</v>
      </c>
      <c r="Q1453" t="str">
        <f>LEFT(N1453,(SEARCH("/",N1453,1)-1))</f>
        <v>film &amp; video</v>
      </c>
      <c r="R1453" t="str">
        <f>RIGHT(N1453, LEN(N1453) - (SEARCH("/",N1453,1)))</f>
        <v>drama</v>
      </c>
      <c r="S1453" s="12">
        <f>(((J1453/60)/60)/24)+DATE(1970,1,1)+(-5/24)</f>
        <v>41900.296979166662</v>
      </c>
      <c r="T1453" s="12">
        <f>(((I1453/60)/60)/24)+DATE(1970,1,1)+(-5/24)</f>
        <v>41930.296979166662</v>
      </c>
    </row>
    <row r="1454" spans="1:20" ht="48" x14ac:dyDescent="0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>E1454/D1454*100</f>
        <v>110.2</v>
      </c>
      <c r="P1454" s="8">
        <v>69.266666670000006</v>
      </c>
      <c r="Q1454" t="str">
        <f>LEFT(N1454,(SEARCH("/",N1454,1)-1))</f>
        <v>theater</v>
      </c>
      <c r="R1454" t="str">
        <f>RIGHT(N1454, LEN(N1454) - (SEARCH("/",N1454,1)))</f>
        <v>plays</v>
      </c>
      <c r="S1454" s="12">
        <f>(((J1454/60)/60)/24)+DATE(1970,1,1)+(-5/24)</f>
        <v>41901.073692129627</v>
      </c>
      <c r="T1454" s="12">
        <f>(((I1454/60)/60)/24)+DATE(1970,1,1)+(-5/24)</f>
        <v>41922.666666666664</v>
      </c>
    </row>
    <row r="1455" spans="1:20" ht="48" x14ac:dyDescent="0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>E1455/D1455*100</f>
        <v>36.014285714285712</v>
      </c>
      <c r="P1455" s="8">
        <v>69.266666670000006</v>
      </c>
      <c r="Q1455" t="str">
        <f>LEFT(N1455,(SEARCH("/",N1455,1)-1))</f>
        <v>publishing</v>
      </c>
      <c r="R1455" t="str">
        <f>RIGHT(N1455, LEN(N1455) - (SEARCH("/",N1455,1)))</f>
        <v>fiction</v>
      </c>
      <c r="S1455" s="12">
        <f>(((J1455/60)/60)/24)+DATE(1970,1,1)+(-5/24)</f>
        <v>41901.334305555552</v>
      </c>
      <c r="T1455" s="12">
        <f>(((I1455/60)/60)/24)+DATE(1970,1,1)+(-5/24)</f>
        <v>41931.334305555552</v>
      </c>
    </row>
    <row r="1456" spans="1:20" ht="48" x14ac:dyDescent="0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>E1456/D1456*100</f>
        <v>36.589147286821706</v>
      </c>
      <c r="P1456" s="8">
        <v>69.266666670000006</v>
      </c>
      <c r="Q1456" t="str">
        <f>LEFT(N1456,(SEARCH("/",N1456,1)-1))</f>
        <v>technology</v>
      </c>
      <c r="R1456" t="str">
        <f>RIGHT(N1456, LEN(N1456) - (SEARCH("/",N1456,1)))</f>
        <v>web</v>
      </c>
      <c r="S1456" s="12">
        <f>(((J1456/60)/60)/24)+DATE(1970,1,1)+(-5/24)</f>
        <v>41901.476527777777</v>
      </c>
      <c r="T1456" s="12">
        <f>(((I1456/60)/60)/24)+DATE(1970,1,1)+(-5/24)</f>
        <v>41931.476527777777</v>
      </c>
    </row>
    <row r="1457" spans="1:20" ht="48" x14ac:dyDescent="0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>E1457/D1457*100</f>
        <v>101.53353333333335</v>
      </c>
      <c r="P1457" s="8">
        <v>69.266666670000006</v>
      </c>
      <c r="Q1457" t="str">
        <f>LEFT(N1457,(SEARCH("/",N1457,1)-1))</f>
        <v>food</v>
      </c>
      <c r="R1457" t="str">
        <f>RIGHT(N1457, LEN(N1457) - (SEARCH("/",N1457,1)))</f>
        <v>small batch</v>
      </c>
      <c r="S1457" s="12">
        <f>(((J1457/60)/60)/24)+DATE(1970,1,1)+(-5/24)</f>
        <v>41901.864074074074</v>
      </c>
      <c r="T1457" s="12">
        <f>(((I1457/60)/60)/24)+DATE(1970,1,1)+(-5/24)</f>
        <v>41939.924305555556</v>
      </c>
    </row>
    <row r="1458" spans="1:20" ht="48" x14ac:dyDescent="0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>E1458/D1458*100</f>
        <v>100.05999999999999</v>
      </c>
      <c r="P1458" s="8">
        <v>69.266666670000006</v>
      </c>
      <c r="Q1458" t="str">
        <f>LEFT(N1458,(SEARCH("/",N1458,1)-1))</f>
        <v>theater</v>
      </c>
      <c r="R1458" t="str">
        <f>RIGHT(N1458, LEN(N1458) - (SEARCH("/",N1458,1)))</f>
        <v>plays</v>
      </c>
      <c r="S1458" s="12">
        <f>(((J1458/60)/60)/24)+DATE(1970,1,1)+(-5/24)</f>
        <v>41902.125393518516</v>
      </c>
      <c r="T1458" s="12">
        <f>(((I1458/60)/60)/24)+DATE(1970,1,1)+(-5/24)</f>
        <v>41932.125393518516</v>
      </c>
    </row>
    <row r="1459" spans="1:20" ht="48" x14ac:dyDescent="0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>E1459/D1459*100</f>
        <v>15.225</v>
      </c>
      <c r="P1459" s="8">
        <v>69.266666670000006</v>
      </c>
      <c r="Q1459" t="str">
        <f>LEFT(N1459,(SEARCH("/",N1459,1)-1))</f>
        <v>theater</v>
      </c>
      <c r="R1459" t="str">
        <f>RIGHT(N1459, LEN(N1459) - (SEARCH("/",N1459,1)))</f>
        <v>spaces</v>
      </c>
      <c r="S1459" s="12">
        <f>(((J1459/60)/60)/24)+DATE(1970,1,1)+(-5/24)</f>
        <v>41902.4140625</v>
      </c>
      <c r="T1459" s="12">
        <f>(((I1459/60)/60)/24)+DATE(1970,1,1)+(-5/24)</f>
        <v>41932.4140625</v>
      </c>
    </row>
    <row r="1460" spans="1:20" ht="48" x14ac:dyDescent="0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>E1460/D1460*100</f>
        <v>877.6</v>
      </c>
      <c r="P1460" s="8">
        <v>69.266666670000006</v>
      </c>
      <c r="Q1460" t="str">
        <f>LEFT(N1460,(SEARCH("/",N1460,1)-1))</f>
        <v>technology</v>
      </c>
      <c r="R1460" t="str">
        <f>RIGHT(N1460, LEN(N1460) - (SEARCH("/",N1460,1)))</f>
        <v>space exploration</v>
      </c>
      <c r="S1460" s="12">
        <f>(((J1460/60)/60)/24)+DATE(1970,1,1)+(-5/24)</f>
        <v>41902.666099537033</v>
      </c>
      <c r="T1460" s="12">
        <f>(((I1460/60)/60)/24)+DATE(1970,1,1)+(-5/24)</f>
        <v>41932.666099537033</v>
      </c>
    </row>
    <row r="1461" spans="1:20" ht="32" x14ac:dyDescent="0.2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>E1461/D1461*100</f>
        <v>36.85</v>
      </c>
      <c r="P1461" s="8">
        <v>69.266666670000006</v>
      </c>
      <c r="Q1461" t="str">
        <f>LEFT(N1461,(SEARCH("/",N1461,1)-1))</f>
        <v>theater</v>
      </c>
      <c r="R1461" t="str">
        <f>RIGHT(N1461, LEN(N1461) - (SEARCH("/",N1461,1)))</f>
        <v>plays</v>
      </c>
      <c r="S1461" s="12">
        <f>(((J1461/60)/60)/24)+DATE(1970,1,1)+(-5/24)</f>
        <v>41903.674618055549</v>
      </c>
      <c r="T1461" s="12">
        <f>(((I1461/60)/60)/24)+DATE(1970,1,1)+(-5/24)</f>
        <v>41933.674618055549</v>
      </c>
    </row>
    <row r="1462" spans="1:20" ht="48" x14ac:dyDescent="0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>E1462/D1462*100</f>
        <v>0</v>
      </c>
      <c r="P1462" s="8">
        <v>69.266666670000006</v>
      </c>
      <c r="Q1462" t="str">
        <f>LEFT(N1462,(SEARCH("/",N1462,1)-1))</f>
        <v>film &amp; video</v>
      </c>
      <c r="R1462" t="str">
        <f>RIGHT(N1462, LEN(N1462) - (SEARCH("/",N1462,1)))</f>
        <v>science fiction</v>
      </c>
      <c r="S1462" s="12">
        <f>(((J1462/60)/60)/24)+DATE(1970,1,1)+(-5/24)</f>
        <v>41903.868379629625</v>
      </c>
      <c r="T1462" s="12">
        <f>(((I1462/60)/60)/24)+DATE(1970,1,1)+(-5/24)</f>
        <v>41933.868379629625</v>
      </c>
    </row>
    <row r="1463" spans="1:20" ht="48" x14ac:dyDescent="0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>E1463/D1463*100</f>
        <v>32.56</v>
      </c>
      <c r="P1463" s="8">
        <v>69.266666670000006</v>
      </c>
      <c r="Q1463" t="str">
        <f>LEFT(N1463,(SEARCH("/",N1463,1)-1))</f>
        <v>film &amp; video</v>
      </c>
      <c r="R1463" t="str">
        <f>RIGHT(N1463, LEN(N1463) - (SEARCH("/",N1463,1)))</f>
        <v>animation</v>
      </c>
      <c r="S1463" s="12">
        <f>(((J1463/60)/60)/24)+DATE(1970,1,1)+(-5/24)</f>
        <v>41904.199479166666</v>
      </c>
      <c r="T1463" s="12">
        <f>(((I1463/60)/60)/24)+DATE(1970,1,1)+(-5/24)</f>
        <v>41964.24114583333</v>
      </c>
    </row>
    <row r="1464" spans="1:20" ht="48" x14ac:dyDescent="0.2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>E1464/D1464*100</f>
        <v>8.2142857142857135</v>
      </c>
      <c r="P1464" s="8">
        <v>69.266666670000006</v>
      </c>
      <c r="Q1464" t="str">
        <f>LEFT(N1464,(SEARCH("/",N1464,1)-1))</f>
        <v>theater</v>
      </c>
      <c r="R1464" t="str">
        <f>RIGHT(N1464, LEN(N1464) - (SEARCH("/",N1464,1)))</f>
        <v>plays</v>
      </c>
      <c r="S1464" s="12">
        <f>(((J1464/60)/60)/24)+DATE(1970,1,1)+(-5/24)</f>
        <v>41904.442245370366</v>
      </c>
      <c r="T1464" s="12">
        <f>(((I1464/60)/60)/24)+DATE(1970,1,1)+(-5/24)</f>
        <v>41934.442245370366</v>
      </c>
    </row>
    <row r="1465" spans="1:20" ht="48" x14ac:dyDescent="0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>E1465/D1465*100</f>
        <v>0.27454545454545454</v>
      </c>
      <c r="P1465" s="8">
        <v>69.266666670000006</v>
      </c>
      <c r="Q1465" t="str">
        <f>LEFT(N1465,(SEARCH("/",N1465,1)-1))</f>
        <v>film &amp; video</v>
      </c>
      <c r="R1465" t="str">
        <f>RIGHT(N1465, LEN(N1465) - (SEARCH("/",N1465,1)))</f>
        <v>science fiction</v>
      </c>
      <c r="S1465" s="12">
        <f>(((J1465/60)/60)/24)+DATE(1970,1,1)+(-5/24)</f>
        <v>41904.573657407404</v>
      </c>
      <c r="T1465" s="12">
        <f>(((I1465/60)/60)/24)+DATE(1970,1,1)+(-5/24)</f>
        <v>41940.708333333328</v>
      </c>
    </row>
    <row r="1466" spans="1:20" ht="64" x14ac:dyDescent="0.2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>E1466/D1466*100</f>
        <v>102.14714285714285</v>
      </c>
      <c r="P1466" s="8">
        <v>69.266666670000006</v>
      </c>
      <c r="Q1466" t="str">
        <f>LEFT(N1466,(SEARCH("/",N1466,1)-1))</f>
        <v>film &amp; video</v>
      </c>
      <c r="R1466" t="str">
        <f>RIGHT(N1466, LEN(N1466) - (SEARCH("/",N1466,1)))</f>
        <v>documentary</v>
      </c>
      <c r="S1466" s="12">
        <f>(((J1466/60)/60)/24)+DATE(1970,1,1)+(-5/24)</f>
        <v>41904.643541666665</v>
      </c>
      <c r="T1466" s="12">
        <f>(((I1466/60)/60)/24)+DATE(1970,1,1)+(-5/24)</f>
        <v>41929.291666666664</v>
      </c>
    </row>
    <row r="1467" spans="1:20" ht="48" x14ac:dyDescent="0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>E1467/D1467*100</f>
        <v>103.09292094387415</v>
      </c>
      <c r="P1467" s="8">
        <v>69.266666670000006</v>
      </c>
      <c r="Q1467" t="str">
        <f>LEFT(N1467,(SEARCH("/",N1467,1)-1))</f>
        <v>music</v>
      </c>
      <c r="R1467" t="str">
        <f>RIGHT(N1467, LEN(N1467) - (SEARCH("/",N1467,1)))</f>
        <v>electronic music</v>
      </c>
      <c r="S1467" s="12">
        <f>(((J1467/60)/60)/24)+DATE(1970,1,1)+(-5/24)</f>
        <v>41904.825775462959</v>
      </c>
      <c r="T1467" s="12">
        <f>(((I1467/60)/60)/24)+DATE(1970,1,1)+(-5/24)</f>
        <v>41934.825775462959</v>
      </c>
    </row>
    <row r="1468" spans="1:20" ht="48" x14ac:dyDescent="0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>E1468/D1468*100</f>
        <v>14.111428571428572</v>
      </c>
      <c r="P1468" s="8">
        <v>69.266666670000006</v>
      </c>
      <c r="Q1468" t="str">
        <f>LEFT(N1468,(SEARCH("/",N1468,1)-1))</f>
        <v>technology</v>
      </c>
      <c r="R1468" t="str">
        <f>RIGHT(N1468, LEN(N1468) - (SEARCH("/",N1468,1)))</f>
        <v>gadgets</v>
      </c>
      <c r="S1468" s="12">
        <f>(((J1468/60)/60)/24)+DATE(1970,1,1)+(-5/24)</f>
        <v>41905.220821759256</v>
      </c>
      <c r="T1468" s="12">
        <f>(((I1468/60)/60)/24)+DATE(1970,1,1)+(-5/24)</f>
        <v>41935.220821759256</v>
      </c>
    </row>
    <row r="1469" spans="1:20" ht="48" x14ac:dyDescent="0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>E1469/D1469*100</f>
        <v>6.6666666666666666E-2</v>
      </c>
      <c r="P1469" s="8">
        <v>69.266666670000006</v>
      </c>
      <c r="Q1469" t="str">
        <f>LEFT(N1469,(SEARCH("/",N1469,1)-1))</f>
        <v>theater</v>
      </c>
      <c r="R1469" t="str">
        <f>RIGHT(N1469, LEN(N1469) - (SEARCH("/",N1469,1)))</f>
        <v>plays</v>
      </c>
      <c r="S1469" s="12">
        <f>(((J1469/60)/60)/24)+DATE(1970,1,1)+(-5/24)</f>
        <v>41905.428136574068</v>
      </c>
      <c r="T1469" s="12">
        <f>(((I1469/60)/60)/24)+DATE(1970,1,1)+(-5/24)</f>
        <v>41935.428136574068</v>
      </c>
    </row>
    <row r="1470" spans="1:20" ht="48" x14ac:dyDescent="0.2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>E1470/D1470*100</f>
        <v>194.13333333333333</v>
      </c>
      <c r="P1470" s="8">
        <v>69.266666670000006</v>
      </c>
      <c r="Q1470" t="str">
        <f>LEFT(N1470,(SEARCH("/",N1470,1)-1))</f>
        <v>music</v>
      </c>
      <c r="R1470" t="str">
        <f>RIGHT(N1470, LEN(N1470) - (SEARCH("/",N1470,1)))</f>
        <v>metal</v>
      </c>
      <c r="S1470" s="12">
        <f>(((J1470/60)/60)/24)+DATE(1970,1,1)+(-5/24)</f>
        <v>41905.476296296292</v>
      </c>
      <c r="T1470" s="12">
        <f>(((I1470/60)/60)/24)+DATE(1970,1,1)+(-5/24)</f>
        <v>41943.999305555553</v>
      </c>
    </row>
    <row r="1471" spans="1:20" ht="48" x14ac:dyDescent="0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>E1471/D1471*100</f>
        <v>0</v>
      </c>
      <c r="P1471" s="8">
        <v>69.266666670000006</v>
      </c>
      <c r="Q1471" t="str">
        <f>LEFT(N1471,(SEARCH("/",N1471,1)-1))</f>
        <v>theater</v>
      </c>
      <c r="R1471" t="str">
        <f>RIGHT(N1471, LEN(N1471) - (SEARCH("/",N1471,1)))</f>
        <v>plays</v>
      </c>
      <c r="S1471" s="12">
        <f>(((J1471/60)/60)/24)+DATE(1970,1,1)+(-5/24)</f>
        <v>41905.587372685186</v>
      </c>
      <c r="T1471" s="12">
        <f>(((I1471/60)/60)/24)+DATE(1970,1,1)+(-5/24)</f>
        <v>41933.618749999994</v>
      </c>
    </row>
    <row r="1472" spans="1:20" ht="48" x14ac:dyDescent="0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>E1472/D1472*100</f>
        <v>9.5687499999999996</v>
      </c>
      <c r="P1472" s="8">
        <v>69.266666670000006</v>
      </c>
      <c r="Q1472" t="str">
        <f>LEFT(N1472,(SEARCH("/",N1472,1)-1))</f>
        <v>film &amp; video</v>
      </c>
      <c r="R1472" t="str">
        <f>RIGHT(N1472, LEN(N1472) - (SEARCH("/",N1472,1)))</f>
        <v>science fiction</v>
      </c>
      <c r="S1472" s="12">
        <f>(((J1472/60)/60)/24)+DATE(1970,1,1)+(-5/24)</f>
        <v>41905.60424768518</v>
      </c>
      <c r="T1472" s="12">
        <f>(((I1472/60)/60)/24)+DATE(1970,1,1)+(-5/24)</f>
        <v>41950.645914351851</v>
      </c>
    </row>
    <row r="1473" spans="1:20" ht="48" x14ac:dyDescent="0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>E1473/D1473*100</f>
        <v>6.7</v>
      </c>
      <c r="P1473" s="8">
        <v>69.266666670000006</v>
      </c>
      <c r="Q1473" t="str">
        <f>LEFT(N1473,(SEARCH("/",N1473,1)-1))</f>
        <v>photography</v>
      </c>
      <c r="R1473" t="str">
        <f>RIGHT(N1473, LEN(N1473) - (SEARCH("/",N1473,1)))</f>
        <v>photobooks</v>
      </c>
      <c r="S1473" s="12">
        <f>(((J1473/60)/60)/24)+DATE(1970,1,1)+(-5/24)</f>
        <v>41905.748506944445</v>
      </c>
      <c r="T1473" s="12">
        <f>(((I1473/60)/60)/24)+DATE(1970,1,1)+(-5/24)</f>
        <v>41941.748506944445</v>
      </c>
    </row>
    <row r="1474" spans="1:20" ht="48" x14ac:dyDescent="0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>E1474/D1474*100</f>
        <v>21.30952380952381</v>
      </c>
      <c r="P1474" s="8">
        <v>69.266666670000006</v>
      </c>
      <c r="Q1474" t="str">
        <f>LEFT(N1474,(SEARCH("/",N1474,1)-1))</f>
        <v>photography</v>
      </c>
      <c r="R1474" t="str">
        <f>RIGHT(N1474, LEN(N1474) - (SEARCH("/",N1474,1)))</f>
        <v>photobooks</v>
      </c>
      <c r="S1474" s="12">
        <f>(((J1474/60)/60)/24)+DATE(1970,1,1)+(-5/24)</f>
        <v>41905.771296296298</v>
      </c>
      <c r="T1474" s="12">
        <f>(((I1474/60)/60)/24)+DATE(1970,1,1)+(-5/24)</f>
        <v>41935.771296296298</v>
      </c>
    </row>
    <row r="1475" spans="1:20" ht="32" x14ac:dyDescent="0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>E1475/D1475*100</f>
        <v>15.299999999999999</v>
      </c>
      <c r="P1475" s="8">
        <v>69.266666670000006</v>
      </c>
      <c r="Q1475" t="str">
        <f>LEFT(N1475,(SEARCH("/",N1475,1)-1))</f>
        <v>theater</v>
      </c>
      <c r="R1475" t="str">
        <f>RIGHT(N1475, LEN(N1475) - (SEARCH("/",N1475,1)))</f>
        <v>plays</v>
      </c>
      <c r="S1475" s="12">
        <f>(((J1475/60)/60)/24)+DATE(1970,1,1)+(-5/24)</f>
        <v>41906.611180555556</v>
      </c>
      <c r="T1475" s="12">
        <f>(((I1475/60)/60)/24)+DATE(1970,1,1)+(-5/24)</f>
        <v>41938.630555555552</v>
      </c>
    </row>
    <row r="1476" spans="1:20" ht="32" x14ac:dyDescent="0.2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>E1476/D1476*100</f>
        <v>3.9999999999999996E-5</v>
      </c>
      <c r="P1476" s="8">
        <v>69.266666670000006</v>
      </c>
      <c r="Q1476" t="str">
        <f>LEFT(N1476,(SEARCH("/",N1476,1)-1))</f>
        <v>technology</v>
      </c>
      <c r="R1476" t="str">
        <f>RIGHT(N1476, LEN(N1476) - (SEARCH("/",N1476,1)))</f>
        <v>web</v>
      </c>
      <c r="S1476" s="12">
        <f>(((J1476/60)/60)/24)+DATE(1970,1,1)+(-5/24)</f>
        <v>41908.442013888889</v>
      </c>
      <c r="T1476" s="12">
        <f>(((I1476/60)/60)/24)+DATE(1970,1,1)+(-5/24)</f>
        <v>41968.483680555553</v>
      </c>
    </row>
    <row r="1477" spans="1:20" ht="48" x14ac:dyDescent="0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>E1477/D1477*100</f>
        <v>0.22</v>
      </c>
      <c r="P1477" s="8">
        <v>69.266666670000006</v>
      </c>
      <c r="Q1477" t="str">
        <f>LEFT(N1477,(SEARCH("/",N1477,1)-1))</f>
        <v>games</v>
      </c>
      <c r="R1477" t="str">
        <f>RIGHT(N1477, LEN(N1477) - (SEARCH("/",N1477,1)))</f>
        <v>mobile games</v>
      </c>
      <c r="S1477" s="12">
        <f>(((J1477/60)/60)/24)+DATE(1970,1,1)+(-5/24)</f>
        <v>41908.788194444445</v>
      </c>
      <c r="T1477" s="12">
        <f>(((I1477/60)/60)/24)+DATE(1970,1,1)+(-5/24)</f>
        <v>41968.829861111109</v>
      </c>
    </row>
    <row r="1478" spans="1:20" ht="32" x14ac:dyDescent="0.2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>E1478/D1478*100</f>
        <v>1.24</v>
      </c>
      <c r="P1478" s="8">
        <v>69.266666670000006</v>
      </c>
      <c r="Q1478" t="str">
        <f>LEFT(N1478,(SEARCH("/",N1478,1)-1))</f>
        <v>food</v>
      </c>
      <c r="R1478" t="str">
        <f>RIGHT(N1478, LEN(N1478) - (SEARCH("/",N1478,1)))</f>
        <v>food trucks</v>
      </c>
      <c r="S1478" s="12">
        <f>(((J1478/60)/60)/24)+DATE(1970,1,1)+(-5/24)</f>
        <v>41909.684120370366</v>
      </c>
      <c r="T1478" s="12">
        <f>(((I1478/60)/60)/24)+DATE(1970,1,1)+(-5/24)</f>
        <v>41939.684120370366</v>
      </c>
    </row>
    <row r="1479" spans="1:20" ht="48" x14ac:dyDescent="0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>E1479/D1479*100</f>
        <v>117.52499999999999</v>
      </c>
      <c r="P1479" s="8">
        <v>69.266666670000006</v>
      </c>
      <c r="Q1479" t="str">
        <f>LEFT(N1479,(SEARCH("/",N1479,1)-1))</f>
        <v>theater</v>
      </c>
      <c r="R1479" t="str">
        <f>RIGHT(N1479, LEN(N1479) - (SEARCH("/",N1479,1)))</f>
        <v>plays</v>
      </c>
      <c r="S1479" s="12">
        <f>(((J1479/60)/60)/24)+DATE(1970,1,1)+(-5/24)</f>
        <v>41909.761053240742</v>
      </c>
      <c r="T1479" s="12">
        <f>(((I1479/60)/60)/24)+DATE(1970,1,1)+(-5/24)</f>
        <v>41949.802719907406</v>
      </c>
    </row>
    <row r="1480" spans="1:20" ht="32" x14ac:dyDescent="0.2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>E1480/D1480*100</f>
        <v>0.43750000000000006</v>
      </c>
      <c r="P1480" s="8">
        <v>69.266666670000006</v>
      </c>
      <c r="Q1480" t="str">
        <f>LEFT(N1480,(SEARCH("/",N1480,1)-1))</f>
        <v>publishing</v>
      </c>
      <c r="R1480" t="str">
        <f>RIGHT(N1480, LEN(N1480) - (SEARCH("/",N1480,1)))</f>
        <v>children's books</v>
      </c>
      <c r="S1480" s="12">
        <f>(((J1480/60)/60)/24)+DATE(1970,1,1)+(-5/24)</f>
        <v>41911.449097222219</v>
      </c>
      <c r="T1480" s="12">
        <f>(((I1480/60)/60)/24)+DATE(1970,1,1)+(-5/24)</f>
        <v>41931.879861111105</v>
      </c>
    </row>
    <row r="1481" spans="1:20" ht="48" x14ac:dyDescent="0.2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>E1481/D1481*100</f>
        <v>0</v>
      </c>
      <c r="P1481" s="8">
        <v>69.266666670000006</v>
      </c>
      <c r="Q1481" t="str">
        <f>LEFT(N1481,(SEARCH("/",N1481,1)-1))</f>
        <v>film &amp; video</v>
      </c>
      <c r="R1481" t="str">
        <f>RIGHT(N1481, LEN(N1481) - (SEARCH("/",N1481,1)))</f>
        <v>drama</v>
      </c>
      <c r="S1481" s="12">
        <f>(((J1481/60)/60)/24)+DATE(1970,1,1)+(-5/24)</f>
        <v>41911.726458333331</v>
      </c>
      <c r="T1481" s="12">
        <f>(((I1481/60)/60)/24)+DATE(1970,1,1)+(-5/24)</f>
        <v>41971.768124999995</v>
      </c>
    </row>
    <row r="1482" spans="1:20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>E1482/D1482*100</f>
        <v>27.58</v>
      </c>
      <c r="P1482" s="8">
        <v>69.266666670000006</v>
      </c>
      <c r="Q1482" t="str">
        <f>LEFT(N1482,(SEARCH("/",N1482,1)-1))</f>
        <v>technology</v>
      </c>
      <c r="R1482" t="str">
        <f>RIGHT(N1482, LEN(N1482) - (SEARCH("/",N1482,1)))</f>
        <v>makerspaces</v>
      </c>
      <c r="S1482" s="12">
        <f>(((J1482/60)/60)/24)+DATE(1970,1,1)+(-5/24)</f>
        <v>41912.333321759259</v>
      </c>
      <c r="T1482" s="12">
        <f>(((I1482/60)/60)/24)+DATE(1970,1,1)+(-5/24)</f>
        <v>41941.739583333328</v>
      </c>
    </row>
    <row r="1483" spans="1:20" ht="48" x14ac:dyDescent="0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>E1483/D1483*100</f>
        <v>128</v>
      </c>
      <c r="P1483" s="8">
        <v>69.266666670000006</v>
      </c>
      <c r="Q1483" t="str">
        <f>LEFT(N1483,(SEARCH("/",N1483,1)-1))</f>
        <v>theater</v>
      </c>
      <c r="R1483" t="str">
        <f>RIGHT(N1483, LEN(N1483) - (SEARCH("/",N1483,1)))</f>
        <v>musical</v>
      </c>
      <c r="S1483" s="12">
        <f>(((J1483/60)/60)/24)+DATE(1970,1,1)+(-5/24)</f>
        <v>41912.442395833328</v>
      </c>
      <c r="T1483" s="12">
        <f>(((I1483/60)/60)/24)+DATE(1970,1,1)+(-5/24)</f>
        <v>41924.999305555553</v>
      </c>
    </row>
    <row r="1484" spans="1:20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>E1484/D1484*100</f>
        <v>122.06666666666666</v>
      </c>
      <c r="P1484" s="8">
        <v>69.266666670000006</v>
      </c>
      <c r="Q1484" t="str">
        <f>LEFT(N1484,(SEARCH("/",N1484,1)-1))</f>
        <v>theater</v>
      </c>
      <c r="R1484" t="str">
        <f>RIGHT(N1484, LEN(N1484) - (SEARCH("/",N1484,1)))</f>
        <v>plays</v>
      </c>
      <c r="S1484" s="12">
        <f>(((J1484/60)/60)/24)+DATE(1970,1,1)+(-5/24)</f>
        <v>41912.650613425925</v>
      </c>
      <c r="T1484" s="12">
        <f>(((I1484/60)/60)/24)+DATE(1970,1,1)+(-5/24)</f>
        <v>41942.650613425925</v>
      </c>
    </row>
    <row r="1485" spans="1:20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>E1485/D1485*100</f>
        <v>0.58333333333333337</v>
      </c>
      <c r="P1485" s="8">
        <v>69.266666670000006</v>
      </c>
      <c r="Q1485" t="str">
        <f>LEFT(N1485,(SEARCH("/",N1485,1)-1))</f>
        <v>music</v>
      </c>
      <c r="R1485" t="str">
        <f>RIGHT(N1485, LEN(N1485) - (SEARCH("/",N1485,1)))</f>
        <v>faith</v>
      </c>
      <c r="S1485" s="12">
        <f>(((J1485/60)/60)/24)+DATE(1970,1,1)+(-5/24)</f>
        <v>41912.724097222221</v>
      </c>
      <c r="T1485" s="12">
        <f>(((I1485/60)/60)/24)+DATE(1970,1,1)+(-5/24)</f>
        <v>41942.724097222221</v>
      </c>
    </row>
    <row r="1486" spans="1:20" ht="48" x14ac:dyDescent="0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>E1486/D1486*100</f>
        <v>105.02249999999999</v>
      </c>
      <c r="P1486" s="8">
        <v>69.266666670000006</v>
      </c>
      <c r="Q1486" t="str">
        <f>LEFT(N1486,(SEARCH("/",N1486,1)-1))</f>
        <v>music</v>
      </c>
      <c r="R1486" t="str">
        <f>RIGHT(N1486, LEN(N1486) - (SEARCH("/",N1486,1)))</f>
        <v>indie rock</v>
      </c>
      <c r="S1486" s="12">
        <f>(((J1486/60)/60)/24)+DATE(1970,1,1)+(-5/24)</f>
        <v>41913.120023148142</v>
      </c>
      <c r="T1486" s="12">
        <f>(((I1486/60)/60)/24)+DATE(1970,1,1)+(-5/24)</f>
        <v>41946.161689814813</v>
      </c>
    </row>
    <row r="1487" spans="1:20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>E1487/D1487*100</f>
        <v>1.06</v>
      </c>
      <c r="P1487" s="8">
        <v>69.266666670000006</v>
      </c>
      <c r="Q1487" t="str">
        <f>LEFT(N1487,(SEARCH("/",N1487,1)-1))</f>
        <v>technology</v>
      </c>
      <c r="R1487" t="str">
        <f>RIGHT(N1487, LEN(N1487) - (SEARCH("/",N1487,1)))</f>
        <v>wearables</v>
      </c>
      <c r="S1487" s="12">
        <f>(((J1487/60)/60)/24)+DATE(1970,1,1)+(-5/24)</f>
        <v>41913.312731481477</v>
      </c>
      <c r="T1487" s="12">
        <f>(((I1487/60)/60)/24)+DATE(1970,1,1)+(-5/24)</f>
        <v>41943.312731481477</v>
      </c>
    </row>
    <row r="1488" spans="1:20" ht="64" x14ac:dyDescent="0.2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>E1488/D1488*100</f>
        <v>21.146666666666665</v>
      </c>
      <c r="P1488" s="8">
        <v>69.266666670000006</v>
      </c>
      <c r="Q1488" t="str">
        <f>LEFT(N1488,(SEARCH("/",N1488,1)-1))</f>
        <v>photography</v>
      </c>
      <c r="R1488" t="str">
        <f>RIGHT(N1488, LEN(N1488) - (SEARCH("/",N1488,1)))</f>
        <v>people</v>
      </c>
      <c r="S1488" s="12">
        <f>(((J1488/60)/60)/24)+DATE(1970,1,1)+(-5/24)</f>
        <v>41913.581956018512</v>
      </c>
      <c r="T1488" s="12">
        <f>(((I1488/60)/60)/24)+DATE(1970,1,1)+(-5/24)</f>
        <v>41973.623622685183</v>
      </c>
    </row>
    <row r="1489" spans="1:20" ht="48" x14ac:dyDescent="0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>E1489/D1489*100</f>
        <v>1.3818181818181818</v>
      </c>
      <c r="P1489" s="8">
        <v>69.266666670000006</v>
      </c>
      <c r="Q1489" t="str">
        <f>LEFT(N1489,(SEARCH("/",N1489,1)-1))</f>
        <v>photography</v>
      </c>
      <c r="R1489" t="str">
        <f>RIGHT(N1489, LEN(N1489) - (SEARCH("/",N1489,1)))</f>
        <v>photobooks</v>
      </c>
      <c r="S1489" s="12">
        <f>(((J1489/60)/60)/24)+DATE(1970,1,1)+(-5/24)</f>
        <v>41913.740069444444</v>
      </c>
      <c r="T1489" s="12">
        <f>(((I1489/60)/60)/24)+DATE(1970,1,1)+(-5/24)</f>
        <v>41943.740069444444</v>
      </c>
    </row>
    <row r="1490" spans="1:20" ht="48" x14ac:dyDescent="0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>E1490/D1490*100</f>
        <v>0.31818181818181818</v>
      </c>
      <c r="P1490" s="8">
        <v>69.266666670000006</v>
      </c>
      <c r="Q1490" t="str">
        <f>LEFT(N1490,(SEARCH("/",N1490,1)-1))</f>
        <v>technology</v>
      </c>
      <c r="R1490" t="str">
        <f>RIGHT(N1490, LEN(N1490) - (SEARCH("/",N1490,1)))</f>
        <v>web</v>
      </c>
      <c r="S1490" s="12">
        <f>(((J1490/60)/60)/24)+DATE(1970,1,1)+(-5/24)</f>
        <v>41913.88381944444</v>
      </c>
      <c r="T1490" s="12">
        <f>(((I1490/60)/60)/24)+DATE(1970,1,1)+(-5/24)</f>
        <v>41943.88381944444</v>
      </c>
    </row>
    <row r="1491" spans="1:20" ht="48" x14ac:dyDescent="0.2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>E1491/D1491*100</f>
        <v>107.4</v>
      </c>
      <c r="P1491" s="8">
        <v>69.266666670000006</v>
      </c>
      <c r="Q1491" t="str">
        <f>LEFT(N1491,(SEARCH("/",N1491,1)-1))</f>
        <v>theater</v>
      </c>
      <c r="R1491" t="str">
        <f>RIGHT(N1491, LEN(N1491) - (SEARCH("/",N1491,1)))</f>
        <v>plays</v>
      </c>
      <c r="S1491" s="12">
        <f>(((J1491/60)/60)/24)+DATE(1970,1,1)+(-5/24)</f>
        <v>41913.891956018517</v>
      </c>
      <c r="T1491" s="12">
        <f>(((I1491/60)/60)/24)+DATE(1970,1,1)+(-5/24)</f>
        <v>41927.957638888889</v>
      </c>
    </row>
    <row r="1492" spans="1:20" ht="48" x14ac:dyDescent="0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>E1492/D1492*100</f>
        <v>113.625</v>
      </c>
      <c r="P1492" s="8">
        <v>69.266666670000006</v>
      </c>
      <c r="Q1492" t="str">
        <f>LEFT(N1492,(SEARCH("/",N1492,1)-1))</f>
        <v>theater</v>
      </c>
      <c r="R1492" t="str">
        <f>RIGHT(N1492, LEN(N1492) - (SEARCH("/",N1492,1)))</f>
        <v>plays</v>
      </c>
      <c r="S1492" s="12">
        <f>(((J1492/60)/60)/24)+DATE(1970,1,1)+(-5/24)</f>
        <v>41914.086770833332</v>
      </c>
      <c r="T1492" s="12">
        <f>(((I1492/60)/60)/24)+DATE(1970,1,1)+(-5/24)</f>
        <v>41948.327777777777</v>
      </c>
    </row>
    <row r="1493" spans="1:20" ht="16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>E1493/D1493*100</f>
        <v>5</v>
      </c>
      <c r="P1493" s="8">
        <v>69.266666670000006</v>
      </c>
      <c r="Q1493" t="str">
        <f>LEFT(N1493,(SEARCH("/",N1493,1)-1))</f>
        <v>theater</v>
      </c>
      <c r="R1493" t="str">
        <f>RIGHT(N1493, LEN(N1493) - (SEARCH("/",N1493,1)))</f>
        <v>plays</v>
      </c>
      <c r="S1493" s="12">
        <f>(((J1493/60)/60)/24)+DATE(1970,1,1)+(-5/24)</f>
        <v>41914.381678240738</v>
      </c>
      <c r="T1493" s="12">
        <f>(((I1493/60)/60)/24)+DATE(1970,1,1)+(-5/24)</f>
        <v>41955.699305555558</v>
      </c>
    </row>
    <row r="1494" spans="1:20" ht="32" x14ac:dyDescent="0.2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>E1494/D1494*100</f>
        <v>107</v>
      </c>
      <c r="P1494" s="8">
        <v>69.266666670000006</v>
      </c>
      <c r="Q1494" t="str">
        <f>LEFT(N1494,(SEARCH("/",N1494,1)-1))</f>
        <v>music</v>
      </c>
      <c r="R1494" t="str">
        <f>RIGHT(N1494, LEN(N1494) - (SEARCH("/",N1494,1)))</f>
        <v>rock</v>
      </c>
      <c r="S1494" s="12">
        <f>(((J1494/60)/60)/24)+DATE(1970,1,1)+(-5/24)</f>
        <v>41914.70952546296</v>
      </c>
      <c r="T1494" s="12">
        <f>(((I1494/60)/60)/24)+DATE(1970,1,1)+(-5/24)</f>
        <v>41944.70952546296</v>
      </c>
    </row>
    <row r="1495" spans="1:20" ht="48" x14ac:dyDescent="0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>E1495/D1495*100</f>
        <v>352.92777777777775</v>
      </c>
      <c r="P1495" s="8">
        <v>69.266666670000006</v>
      </c>
      <c r="Q1495" t="str">
        <f>LEFT(N1495,(SEARCH("/",N1495,1)-1))</f>
        <v>games</v>
      </c>
      <c r="R1495" t="str">
        <f>RIGHT(N1495, LEN(N1495) - (SEARCH("/",N1495,1)))</f>
        <v>tabletop games</v>
      </c>
      <c r="S1495" s="12">
        <f>(((J1495/60)/60)/24)+DATE(1970,1,1)+(-5/24)</f>
        <v>41914.794942129629</v>
      </c>
      <c r="T1495" s="12">
        <f>(((I1495/60)/60)/24)+DATE(1970,1,1)+(-5/24)</f>
        <v>41955.124305555553</v>
      </c>
    </row>
    <row r="1496" spans="1:20" ht="48" x14ac:dyDescent="0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>E1496/D1496*100</f>
        <v>0.1</v>
      </c>
      <c r="P1496" s="8">
        <v>69.266666670000006</v>
      </c>
      <c r="Q1496" t="str">
        <f>LEFT(N1496,(SEARCH("/",N1496,1)-1))</f>
        <v>theater</v>
      </c>
      <c r="R1496" t="str">
        <f>RIGHT(N1496, LEN(N1496) - (SEARCH("/",N1496,1)))</f>
        <v>plays</v>
      </c>
      <c r="S1496" s="12">
        <f>(((J1496/60)/60)/24)+DATE(1970,1,1)+(-5/24)</f>
        <v>41915.191886574074</v>
      </c>
      <c r="T1496" s="12">
        <f>(((I1496/60)/60)/24)+DATE(1970,1,1)+(-5/24)</f>
        <v>41918.979166666664</v>
      </c>
    </row>
    <row r="1497" spans="1:20" ht="16" x14ac:dyDescent="0.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>E1497/D1497*100</f>
        <v>130</v>
      </c>
      <c r="P1497" s="8">
        <v>69.266666670000006</v>
      </c>
      <c r="Q1497" t="str">
        <f>LEFT(N1497,(SEARCH("/",N1497,1)-1))</f>
        <v>theater</v>
      </c>
      <c r="R1497" t="str">
        <f>RIGHT(N1497, LEN(N1497) - (SEARCH("/",N1497,1)))</f>
        <v>plays</v>
      </c>
      <c r="S1497" s="12">
        <f>(((J1497/60)/60)/24)+DATE(1970,1,1)+(-5/24)</f>
        <v>41915.22887731481</v>
      </c>
      <c r="T1497" s="12">
        <f>(((I1497/60)/60)/24)+DATE(1970,1,1)+(-5/24)</f>
        <v>41945.270543981482</v>
      </c>
    </row>
    <row r="1498" spans="1:20" ht="48" x14ac:dyDescent="0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>E1498/D1498*100</f>
        <v>326.0916666666667</v>
      </c>
      <c r="P1498" s="8">
        <v>69.266666670000006</v>
      </c>
      <c r="Q1498" t="str">
        <f>LEFT(N1498,(SEARCH("/",N1498,1)-1))</f>
        <v>technology</v>
      </c>
      <c r="R1498" t="str">
        <f>RIGHT(N1498, LEN(N1498) - (SEARCH("/",N1498,1)))</f>
        <v>space exploration</v>
      </c>
      <c r="S1498" s="12">
        <f>(((J1498/60)/60)/24)+DATE(1970,1,1)+(-5/24)</f>
        <v>41915.538981481477</v>
      </c>
      <c r="T1498" s="12">
        <f>(((I1498/60)/60)/24)+DATE(1970,1,1)+(-5/24)</f>
        <v>41955.680555555555</v>
      </c>
    </row>
    <row r="1499" spans="1:20" ht="48" x14ac:dyDescent="0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>E1499/D1499*100</f>
        <v>106.86</v>
      </c>
      <c r="P1499" s="8">
        <v>69.266666670000006</v>
      </c>
      <c r="Q1499" t="str">
        <f>LEFT(N1499,(SEARCH("/",N1499,1)-1))</f>
        <v>theater</v>
      </c>
      <c r="R1499" t="str">
        <f>RIGHT(N1499, LEN(N1499) - (SEARCH("/",N1499,1)))</f>
        <v>plays</v>
      </c>
      <c r="S1499" s="12">
        <f>(((J1499/60)/60)/24)+DATE(1970,1,1)+(-5/24)</f>
        <v>41915.554502314815</v>
      </c>
      <c r="T1499" s="12">
        <f>(((I1499/60)/60)/24)+DATE(1970,1,1)+(-5/24)</f>
        <v>41944.512499999997</v>
      </c>
    </row>
    <row r="1500" spans="1:20" ht="48" x14ac:dyDescent="0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>E1500/D1500*100</f>
        <v>0</v>
      </c>
      <c r="P1500" s="8">
        <v>69.266666670000006</v>
      </c>
      <c r="Q1500" t="str">
        <f>LEFT(N1500,(SEARCH("/",N1500,1)-1))</f>
        <v>publishing</v>
      </c>
      <c r="R1500" t="str">
        <f>RIGHT(N1500, LEN(N1500) - (SEARCH("/",N1500,1)))</f>
        <v>translations</v>
      </c>
      <c r="S1500" s="12">
        <f>(((J1500/60)/60)/24)+DATE(1970,1,1)+(-5/24)</f>
        <v>41915.688634259255</v>
      </c>
      <c r="T1500" s="12">
        <f>(((I1500/60)/60)/24)+DATE(1970,1,1)+(-5/24)</f>
        <v>41973.781249999993</v>
      </c>
    </row>
    <row r="1501" spans="1:20" ht="48" x14ac:dyDescent="0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>E1501/D1501*100</f>
        <v>0</v>
      </c>
      <c r="P1501" s="8">
        <v>69.266666670000006</v>
      </c>
      <c r="Q1501" t="str">
        <f>LEFT(N1501,(SEARCH("/",N1501,1)-1))</f>
        <v>theater</v>
      </c>
      <c r="R1501" t="str">
        <f>RIGHT(N1501, LEN(N1501) - (SEARCH("/",N1501,1)))</f>
        <v>plays</v>
      </c>
      <c r="S1501" s="12">
        <f>(((J1501/60)/60)/24)+DATE(1970,1,1)+(-5/24)</f>
        <v>41916.389305555553</v>
      </c>
      <c r="T1501" s="12">
        <f>(((I1501/60)/60)/24)+DATE(1970,1,1)+(-5/24)</f>
        <v>41976.430972222217</v>
      </c>
    </row>
    <row r="1502" spans="1:20" ht="48" x14ac:dyDescent="0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>E1502/D1502*100</f>
        <v>100.66666666666666</v>
      </c>
      <c r="P1502" s="8">
        <v>69.266666670000006</v>
      </c>
      <c r="Q1502" t="str">
        <f>LEFT(N1502,(SEARCH("/",N1502,1)-1))</f>
        <v>film &amp; video</v>
      </c>
      <c r="R1502" t="str">
        <f>RIGHT(N1502, LEN(N1502) - (SEARCH("/",N1502,1)))</f>
        <v>television</v>
      </c>
      <c r="S1502" s="12">
        <f>(((J1502/60)/60)/24)+DATE(1970,1,1)+(-5/24)</f>
        <v>41917.523402777777</v>
      </c>
      <c r="T1502" s="12">
        <f>(((I1502/60)/60)/24)+DATE(1970,1,1)+(-5/24)</f>
        <v>41947.565069444441</v>
      </c>
    </row>
    <row r="1503" spans="1:20" ht="48" x14ac:dyDescent="0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>E1503/D1503*100</f>
        <v>1.51</v>
      </c>
      <c r="P1503" s="8">
        <v>69.266666670000006</v>
      </c>
      <c r="Q1503" t="str">
        <f>LEFT(N1503,(SEARCH("/",N1503,1)-1))</f>
        <v>food</v>
      </c>
      <c r="R1503" t="str">
        <f>RIGHT(N1503, LEN(N1503) - (SEARCH("/",N1503,1)))</f>
        <v>food trucks</v>
      </c>
      <c r="S1503" s="12">
        <f>(((J1503/60)/60)/24)+DATE(1970,1,1)+(-5/24)</f>
        <v>41918.419907407406</v>
      </c>
      <c r="T1503" s="12">
        <f>(((I1503/60)/60)/24)+DATE(1970,1,1)+(-5/24)</f>
        <v>41978.461574074077</v>
      </c>
    </row>
    <row r="1504" spans="1:20" ht="48" x14ac:dyDescent="0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>E1504/D1504*100</f>
        <v>101.95</v>
      </c>
      <c r="P1504" s="8">
        <v>69.266666670000006</v>
      </c>
      <c r="Q1504" t="str">
        <f>LEFT(N1504,(SEARCH("/",N1504,1)-1))</f>
        <v>food</v>
      </c>
      <c r="R1504" t="str">
        <f>RIGHT(N1504, LEN(N1504) - (SEARCH("/",N1504,1)))</f>
        <v>small batch</v>
      </c>
      <c r="S1504" s="12">
        <f>(((J1504/60)/60)/24)+DATE(1970,1,1)+(-5/24)</f>
        <v>41918.461782407401</v>
      </c>
      <c r="T1504" s="12">
        <f>(((I1504/60)/60)/24)+DATE(1970,1,1)+(-5/24)</f>
        <v>41948.523611111108</v>
      </c>
    </row>
    <row r="1505" spans="1:20" ht="48" x14ac:dyDescent="0.2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>E1505/D1505*100</f>
        <v>101.55199999999999</v>
      </c>
      <c r="P1505" s="8">
        <v>69.266666670000006</v>
      </c>
      <c r="Q1505" t="str">
        <f>LEFT(N1505,(SEARCH("/",N1505,1)-1))</f>
        <v>theater</v>
      </c>
      <c r="R1505" t="str">
        <f>RIGHT(N1505, LEN(N1505) - (SEARCH("/",N1505,1)))</f>
        <v>plays</v>
      </c>
      <c r="S1505" s="12">
        <f>(((J1505/60)/60)/24)+DATE(1970,1,1)+(-5/24)</f>
        <v>41918.533842592587</v>
      </c>
      <c r="T1505" s="12">
        <f>(((I1505/60)/60)/24)+DATE(1970,1,1)+(-5/24)</f>
        <v>41948.575509259259</v>
      </c>
    </row>
    <row r="1506" spans="1:20" ht="48" x14ac:dyDescent="0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>E1506/D1506*100</f>
        <v>0.05</v>
      </c>
      <c r="P1506" s="8">
        <v>69.266666670000006</v>
      </c>
      <c r="Q1506" t="str">
        <f>LEFT(N1506,(SEARCH("/",N1506,1)-1))</f>
        <v>journalism</v>
      </c>
      <c r="R1506" t="str">
        <f>RIGHT(N1506, LEN(N1506) - (SEARCH("/",N1506,1)))</f>
        <v>audio</v>
      </c>
      <c r="S1506" s="12">
        <f>(((J1506/60)/60)/24)+DATE(1970,1,1)+(-5/24)</f>
        <v>41918.610127314809</v>
      </c>
      <c r="T1506" s="12">
        <f>(((I1506/60)/60)/24)+DATE(1970,1,1)+(-5/24)</f>
        <v>41948.65179398148</v>
      </c>
    </row>
    <row r="1507" spans="1:20" ht="48" x14ac:dyDescent="0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>E1507/D1507*100</f>
        <v>113.33333333333333</v>
      </c>
      <c r="P1507" s="8">
        <v>69.266666670000006</v>
      </c>
      <c r="Q1507" t="str">
        <f>LEFT(N1507,(SEARCH("/",N1507,1)-1))</f>
        <v>theater</v>
      </c>
      <c r="R1507" t="str">
        <f>RIGHT(N1507, LEN(N1507) - (SEARCH("/",N1507,1)))</f>
        <v>plays</v>
      </c>
      <c r="S1507" s="12">
        <f>(((J1507/60)/60)/24)+DATE(1970,1,1)+(-5/24)</f>
        <v>41918.672499999993</v>
      </c>
      <c r="T1507" s="12">
        <f>(((I1507/60)/60)/24)+DATE(1970,1,1)+(-5/24)</f>
        <v>41945.791666666664</v>
      </c>
    </row>
    <row r="1508" spans="1:20" ht="32" x14ac:dyDescent="0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>E1508/D1508*100</f>
        <v>0.2</v>
      </c>
      <c r="P1508" s="8">
        <v>69.266666670000006</v>
      </c>
      <c r="Q1508" t="str">
        <f>LEFT(N1508,(SEARCH("/",N1508,1)-1))</f>
        <v>food</v>
      </c>
      <c r="R1508" t="str">
        <f>RIGHT(N1508, LEN(N1508) - (SEARCH("/",N1508,1)))</f>
        <v>food trucks</v>
      </c>
      <c r="S1508" s="12">
        <f>(((J1508/60)/60)/24)+DATE(1970,1,1)+(-5/24)</f>
        <v>41918.93237268518</v>
      </c>
      <c r="T1508" s="12">
        <f>(((I1508/60)/60)/24)+DATE(1970,1,1)+(-5/24)</f>
        <v>41948.974039351851</v>
      </c>
    </row>
    <row r="1509" spans="1:20" ht="48" x14ac:dyDescent="0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>E1509/D1509*100</f>
        <v>0</v>
      </c>
      <c r="P1509" s="8">
        <v>69.266666670000006</v>
      </c>
      <c r="Q1509" t="str">
        <f>LEFT(N1509,(SEARCH("/",N1509,1)-1))</f>
        <v>film &amp; video</v>
      </c>
      <c r="R1509" t="str">
        <f>RIGHT(N1509, LEN(N1509) - (SEARCH("/",N1509,1)))</f>
        <v>animation</v>
      </c>
      <c r="S1509" s="12">
        <f>(((J1509/60)/60)/24)+DATE(1970,1,1)+(-5/24)</f>
        <v>41919.553449074068</v>
      </c>
      <c r="T1509" s="12">
        <f>(((I1509/60)/60)/24)+DATE(1970,1,1)+(-5/24)</f>
        <v>41929.553449074068</v>
      </c>
    </row>
    <row r="1510" spans="1:20" ht="48" x14ac:dyDescent="0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>E1510/D1510*100</f>
        <v>113.104</v>
      </c>
      <c r="P1510" s="8">
        <v>69.266666670000006</v>
      </c>
      <c r="Q1510" t="str">
        <f>LEFT(N1510,(SEARCH("/",N1510,1)-1))</f>
        <v>theater</v>
      </c>
      <c r="R1510" t="str">
        <f>RIGHT(N1510, LEN(N1510) - (SEARCH("/",N1510,1)))</f>
        <v>spaces</v>
      </c>
      <c r="S1510" s="12">
        <f>(((J1510/60)/60)/24)+DATE(1970,1,1)+(-5/24)</f>
        <v>41919.915277777778</v>
      </c>
      <c r="T1510" s="12">
        <f>(((I1510/60)/60)/24)+DATE(1970,1,1)+(-5/24)</f>
        <v>41948</v>
      </c>
    </row>
    <row r="1511" spans="1:20" ht="48" x14ac:dyDescent="0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>E1511/D1511*100</f>
        <v>119</v>
      </c>
      <c r="P1511" s="8">
        <v>69.266666670000006</v>
      </c>
      <c r="Q1511" t="str">
        <f>LEFT(N1511,(SEARCH("/",N1511,1)-1))</f>
        <v>theater</v>
      </c>
      <c r="R1511" t="str">
        <f>RIGHT(N1511, LEN(N1511) - (SEARCH("/",N1511,1)))</f>
        <v>plays</v>
      </c>
      <c r="S1511" s="12">
        <f>(((J1511/60)/60)/24)+DATE(1970,1,1)+(-5/24)</f>
        <v>41920.579201388886</v>
      </c>
      <c r="T1511" s="12">
        <f>(((I1511/60)/60)/24)+DATE(1970,1,1)+(-5/24)</f>
        <v>41941.579201388886</v>
      </c>
    </row>
    <row r="1512" spans="1:20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>E1512/D1512*100</f>
        <v>6.3333333333333339</v>
      </c>
      <c r="P1512" s="8">
        <v>69.266666670000006</v>
      </c>
      <c r="Q1512" t="str">
        <f>LEFT(N1512,(SEARCH("/",N1512,1)-1))</f>
        <v>theater</v>
      </c>
      <c r="R1512" t="str">
        <f>RIGHT(N1512, LEN(N1512) - (SEARCH("/",N1512,1)))</f>
        <v>plays</v>
      </c>
      <c r="S1512" s="12">
        <f>(((J1512/60)/60)/24)+DATE(1970,1,1)+(-5/24)</f>
        <v>41920.755138888882</v>
      </c>
      <c r="T1512" s="12">
        <f>(((I1512/60)/60)/24)+DATE(1970,1,1)+(-5/24)</f>
        <v>41950.791666666664</v>
      </c>
    </row>
    <row r="1513" spans="1:20" ht="64" x14ac:dyDescent="0.2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>E1513/D1513*100</f>
        <v>2.3345000000000002</v>
      </c>
      <c r="P1513" s="8">
        <v>69.266666670000006</v>
      </c>
      <c r="Q1513" t="str">
        <f>LEFT(N1513,(SEARCH("/",N1513,1)-1))</f>
        <v>technology</v>
      </c>
      <c r="R1513" t="str">
        <f>RIGHT(N1513, LEN(N1513) - (SEARCH("/",N1513,1)))</f>
        <v>wearables</v>
      </c>
      <c r="S1513" s="12">
        <f>(((J1513/60)/60)/24)+DATE(1970,1,1)+(-5/24)</f>
        <v>41921.054745370369</v>
      </c>
      <c r="T1513" s="12">
        <f>(((I1513/60)/60)/24)+DATE(1970,1,1)+(-5/24)</f>
        <v>41973.749305555553</v>
      </c>
    </row>
    <row r="1514" spans="1:20" ht="48" x14ac:dyDescent="0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>E1514/D1514*100</f>
        <v>104</v>
      </c>
      <c r="P1514" s="8">
        <v>69.266666670000006</v>
      </c>
      <c r="Q1514" t="str">
        <f>LEFT(N1514,(SEARCH("/",N1514,1)-1))</f>
        <v>theater</v>
      </c>
      <c r="R1514" t="str">
        <f>RIGHT(N1514, LEN(N1514) - (SEARCH("/",N1514,1)))</f>
        <v>plays</v>
      </c>
      <c r="S1514" s="12">
        <f>(((J1514/60)/60)/24)+DATE(1970,1,1)+(-5/24)</f>
        <v>41921.071643518517</v>
      </c>
      <c r="T1514" s="12">
        <f>(((I1514/60)/60)/24)+DATE(1970,1,1)+(-5/24)</f>
        <v>41938.916666666664</v>
      </c>
    </row>
    <row r="1515" spans="1:20" ht="32" x14ac:dyDescent="0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>E1515/D1515*100</f>
        <v>102.8</v>
      </c>
      <c r="P1515" s="8">
        <v>69.266666670000006</v>
      </c>
      <c r="Q1515" t="str">
        <f>LEFT(N1515,(SEARCH("/",N1515,1)-1))</f>
        <v>theater</v>
      </c>
      <c r="R1515" t="str">
        <f>RIGHT(N1515, LEN(N1515) - (SEARCH("/",N1515,1)))</f>
        <v>plays</v>
      </c>
      <c r="S1515" s="12">
        <f>(((J1515/60)/60)/24)+DATE(1970,1,1)+(-5/24)</f>
        <v>41921.167199074072</v>
      </c>
      <c r="T1515" s="12">
        <f>(((I1515/60)/60)/24)+DATE(1970,1,1)+(-5/24)</f>
        <v>41951.208865740737</v>
      </c>
    </row>
    <row r="1516" spans="1:20" ht="48" x14ac:dyDescent="0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>E1516/D1516*100</f>
        <v>24.194444444444443</v>
      </c>
      <c r="P1516" s="8">
        <v>69.266666670000006</v>
      </c>
      <c r="Q1516" t="str">
        <f>LEFT(N1516,(SEARCH("/",N1516,1)-1))</f>
        <v>theater</v>
      </c>
      <c r="R1516" t="str">
        <f>RIGHT(N1516, LEN(N1516) - (SEARCH("/",N1516,1)))</f>
        <v>plays</v>
      </c>
      <c r="S1516" s="12">
        <f>(((J1516/60)/60)/24)+DATE(1970,1,1)+(-5/24)</f>
        <v>41921.562106481477</v>
      </c>
      <c r="T1516" s="12">
        <f>(((I1516/60)/60)/24)+DATE(1970,1,1)+(-5/24)</f>
        <v>41938.562106481477</v>
      </c>
    </row>
    <row r="1517" spans="1:20" ht="48" x14ac:dyDescent="0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>E1517/D1517*100</f>
        <v>10.5</v>
      </c>
      <c r="P1517" s="8">
        <v>69.266666670000006</v>
      </c>
      <c r="Q1517" t="str">
        <f>LEFT(N1517,(SEARCH("/",N1517,1)-1))</f>
        <v>technology</v>
      </c>
      <c r="R1517" t="str">
        <f>RIGHT(N1517, LEN(N1517) - (SEARCH("/",N1517,1)))</f>
        <v>space exploration</v>
      </c>
      <c r="S1517" s="12">
        <f>(((J1517/60)/60)/24)+DATE(1970,1,1)+(-5/24)</f>
        <v>41921.634293981479</v>
      </c>
      <c r="T1517" s="12">
        <f>(((I1517/60)/60)/24)+DATE(1970,1,1)+(-5/24)</f>
        <v>41951.675960648143</v>
      </c>
    </row>
    <row r="1518" spans="1:20" ht="48" x14ac:dyDescent="0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>E1518/D1518*100</f>
        <v>0</v>
      </c>
      <c r="P1518" s="8">
        <v>69.266666670000006</v>
      </c>
      <c r="Q1518" t="str">
        <f>LEFT(N1518,(SEARCH("/",N1518,1)-1))</f>
        <v>theater</v>
      </c>
      <c r="R1518" t="str">
        <f>RIGHT(N1518, LEN(N1518) - (SEARCH("/",N1518,1)))</f>
        <v>plays</v>
      </c>
      <c r="S1518" s="12">
        <f>(((J1518/60)/60)/24)+DATE(1970,1,1)+(-5/24)</f>
        <v>41922.326851851853</v>
      </c>
      <c r="T1518" s="12">
        <f>(((I1518/60)/60)/24)+DATE(1970,1,1)+(-5/24)</f>
        <v>41929.999305555553</v>
      </c>
    </row>
    <row r="1519" spans="1:20" ht="48" x14ac:dyDescent="0.2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>E1519/D1519*100</f>
        <v>129.46666666666667</v>
      </c>
      <c r="P1519" s="8">
        <v>69.266666670000006</v>
      </c>
      <c r="Q1519" t="str">
        <f>LEFT(N1519,(SEARCH("/",N1519,1)-1))</f>
        <v>theater</v>
      </c>
      <c r="R1519" t="str">
        <f>RIGHT(N1519, LEN(N1519) - (SEARCH("/",N1519,1)))</f>
        <v>plays</v>
      </c>
      <c r="S1519" s="12">
        <f>(((J1519/60)/60)/24)+DATE(1970,1,1)+(-5/24)</f>
        <v>41922.432256944441</v>
      </c>
      <c r="T1519" s="12">
        <f>(((I1519/60)/60)/24)+DATE(1970,1,1)+(-5/24)</f>
        <v>41932.040972222218</v>
      </c>
    </row>
    <row r="1520" spans="1:20" ht="48" x14ac:dyDescent="0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>E1520/D1520*100</f>
        <v>3.0579999999999998</v>
      </c>
      <c r="P1520" s="8">
        <v>69.266666670000006</v>
      </c>
      <c r="Q1520" t="str">
        <f>LEFT(N1520,(SEARCH("/",N1520,1)-1))</f>
        <v>technology</v>
      </c>
      <c r="R1520" t="str">
        <f>RIGHT(N1520, LEN(N1520) - (SEARCH("/",N1520,1)))</f>
        <v>wearables</v>
      </c>
      <c r="S1520" s="12">
        <f>(((J1520/60)/60)/24)+DATE(1970,1,1)+(-5/24)</f>
        <v>41922.533321759256</v>
      </c>
      <c r="T1520" s="12">
        <f>(((I1520/60)/60)/24)+DATE(1970,1,1)+(-5/24)</f>
        <v>41952.574988425928</v>
      </c>
    </row>
    <row r="1521" spans="1:20" ht="48" x14ac:dyDescent="0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>E1521/D1521*100</f>
        <v>5.625</v>
      </c>
      <c r="P1521" s="8">
        <v>69.266666670000006</v>
      </c>
      <c r="Q1521" t="str">
        <f>LEFT(N1521,(SEARCH("/",N1521,1)-1))</f>
        <v>music</v>
      </c>
      <c r="R1521" t="str">
        <f>RIGHT(N1521, LEN(N1521) - (SEARCH("/",N1521,1)))</f>
        <v>faith</v>
      </c>
      <c r="S1521" s="12">
        <f>(((J1521/60)/60)/24)+DATE(1970,1,1)+(-5/24)</f>
        <v>41922.574895833335</v>
      </c>
      <c r="T1521" s="12">
        <f>(((I1521/60)/60)/24)+DATE(1970,1,1)+(-5/24)</f>
        <v>41952.616562499999</v>
      </c>
    </row>
    <row r="1522" spans="1:20" ht="48" x14ac:dyDescent="0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>E1522/D1522*100</f>
        <v>180.44444444444446</v>
      </c>
      <c r="P1522" s="8">
        <v>69.266666670000006</v>
      </c>
      <c r="Q1522" t="str">
        <f>LEFT(N1522,(SEARCH("/",N1522,1)-1))</f>
        <v>theater</v>
      </c>
      <c r="R1522" t="str">
        <f>RIGHT(N1522, LEN(N1522) - (SEARCH("/",N1522,1)))</f>
        <v>plays</v>
      </c>
      <c r="S1522" s="12">
        <f>(((J1522/60)/60)/24)+DATE(1970,1,1)+(-5/24)</f>
        <v>41923.146018518513</v>
      </c>
      <c r="T1522" s="12">
        <f>(((I1522/60)/60)/24)+DATE(1970,1,1)+(-5/24)</f>
        <v>41960.124305555553</v>
      </c>
    </row>
    <row r="1523" spans="1:20" ht="48" x14ac:dyDescent="0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>E1523/D1523*100</f>
        <v>71.784615384615378</v>
      </c>
      <c r="P1523" s="8">
        <v>69.266666670000006</v>
      </c>
      <c r="Q1523" t="str">
        <f>LEFT(N1523,(SEARCH("/",N1523,1)-1))</f>
        <v>games</v>
      </c>
      <c r="R1523" t="str">
        <f>RIGHT(N1523, LEN(N1523) - (SEARCH("/",N1523,1)))</f>
        <v>mobile games</v>
      </c>
      <c r="S1523" s="12">
        <f>(((J1523/60)/60)/24)+DATE(1970,1,1)+(-5/24)</f>
        <v>41923.575243055551</v>
      </c>
      <c r="T1523" s="12">
        <f>(((I1523/60)/60)/24)+DATE(1970,1,1)+(-5/24)</f>
        <v>41963.616909722223</v>
      </c>
    </row>
    <row r="1524" spans="1:20" ht="48" x14ac:dyDescent="0.2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>E1524/D1524*100</f>
        <v>50.739999999999995</v>
      </c>
      <c r="P1524" s="8">
        <v>69.266666670000006</v>
      </c>
      <c r="Q1524" t="str">
        <f>LEFT(N1524,(SEARCH("/",N1524,1)-1))</f>
        <v>music</v>
      </c>
      <c r="R1524" t="str">
        <f>RIGHT(N1524, LEN(N1524) - (SEARCH("/",N1524,1)))</f>
        <v>world music</v>
      </c>
      <c r="S1524" s="12">
        <f>(((J1524/60)/60)/24)+DATE(1970,1,1)+(-5/24)</f>
        <v>41923.629398148143</v>
      </c>
      <c r="T1524" s="12">
        <f>(((I1524/60)/60)/24)+DATE(1970,1,1)+(-5/24)</f>
        <v>41946.040972222218</v>
      </c>
    </row>
    <row r="1525" spans="1:20" ht="48" x14ac:dyDescent="0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>E1525/D1525*100</f>
        <v>101.32000000000001</v>
      </c>
      <c r="P1525" s="8">
        <v>69.266666670000006</v>
      </c>
      <c r="Q1525" t="str">
        <f>LEFT(N1525,(SEARCH("/",N1525,1)-1))</f>
        <v>music</v>
      </c>
      <c r="R1525" t="str">
        <f>RIGHT(N1525, LEN(N1525) - (SEARCH("/",N1525,1)))</f>
        <v>metal</v>
      </c>
      <c r="S1525" s="12">
        <f>(((J1525/60)/60)/24)+DATE(1970,1,1)+(-5/24)</f>
        <v>41923.63035879629</v>
      </c>
      <c r="T1525" s="12">
        <f>(((I1525/60)/60)/24)+DATE(1970,1,1)+(-5/24)</f>
        <v>41953.672025462954</v>
      </c>
    </row>
    <row r="1526" spans="1:20" ht="48" x14ac:dyDescent="0.2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>E1526/D1526*100</f>
        <v>7.5880000000000001</v>
      </c>
      <c r="P1526" s="8">
        <v>69.266666670000006</v>
      </c>
      <c r="Q1526" t="str">
        <f>LEFT(N1526,(SEARCH("/",N1526,1)-1))</f>
        <v>technology</v>
      </c>
      <c r="R1526" t="str">
        <f>RIGHT(N1526, LEN(N1526) - (SEARCH("/",N1526,1)))</f>
        <v>makerspaces</v>
      </c>
      <c r="S1526" s="12">
        <f>(((J1526/60)/60)/24)+DATE(1970,1,1)+(-5/24)</f>
        <v>41923.649178240739</v>
      </c>
      <c r="T1526" s="12">
        <f>(((I1526/60)/60)/24)+DATE(1970,1,1)+(-5/24)</f>
        <v>41953.690844907404</v>
      </c>
    </row>
    <row r="1527" spans="1:20" ht="48" x14ac:dyDescent="0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>E1527/D1527*100</f>
        <v>105.80000000000001</v>
      </c>
      <c r="P1527" s="8">
        <v>69.266666670000006</v>
      </c>
      <c r="Q1527" t="str">
        <f>LEFT(N1527,(SEARCH("/",N1527,1)-1))</f>
        <v>theater</v>
      </c>
      <c r="R1527" t="str">
        <f>RIGHT(N1527, LEN(N1527) - (SEARCH("/",N1527,1)))</f>
        <v>plays</v>
      </c>
      <c r="S1527" s="12">
        <f>(((J1527/60)/60)/24)+DATE(1970,1,1)+(-5/24)</f>
        <v>41923.713310185187</v>
      </c>
      <c r="T1527" s="12">
        <f>(((I1527/60)/60)/24)+DATE(1970,1,1)+(-5/24)</f>
        <v>41948.823611111111</v>
      </c>
    </row>
    <row r="1528" spans="1:20" ht="16" x14ac:dyDescent="0.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>E1528/D1528*100</f>
        <v>126.48920000000001</v>
      </c>
      <c r="P1528" s="8">
        <v>69.266666670000006</v>
      </c>
      <c r="Q1528" t="str">
        <f>LEFT(N1528,(SEARCH("/",N1528,1)-1))</f>
        <v>music</v>
      </c>
      <c r="R1528" t="str">
        <f>RIGHT(N1528, LEN(N1528) - (SEARCH("/",N1528,1)))</f>
        <v>rock</v>
      </c>
      <c r="S1528" s="12">
        <f>(((J1528/60)/60)/24)+DATE(1970,1,1)+(-5/24)</f>
        <v>41924.787766203699</v>
      </c>
      <c r="T1528" s="12">
        <f>(((I1528/60)/60)/24)+DATE(1970,1,1)+(-5/24)</f>
        <v>41969.829432870371</v>
      </c>
    </row>
    <row r="1529" spans="1:20" ht="48" x14ac:dyDescent="0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>E1529/D1529*100</f>
        <v>102.08333333333333</v>
      </c>
      <c r="P1529" s="8">
        <v>69.266666670000006</v>
      </c>
      <c r="Q1529" t="str">
        <f>LEFT(N1529,(SEARCH("/",N1529,1)-1))</f>
        <v>music</v>
      </c>
      <c r="R1529" t="str">
        <f>RIGHT(N1529, LEN(N1529) - (SEARCH("/",N1529,1)))</f>
        <v>indie rock</v>
      </c>
      <c r="S1529" s="12">
        <f>(((J1529/60)/60)/24)+DATE(1970,1,1)+(-5/24)</f>
        <v>41925.69835648148</v>
      </c>
      <c r="T1529" s="12">
        <f>(((I1529/60)/60)/24)+DATE(1970,1,1)+(-5/24)</f>
        <v>41955.740023148144</v>
      </c>
    </row>
    <row r="1530" spans="1:20" ht="48" x14ac:dyDescent="0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>E1530/D1530*100</f>
        <v>7.7886666666666677</v>
      </c>
      <c r="P1530" s="8">
        <v>69.266666670000006</v>
      </c>
      <c r="Q1530" t="str">
        <f>LEFT(N1530,(SEARCH("/",N1530,1)-1))</f>
        <v>technology</v>
      </c>
      <c r="R1530" t="str">
        <f>RIGHT(N1530, LEN(N1530) - (SEARCH("/",N1530,1)))</f>
        <v>wearables</v>
      </c>
      <c r="S1530" s="12">
        <f>(((J1530/60)/60)/24)+DATE(1970,1,1)+(-5/24)</f>
        <v>41926.091319444444</v>
      </c>
      <c r="T1530" s="12">
        <f>(((I1530/60)/60)/24)+DATE(1970,1,1)+(-5/24)</f>
        <v>41956.126388888886</v>
      </c>
    </row>
    <row r="1531" spans="1:20" ht="48" x14ac:dyDescent="0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>E1531/D1531*100</f>
        <v>0.76129032258064511</v>
      </c>
      <c r="P1531" s="8">
        <v>69.266666670000006</v>
      </c>
      <c r="Q1531" t="str">
        <f>LEFT(N1531,(SEARCH("/",N1531,1)-1))</f>
        <v>photography</v>
      </c>
      <c r="R1531" t="str">
        <f>RIGHT(N1531, LEN(N1531) - (SEARCH("/",N1531,1)))</f>
        <v>people</v>
      </c>
      <c r="S1531" s="12">
        <f>(((J1531/60)/60)/24)+DATE(1970,1,1)+(-5/24)</f>
        <v>41926.274398148147</v>
      </c>
      <c r="T1531" s="12">
        <f>(((I1531/60)/60)/24)+DATE(1970,1,1)+(-5/24)</f>
        <v>41956.316064814811</v>
      </c>
    </row>
    <row r="1532" spans="1:20" ht="48" x14ac:dyDescent="0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>E1532/D1532*100</f>
        <v>0</v>
      </c>
      <c r="P1532" s="8">
        <v>69.266666670000006</v>
      </c>
      <c r="Q1532" t="str">
        <f>LEFT(N1532,(SEARCH("/",N1532,1)-1))</f>
        <v>theater</v>
      </c>
      <c r="R1532" t="str">
        <f>RIGHT(N1532, LEN(N1532) - (SEARCH("/",N1532,1)))</f>
        <v>plays</v>
      </c>
      <c r="S1532" s="12">
        <f>(((J1532/60)/60)/24)+DATE(1970,1,1)+(-5/24)</f>
        <v>41926.333969907406</v>
      </c>
      <c r="T1532" s="12">
        <f>(((I1532/60)/60)/24)+DATE(1970,1,1)+(-5/24)</f>
        <v>41938.541666666664</v>
      </c>
    </row>
    <row r="1533" spans="1:20" ht="32" x14ac:dyDescent="0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>E1533/D1533*100</f>
        <v>154.15151515151516</v>
      </c>
      <c r="P1533" s="8">
        <v>69.266666670000006</v>
      </c>
      <c r="Q1533" t="str">
        <f>LEFT(N1533,(SEARCH("/",N1533,1)-1))</f>
        <v>games</v>
      </c>
      <c r="R1533" t="str">
        <f>RIGHT(N1533, LEN(N1533) - (SEARCH("/",N1533,1)))</f>
        <v>tabletop games</v>
      </c>
      <c r="S1533" s="12">
        <f>(((J1533/60)/60)/24)+DATE(1970,1,1)+(-5/24)</f>
        <v>41926.376828703702</v>
      </c>
      <c r="T1533" s="12">
        <f>(((I1533/60)/60)/24)+DATE(1970,1,1)+(-5/24)</f>
        <v>41960.791666666664</v>
      </c>
    </row>
    <row r="1534" spans="1:20" ht="48" x14ac:dyDescent="0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>E1534/D1534*100</f>
        <v>0</v>
      </c>
      <c r="P1534" s="8">
        <v>69.266666670000006</v>
      </c>
      <c r="Q1534" t="str">
        <f>LEFT(N1534,(SEARCH("/",N1534,1)-1))</f>
        <v>food</v>
      </c>
      <c r="R1534" t="str">
        <f>RIGHT(N1534, LEN(N1534) - (SEARCH("/",N1534,1)))</f>
        <v>restaurants</v>
      </c>
      <c r="S1534" s="12">
        <f>(((J1534/60)/60)/24)+DATE(1970,1,1)+(-5/24)</f>
        <v>41926.472546296296</v>
      </c>
      <c r="T1534" s="12">
        <f>(((I1534/60)/60)/24)+DATE(1970,1,1)+(-5/24)</f>
        <v>41956.51421296296</v>
      </c>
    </row>
    <row r="1535" spans="1:20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>E1535/D1535*100</f>
        <v>102.02863333333335</v>
      </c>
      <c r="P1535" s="8">
        <v>69.266666670000006</v>
      </c>
      <c r="Q1535" t="str">
        <f>LEFT(N1535,(SEARCH("/",N1535,1)-1))</f>
        <v>film &amp; video</v>
      </c>
      <c r="R1535" t="str">
        <f>RIGHT(N1535, LEN(N1535) - (SEARCH("/",N1535,1)))</f>
        <v>documentary</v>
      </c>
      <c r="S1535" s="12">
        <f>(((J1535/60)/60)/24)+DATE(1970,1,1)+(-5/24)</f>
        <v>41926.529456018514</v>
      </c>
      <c r="T1535" s="12">
        <f>(((I1535/60)/60)/24)+DATE(1970,1,1)+(-5/24)</f>
        <v>41956.916666666664</v>
      </c>
    </row>
    <row r="1536" spans="1:20" ht="64" x14ac:dyDescent="0.2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>E1536/D1536*100</f>
        <v>1.6714285714285713</v>
      </c>
      <c r="P1536" s="8">
        <v>69.266666670000006</v>
      </c>
      <c r="Q1536" t="str">
        <f>LEFT(N1536,(SEARCH("/",N1536,1)-1))</f>
        <v>games</v>
      </c>
      <c r="R1536" t="str">
        <f>RIGHT(N1536, LEN(N1536) - (SEARCH("/",N1536,1)))</f>
        <v>mobile games</v>
      </c>
      <c r="S1536" s="12">
        <f>(((J1536/60)/60)/24)+DATE(1970,1,1)+(-5/24)</f>
        <v>41926.645833333328</v>
      </c>
      <c r="T1536" s="12">
        <f>(((I1536/60)/60)/24)+DATE(1970,1,1)+(-5/24)</f>
        <v>41957.687499999993</v>
      </c>
    </row>
    <row r="1537" spans="1:20" ht="48" x14ac:dyDescent="0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>E1537/D1537*100</f>
        <v>106.12068965517241</v>
      </c>
      <c r="P1537" s="8">
        <v>69.266666670000006</v>
      </c>
      <c r="Q1537" t="str">
        <f>LEFT(N1537,(SEARCH("/",N1537,1)-1))</f>
        <v>theater</v>
      </c>
      <c r="R1537" t="str">
        <f>RIGHT(N1537, LEN(N1537) - (SEARCH("/",N1537,1)))</f>
        <v>plays</v>
      </c>
      <c r="S1537" s="12">
        <f>(((J1537/60)/60)/24)+DATE(1970,1,1)+(-5/24)</f>
        <v>41926.734351851846</v>
      </c>
      <c r="T1537" s="12">
        <f>(((I1537/60)/60)/24)+DATE(1970,1,1)+(-5/24)</f>
        <v>41956.776018518511</v>
      </c>
    </row>
    <row r="1538" spans="1:20" ht="48" x14ac:dyDescent="0.2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>E1538/D1538*100</f>
        <v>0.8</v>
      </c>
      <c r="P1538" s="8">
        <v>69.266666670000006</v>
      </c>
      <c r="Q1538" t="str">
        <f>LEFT(N1538,(SEARCH("/",N1538,1)-1))</f>
        <v>technology</v>
      </c>
      <c r="R1538" t="str">
        <f>RIGHT(N1538, LEN(N1538) - (SEARCH("/",N1538,1)))</f>
        <v>web</v>
      </c>
      <c r="S1538" s="12">
        <f>(((J1538/60)/60)/24)+DATE(1970,1,1)+(-5/24)</f>
        <v>41926.859293981477</v>
      </c>
      <c r="T1538" s="12">
        <f>(((I1538/60)/60)/24)+DATE(1970,1,1)+(-5/24)</f>
        <v>41956.900960648149</v>
      </c>
    </row>
    <row r="1539" spans="1:20" ht="32" x14ac:dyDescent="0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>E1539/D1539*100</f>
        <v>0</v>
      </c>
      <c r="P1539" s="8">
        <v>69.266666670000006</v>
      </c>
      <c r="Q1539" t="str">
        <f>LEFT(N1539,(SEARCH("/",N1539,1)-1))</f>
        <v>theater</v>
      </c>
      <c r="R1539" t="str">
        <f>RIGHT(N1539, LEN(N1539) - (SEARCH("/",N1539,1)))</f>
        <v>plays</v>
      </c>
      <c r="S1539" s="12">
        <f>(((J1539/60)/60)/24)+DATE(1970,1,1)+(-5/24)</f>
        <v>41926.916550925926</v>
      </c>
      <c r="T1539" s="12">
        <f>(((I1539/60)/60)/24)+DATE(1970,1,1)+(-5/24)</f>
        <v>41936.916550925926</v>
      </c>
    </row>
    <row r="1540" spans="1:20" ht="48" x14ac:dyDescent="0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>E1540/D1540*100</f>
        <v>0</v>
      </c>
      <c r="P1540" s="8">
        <v>69.266666670000006</v>
      </c>
      <c r="Q1540" t="str">
        <f>LEFT(N1540,(SEARCH("/",N1540,1)-1))</f>
        <v>games</v>
      </c>
      <c r="R1540" t="str">
        <f>RIGHT(N1540, LEN(N1540) - (SEARCH("/",N1540,1)))</f>
        <v>video games</v>
      </c>
      <c r="S1540" s="12">
        <f>(((J1540/60)/60)/24)+DATE(1970,1,1)+(-5/24)</f>
        <v>41927.027303240735</v>
      </c>
      <c r="T1540" s="12">
        <f>(((I1540/60)/60)/24)+DATE(1970,1,1)+(-5/24)</f>
        <v>41957.068969907406</v>
      </c>
    </row>
    <row r="1541" spans="1:20" ht="16" x14ac:dyDescent="0.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>E1541/D1541*100</f>
        <v>0.69641025641025645</v>
      </c>
      <c r="P1541" s="8">
        <v>69.266666670000006</v>
      </c>
      <c r="Q1541" t="str">
        <f>LEFT(N1541,(SEARCH("/",N1541,1)-1))</f>
        <v>games</v>
      </c>
      <c r="R1541" t="str">
        <f>RIGHT(N1541, LEN(N1541) - (SEARCH("/",N1541,1)))</f>
        <v>video games</v>
      </c>
      <c r="S1541" s="12">
        <f>(((J1541/60)/60)/24)+DATE(1970,1,1)+(-5/24)</f>
        <v>41927.087361111109</v>
      </c>
      <c r="T1541" s="12">
        <f>(((I1541/60)/60)/24)+DATE(1970,1,1)+(-5/24)</f>
        <v>41959.129027777781</v>
      </c>
    </row>
    <row r="1542" spans="1:20" ht="48" x14ac:dyDescent="0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>E1542/D1542*100</f>
        <v>0.49199999999999999</v>
      </c>
      <c r="P1542" s="8">
        <v>69.266666670000006</v>
      </c>
      <c r="Q1542" t="str">
        <f>LEFT(N1542,(SEARCH("/",N1542,1)-1))</f>
        <v>technology</v>
      </c>
      <c r="R1542" t="str">
        <f>RIGHT(N1542, LEN(N1542) - (SEARCH("/",N1542,1)))</f>
        <v>web</v>
      </c>
      <c r="S1542" s="12">
        <f>(((J1542/60)/60)/24)+DATE(1970,1,1)+(-5/24)</f>
        <v>41927.511469907404</v>
      </c>
      <c r="T1542" s="12">
        <f>(((I1542/60)/60)/24)+DATE(1970,1,1)+(-5/24)</f>
        <v>41957.553136574068</v>
      </c>
    </row>
    <row r="1543" spans="1:20" ht="48" x14ac:dyDescent="0.2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>E1543/D1543*100</f>
        <v>106.02199999999999</v>
      </c>
      <c r="P1543" s="8">
        <v>69.266666670000006</v>
      </c>
      <c r="Q1543" t="str">
        <f>LEFT(N1543,(SEARCH("/",N1543,1)-1))</f>
        <v>theater</v>
      </c>
      <c r="R1543" t="str">
        <f>RIGHT(N1543, LEN(N1543) - (SEARCH("/",N1543,1)))</f>
        <v>plays</v>
      </c>
      <c r="S1543" s="12">
        <f>(((J1543/60)/60)/24)+DATE(1970,1,1)+(-5/24)</f>
        <v>41927.640567129631</v>
      </c>
      <c r="T1543" s="12">
        <f>(((I1543/60)/60)/24)+DATE(1970,1,1)+(-5/24)</f>
        <v>41948.682233796295</v>
      </c>
    </row>
    <row r="1544" spans="1:20" ht="48" x14ac:dyDescent="0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>E1544/D1544*100</f>
        <v>101.2</v>
      </c>
      <c r="P1544" s="8">
        <v>69.266666670000006</v>
      </c>
      <c r="Q1544" t="str">
        <f>LEFT(N1544,(SEARCH("/",N1544,1)-1))</f>
        <v>theater</v>
      </c>
      <c r="R1544" t="str">
        <f>RIGHT(N1544, LEN(N1544) - (SEARCH("/",N1544,1)))</f>
        <v>plays</v>
      </c>
      <c r="S1544" s="12">
        <f>(((J1544/60)/60)/24)+DATE(1970,1,1)+(-5/24)</f>
        <v>41927.665451388886</v>
      </c>
      <c r="T1544" s="12">
        <f>(((I1544/60)/60)/24)+DATE(1970,1,1)+(-5/24)</f>
        <v>41950.5625</v>
      </c>
    </row>
    <row r="1545" spans="1:20" ht="48" x14ac:dyDescent="0.2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>E1545/D1545*100</f>
        <v>100.8</v>
      </c>
      <c r="P1545" s="8">
        <v>69.266666670000006</v>
      </c>
      <c r="Q1545" t="str">
        <f>LEFT(N1545,(SEARCH("/",N1545,1)-1))</f>
        <v>theater</v>
      </c>
      <c r="R1545" t="str">
        <f>RIGHT(N1545, LEN(N1545) - (SEARCH("/",N1545,1)))</f>
        <v>plays</v>
      </c>
      <c r="S1545" s="12">
        <f>(((J1545/60)/60)/24)+DATE(1970,1,1)+(-5/24)</f>
        <v>41927.727824074071</v>
      </c>
      <c r="T1545" s="12">
        <f>(((I1545/60)/60)/24)+DATE(1970,1,1)+(-5/24)</f>
        <v>41948.769490740735</v>
      </c>
    </row>
    <row r="1546" spans="1:20" ht="32" x14ac:dyDescent="0.2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>E1546/D1546*100</f>
        <v>0</v>
      </c>
      <c r="P1546" s="8">
        <v>69.266666670000006</v>
      </c>
      <c r="Q1546" t="str">
        <f>LEFT(N1546,(SEARCH("/",N1546,1)-1))</f>
        <v>food</v>
      </c>
      <c r="R1546" t="str">
        <f>RIGHT(N1546, LEN(N1546) - (SEARCH("/",N1546,1)))</f>
        <v>restaurants</v>
      </c>
      <c r="S1546" s="12">
        <f>(((J1546/60)/60)/24)+DATE(1970,1,1)+(-5/24)</f>
        <v>41927.807106481479</v>
      </c>
      <c r="T1546" s="12">
        <f>(((I1546/60)/60)/24)+DATE(1970,1,1)+(-5/24)</f>
        <v>41957.848773148151</v>
      </c>
    </row>
    <row r="1547" spans="1:20" ht="48" x14ac:dyDescent="0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>E1547/D1547*100</f>
        <v>102.05</v>
      </c>
      <c r="P1547" s="8">
        <v>69.266666670000006</v>
      </c>
      <c r="Q1547" t="str">
        <f>LEFT(N1547,(SEARCH("/",N1547,1)-1))</f>
        <v>theater</v>
      </c>
      <c r="R1547" t="str">
        <f>RIGHT(N1547, LEN(N1547) - (SEARCH("/",N1547,1)))</f>
        <v>plays</v>
      </c>
      <c r="S1547" s="12">
        <f>(((J1547/60)/60)/24)+DATE(1970,1,1)+(-5/24)</f>
        <v>41927.962164351848</v>
      </c>
      <c r="T1547" s="12">
        <f>(((I1547/60)/60)/24)+DATE(1970,1,1)+(-5/24)</f>
        <v>41949.040972222218</v>
      </c>
    </row>
    <row r="1548" spans="1:20" ht="48" x14ac:dyDescent="0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>E1548/D1548*100</f>
        <v>22</v>
      </c>
      <c r="P1548" s="8">
        <v>69.266666670000006</v>
      </c>
      <c r="Q1548" t="str">
        <f>LEFT(N1548,(SEARCH("/",N1548,1)-1))</f>
        <v>theater</v>
      </c>
      <c r="R1548" t="str">
        <f>RIGHT(N1548, LEN(N1548) - (SEARCH("/",N1548,1)))</f>
        <v>plays</v>
      </c>
      <c r="S1548" s="12">
        <f>(((J1548/60)/60)/24)+DATE(1970,1,1)+(-5/24)</f>
        <v>41928.481805555552</v>
      </c>
      <c r="T1548" s="12">
        <f>(((I1548/60)/60)/24)+DATE(1970,1,1)+(-5/24)</f>
        <v>41958.624999999993</v>
      </c>
    </row>
    <row r="1549" spans="1:20" ht="48" x14ac:dyDescent="0.2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>E1549/D1549*100</f>
        <v>112.815</v>
      </c>
      <c r="P1549" s="8">
        <v>69.266666670000006</v>
      </c>
      <c r="Q1549" t="str">
        <f>LEFT(N1549,(SEARCH("/",N1549,1)-1))</f>
        <v>theater</v>
      </c>
      <c r="R1549" t="str">
        <f>RIGHT(N1549, LEN(N1549) - (SEARCH("/",N1549,1)))</f>
        <v>spaces</v>
      </c>
      <c r="S1549" s="12">
        <f>(((J1549/60)/60)/24)+DATE(1970,1,1)+(-5/24)</f>
        <v>41928.672731481478</v>
      </c>
      <c r="T1549" s="12">
        <f>(((I1549/60)/60)/24)+DATE(1970,1,1)+(-5/24)</f>
        <v>41958.714398148142</v>
      </c>
    </row>
    <row r="1550" spans="1:20" ht="48" x14ac:dyDescent="0.2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>E1550/D1550*100</f>
        <v>14.860000000000001</v>
      </c>
      <c r="P1550" s="8">
        <v>69.266666670000006</v>
      </c>
      <c r="Q1550" t="str">
        <f>LEFT(N1550,(SEARCH("/",N1550,1)-1))</f>
        <v>technology</v>
      </c>
      <c r="R1550" t="str">
        <f>RIGHT(N1550, LEN(N1550) - (SEARCH("/",N1550,1)))</f>
        <v>wearables</v>
      </c>
      <c r="S1550" s="12">
        <f>(((J1550/60)/60)/24)+DATE(1970,1,1)+(-5/24)</f>
        <v>41928.695856481478</v>
      </c>
      <c r="T1550" s="12">
        <f>(((I1550/60)/60)/24)+DATE(1970,1,1)+(-5/24)</f>
        <v>41973.737523148149</v>
      </c>
    </row>
    <row r="1551" spans="1:20" ht="48" x14ac:dyDescent="0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>E1551/D1551*100</f>
        <v>111.72500000000001</v>
      </c>
      <c r="P1551" s="8">
        <v>69.266666670000006</v>
      </c>
      <c r="Q1551" t="str">
        <f>LEFT(N1551,(SEARCH("/",N1551,1)-1))</f>
        <v>film &amp; video</v>
      </c>
      <c r="R1551" t="str">
        <f>RIGHT(N1551, LEN(N1551) - (SEARCH("/",N1551,1)))</f>
        <v>television</v>
      </c>
      <c r="S1551" s="12">
        <f>(((J1551/60)/60)/24)+DATE(1970,1,1)+(-5/24)</f>
        <v>41928.956400462957</v>
      </c>
      <c r="T1551" s="12">
        <f>(((I1551/60)/60)/24)+DATE(1970,1,1)+(-5/24)</f>
        <v>41958.998067129629</v>
      </c>
    </row>
    <row r="1552" spans="1:20" ht="48" x14ac:dyDescent="0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>E1552/D1552*100</f>
        <v>9.0090090090090094</v>
      </c>
      <c r="P1552" s="8">
        <v>69.266666670000006</v>
      </c>
      <c r="Q1552" t="str">
        <f>LEFT(N1552,(SEARCH("/",N1552,1)-1))</f>
        <v>technology</v>
      </c>
      <c r="R1552" t="str">
        <f>RIGHT(N1552, LEN(N1552) - (SEARCH("/",N1552,1)))</f>
        <v>gadgets</v>
      </c>
      <c r="S1552" s="12">
        <f>(((J1552/60)/60)/24)+DATE(1970,1,1)+(-5/24)</f>
        <v>41928.966122685182</v>
      </c>
      <c r="T1552" s="12">
        <f>(((I1552/60)/60)/24)+DATE(1970,1,1)+(-5/24)</f>
        <v>41943.957638888889</v>
      </c>
    </row>
    <row r="1553" spans="1:20" ht="48" x14ac:dyDescent="0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>E1553/D1553*100</f>
        <v>1.1111111111111112E-2</v>
      </c>
      <c r="P1553" s="8">
        <v>69.266666670000006</v>
      </c>
      <c r="Q1553" t="str">
        <f>LEFT(N1553,(SEARCH("/",N1553,1)-1))</f>
        <v>theater</v>
      </c>
      <c r="R1553" t="str">
        <f>RIGHT(N1553, LEN(N1553) - (SEARCH("/",N1553,1)))</f>
        <v>plays</v>
      </c>
      <c r="S1553" s="12">
        <f>(((J1553/60)/60)/24)+DATE(1970,1,1)+(-5/24)</f>
        <v>41929.057881944442</v>
      </c>
      <c r="T1553" s="12">
        <f>(((I1553/60)/60)/24)+DATE(1970,1,1)+(-5/24)</f>
        <v>41968.615277777775</v>
      </c>
    </row>
    <row r="1554" spans="1:20" ht="48" x14ac:dyDescent="0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>E1554/D1554*100</f>
        <v>45.92</v>
      </c>
      <c r="P1554" s="8">
        <v>69.266666670000006</v>
      </c>
      <c r="Q1554" t="str">
        <f>LEFT(N1554,(SEARCH("/",N1554,1)-1))</f>
        <v>photography</v>
      </c>
      <c r="R1554" t="str">
        <f>RIGHT(N1554, LEN(N1554) - (SEARCH("/",N1554,1)))</f>
        <v>photobooks</v>
      </c>
      <c r="S1554" s="12">
        <f>(((J1554/60)/60)/24)+DATE(1970,1,1)+(-5/24)</f>
        <v>41930.010324074072</v>
      </c>
      <c r="T1554" s="12">
        <f>(((I1554/60)/60)/24)+DATE(1970,1,1)+(-5/24)</f>
        <v>41972.415972222218</v>
      </c>
    </row>
    <row r="1555" spans="1:20" ht="48" x14ac:dyDescent="0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>E1555/D1555*100</f>
        <v>156.44444444444446</v>
      </c>
      <c r="P1555" s="8">
        <v>69.266666670000006</v>
      </c>
      <c r="Q1555" t="str">
        <f>LEFT(N1555,(SEARCH("/",N1555,1)-1))</f>
        <v>music</v>
      </c>
      <c r="R1555" t="str">
        <f>RIGHT(N1555, LEN(N1555) - (SEARCH("/",N1555,1)))</f>
        <v>classical music</v>
      </c>
      <c r="S1555" s="12">
        <f>(((J1555/60)/60)/24)+DATE(1970,1,1)+(-5/24)</f>
        <v>41930.767268518517</v>
      </c>
      <c r="T1555" s="12">
        <f>(((I1555/60)/60)/24)+DATE(1970,1,1)+(-5/24)</f>
        <v>41960.808935185189</v>
      </c>
    </row>
    <row r="1556" spans="1:20" ht="48" x14ac:dyDescent="0.2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>E1556/D1556*100</f>
        <v>108.60000000000001</v>
      </c>
      <c r="P1556" s="8">
        <v>69.266666670000006</v>
      </c>
      <c r="Q1556" t="str">
        <f>LEFT(N1556,(SEARCH("/",N1556,1)-1))</f>
        <v>theater</v>
      </c>
      <c r="R1556" t="str">
        <f>RIGHT(N1556, LEN(N1556) - (SEARCH("/",N1556,1)))</f>
        <v>plays</v>
      </c>
      <c r="S1556" s="12">
        <f>(((J1556/60)/60)/24)+DATE(1970,1,1)+(-5/24)</f>
        <v>41931.474606481483</v>
      </c>
      <c r="T1556" s="12">
        <f>(((I1556/60)/60)/24)+DATE(1970,1,1)+(-5/24)</f>
        <v>41961.516273148147</v>
      </c>
    </row>
    <row r="1557" spans="1:20" ht="32" x14ac:dyDescent="0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>E1557/D1557*100</f>
        <v>1.0554089709762533E-2</v>
      </c>
      <c r="P1557" s="8">
        <v>69.266666670000006</v>
      </c>
      <c r="Q1557" t="str">
        <f>LEFT(N1557,(SEARCH("/",N1557,1)-1))</f>
        <v>publishing</v>
      </c>
      <c r="R1557" t="str">
        <f>RIGHT(N1557, LEN(N1557) - (SEARCH("/",N1557,1)))</f>
        <v>translations</v>
      </c>
      <c r="S1557" s="12">
        <f>(((J1557/60)/60)/24)+DATE(1970,1,1)+(-5/24)</f>
        <v>41931.75068287037</v>
      </c>
      <c r="T1557" s="12">
        <f>(((I1557/60)/60)/24)+DATE(1970,1,1)+(-5/24)</f>
        <v>41961.792349537034</v>
      </c>
    </row>
    <row r="1558" spans="1:20" ht="48" x14ac:dyDescent="0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>E1558/D1558*100</f>
        <v>112.4</v>
      </c>
      <c r="P1558" s="8">
        <v>69.266666670000006</v>
      </c>
      <c r="Q1558" t="str">
        <f>LEFT(N1558,(SEARCH("/",N1558,1)-1))</f>
        <v>technology</v>
      </c>
      <c r="R1558" t="str">
        <f>RIGHT(N1558, LEN(N1558) - (SEARCH("/",N1558,1)))</f>
        <v>wearables</v>
      </c>
      <c r="S1558" s="12">
        <f>(((J1558/60)/60)/24)+DATE(1970,1,1)+(-5/24)</f>
        <v>41931.828518518516</v>
      </c>
      <c r="T1558" s="12">
        <f>(((I1558/60)/60)/24)+DATE(1970,1,1)+(-5/24)</f>
        <v>41991.870185185187</v>
      </c>
    </row>
    <row r="1559" spans="1:20" ht="48" x14ac:dyDescent="0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>E1559/D1559*100</f>
        <v>102.99000000000001</v>
      </c>
      <c r="P1559" s="8">
        <v>69.266666670000006</v>
      </c>
      <c r="Q1559" t="str">
        <f>LEFT(N1559,(SEARCH("/",N1559,1)-1))</f>
        <v>theater</v>
      </c>
      <c r="R1559" t="str">
        <f>RIGHT(N1559, LEN(N1559) - (SEARCH("/",N1559,1)))</f>
        <v>plays</v>
      </c>
      <c r="S1559" s="12">
        <f>(((J1559/60)/60)/24)+DATE(1970,1,1)+(-5/24)</f>
        <v>41932.102766203701</v>
      </c>
      <c r="T1559" s="12">
        <f>(((I1559/60)/60)/24)+DATE(1970,1,1)+(-5/24)</f>
        <v>41962.144432870373</v>
      </c>
    </row>
    <row r="1560" spans="1:20" ht="48" x14ac:dyDescent="0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>E1560/D1560*100</f>
        <v>109.67666666666666</v>
      </c>
      <c r="P1560" s="8">
        <v>69.266666670000006</v>
      </c>
      <c r="Q1560" t="str">
        <f>LEFT(N1560,(SEARCH("/",N1560,1)-1))</f>
        <v>theater</v>
      </c>
      <c r="R1560" t="str">
        <f>RIGHT(N1560, LEN(N1560) - (SEARCH("/",N1560,1)))</f>
        <v>spaces</v>
      </c>
      <c r="S1560" s="12">
        <f>(((J1560/60)/60)/24)+DATE(1970,1,1)+(-5/24)</f>
        <v>41932.500543981478</v>
      </c>
      <c r="T1560" s="12">
        <f>(((I1560/60)/60)/24)+DATE(1970,1,1)+(-5/24)</f>
        <v>41960.982638888883</v>
      </c>
    </row>
    <row r="1561" spans="1:20" ht="32" x14ac:dyDescent="0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>E1561/D1561*100</f>
        <v>102.91</v>
      </c>
      <c r="P1561" s="8">
        <v>69.266666670000006</v>
      </c>
      <c r="Q1561" t="str">
        <f>LEFT(N1561,(SEARCH("/",N1561,1)-1))</f>
        <v>film &amp; video</v>
      </c>
      <c r="R1561" t="str">
        <f>RIGHT(N1561, LEN(N1561) - (SEARCH("/",N1561,1)))</f>
        <v>television</v>
      </c>
      <c r="S1561" s="12">
        <f>(((J1561/60)/60)/24)+DATE(1970,1,1)+(-5/24)</f>
        <v>41932.536712962959</v>
      </c>
      <c r="T1561" s="12">
        <f>(((I1561/60)/60)/24)+DATE(1970,1,1)+(-5/24)</f>
        <v>41962.578379629624</v>
      </c>
    </row>
    <row r="1562" spans="1:20" ht="48" x14ac:dyDescent="0.2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>E1562/D1562*100</f>
        <v>107.61100000000002</v>
      </c>
      <c r="P1562" s="8">
        <v>69.266666670000006</v>
      </c>
      <c r="Q1562" t="str">
        <f>LEFT(N1562,(SEARCH("/",N1562,1)-1))</f>
        <v>film &amp; video</v>
      </c>
      <c r="R1562" t="str">
        <f>RIGHT(N1562, LEN(N1562) - (SEARCH("/",N1562,1)))</f>
        <v>television</v>
      </c>
      <c r="S1562" s="12">
        <f>(((J1562/60)/60)/24)+DATE(1970,1,1)+(-5/24)</f>
        <v>41932.611192129625</v>
      </c>
      <c r="T1562" s="12">
        <f>(((I1562/60)/60)/24)+DATE(1970,1,1)+(-5/24)</f>
        <v>41992.652858796289</v>
      </c>
    </row>
    <row r="1563" spans="1:20" ht="48" x14ac:dyDescent="0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>E1563/D1563*100</f>
        <v>28.299999999999997</v>
      </c>
      <c r="P1563" s="8">
        <v>69.266666670000006</v>
      </c>
      <c r="Q1563" t="str">
        <f>LEFT(N1563,(SEARCH("/",N1563,1)-1))</f>
        <v>food</v>
      </c>
      <c r="R1563" t="str">
        <f>RIGHT(N1563, LEN(N1563) - (SEARCH("/",N1563,1)))</f>
        <v>food trucks</v>
      </c>
      <c r="S1563" s="12">
        <f>(((J1563/60)/60)/24)+DATE(1970,1,1)+(-5/24)</f>
        <v>41932.663657407407</v>
      </c>
      <c r="T1563" s="12">
        <f>(((I1563/60)/60)/24)+DATE(1970,1,1)+(-5/24)</f>
        <v>41965.040972222218</v>
      </c>
    </row>
    <row r="1564" spans="1:20" ht="48" x14ac:dyDescent="0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>E1564/D1564*100</f>
        <v>107.86500000000001</v>
      </c>
      <c r="P1564" s="8">
        <v>69.266666670000006</v>
      </c>
      <c r="Q1564" t="str">
        <f>LEFT(N1564,(SEARCH("/",N1564,1)-1))</f>
        <v>theater</v>
      </c>
      <c r="R1564" t="str">
        <f>RIGHT(N1564, LEN(N1564) - (SEARCH("/",N1564,1)))</f>
        <v>plays</v>
      </c>
      <c r="S1564" s="12">
        <f>(((J1564/60)/60)/24)+DATE(1970,1,1)+(-5/24)</f>
        <v>41933.083310185182</v>
      </c>
      <c r="T1564" s="12">
        <f>(((I1564/60)/60)/24)+DATE(1970,1,1)+(-5/24)</f>
        <v>41963.124976851854</v>
      </c>
    </row>
    <row r="1565" spans="1:20" ht="48" x14ac:dyDescent="0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>E1565/D1565*100</f>
        <v>0.71799999999999997</v>
      </c>
      <c r="P1565" s="8">
        <v>69.266666670000006</v>
      </c>
      <c r="Q1565" t="str">
        <f>LEFT(N1565,(SEARCH("/",N1565,1)-1))</f>
        <v>film &amp; video</v>
      </c>
      <c r="R1565" t="str">
        <f>RIGHT(N1565, LEN(N1565) - (SEARCH("/",N1565,1)))</f>
        <v>science fiction</v>
      </c>
      <c r="S1565" s="12">
        <f>(((J1565/60)/60)/24)+DATE(1970,1,1)+(-5/24)</f>
        <v>41933.377824074072</v>
      </c>
      <c r="T1565" s="12">
        <f>(((I1565/60)/60)/24)+DATE(1970,1,1)+(-5/24)</f>
        <v>41975.419490740744</v>
      </c>
    </row>
    <row r="1566" spans="1:20" ht="48" x14ac:dyDescent="0.2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>E1566/D1566*100</f>
        <v>146.6</v>
      </c>
      <c r="P1566" s="8">
        <v>69.266666670000006</v>
      </c>
      <c r="Q1566" t="str">
        <f>LEFT(N1566,(SEARCH("/",N1566,1)-1))</f>
        <v>music</v>
      </c>
      <c r="R1566" t="str">
        <f>RIGHT(N1566, LEN(N1566) - (SEARCH("/",N1566,1)))</f>
        <v>rock</v>
      </c>
      <c r="S1566" s="12">
        <f>(((J1566/60)/60)/24)+DATE(1970,1,1)+(-5/24)</f>
        <v>41933.629837962959</v>
      </c>
      <c r="T1566" s="12">
        <f>(((I1566/60)/60)/24)+DATE(1970,1,1)+(-5/24)</f>
        <v>41978.671504629623</v>
      </c>
    </row>
    <row r="1567" spans="1:20" ht="48" x14ac:dyDescent="0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>E1567/D1567*100</f>
        <v>105.982</v>
      </c>
      <c r="P1567" s="8">
        <v>69.266666670000006</v>
      </c>
      <c r="Q1567" t="str">
        <f>LEFT(N1567,(SEARCH("/",N1567,1)-1))</f>
        <v>film &amp; video</v>
      </c>
      <c r="R1567" t="str">
        <f>RIGHT(N1567, LEN(N1567) - (SEARCH("/",N1567,1)))</f>
        <v>documentary</v>
      </c>
      <c r="S1567" s="12">
        <f>(((J1567/60)/60)/24)+DATE(1970,1,1)+(-5/24)</f>
        <v>41934.376168981478</v>
      </c>
      <c r="T1567" s="12">
        <f>(((I1567/60)/60)/24)+DATE(1970,1,1)+(-5/24)</f>
        <v>41964.41783564815</v>
      </c>
    </row>
    <row r="1568" spans="1:20" ht="48" x14ac:dyDescent="0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>E1568/D1568*100</f>
        <v>107.73299999999999</v>
      </c>
      <c r="P1568" s="8">
        <v>69.266666670000006</v>
      </c>
      <c r="Q1568" t="str">
        <f>LEFT(N1568,(SEARCH("/",N1568,1)-1))</f>
        <v>music</v>
      </c>
      <c r="R1568" t="str">
        <f>RIGHT(N1568, LEN(N1568) - (SEARCH("/",N1568,1)))</f>
        <v>indie rock</v>
      </c>
      <c r="S1568" s="12">
        <f>(((J1568/60)/60)/24)+DATE(1970,1,1)+(-5/24)</f>
        <v>41934.502233796295</v>
      </c>
      <c r="T1568" s="12">
        <f>(((I1568/60)/60)/24)+DATE(1970,1,1)+(-5/24)</f>
        <v>41955.543900462959</v>
      </c>
    </row>
    <row r="1569" spans="1:20" ht="32" x14ac:dyDescent="0.2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>E1569/D1569*100</f>
        <v>1.7457500000000001</v>
      </c>
      <c r="P1569" s="8">
        <v>69.266666670000006</v>
      </c>
      <c r="Q1569" t="str">
        <f>LEFT(N1569,(SEARCH("/",N1569,1)-1))</f>
        <v>photography</v>
      </c>
      <c r="R1569" t="str">
        <f>RIGHT(N1569, LEN(N1569) - (SEARCH("/",N1569,1)))</f>
        <v>photobooks</v>
      </c>
      <c r="S1569" s="12">
        <f>(((J1569/60)/60)/24)+DATE(1970,1,1)+(-5/24)</f>
        <v>41934.634351851848</v>
      </c>
      <c r="T1569" s="12">
        <f>(((I1569/60)/60)/24)+DATE(1970,1,1)+(-5/24)</f>
        <v>41954.676018518519</v>
      </c>
    </row>
    <row r="1570" spans="1:20" ht="48" x14ac:dyDescent="0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>E1570/D1570*100</f>
        <v>120.10400000000001</v>
      </c>
      <c r="P1570" s="8">
        <v>69.266666670000006</v>
      </c>
      <c r="Q1570" t="str">
        <f>LEFT(N1570,(SEARCH("/",N1570,1)-1))</f>
        <v>theater</v>
      </c>
      <c r="R1570" t="str">
        <f>RIGHT(N1570, LEN(N1570) - (SEARCH("/",N1570,1)))</f>
        <v>spaces</v>
      </c>
      <c r="S1570" s="12">
        <f>(((J1570/60)/60)/24)+DATE(1970,1,1)+(-5/24)</f>
        <v>41934.706585648149</v>
      </c>
      <c r="T1570" s="12">
        <f>(((I1570/60)/60)/24)+DATE(1970,1,1)+(-5/24)</f>
        <v>41979.748252314814</v>
      </c>
    </row>
    <row r="1571" spans="1:20" ht="48" x14ac:dyDescent="0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>E1571/D1571*100</f>
        <v>2.1999999999999997</v>
      </c>
      <c r="P1571" s="8">
        <v>69.266666670000006</v>
      </c>
      <c r="Q1571" t="str">
        <f>LEFT(N1571,(SEARCH("/",N1571,1)-1))</f>
        <v>music</v>
      </c>
      <c r="R1571" t="str">
        <f>RIGHT(N1571, LEN(N1571) - (SEARCH("/",N1571,1)))</f>
        <v>jazz</v>
      </c>
      <c r="S1571" s="12">
        <f>(((J1571/60)/60)/24)+DATE(1970,1,1)+(-5/24)</f>
        <v>41934.751423611109</v>
      </c>
      <c r="T1571" s="12">
        <f>(((I1571/60)/60)/24)+DATE(1970,1,1)+(-5/24)</f>
        <v>41964.793090277781</v>
      </c>
    </row>
    <row r="1572" spans="1:20" ht="48" x14ac:dyDescent="0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>E1572/D1572*100</f>
        <v>104.85537190082646</v>
      </c>
      <c r="P1572" s="8">
        <v>69.266666670000006</v>
      </c>
      <c r="Q1572" t="str">
        <f>LEFT(N1572,(SEARCH("/",N1572,1)-1))</f>
        <v>film &amp; video</v>
      </c>
      <c r="R1572" t="str">
        <f>RIGHT(N1572, LEN(N1572) - (SEARCH("/",N1572,1)))</f>
        <v>documentary</v>
      </c>
      <c r="S1572" s="12">
        <f>(((J1572/60)/60)/24)+DATE(1970,1,1)+(-5/24)</f>
        <v>41934.862152777772</v>
      </c>
      <c r="T1572" s="12">
        <f>(((I1572/60)/60)/24)+DATE(1970,1,1)+(-5/24)</f>
        <v>41957.008333333331</v>
      </c>
    </row>
    <row r="1573" spans="1:20" ht="48" x14ac:dyDescent="0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>E1573/D1573*100</f>
        <v>0.81600000000000006</v>
      </c>
      <c r="P1573" s="8">
        <v>69.266666670000006</v>
      </c>
      <c r="Q1573" t="str">
        <f>LEFT(N1573,(SEARCH("/",N1573,1)-1))</f>
        <v>technology</v>
      </c>
      <c r="R1573" t="str">
        <f>RIGHT(N1573, LEN(N1573) - (SEARCH("/",N1573,1)))</f>
        <v>wearables</v>
      </c>
      <c r="S1573" s="12">
        <f>(((J1573/60)/60)/24)+DATE(1970,1,1)+(-5/24)</f>
        <v>41935.013252314813</v>
      </c>
      <c r="T1573" s="12">
        <f>(((I1573/60)/60)/24)+DATE(1970,1,1)+(-5/24)</f>
        <v>41975.054918981477</v>
      </c>
    </row>
    <row r="1574" spans="1:20" ht="48" x14ac:dyDescent="0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>E1574/D1574*100</f>
        <v>0.44444444444444442</v>
      </c>
      <c r="P1574" s="8">
        <v>69.266666670000006</v>
      </c>
      <c r="Q1574" t="str">
        <f>LEFT(N1574,(SEARCH("/",N1574,1)-1))</f>
        <v>photography</v>
      </c>
      <c r="R1574" t="str">
        <f>RIGHT(N1574, LEN(N1574) - (SEARCH("/",N1574,1)))</f>
        <v>nature</v>
      </c>
      <c r="S1574" s="12">
        <f>(((J1574/60)/60)/24)+DATE(1970,1,1)+(-5/24)</f>
        <v>41935.301319444443</v>
      </c>
      <c r="T1574" s="12">
        <f>(((I1574/60)/60)/24)+DATE(1970,1,1)+(-5/24)</f>
        <v>41965.342986111107</v>
      </c>
    </row>
    <row r="1575" spans="1:20" ht="48" x14ac:dyDescent="0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>E1575/D1575*100</f>
        <v>111.07699999999998</v>
      </c>
      <c r="P1575" s="8">
        <v>69.266666670000006</v>
      </c>
      <c r="Q1575" t="str">
        <f>LEFT(N1575,(SEARCH("/",N1575,1)-1))</f>
        <v>film &amp; video</v>
      </c>
      <c r="R1575" t="str">
        <f>RIGHT(N1575, LEN(N1575) - (SEARCH("/",N1575,1)))</f>
        <v>documentary</v>
      </c>
      <c r="S1575" s="12">
        <f>(((J1575/60)/60)/24)+DATE(1970,1,1)+(-5/24)</f>
        <v>41935.792893518512</v>
      </c>
      <c r="T1575" s="12">
        <f>(((I1575/60)/60)/24)+DATE(1970,1,1)+(-5/24)</f>
        <v>41965.834560185183</v>
      </c>
    </row>
    <row r="1576" spans="1:20" ht="48" x14ac:dyDescent="0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>E1576/D1576*100</f>
        <v>3.7600000000000002</v>
      </c>
      <c r="P1576" s="8">
        <v>69.266666670000006</v>
      </c>
      <c r="Q1576" t="str">
        <f>LEFT(N1576,(SEARCH("/",N1576,1)-1))</f>
        <v>photography</v>
      </c>
      <c r="R1576" t="str">
        <f>RIGHT(N1576, LEN(N1576) - (SEARCH("/",N1576,1)))</f>
        <v>nature</v>
      </c>
      <c r="S1576" s="12">
        <f>(((J1576/60)/60)/24)+DATE(1970,1,1)+(-5/24)</f>
        <v>41935.812418981477</v>
      </c>
      <c r="T1576" s="12">
        <f>(((I1576/60)/60)/24)+DATE(1970,1,1)+(-5/24)</f>
        <v>41955.854085648149</v>
      </c>
    </row>
    <row r="1577" spans="1:20" ht="32" x14ac:dyDescent="0.2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>E1577/D1577*100</f>
        <v>6.6339999999999995</v>
      </c>
      <c r="P1577" s="8">
        <v>69.266666670000006</v>
      </c>
      <c r="Q1577" t="str">
        <f>LEFT(N1577,(SEARCH("/",N1577,1)-1))</f>
        <v>technology</v>
      </c>
      <c r="R1577" t="str">
        <f>RIGHT(N1577, LEN(N1577) - (SEARCH("/",N1577,1)))</f>
        <v>wearables</v>
      </c>
      <c r="S1577" s="12">
        <f>(((J1577/60)/60)/24)+DATE(1970,1,1)+(-5/24)</f>
        <v>41936.438831018517</v>
      </c>
      <c r="T1577" s="12">
        <f>(((I1577/60)/60)/24)+DATE(1970,1,1)+(-5/24)</f>
        <v>41981.480497685181</v>
      </c>
    </row>
    <row r="1578" spans="1:20" ht="48" x14ac:dyDescent="0.2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>E1578/D1578*100</f>
        <v>104.43333333333334</v>
      </c>
      <c r="P1578" s="8">
        <v>69.266666670000006</v>
      </c>
      <c r="Q1578" t="str">
        <f>LEFT(N1578,(SEARCH("/",N1578,1)-1))</f>
        <v>theater</v>
      </c>
      <c r="R1578" t="str">
        <f>RIGHT(N1578, LEN(N1578) - (SEARCH("/",N1578,1)))</f>
        <v>plays</v>
      </c>
      <c r="S1578" s="12">
        <f>(((J1578/60)/60)/24)+DATE(1970,1,1)+(-5/24)</f>
        <v>41937.745115740734</v>
      </c>
      <c r="T1578" s="12">
        <f>(((I1578/60)/60)/24)+DATE(1970,1,1)+(-5/24)</f>
        <v>41972.786782407398</v>
      </c>
    </row>
    <row r="1579" spans="1:20" ht="48" x14ac:dyDescent="0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>E1579/D1579*100</f>
        <v>114.71959999999999</v>
      </c>
      <c r="P1579" s="8">
        <v>69.266666670000006</v>
      </c>
      <c r="Q1579" t="str">
        <f>LEFT(N1579,(SEARCH("/",N1579,1)-1))</f>
        <v>theater</v>
      </c>
      <c r="R1579" t="str">
        <f>RIGHT(N1579, LEN(N1579) - (SEARCH("/",N1579,1)))</f>
        <v>plays</v>
      </c>
      <c r="S1579" s="12">
        <f>(((J1579/60)/60)/24)+DATE(1970,1,1)+(-5/24)</f>
        <v>41938.501087962963</v>
      </c>
      <c r="T1579" s="12">
        <f>(((I1579/60)/60)/24)+DATE(1970,1,1)+(-5/24)</f>
        <v>41966.708333333336</v>
      </c>
    </row>
    <row r="1580" spans="1:20" ht="48" x14ac:dyDescent="0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>E1580/D1580*100</f>
        <v>0.82000000000000006</v>
      </c>
      <c r="P1580" s="8">
        <v>69.266666670000006</v>
      </c>
      <c r="Q1580" t="str">
        <f>LEFT(N1580,(SEARCH("/",N1580,1)-1))</f>
        <v>film &amp; video</v>
      </c>
      <c r="R1580" t="str">
        <f>RIGHT(N1580, LEN(N1580) - (SEARCH("/",N1580,1)))</f>
        <v>animation</v>
      </c>
      <c r="S1580" s="12">
        <f>(((J1580/60)/60)/24)+DATE(1970,1,1)+(-5/24)</f>
        <v>41938.508923611109</v>
      </c>
      <c r="T1580" s="12">
        <f>(((I1580/60)/60)/24)+DATE(1970,1,1)+(-5/24)</f>
        <v>41969.343055555553</v>
      </c>
    </row>
    <row r="1581" spans="1:20" ht="32" x14ac:dyDescent="0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>E1581/D1581*100</f>
        <v>0.1</v>
      </c>
      <c r="P1581" s="8">
        <v>69.266666670000006</v>
      </c>
      <c r="Q1581" t="str">
        <f>LEFT(N1581,(SEARCH("/",N1581,1)-1))</f>
        <v>food</v>
      </c>
      <c r="R1581" t="str">
        <f>RIGHT(N1581, LEN(N1581) - (SEARCH("/",N1581,1)))</f>
        <v>food trucks</v>
      </c>
      <c r="S1581" s="12">
        <f>(((J1581/60)/60)/24)+DATE(1970,1,1)+(-5/24)</f>
        <v>41938.596377314811</v>
      </c>
      <c r="T1581" s="12">
        <f>(((I1581/60)/60)/24)+DATE(1970,1,1)+(-5/24)</f>
        <v>41956.638043981475</v>
      </c>
    </row>
    <row r="1582" spans="1:20" ht="48" x14ac:dyDescent="0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>E1582/D1582*100</f>
        <v>0.33333333333333337</v>
      </c>
      <c r="P1582" s="8">
        <v>69.266666670000006</v>
      </c>
      <c r="Q1582" t="str">
        <f>LEFT(N1582,(SEARCH("/",N1582,1)-1))</f>
        <v>film &amp; video</v>
      </c>
      <c r="R1582" t="str">
        <f>RIGHT(N1582, LEN(N1582) - (SEARCH("/",N1582,1)))</f>
        <v>science fiction</v>
      </c>
      <c r="S1582" s="12">
        <f>(((J1582/60)/60)/24)+DATE(1970,1,1)+(-5/24)</f>
        <v>41938.684930555552</v>
      </c>
      <c r="T1582" s="12">
        <f>(((I1582/60)/60)/24)+DATE(1970,1,1)+(-5/24)</f>
        <v>41959.726597222216</v>
      </c>
    </row>
    <row r="1583" spans="1:20" ht="48" x14ac:dyDescent="0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>E1583/D1583*100</f>
        <v>117.86666666666667</v>
      </c>
      <c r="P1583" s="8">
        <v>69.266666670000006</v>
      </c>
      <c r="Q1583" t="str">
        <f>LEFT(N1583,(SEARCH("/",N1583,1)-1))</f>
        <v>photography</v>
      </c>
      <c r="R1583" t="str">
        <f>RIGHT(N1583, LEN(N1583) - (SEARCH("/",N1583,1)))</f>
        <v>photobooks</v>
      </c>
      <c r="S1583" s="12">
        <f>(((J1583/60)/60)/24)+DATE(1970,1,1)+(-5/24)</f>
        <v>41938.798796296294</v>
      </c>
      <c r="T1583" s="12">
        <f>(((I1583/60)/60)/24)+DATE(1970,1,1)+(-5/24)</f>
        <v>41968.843749999993</v>
      </c>
    </row>
    <row r="1584" spans="1:20" ht="48" x14ac:dyDescent="0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>E1584/D1584*100</f>
        <v>119.756</v>
      </c>
      <c r="P1584" s="8">
        <v>69.266666670000006</v>
      </c>
      <c r="Q1584" t="str">
        <f>LEFT(N1584,(SEARCH("/",N1584,1)-1))</f>
        <v>theater</v>
      </c>
      <c r="R1584" t="str">
        <f>RIGHT(N1584, LEN(N1584) - (SEARCH("/",N1584,1)))</f>
        <v>spaces</v>
      </c>
      <c r="S1584" s="12">
        <f>(((J1584/60)/60)/24)+DATE(1970,1,1)+(-5/24)</f>
        <v>41939.361574074072</v>
      </c>
      <c r="T1584" s="12">
        <f>(((I1584/60)/60)/24)+DATE(1970,1,1)+(-5/24)</f>
        <v>41969.403240740743</v>
      </c>
    </row>
    <row r="1585" spans="1:20" ht="16" x14ac:dyDescent="0.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>E1585/D1585*100</f>
        <v>35.856000000000002</v>
      </c>
      <c r="P1585" s="8">
        <v>69.266666670000006</v>
      </c>
      <c r="Q1585" t="str">
        <f>LEFT(N1585,(SEARCH("/",N1585,1)-1))</f>
        <v>film &amp; video</v>
      </c>
      <c r="R1585" t="str">
        <f>RIGHT(N1585, LEN(N1585) - (SEARCH("/",N1585,1)))</f>
        <v>drama</v>
      </c>
      <c r="S1585" s="12">
        <f>(((J1585/60)/60)/24)+DATE(1970,1,1)+(-5/24)</f>
        <v>41939.601967592593</v>
      </c>
      <c r="T1585" s="12">
        <f>(((I1585/60)/60)/24)+DATE(1970,1,1)+(-5/24)</f>
        <v>41969.643634259257</v>
      </c>
    </row>
    <row r="1586" spans="1:20" ht="48" x14ac:dyDescent="0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>E1586/D1586*100</f>
        <v>37.412500000000001</v>
      </c>
      <c r="P1586" s="8">
        <v>69.266666670000006</v>
      </c>
      <c r="Q1586" t="str">
        <f>LEFT(N1586,(SEARCH("/",N1586,1)-1))</f>
        <v>theater</v>
      </c>
      <c r="R1586" t="str">
        <f>RIGHT(N1586, LEN(N1586) - (SEARCH("/",N1586,1)))</f>
        <v>plays</v>
      </c>
      <c r="S1586" s="12">
        <f>(((J1586/60)/60)/24)+DATE(1970,1,1)+(-5/24)</f>
        <v>41939.603900462964</v>
      </c>
      <c r="T1586" s="12">
        <f>(((I1586/60)/60)/24)+DATE(1970,1,1)+(-5/24)</f>
        <v>41969.645567129628</v>
      </c>
    </row>
    <row r="1587" spans="1:20" ht="48" x14ac:dyDescent="0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>E1587/D1587*100</f>
        <v>1.8799999999999997E-2</v>
      </c>
      <c r="P1587" s="8">
        <v>69.266666670000006</v>
      </c>
      <c r="Q1587" t="str">
        <f>LEFT(N1587,(SEARCH("/",N1587,1)-1))</f>
        <v>theater</v>
      </c>
      <c r="R1587" t="str">
        <f>RIGHT(N1587, LEN(N1587) - (SEARCH("/",N1587,1)))</f>
        <v>spaces</v>
      </c>
      <c r="S1587" s="12">
        <f>(((J1587/60)/60)/24)+DATE(1970,1,1)+(-5/24)</f>
        <v>41939.8199537037</v>
      </c>
      <c r="T1587" s="12">
        <f>(((I1587/60)/60)/24)+DATE(1970,1,1)+(-5/24)</f>
        <v>41999.861620370364</v>
      </c>
    </row>
    <row r="1588" spans="1:20" ht="64" x14ac:dyDescent="0.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>E1588/D1588*100</f>
        <v>0.90909090909090906</v>
      </c>
      <c r="P1588" s="8">
        <v>69.266666670000006</v>
      </c>
      <c r="Q1588" t="str">
        <f>LEFT(N1588,(SEARCH("/",N1588,1)-1))</f>
        <v>theater</v>
      </c>
      <c r="R1588" t="str">
        <f>RIGHT(N1588, LEN(N1588) - (SEARCH("/",N1588,1)))</f>
        <v>plays</v>
      </c>
      <c r="S1588" s="12">
        <f>(((J1588/60)/60)/24)+DATE(1970,1,1)+(-5/24)</f>
        <v>41940.378900462958</v>
      </c>
      <c r="T1588" s="12">
        <f>(((I1588/60)/60)/24)+DATE(1970,1,1)+(-5/24)</f>
        <v>41967.833333333336</v>
      </c>
    </row>
    <row r="1589" spans="1:20" ht="48" x14ac:dyDescent="0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>E1589/D1589*100</f>
        <v>120</v>
      </c>
      <c r="P1589" s="8">
        <v>69.266666670000006</v>
      </c>
      <c r="Q1589" t="str">
        <f>LEFT(N1589,(SEARCH("/",N1589,1)-1))</f>
        <v>theater</v>
      </c>
      <c r="R1589" t="str">
        <f>RIGHT(N1589, LEN(N1589) - (SEARCH("/",N1589,1)))</f>
        <v>plays</v>
      </c>
      <c r="S1589" s="12">
        <f>(((J1589/60)/60)/24)+DATE(1970,1,1)+(-5/24)</f>
        <v>41940.389849537038</v>
      </c>
      <c r="T1589" s="12">
        <f>(((I1589/60)/60)/24)+DATE(1970,1,1)+(-5/24)</f>
        <v>41970.431516203702</v>
      </c>
    </row>
    <row r="1590" spans="1:20" ht="48" x14ac:dyDescent="0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>E1590/D1590*100</f>
        <v>10.214285714285715</v>
      </c>
      <c r="P1590" s="8">
        <v>69.266666670000006</v>
      </c>
      <c r="Q1590" t="str">
        <f>LEFT(N1590,(SEARCH("/",N1590,1)-1))</f>
        <v>technology</v>
      </c>
      <c r="R1590" t="str">
        <f>RIGHT(N1590, LEN(N1590) - (SEARCH("/",N1590,1)))</f>
        <v>wearables</v>
      </c>
      <c r="S1590" s="12">
        <f>(((J1590/60)/60)/24)+DATE(1970,1,1)+(-5/24)</f>
        <v>41940.450312499997</v>
      </c>
      <c r="T1590" s="12">
        <f>(((I1590/60)/60)/24)+DATE(1970,1,1)+(-5/24)</f>
        <v>41973.791666666664</v>
      </c>
    </row>
    <row r="1591" spans="1:20" ht="48" x14ac:dyDescent="0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>E1591/D1591*100</f>
        <v>160.22808571428573</v>
      </c>
      <c r="P1591" s="8">
        <v>69.266666670000006</v>
      </c>
      <c r="Q1591" t="str">
        <f>LEFT(N1591,(SEARCH("/",N1591,1)-1))</f>
        <v>theater</v>
      </c>
      <c r="R1591" t="str">
        <f>RIGHT(N1591, LEN(N1591) - (SEARCH("/",N1591,1)))</f>
        <v>plays</v>
      </c>
      <c r="S1591" s="12">
        <f>(((J1591/60)/60)/24)+DATE(1970,1,1)+(-5/24)</f>
        <v>41940.483252314814</v>
      </c>
      <c r="T1591" s="12">
        <f>(((I1591/60)/60)/24)+DATE(1970,1,1)+(-5/24)</f>
        <v>41969.124305555553</v>
      </c>
    </row>
    <row r="1592" spans="1:20" ht="48" x14ac:dyDescent="0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>E1592/D1592*100</f>
        <v>1.3333333333333335</v>
      </c>
      <c r="P1592" s="8">
        <v>69.266666670000006</v>
      </c>
      <c r="Q1592" t="str">
        <f>LEFT(N1592,(SEARCH("/",N1592,1)-1))</f>
        <v>photography</v>
      </c>
      <c r="R1592" t="str">
        <f>RIGHT(N1592, LEN(N1592) - (SEARCH("/",N1592,1)))</f>
        <v>photobooks</v>
      </c>
      <c r="S1592" s="12">
        <f>(((J1592/60)/60)/24)+DATE(1970,1,1)+(-5/24)</f>
        <v>41940.683333333334</v>
      </c>
      <c r="T1592" s="12">
        <f>(((I1592/60)/60)/24)+DATE(1970,1,1)+(-5/24)</f>
        <v>41970.724999999999</v>
      </c>
    </row>
    <row r="1593" spans="1:20" ht="48" x14ac:dyDescent="0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>E1593/D1593*100</f>
        <v>5</v>
      </c>
      <c r="P1593" s="8">
        <v>69.266666670000006</v>
      </c>
      <c r="Q1593" t="str">
        <f>LEFT(N1593,(SEARCH("/",N1593,1)-1))</f>
        <v>theater</v>
      </c>
      <c r="R1593" t="str">
        <f>RIGHT(N1593, LEN(N1593) - (SEARCH("/",N1593,1)))</f>
        <v>plays</v>
      </c>
      <c r="S1593" s="12">
        <f>(((J1593/60)/60)/24)+DATE(1970,1,1)+(-5/24)</f>
        <v>41940.759618055556</v>
      </c>
      <c r="T1593" s="12">
        <f>(((I1593/60)/60)/24)+DATE(1970,1,1)+(-5/24)</f>
        <v>41952.291666666664</v>
      </c>
    </row>
    <row r="1594" spans="1:20" ht="32" x14ac:dyDescent="0.2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>E1594/D1594*100</f>
        <v>1.3</v>
      </c>
      <c r="P1594" s="8">
        <v>69.266666670000006</v>
      </c>
      <c r="Q1594" t="str">
        <f>LEFT(N1594,(SEARCH("/",N1594,1)-1))</f>
        <v>technology</v>
      </c>
      <c r="R1594" t="str">
        <f>RIGHT(N1594, LEN(N1594) - (SEARCH("/",N1594,1)))</f>
        <v>wearables</v>
      </c>
      <c r="S1594" s="12">
        <f>(((J1594/60)/60)/24)+DATE(1970,1,1)+(-5/24)</f>
        <v>41940.894641203704</v>
      </c>
      <c r="T1594" s="12">
        <f>(((I1594/60)/60)/24)+DATE(1970,1,1)+(-5/24)</f>
        <v>41970.936307870368</v>
      </c>
    </row>
    <row r="1595" spans="1:20" ht="32" x14ac:dyDescent="0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>E1595/D1595*100</f>
        <v>2.3076923076923079</v>
      </c>
      <c r="P1595" s="8">
        <v>69.266666670000006</v>
      </c>
      <c r="Q1595" t="str">
        <f>LEFT(N1595,(SEARCH("/",N1595,1)-1))</f>
        <v>photography</v>
      </c>
      <c r="R1595" t="str">
        <f>RIGHT(N1595, LEN(N1595) - (SEARCH("/",N1595,1)))</f>
        <v>places</v>
      </c>
      <c r="S1595" s="12">
        <f>(((J1595/60)/60)/24)+DATE(1970,1,1)+(-5/24)</f>
        <v>41941.221863425926</v>
      </c>
      <c r="T1595" s="12">
        <f>(((I1595/60)/60)/24)+DATE(1970,1,1)+(-5/24)</f>
        <v>41986.26353009259</v>
      </c>
    </row>
    <row r="1596" spans="1:20" ht="48" x14ac:dyDescent="0.2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>E1596/D1596*100</f>
        <v>247.84</v>
      </c>
      <c r="P1596" s="8">
        <v>69.266666670000006</v>
      </c>
      <c r="Q1596" t="str">
        <f>LEFT(N1596,(SEARCH("/",N1596,1)-1))</f>
        <v>technology</v>
      </c>
      <c r="R1596" t="str">
        <f>RIGHT(N1596, LEN(N1596) - (SEARCH("/",N1596,1)))</f>
        <v>hardware</v>
      </c>
      <c r="S1596" s="12">
        <f>(((J1596/60)/60)/24)+DATE(1970,1,1)+(-5/24)</f>
        <v>41941.292187499996</v>
      </c>
      <c r="T1596" s="12">
        <f>(((I1596/60)/60)/24)+DATE(1970,1,1)+(-5/24)</f>
        <v>41976.333854166667</v>
      </c>
    </row>
    <row r="1597" spans="1:20" ht="48" x14ac:dyDescent="0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>E1597/D1597*100</f>
        <v>0</v>
      </c>
      <c r="P1597" s="8">
        <v>69.266666670000006</v>
      </c>
      <c r="Q1597" t="str">
        <f>LEFT(N1597,(SEARCH("/",N1597,1)-1))</f>
        <v>theater</v>
      </c>
      <c r="R1597" t="str">
        <f>RIGHT(N1597, LEN(N1597) - (SEARCH("/",N1597,1)))</f>
        <v>plays</v>
      </c>
      <c r="S1597" s="12">
        <f>(((J1597/60)/60)/24)+DATE(1970,1,1)+(-5/24)</f>
        <v>41941.376898148148</v>
      </c>
      <c r="T1597" s="12">
        <f>(((I1597/60)/60)/24)+DATE(1970,1,1)+(-5/24)</f>
        <v>41991.418564814812</v>
      </c>
    </row>
    <row r="1598" spans="1:20" ht="32" x14ac:dyDescent="0.2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>E1598/D1598*100</f>
        <v>0.42</v>
      </c>
      <c r="P1598" s="8">
        <v>69.266666670000006</v>
      </c>
      <c r="Q1598" t="str">
        <f>LEFT(N1598,(SEARCH("/",N1598,1)-1))</f>
        <v>publishing</v>
      </c>
      <c r="R1598" t="str">
        <f>RIGHT(N1598, LEN(N1598) - (SEARCH("/",N1598,1)))</f>
        <v>translations</v>
      </c>
      <c r="S1598" s="12">
        <f>(((J1598/60)/60)/24)+DATE(1970,1,1)+(-5/24)</f>
        <v>41941.472233796296</v>
      </c>
      <c r="T1598" s="12">
        <f>(((I1598/60)/60)/24)+DATE(1970,1,1)+(-5/24)</f>
        <v>41971.51390046296</v>
      </c>
    </row>
    <row r="1599" spans="1:20" ht="48" x14ac:dyDescent="0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>E1599/D1599*100</f>
        <v>100.125</v>
      </c>
      <c r="P1599" s="8">
        <v>69.266666670000006</v>
      </c>
      <c r="Q1599" t="str">
        <f>LEFT(N1599,(SEARCH("/",N1599,1)-1))</f>
        <v>theater</v>
      </c>
      <c r="R1599" t="str">
        <f>RIGHT(N1599, LEN(N1599) - (SEARCH("/",N1599,1)))</f>
        <v>plays</v>
      </c>
      <c r="S1599" s="12">
        <f>(((J1599/60)/60)/24)+DATE(1970,1,1)+(-5/24)</f>
        <v>41941.475532407407</v>
      </c>
      <c r="T1599" s="12">
        <f>(((I1599/60)/60)/24)+DATE(1970,1,1)+(-5/24)</f>
        <v>41969.916666666664</v>
      </c>
    </row>
    <row r="1600" spans="1:20" ht="48" x14ac:dyDescent="0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>E1600/D1600*100</f>
        <v>111.07499999999999</v>
      </c>
      <c r="P1600" s="8">
        <v>69.266666670000006</v>
      </c>
      <c r="Q1600" t="str">
        <f>LEFT(N1600,(SEARCH("/",N1600,1)-1))</f>
        <v>theater</v>
      </c>
      <c r="R1600" t="str">
        <f>RIGHT(N1600, LEN(N1600) - (SEARCH("/",N1600,1)))</f>
        <v>plays</v>
      </c>
      <c r="S1600" s="12">
        <f>(((J1600/60)/60)/24)+DATE(1970,1,1)+(-5/24)</f>
        <v>41941.543703703705</v>
      </c>
      <c r="T1600" s="12">
        <f>(((I1600/60)/60)/24)+DATE(1970,1,1)+(-5/24)</f>
        <v>41964.499999999993</v>
      </c>
    </row>
    <row r="1601" spans="1:20" ht="48" x14ac:dyDescent="0.2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>E1601/D1601*100</f>
        <v>175.95744680851064</v>
      </c>
      <c r="P1601" s="8">
        <v>69.266666670000006</v>
      </c>
      <c r="Q1601" t="str">
        <f>LEFT(N1601,(SEARCH("/",N1601,1)-1))</f>
        <v>photography</v>
      </c>
      <c r="R1601" t="str">
        <f>RIGHT(N1601, LEN(N1601) - (SEARCH("/",N1601,1)))</f>
        <v>photobooks</v>
      </c>
      <c r="S1601" s="12">
        <f>(((J1601/60)/60)/24)+DATE(1970,1,1)+(-5/24)</f>
        <v>41941.594050925924</v>
      </c>
      <c r="T1601" s="12">
        <f>(((I1601/60)/60)/24)+DATE(1970,1,1)+(-5/24)</f>
        <v>41973.916666666664</v>
      </c>
    </row>
    <row r="1602" spans="1:20" ht="48" x14ac:dyDescent="0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>E1602/D1602*100</f>
        <v>0</v>
      </c>
      <c r="P1602" s="8">
        <v>69.266666670000006</v>
      </c>
      <c r="Q1602" t="str">
        <f>LEFT(N1602,(SEARCH("/",N1602,1)-1))</f>
        <v>food</v>
      </c>
      <c r="R1602" t="str">
        <f>RIGHT(N1602, LEN(N1602) - (SEARCH("/",N1602,1)))</f>
        <v>restaurants</v>
      </c>
      <c r="S1602" s="12">
        <f>(((J1602/60)/60)/24)+DATE(1970,1,1)+(-5/24)</f>
        <v>41942.445046296292</v>
      </c>
      <c r="T1602" s="12">
        <f>(((I1602/60)/60)/24)+DATE(1970,1,1)+(-5/24)</f>
        <v>41972.486712962964</v>
      </c>
    </row>
    <row r="1603" spans="1:20" ht="48" x14ac:dyDescent="0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>E1603/D1603*100</f>
        <v>3.3333333333333333E-2</v>
      </c>
      <c r="P1603" s="8">
        <v>69.266666670000006</v>
      </c>
      <c r="Q1603" t="str">
        <f>LEFT(N1603,(SEARCH("/",N1603,1)-1))</f>
        <v>theater</v>
      </c>
      <c r="R1603" t="str">
        <f>RIGHT(N1603, LEN(N1603) - (SEARCH("/",N1603,1)))</f>
        <v>musical</v>
      </c>
      <c r="S1603" s="12">
        <f>(((J1603/60)/60)/24)+DATE(1970,1,1)+(-5/24)</f>
        <v>41942.638773148145</v>
      </c>
      <c r="T1603" s="12">
        <f>(((I1603/60)/60)/24)+DATE(1970,1,1)+(-5/24)</f>
        <v>41972.680439814816</v>
      </c>
    </row>
    <row r="1604" spans="1:20" ht="48" x14ac:dyDescent="0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>E1604/D1604*100</f>
        <v>108</v>
      </c>
      <c r="P1604" s="8">
        <v>69.266666670000006</v>
      </c>
      <c r="Q1604" t="str">
        <f>LEFT(N1604,(SEARCH("/",N1604,1)-1))</f>
        <v>food</v>
      </c>
      <c r="R1604" t="str">
        <f>RIGHT(N1604, LEN(N1604) - (SEARCH("/",N1604,1)))</f>
        <v>small batch</v>
      </c>
      <c r="S1604" s="12">
        <f>(((J1604/60)/60)/24)+DATE(1970,1,1)+(-5/24)</f>
        <v>41942.934201388889</v>
      </c>
      <c r="T1604" s="12">
        <f>(((I1604/60)/60)/24)+DATE(1970,1,1)+(-5/24)</f>
        <v>41972.975868055553</v>
      </c>
    </row>
    <row r="1605" spans="1:20" ht="32" x14ac:dyDescent="0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>E1605/D1605*100</f>
        <v>116.25714285714285</v>
      </c>
      <c r="P1605" s="8">
        <v>69.266666670000006</v>
      </c>
      <c r="Q1605" t="str">
        <f>LEFT(N1605,(SEARCH("/",N1605,1)-1))</f>
        <v>film &amp; video</v>
      </c>
      <c r="R1605" t="str">
        <f>RIGHT(N1605, LEN(N1605) - (SEARCH("/",N1605,1)))</f>
        <v>documentary</v>
      </c>
      <c r="S1605" s="12">
        <f>(((J1605/60)/60)/24)+DATE(1970,1,1)+(-5/24)</f>
        <v>41943.0855787037</v>
      </c>
      <c r="T1605" s="12">
        <f>(((I1605/60)/60)/24)+DATE(1970,1,1)+(-5/24)</f>
        <v>41974.127245370364</v>
      </c>
    </row>
    <row r="1606" spans="1:20" ht="32" x14ac:dyDescent="0.2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>E1606/D1606*100</f>
        <v>106.73333333333332</v>
      </c>
      <c r="P1606" s="8">
        <v>69.266666670000006</v>
      </c>
      <c r="Q1606" t="str">
        <f>LEFT(N1606,(SEARCH("/",N1606,1)-1))</f>
        <v>publishing</v>
      </c>
      <c r="R1606" t="str">
        <f>RIGHT(N1606, LEN(N1606) - (SEARCH("/",N1606,1)))</f>
        <v>nonfiction</v>
      </c>
      <c r="S1606" s="12">
        <f>(((J1606/60)/60)/24)+DATE(1970,1,1)+(-5/24)</f>
        <v>41943.395763888882</v>
      </c>
      <c r="T1606" s="12">
        <f>(((I1606/60)/60)/24)+DATE(1970,1,1)+(-5/24)</f>
        <v>41973.999305555553</v>
      </c>
    </row>
    <row r="1607" spans="1:20" ht="32" x14ac:dyDescent="0.2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>E1607/D1607*100</f>
        <v>102.04444444444445</v>
      </c>
      <c r="P1607" s="8">
        <v>69.266666670000006</v>
      </c>
      <c r="Q1607" t="str">
        <f>LEFT(N1607,(SEARCH("/",N1607,1)-1))</f>
        <v>theater</v>
      </c>
      <c r="R1607" t="str">
        <f>RIGHT(N1607, LEN(N1607) - (SEARCH("/",N1607,1)))</f>
        <v>plays</v>
      </c>
      <c r="S1607" s="12">
        <f>(((J1607/60)/60)/24)+DATE(1970,1,1)+(-5/24)</f>
        <v>41943.544699074075</v>
      </c>
      <c r="T1607" s="12">
        <f>(((I1607/60)/60)/24)+DATE(1970,1,1)+(-5/24)</f>
        <v>41973.586365740739</v>
      </c>
    </row>
    <row r="1608" spans="1:20" ht="16" x14ac:dyDescent="0.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>E1608/D1608*100</f>
        <v>103.77499999999999</v>
      </c>
      <c r="P1608" s="8">
        <v>69.266666670000006</v>
      </c>
      <c r="Q1608" t="str">
        <f>LEFT(N1608,(SEARCH("/",N1608,1)-1))</f>
        <v>music</v>
      </c>
      <c r="R1608" t="str">
        <f>RIGHT(N1608, LEN(N1608) - (SEARCH("/",N1608,1)))</f>
        <v>classical music</v>
      </c>
      <c r="S1608" s="12">
        <f>(((J1608/60)/60)/24)+DATE(1970,1,1)+(-5/24)</f>
        <v>41943.582696759258</v>
      </c>
      <c r="T1608" s="12">
        <f>(((I1608/60)/60)/24)+DATE(1970,1,1)+(-5/24)</f>
        <v>41974.624363425923</v>
      </c>
    </row>
    <row r="1609" spans="1:20" ht="48" x14ac:dyDescent="0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>E1609/D1609*100</f>
        <v>100</v>
      </c>
      <c r="P1609" s="8">
        <v>69.266666670000006</v>
      </c>
      <c r="Q1609" t="str">
        <f>LEFT(N1609,(SEARCH("/",N1609,1)-1))</f>
        <v>theater</v>
      </c>
      <c r="R1609" t="str">
        <f>RIGHT(N1609, LEN(N1609) - (SEARCH("/",N1609,1)))</f>
        <v>plays</v>
      </c>
      <c r="S1609" s="12">
        <f>(((J1609/60)/60)/24)+DATE(1970,1,1)+(-5/24)</f>
        <v>41944.319293981483</v>
      </c>
      <c r="T1609" s="12">
        <f>(((I1609/60)/60)/24)+DATE(1970,1,1)+(-5/24)</f>
        <v>42004.360960648148</v>
      </c>
    </row>
    <row r="1610" spans="1:20" ht="48" x14ac:dyDescent="0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>E1610/D1610*100</f>
        <v>140.05000000000001</v>
      </c>
      <c r="P1610" s="8">
        <v>69.266666670000006</v>
      </c>
      <c r="Q1610" t="str">
        <f>LEFT(N1610,(SEARCH("/",N1610,1)-1))</f>
        <v>technology</v>
      </c>
      <c r="R1610" t="str">
        <f>RIGHT(N1610, LEN(N1610) - (SEARCH("/",N1610,1)))</f>
        <v>hardware</v>
      </c>
      <c r="S1610" s="12">
        <f>(((J1610/60)/60)/24)+DATE(1970,1,1)+(-5/24)</f>
        <v>41944.630648148144</v>
      </c>
      <c r="T1610" s="12">
        <f>(((I1610/60)/60)/24)+DATE(1970,1,1)+(-5/24)</f>
        <v>42004.672314814808</v>
      </c>
    </row>
    <row r="1611" spans="1:20" ht="48" x14ac:dyDescent="0.2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>E1611/D1611*100</f>
        <v>5.0256410256410255</v>
      </c>
      <c r="P1611" s="8">
        <v>69.266666670000006</v>
      </c>
      <c r="Q1611" t="str">
        <f>LEFT(N1611,(SEARCH("/",N1611,1)-1))</f>
        <v>music</v>
      </c>
      <c r="R1611" t="str">
        <f>RIGHT(N1611, LEN(N1611) - (SEARCH("/",N1611,1)))</f>
        <v>jazz</v>
      </c>
      <c r="S1611" s="12">
        <f>(((J1611/60)/60)/24)+DATE(1970,1,1)+(-5/24)</f>
        <v>41944.707881944443</v>
      </c>
      <c r="T1611" s="12">
        <f>(((I1611/60)/60)/24)+DATE(1970,1,1)+(-5/24)</f>
        <v>41974.749548611107</v>
      </c>
    </row>
    <row r="1612" spans="1:20" ht="16" x14ac:dyDescent="0.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>E1612/D1612*100</f>
        <v>0.6696428571428571</v>
      </c>
      <c r="P1612" s="8">
        <v>69.266666670000006</v>
      </c>
      <c r="Q1612" t="str">
        <f>LEFT(N1612,(SEARCH("/",N1612,1)-1))</f>
        <v>film &amp; video</v>
      </c>
      <c r="R1612" t="str">
        <f>RIGHT(N1612, LEN(N1612) - (SEARCH("/",N1612,1)))</f>
        <v>animation</v>
      </c>
      <c r="S1612" s="12">
        <f>(((J1612/60)/60)/24)+DATE(1970,1,1)+(-5/24)</f>
        <v>41944.829456018517</v>
      </c>
      <c r="T1612" s="12">
        <f>(((I1612/60)/60)/24)+DATE(1970,1,1)+(-5/24)</f>
        <v>41997.999999999993</v>
      </c>
    </row>
    <row r="1613" spans="1:20" ht="48" x14ac:dyDescent="0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>E1613/D1613*100</f>
        <v>0</v>
      </c>
      <c r="P1613" s="8">
        <v>69.266666670000006</v>
      </c>
      <c r="Q1613" t="str">
        <f>LEFT(N1613,(SEARCH("/",N1613,1)-1))</f>
        <v>publishing</v>
      </c>
      <c r="R1613" t="str">
        <f>RIGHT(N1613, LEN(N1613) - (SEARCH("/",N1613,1)))</f>
        <v>translations</v>
      </c>
      <c r="S1613" s="12">
        <f>(((J1613/60)/60)/24)+DATE(1970,1,1)+(-5/24)</f>
        <v>41944.925173611111</v>
      </c>
      <c r="T1613" s="12">
        <f>(((I1613/60)/60)/24)+DATE(1970,1,1)+(-5/24)</f>
        <v>42004.966840277775</v>
      </c>
    </row>
    <row r="1614" spans="1:20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>E1614/D1614*100</f>
        <v>114.40638297872341</v>
      </c>
      <c r="P1614" s="8">
        <v>69.266666670000006</v>
      </c>
      <c r="Q1614" t="str">
        <f>LEFT(N1614,(SEARCH("/",N1614,1)-1))</f>
        <v>publishing</v>
      </c>
      <c r="R1614" t="str">
        <f>RIGHT(N1614, LEN(N1614) - (SEARCH("/",N1614,1)))</f>
        <v>nonfiction</v>
      </c>
      <c r="S1614" s="12">
        <f>(((J1614/60)/60)/24)+DATE(1970,1,1)+(-5/24)</f>
        <v>41945.821134259255</v>
      </c>
      <c r="T1614" s="12">
        <f>(((I1614/60)/60)/24)+DATE(1970,1,1)+(-5/24)</f>
        <v>41976.818749999999</v>
      </c>
    </row>
    <row r="1615" spans="1:20" ht="48" x14ac:dyDescent="0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>E1615/D1615*100</f>
        <v>3.3333333333333335</v>
      </c>
      <c r="P1615" s="8">
        <v>69.266666670000006</v>
      </c>
      <c r="Q1615" t="str">
        <f>LEFT(N1615,(SEARCH("/",N1615,1)-1))</f>
        <v>technology</v>
      </c>
      <c r="R1615" t="str">
        <f>RIGHT(N1615, LEN(N1615) - (SEARCH("/",N1615,1)))</f>
        <v>web</v>
      </c>
      <c r="S1615" s="12">
        <f>(((J1615/60)/60)/24)+DATE(1970,1,1)+(-5/24)</f>
        <v>41946.023842592593</v>
      </c>
      <c r="T1615" s="12">
        <f>(((I1615/60)/60)/24)+DATE(1970,1,1)+(-5/24)</f>
        <v>41976.023842592585</v>
      </c>
    </row>
    <row r="1616" spans="1:20" ht="48" x14ac:dyDescent="0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>E1616/D1616*100</f>
        <v>105</v>
      </c>
      <c r="P1616" s="8">
        <v>69.266666670000006</v>
      </c>
      <c r="Q1616" t="str">
        <f>LEFT(N1616,(SEARCH("/",N1616,1)-1))</f>
        <v>theater</v>
      </c>
      <c r="R1616" t="str">
        <f>RIGHT(N1616, LEN(N1616) - (SEARCH("/",N1616,1)))</f>
        <v>plays</v>
      </c>
      <c r="S1616" s="12">
        <f>(((J1616/60)/60)/24)+DATE(1970,1,1)+(-5/24)</f>
        <v>41946.436412037037</v>
      </c>
      <c r="T1616" s="12">
        <f>(((I1616/60)/60)/24)+DATE(1970,1,1)+(-5/24)</f>
        <v>41976.436412037037</v>
      </c>
    </row>
    <row r="1617" spans="1:20" ht="48" x14ac:dyDescent="0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>E1617/D1617*100</f>
        <v>167.41666666666666</v>
      </c>
      <c r="P1617" s="8">
        <v>69.266666670000006</v>
      </c>
      <c r="Q1617" t="str">
        <f>LEFT(N1617,(SEARCH("/",N1617,1)-1))</f>
        <v>technology</v>
      </c>
      <c r="R1617" t="str">
        <f>RIGHT(N1617, LEN(N1617) - (SEARCH("/",N1617,1)))</f>
        <v>hardware</v>
      </c>
      <c r="S1617" s="12">
        <f>(((J1617/60)/60)/24)+DATE(1970,1,1)+(-5/24)</f>
        <v>41946.465775462959</v>
      </c>
      <c r="T1617" s="12">
        <f>(((I1617/60)/60)/24)+DATE(1970,1,1)+(-5/24)</f>
        <v>41975.958333333336</v>
      </c>
    </row>
    <row r="1618" spans="1:20" ht="48" x14ac:dyDescent="0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>E1618/D1618*100</f>
        <v>0.375</v>
      </c>
      <c r="P1618" s="8">
        <v>69.266666670000006</v>
      </c>
      <c r="Q1618" t="str">
        <f>LEFT(N1618,(SEARCH("/",N1618,1)-1))</f>
        <v>technology</v>
      </c>
      <c r="R1618" t="str">
        <f>RIGHT(N1618, LEN(N1618) - (SEARCH("/",N1618,1)))</f>
        <v>wearables</v>
      </c>
      <c r="S1618" s="12">
        <f>(((J1618/60)/60)/24)+DATE(1970,1,1)+(-5/24)</f>
        <v>41946.689756944441</v>
      </c>
      <c r="T1618" s="12">
        <f>(((I1618/60)/60)/24)+DATE(1970,1,1)+(-5/24)</f>
        <v>41991.689756944441</v>
      </c>
    </row>
    <row r="1619" spans="1:20" ht="48" x14ac:dyDescent="0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>E1619/D1619*100</f>
        <v>20</v>
      </c>
      <c r="P1619" s="8">
        <v>69.266666670000006</v>
      </c>
      <c r="Q1619" t="str">
        <f>LEFT(N1619,(SEARCH("/",N1619,1)-1))</f>
        <v>theater</v>
      </c>
      <c r="R1619" t="str">
        <f>RIGHT(N1619, LEN(N1619) - (SEARCH("/",N1619,1)))</f>
        <v>musical</v>
      </c>
      <c r="S1619" s="12">
        <f>(((J1619/60)/60)/24)+DATE(1970,1,1)+(-5/24)</f>
        <v>41946.728576388887</v>
      </c>
      <c r="T1619" s="12">
        <f>(((I1619/60)/60)/24)+DATE(1970,1,1)+(-5/24)</f>
        <v>41966.728576388887</v>
      </c>
    </row>
    <row r="1620" spans="1:20" ht="32" x14ac:dyDescent="0.2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>E1620/D1620*100</f>
        <v>4.5714285714285712</v>
      </c>
      <c r="P1620" s="8">
        <v>69.266666670000006</v>
      </c>
      <c r="Q1620" t="str">
        <f>LEFT(N1620,(SEARCH("/",N1620,1)-1))</f>
        <v>publishing</v>
      </c>
      <c r="R1620" t="str">
        <f>RIGHT(N1620, LEN(N1620) - (SEARCH("/",N1620,1)))</f>
        <v>translations</v>
      </c>
      <c r="S1620" s="12">
        <f>(((J1620/60)/60)/24)+DATE(1970,1,1)+(-5/24)</f>
        <v>41946.855312499996</v>
      </c>
      <c r="T1620" s="12">
        <f>(((I1620/60)/60)/24)+DATE(1970,1,1)+(-5/24)</f>
        <v>41976.855312499996</v>
      </c>
    </row>
    <row r="1621" spans="1:20" ht="64" x14ac:dyDescent="0.2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>E1621/D1621*100</f>
        <v>65.24636363636364</v>
      </c>
      <c r="P1621" s="8">
        <v>69.266666670000006</v>
      </c>
      <c r="Q1621" t="str">
        <f>LEFT(N1621,(SEARCH("/",N1621,1)-1))</f>
        <v>technology</v>
      </c>
      <c r="R1621" t="str">
        <f>RIGHT(N1621, LEN(N1621) - (SEARCH("/",N1621,1)))</f>
        <v>wearables</v>
      </c>
      <c r="S1621" s="12">
        <f>(((J1621/60)/60)/24)+DATE(1970,1,1)+(-5/24)</f>
        <v>41947.249236111107</v>
      </c>
      <c r="T1621" s="12">
        <f>(((I1621/60)/60)/24)+DATE(1970,1,1)+(-5/24)</f>
        <v>41977.249236111107</v>
      </c>
    </row>
    <row r="1622" spans="1:20" ht="48" x14ac:dyDescent="0.2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>E1622/D1622*100</f>
        <v>116.86666666666667</v>
      </c>
      <c r="P1622" s="8">
        <v>69.266666670000006</v>
      </c>
      <c r="Q1622" t="str">
        <f>LEFT(N1622,(SEARCH("/",N1622,1)-1))</f>
        <v>theater</v>
      </c>
      <c r="R1622" t="str">
        <f>RIGHT(N1622, LEN(N1622) - (SEARCH("/",N1622,1)))</f>
        <v>plays</v>
      </c>
      <c r="S1622" s="12">
        <f>(((J1622/60)/60)/24)+DATE(1970,1,1)+(-5/24)</f>
        <v>41947.554259259254</v>
      </c>
      <c r="T1622" s="12">
        <f>(((I1622/60)/60)/24)+DATE(1970,1,1)+(-5/24)</f>
        <v>41987.554259259261</v>
      </c>
    </row>
    <row r="1623" spans="1:20" ht="48" x14ac:dyDescent="0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>E1623/D1623*100</f>
        <v>7.26</v>
      </c>
      <c r="P1623" s="8">
        <v>69.266666670000006</v>
      </c>
      <c r="Q1623" t="str">
        <f>LEFT(N1623,(SEARCH("/",N1623,1)-1))</f>
        <v>technology</v>
      </c>
      <c r="R1623" t="str">
        <f>RIGHT(N1623, LEN(N1623) - (SEARCH("/",N1623,1)))</f>
        <v>wearables</v>
      </c>
      <c r="S1623" s="12">
        <f>(((J1623/60)/60)/24)+DATE(1970,1,1)+(-5/24)</f>
        <v>41947.732407407406</v>
      </c>
      <c r="T1623" s="12">
        <f>(((I1623/60)/60)/24)+DATE(1970,1,1)+(-5/24)</f>
        <v>41972.458333333336</v>
      </c>
    </row>
    <row r="1624" spans="1:20" ht="32" x14ac:dyDescent="0.2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>E1624/D1624*100</f>
        <v>34</v>
      </c>
      <c r="P1624" s="8">
        <v>69.266666670000006</v>
      </c>
      <c r="Q1624" t="str">
        <f>LEFT(N1624,(SEARCH("/",N1624,1)-1))</f>
        <v>technology</v>
      </c>
      <c r="R1624" t="str">
        <f>RIGHT(N1624, LEN(N1624) - (SEARCH("/",N1624,1)))</f>
        <v>web</v>
      </c>
      <c r="S1624" s="12">
        <f>(((J1624/60)/60)/24)+DATE(1970,1,1)+(-5/24)</f>
        <v>41947.793761574074</v>
      </c>
      <c r="T1624" s="12">
        <f>(((I1624/60)/60)/24)+DATE(1970,1,1)+(-5/24)</f>
        <v>41977.793761574074</v>
      </c>
    </row>
    <row r="1625" spans="1:20" ht="32" x14ac:dyDescent="0.2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>E1625/D1625*100</f>
        <v>0.40666666666666662</v>
      </c>
      <c r="P1625" s="8">
        <v>69.266666670000006</v>
      </c>
      <c r="Q1625" t="str">
        <f>LEFT(N1625,(SEARCH("/",N1625,1)-1))</f>
        <v>technology</v>
      </c>
      <c r="R1625" t="str">
        <f>RIGHT(N1625, LEN(N1625) - (SEARCH("/",N1625,1)))</f>
        <v>wearables</v>
      </c>
      <c r="S1625" s="12">
        <f>(((J1625/60)/60)/24)+DATE(1970,1,1)+(-5/24)</f>
        <v>41947.832858796297</v>
      </c>
      <c r="T1625" s="12">
        <f>(((I1625/60)/60)/24)+DATE(1970,1,1)+(-5/24)</f>
        <v>41977.832858796297</v>
      </c>
    </row>
    <row r="1626" spans="1:20" ht="48" x14ac:dyDescent="0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>E1626/D1626*100</f>
        <v>133</v>
      </c>
      <c r="P1626" s="8">
        <v>69.266666670000006</v>
      </c>
      <c r="Q1626" t="str">
        <f>LEFT(N1626,(SEARCH("/",N1626,1)-1))</f>
        <v>theater</v>
      </c>
      <c r="R1626" t="str">
        <f>RIGHT(N1626, LEN(N1626) - (SEARCH("/",N1626,1)))</f>
        <v>plays</v>
      </c>
      <c r="S1626" s="12">
        <f>(((J1626/60)/60)/24)+DATE(1970,1,1)+(-5/24)</f>
        <v>41948.344513888886</v>
      </c>
      <c r="T1626" s="12">
        <f>(((I1626/60)/60)/24)+DATE(1970,1,1)+(-5/24)</f>
        <v>42008.344513888886</v>
      </c>
    </row>
    <row r="1627" spans="1:20" ht="48" x14ac:dyDescent="0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>E1627/D1627*100</f>
        <v>161.97999999999999</v>
      </c>
      <c r="P1627" s="8">
        <v>69.266666670000006</v>
      </c>
      <c r="Q1627" t="str">
        <f>LEFT(N1627,(SEARCH("/",N1627,1)-1))</f>
        <v>photography</v>
      </c>
      <c r="R1627" t="str">
        <f>RIGHT(N1627, LEN(N1627) - (SEARCH("/",N1627,1)))</f>
        <v>photobooks</v>
      </c>
      <c r="S1627" s="12">
        <f>(((J1627/60)/60)/24)+DATE(1970,1,1)+(-5/24)</f>
        <v>41948.358252314814</v>
      </c>
      <c r="T1627" s="12">
        <f>(((I1627/60)/60)/24)+DATE(1970,1,1)+(-5/24)</f>
        <v>41979.041666666664</v>
      </c>
    </row>
    <row r="1628" spans="1:20" ht="32" x14ac:dyDescent="0.2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>E1628/D1628*100</f>
        <v>0.41111111111111115</v>
      </c>
      <c r="P1628" s="8">
        <v>69.266666670000006</v>
      </c>
      <c r="Q1628" t="str">
        <f>LEFT(N1628,(SEARCH("/",N1628,1)-1))</f>
        <v>theater</v>
      </c>
      <c r="R1628" t="str">
        <f>RIGHT(N1628, LEN(N1628) - (SEARCH("/",N1628,1)))</f>
        <v>plays</v>
      </c>
      <c r="S1628" s="12">
        <f>(((J1628/60)/60)/24)+DATE(1970,1,1)+(-5/24)</f>
        <v>41948.518923611111</v>
      </c>
      <c r="T1628" s="12">
        <f>(((I1628/60)/60)/24)+DATE(1970,1,1)+(-5/24)</f>
        <v>41978.518923611111</v>
      </c>
    </row>
    <row r="1629" spans="1:20" ht="48" x14ac:dyDescent="0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>E1629/D1629*100</f>
        <v>28.405999999999999</v>
      </c>
      <c r="P1629" s="8">
        <v>69.266666670000006</v>
      </c>
      <c r="Q1629" t="str">
        <f>LEFT(N1629,(SEARCH("/",N1629,1)-1))</f>
        <v>games</v>
      </c>
      <c r="R1629" t="str">
        <f>RIGHT(N1629, LEN(N1629) - (SEARCH("/",N1629,1)))</f>
        <v>video games</v>
      </c>
      <c r="S1629" s="12">
        <f>(((J1629/60)/60)/24)+DATE(1970,1,1)+(-5/24)</f>
        <v>41948.562835648147</v>
      </c>
      <c r="T1629" s="12">
        <f>(((I1629/60)/60)/24)+DATE(1970,1,1)+(-5/24)</f>
        <v>41978.562835648147</v>
      </c>
    </row>
    <row r="1630" spans="1:20" ht="48" x14ac:dyDescent="0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>E1630/D1630*100</f>
        <v>0</v>
      </c>
      <c r="P1630" s="8">
        <v>69.266666670000006</v>
      </c>
      <c r="Q1630" t="str">
        <f>LEFT(N1630,(SEARCH("/",N1630,1)-1))</f>
        <v>theater</v>
      </c>
      <c r="R1630" t="str">
        <f>RIGHT(N1630, LEN(N1630) - (SEARCH("/",N1630,1)))</f>
        <v>plays</v>
      </c>
      <c r="S1630" s="12">
        <f>(((J1630/60)/60)/24)+DATE(1970,1,1)+(-5/24)</f>
        <v>41948.749131944445</v>
      </c>
      <c r="T1630" s="12">
        <f>(((I1630/60)/60)/24)+DATE(1970,1,1)+(-5/24)</f>
        <v>41963.749131944445</v>
      </c>
    </row>
    <row r="1631" spans="1:20" ht="48" x14ac:dyDescent="0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>E1631/D1631*100</f>
        <v>112.63736263736264</v>
      </c>
      <c r="P1631" s="8">
        <v>69.266666670000006</v>
      </c>
      <c r="Q1631" t="str">
        <f>LEFT(N1631,(SEARCH("/",N1631,1)-1))</f>
        <v>film &amp; video</v>
      </c>
      <c r="R1631" t="str">
        <f>RIGHT(N1631, LEN(N1631) - (SEARCH("/",N1631,1)))</f>
        <v>documentary</v>
      </c>
      <c r="S1631" s="12">
        <f>(((J1631/60)/60)/24)+DATE(1970,1,1)+(-5/24)</f>
        <v>41949.489629629628</v>
      </c>
      <c r="T1631" s="12">
        <f>(((I1631/60)/60)/24)+DATE(1970,1,1)+(-5/24)</f>
        <v>41994.489629629628</v>
      </c>
    </row>
    <row r="1632" spans="1:20" ht="48" x14ac:dyDescent="0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>E1632/D1632*100</f>
        <v>0</v>
      </c>
      <c r="P1632" s="8">
        <v>69.266666670000006</v>
      </c>
      <c r="Q1632" t="str">
        <f>LEFT(N1632,(SEARCH("/",N1632,1)-1))</f>
        <v>theater</v>
      </c>
      <c r="R1632" t="str">
        <f>RIGHT(N1632, LEN(N1632) - (SEARCH("/",N1632,1)))</f>
        <v>plays</v>
      </c>
      <c r="S1632" s="12">
        <f>(((J1632/60)/60)/24)+DATE(1970,1,1)+(-5/24)</f>
        <v>41949.905775462961</v>
      </c>
      <c r="T1632" s="12">
        <f>(((I1632/60)/60)/24)+DATE(1970,1,1)+(-5/24)</f>
        <v>42009.905775462961</v>
      </c>
    </row>
    <row r="1633" spans="1:20" ht="48" x14ac:dyDescent="0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>E1633/D1633*100</f>
        <v>16.566666666666666</v>
      </c>
      <c r="P1633" s="8">
        <v>69.266666670000006</v>
      </c>
      <c r="Q1633" t="str">
        <f>LEFT(N1633,(SEARCH("/",N1633,1)-1))</f>
        <v>theater</v>
      </c>
      <c r="R1633" t="str">
        <f>RIGHT(N1633, LEN(N1633) - (SEARCH("/",N1633,1)))</f>
        <v>plays</v>
      </c>
      <c r="S1633" s="12">
        <f>(((J1633/60)/60)/24)+DATE(1970,1,1)+(-5/24)</f>
        <v>41950.058611111104</v>
      </c>
      <c r="T1633" s="12">
        <f>(((I1633/60)/60)/24)+DATE(1970,1,1)+(-5/24)</f>
        <v>41963.461111111108</v>
      </c>
    </row>
    <row r="1634" spans="1:20" ht="48" x14ac:dyDescent="0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>E1634/D1634*100</f>
        <v>101.72463768115942</v>
      </c>
      <c r="P1634" s="8">
        <v>69.266666670000006</v>
      </c>
      <c r="Q1634" t="str">
        <f>LEFT(N1634,(SEARCH("/",N1634,1)-1))</f>
        <v>music</v>
      </c>
      <c r="R1634" t="str">
        <f>RIGHT(N1634, LEN(N1634) - (SEARCH("/",N1634,1)))</f>
        <v>rock</v>
      </c>
      <c r="S1634" s="12">
        <f>(((J1634/60)/60)/24)+DATE(1970,1,1)+(-5/24)</f>
        <v>41950.086504629624</v>
      </c>
      <c r="T1634" s="12">
        <f>(((I1634/60)/60)/24)+DATE(1970,1,1)+(-5/24)</f>
        <v>41990.124305555553</v>
      </c>
    </row>
    <row r="1635" spans="1:20" ht="48" x14ac:dyDescent="0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>E1635/D1635*100</f>
        <v>106.33333333333333</v>
      </c>
      <c r="P1635" s="8">
        <v>69.266666670000006</v>
      </c>
      <c r="Q1635" t="str">
        <f>LEFT(N1635,(SEARCH("/",N1635,1)-1))</f>
        <v>theater</v>
      </c>
      <c r="R1635" t="str">
        <f>RIGHT(N1635, LEN(N1635) - (SEARCH("/",N1635,1)))</f>
        <v>plays</v>
      </c>
      <c r="S1635" s="12">
        <f>(((J1635/60)/60)/24)+DATE(1970,1,1)+(-5/24)</f>
        <v>41950.651226851849</v>
      </c>
      <c r="T1635" s="12">
        <f>(((I1635/60)/60)/24)+DATE(1970,1,1)+(-5/24)</f>
        <v>41963.996527777774</v>
      </c>
    </row>
    <row r="1636" spans="1:20" ht="32" x14ac:dyDescent="0.2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>E1636/D1636*100</f>
        <v>113.77333333333333</v>
      </c>
      <c r="P1636" s="8">
        <v>69.266666670000006</v>
      </c>
      <c r="Q1636" t="str">
        <f>LEFT(N1636,(SEARCH("/",N1636,1)-1))</f>
        <v>film &amp; video</v>
      </c>
      <c r="R1636" t="str">
        <f>RIGHT(N1636, LEN(N1636) - (SEARCH("/",N1636,1)))</f>
        <v>documentary</v>
      </c>
      <c r="S1636" s="12">
        <f>(((J1636/60)/60)/24)+DATE(1970,1,1)+(-5/24)</f>
        <v>41950.715243055551</v>
      </c>
      <c r="T1636" s="12">
        <f>(((I1636/60)/60)/24)+DATE(1970,1,1)+(-5/24)</f>
        <v>41983.999305555553</v>
      </c>
    </row>
    <row r="1637" spans="1:20" ht="48" x14ac:dyDescent="0.2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>E1637/D1637*100</f>
        <v>118.64285714285714</v>
      </c>
      <c r="P1637" s="8">
        <v>69.266666670000006</v>
      </c>
      <c r="Q1637" t="str">
        <f>LEFT(N1637,(SEARCH("/",N1637,1)-1))</f>
        <v>music</v>
      </c>
      <c r="R1637" t="str">
        <f>RIGHT(N1637, LEN(N1637) - (SEARCH("/",N1637,1)))</f>
        <v>rock</v>
      </c>
      <c r="S1637" s="12">
        <f>(((J1637/60)/60)/24)+DATE(1970,1,1)+(-5/24)</f>
        <v>41951.487337962957</v>
      </c>
      <c r="T1637" s="12">
        <f>(((I1637/60)/60)/24)+DATE(1970,1,1)+(-5/24)</f>
        <v>42011.487337962964</v>
      </c>
    </row>
    <row r="1638" spans="1:20" ht="32" x14ac:dyDescent="0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>E1638/D1638*100</f>
        <v>254</v>
      </c>
      <c r="P1638" s="8">
        <v>69.266666670000006</v>
      </c>
      <c r="Q1638" t="str">
        <f>LEFT(N1638,(SEARCH("/",N1638,1)-1))</f>
        <v>music</v>
      </c>
      <c r="R1638" t="str">
        <f>RIGHT(N1638, LEN(N1638) - (SEARCH("/",N1638,1)))</f>
        <v>indie rock</v>
      </c>
      <c r="S1638" s="12">
        <f>(((J1638/60)/60)/24)+DATE(1970,1,1)+(-5/24)</f>
        <v>41951.580474537033</v>
      </c>
      <c r="T1638" s="12">
        <f>(((I1638/60)/60)/24)+DATE(1970,1,1)+(-5/24)</f>
        <v>41963.958333333336</v>
      </c>
    </row>
    <row r="1639" spans="1:20" ht="48" x14ac:dyDescent="0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>E1639/D1639*100</f>
        <v>0.05</v>
      </c>
      <c r="P1639" s="8">
        <v>69.266666670000006</v>
      </c>
      <c r="Q1639" t="str">
        <f>LEFT(N1639,(SEARCH("/",N1639,1)-1))</f>
        <v>games</v>
      </c>
      <c r="R1639" t="str">
        <f>RIGHT(N1639, LEN(N1639) - (SEARCH("/",N1639,1)))</f>
        <v>video games</v>
      </c>
      <c r="S1639" s="12">
        <f>(((J1639/60)/60)/24)+DATE(1970,1,1)+(-5/24)</f>
        <v>41951.76489583333</v>
      </c>
      <c r="T1639" s="12">
        <f>(((I1639/60)/60)/24)+DATE(1970,1,1)+(-5/24)</f>
        <v>41981.76489583333</v>
      </c>
    </row>
    <row r="1640" spans="1:20" ht="48" x14ac:dyDescent="0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>E1640/D1640*100</f>
        <v>0.46666666666666673</v>
      </c>
      <c r="P1640" s="8">
        <v>69.266666670000006</v>
      </c>
      <c r="Q1640" t="str">
        <f>LEFT(N1640,(SEARCH("/",N1640,1)-1))</f>
        <v>food</v>
      </c>
      <c r="R1640" t="str">
        <f>RIGHT(N1640, LEN(N1640) - (SEARCH("/",N1640,1)))</f>
        <v>food trucks</v>
      </c>
      <c r="S1640" s="12">
        <f>(((J1640/60)/60)/24)+DATE(1970,1,1)+(-5/24)</f>
        <v>41951.883425925924</v>
      </c>
      <c r="T1640" s="12">
        <f>(((I1640/60)/60)/24)+DATE(1970,1,1)+(-5/24)</f>
        <v>41981.883425925924</v>
      </c>
    </row>
    <row r="1641" spans="1:20" ht="48" x14ac:dyDescent="0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>E1641/D1641*100</f>
        <v>112.94999999999999</v>
      </c>
      <c r="P1641" s="8">
        <v>69.266666670000006</v>
      </c>
      <c r="Q1641" t="str">
        <f>LEFT(N1641,(SEARCH("/",N1641,1)-1))</f>
        <v>music</v>
      </c>
      <c r="R1641" t="str">
        <f>RIGHT(N1641, LEN(N1641) - (SEARCH("/",N1641,1)))</f>
        <v>classical music</v>
      </c>
      <c r="S1641" s="12">
        <f>(((J1641/60)/60)/24)+DATE(1970,1,1)+(-5/24)</f>
        <v>41952.882800925923</v>
      </c>
      <c r="T1641" s="12">
        <f>(((I1641/60)/60)/24)+DATE(1970,1,1)+(-5/24)</f>
        <v>41980.999305555553</v>
      </c>
    </row>
    <row r="1642" spans="1:20" ht="48" x14ac:dyDescent="0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>E1642/D1642*100</f>
        <v>0.88500000000000001</v>
      </c>
      <c r="P1642" s="8">
        <v>69.266666670000006</v>
      </c>
      <c r="Q1642" t="str">
        <f>LEFT(N1642,(SEARCH("/",N1642,1)-1))</f>
        <v>technology</v>
      </c>
      <c r="R1642" t="str">
        <f>RIGHT(N1642, LEN(N1642) - (SEARCH("/",N1642,1)))</f>
        <v>space exploration</v>
      </c>
      <c r="S1642" s="12">
        <f>(((J1642/60)/60)/24)+DATE(1970,1,1)+(-5/24)</f>
        <v>41952.950520833336</v>
      </c>
      <c r="T1642" s="12">
        <f>(((I1642/60)/60)/24)+DATE(1970,1,1)+(-5/24)</f>
        <v>41982.950520833336</v>
      </c>
    </row>
    <row r="1643" spans="1:20" ht="16" x14ac:dyDescent="0.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>E1643/D1643*100</f>
        <v>0.5</v>
      </c>
      <c r="P1643" s="8">
        <v>69.266666670000006</v>
      </c>
      <c r="Q1643" t="str">
        <f>LEFT(N1643,(SEARCH("/",N1643,1)-1))</f>
        <v>theater</v>
      </c>
      <c r="R1643" t="str">
        <f>RIGHT(N1643, LEN(N1643) - (SEARCH("/",N1643,1)))</f>
        <v>plays</v>
      </c>
      <c r="S1643" s="12">
        <f>(((J1643/60)/60)/24)+DATE(1970,1,1)+(-5/24)</f>
        <v>41953.564756944441</v>
      </c>
      <c r="T1643" s="12">
        <f>(((I1643/60)/60)/24)+DATE(1970,1,1)+(-5/24)</f>
        <v>42012.874999999993</v>
      </c>
    </row>
    <row r="1644" spans="1:20" ht="48" x14ac:dyDescent="0.2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>E1644/D1644*100</f>
        <v>100</v>
      </c>
      <c r="P1644" s="8">
        <v>69.266666670000006</v>
      </c>
      <c r="Q1644" t="str">
        <f>LEFT(N1644,(SEARCH("/",N1644,1)-1))</f>
        <v>theater</v>
      </c>
      <c r="R1644" t="str">
        <f>RIGHT(N1644, LEN(N1644) - (SEARCH("/",N1644,1)))</f>
        <v>plays</v>
      </c>
      <c r="S1644" s="12">
        <f>(((J1644/60)/60)/24)+DATE(1970,1,1)+(-5/24)</f>
        <v>41953.659166666665</v>
      </c>
      <c r="T1644" s="12">
        <f>(((I1644/60)/60)/24)+DATE(1970,1,1)+(-5/24)</f>
        <v>41983.659166666665</v>
      </c>
    </row>
    <row r="1645" spans="1:20" ht="48" x14ac:dyDescent="0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>E1645/D1645*100</f>
        <v>5.0000000000000001E-3</v>
      </c>
      <c r="P1645" s="8">
        <v>69.266666670000006</v>
      </c>
      <c r="Q1645" t="str">
        <f>LEFT(N1645,(SEARCH("/",N1645,1)-1))</f>
        <v>theater</v>
      </c>
      <c r="R1645" t="str">
        <f>RIGHT(N1645, LEN(N1645) - (SEARCH("/",N1645,1)))</f>
        <v>spaces</v>
      </c>
      <c r="S1645" s="12">
        <f>(((J1645/60)/60)/24)+DATE(1970,1,1)+(-5/24)</f>
        <v>41953.749884259254</v>
      </c>
      <c r="T1645" s="12">
        <f>(((I1645/60)/60)/24)+DATE(1970,1,1)+(-5/24)</f>
        <v>42013.749884259254</v>
      </c>
    </row>
    <row r="1646" spans="1:20" ht="32" x14ac:dyDescent="0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>E1646/D1646*100</f>
        <v>110.36948748510132</v>
      </c>
      <c r="P1646" s="8">
        <v>69.266666670000006</v>
      </c>
      <c r="Q1646" t="str">
        <f>LEFT(N1646,(SEARCH("/",N1646,1)-1))</f>
        <v>technology</v>
      </c>
      <c r="R1646" t="str">
        <f>RIGHT(N1646, LEN(N1646) - (SEARCH("/",N1646,1)))</f>
        <v>space exploration</v>
      </c>
      <c r="S1646" s="12">
        <f>(((J1646/60)/60)/24)+DATE(1970,1,1)+(-5/24)</f>
        <v>41953.757719907408</v>
      </c>
      <c r="T1646" s="12">
        <f>(((I1646/60)/60)/24)+DATE(1970,1,1)+(-5/24)</f>
        <v>41973.757719907408</v>
      </c>
    </row>
    <row r="1647" spans="1:20" ht="16" x14ac:dyDescent="0.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>E1647/D1647*100</f>
        <v>0</v>
      </c>
      <c r="P1647" s="8">
        <v>69.266666670000006</v>
      </c>
      <c r="Q1647" t="str">
        <f>LEFT(N1647,(SEARCH("/",N1647,1)-1))</f>
        <v>theater</v>
      </c>
      <c r="R1647" t="str">
        <f>RIGHT(N1647, LEN(N1647) - (SEARCH("/",N1647,1)))</f>
        <v>musical</v>
      </c>
      <c r="S1647" s="12">
        <f>(((J1647/60)/60)/24)+DATE(1970,1,1)+(-5/24)</f>
        <v>41954.019699074073</v>
      </c>
      <c r="T1647" s="12">
        <f>(((I1647/60)/60)/24)+DATE(1970,1,1)+(-5/24)</f>
        <v>41984.019699074073</v>
      </c>
    </row>
    <row r="1648" spans="1:20" ht="48" x14ac:dyDescent="0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>E1648/D1648*100</f>
        <v>0</v>
      </c>
      <c r="P1648" s="8">
        <v>69.266666670000006</v>
      </c>
      <c r="Q1648" t="str">
        <f>LEFT(N1648,(SEARCH("/",N1648,1)-1))</f>
        <v>theater</v>
      </c>
      <c r="R1648" t="str">
        <f>RIGHT(N1648, LEN(N1648) - (SEARCH("/",N1648,1)))</f>
        <v>plays</v>
      </c>
      <c r="S1648" s="12">
        <f>(((J1648/60)/60)/24)+DATE(1970,1,1)+(-5/24)</f>
        <v>41954.336747685178</v>
      </c>
      <c r="T1648" s="12">
        <f>(((I1648/60)/60)/24)+DATE(1970,1,1)+(-5/24)</f>
        <v>41978.269444444442</v>
      </c>
    </row>
    <row r="1649" spans="1:20" ht="32" x14ac:dyDescent="0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>E1649/D1649*100</f>
        <v>28.571428571428569</v>
      </c>
      <c r="P1649" s="8">
        <v>69.266666670000006</v>
      </c>
      <c r="Q1649" t="str">
        <f>LEFT(N1649,(SEARCH("/",N1649,1)-1))</f>
        <v>technology</v>
      </c>
      <c r="R1649" t="str">
        <f>RIGHT(N1649, LEN(N1649) - (SEARCH("/",N1649,1)))</f>
        <v>web</v>
      </c>
      <c r="S1649" s="12">
        <f>(((J1649/60)/60)/24)+DATE(1970,1,1)+(-5/24)</f>
        <v>41954.47997685185</v>
      </c>
      <c r="T1649" s="12">
        <f>(((I1649/60)/60)/24)+DATE(1970,1,1)+(-5/24)</f>
        <v>41984.47997685185</v>
      </c>
    </row>
    <row r="1650" spans="1:20" ht="48" x14ac:dyDescent="0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>E1650/D1650*100</f>
        <v>7.1428571428571425E-2</v>
      </c>
      <c r="P1650" s="8">
        <v>69.266666670000006</v>
      </c>
      <c r="Q1650" t="str">
        <f>LEFT(N1650,(SEARCH("/",N1650,1)-1))</f>
        <v>technology</v>
      </c>
      <c r="R1650" t="str">
        <f>RIGHT(N1650, LEN(N1650) - (SEARCH("/",N1650,1)))</f>
        <v>web</v>
      </c>
      <c r="S1650" s="12">
        <f>(((J1650/60)/60)/24)+DATE(1970,1,1)+(-5/24)</f>
        <v>41954.51458333333</v>
      </c>
      <c r="T1650" s="12">
        <f>(((I1650/60)/60)/24)+DATE(1970,1,1)+(-5/24)</f>
        <v>42014.51458333333</v>
      </c>
    </row>
    <row r="1651" spans="1:20" ht="48" x14ac:dyDescent="0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>E1651/D1651*100</f>
        <v>0</v>
      </c>
      <c r="P1651" s="8">
        <v>69.266666670000006</v>
      </c>
      <c r="Q1651" t="str">
        <f>LEFT(N1651,(SEARCH("/",N1651,1)-1))</f>
        <v>technology</v>
      </c>
      <c r="R1651" t="str">
        <f>RIGHT(N1651, LEN(N1651) - (SEARCH("/",N1651,1)))</f>
        <v>web</v>
      </c>
      <c r="S1651" s="12">
        <f>(((J1651/60)/60)/24)+DATE(1970,1,1)+(-5/24)</f>
        <v>41954.629907407405</v>
      </c>
      <c r="T1651" s="12">
        <f>(((I1651/60)/60)/24)+DATE(1970,1,1)+(-5/24)</f>
        <v>42014.629907407405</v>
      </c>
    </row>
    <row r="1652" spans="1:20" ht="48" x14ac:dyDescent="0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>E1652/D1652*100</f>
        <v>108.51428571428572</v>
      </c>
      <c r="P1652" s="8">
        <v>69.266666670000006</v>
      </c>
      <c r="Q1652" t="str">
        <f>LEFT(N1652,(SEARCH("/",N1652,1)-1))</f>
        <v>theater</v>
      </c>
      <c r="R1652" t="str">
        <f>RIGHT(N1652, LEN(N1652) - (SEARCH("/",N1652,1)))</f>
        <v>musical</v>
      </c>
      <c r="S1652" s="12">
        <f>(((J1652/60)/60)/24)+DATE(1970,1,1)+(-5/24)</f>
        <v>41954.642534722218</v>
      </c>
      <c r="T1652" s="12">
        <f>(((I1652/60)/60)/24)+DATE(1970,1,1)+(-5/24)</f>
        <v>41974.642534722218</v>
      </c>
    </row>
    <row r="1653" spans="1:20" ht="32" x14ac:dyDescent="0.2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>E1653/D1653*100</f>
        <v>30.599999999999998</v>
      </c>
      <c r="P1653" s="8">
        <v>69.266666670000006</v>
      </c>
      <c r="Q1653" t="str">
        <f>LEFT(N1653,(SEARCH("/",N1653,1)-1))</f>
        <v>technology</v>
      </c>
      <c r="R1653" t="str">
        <f>RIGHT(N1653, LEN(N1653) - (SEARCH("/",N1653,1)))</f>
        <v>wearables</v>
      </c>
      <c r="S1653" s="12">
        <f>(((J1653/60)/60)/24)+DATE(1970,1,1)+(-5/24)</f>
        <v>41954.79415509259</v>
      </c>
      <c r="T1653" s="12">
        <f>(((I1653/60)/60)/24)+DATE(1970,1,1)+(-5/24)</f>
        <v>42004.79415509259</v>
      </c>
    </row>
    <row r="1654" spans="1:20" ht="32" x14ac:dyDescent="0.2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>E1654/D1654*100</f>
        <v>103.47222222222223</v>
      </c>
      <c r="P1654" s="8">
        <v>69.266666670000006</v>
      </c>
      <c r="Q1654" t="str">
        <f>LEFT(N1654,(SEARCH("/",N1654,1)-1))</f>
        <v>photography</v>
      </c>
      <c r="R1654" t="str">
        <f>RIGHT(N1654, LEN(N1654) - (SEARCH("/",N1654,1)))</f>
        <v>photobooks</v>
      </c>
      <c r="S1654" s="12">
        <f>(((J1654/60)/60)/24)+DATE(1970,1,1)+(-5/24)</f>
        <v>41955.649456018517</v>
      </c>
      <c r="T1654" s="12">
        <f>(((I1654/60)/60)/24)+DATE(1970,1,1)+(-5/24)</f>
        <v>41991.958333333336</v>
      </c>
    </row>
    <row r="1655" spans="1:20" ht="48" x14ac:dyDescent="0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>E1655/D1655*100</f>
        <v>84.946999999999989</v>
      </c>
      <c r="P1655" s="8">
        <v>69.266666670000006</v>
      </c>
      <c r="Q1655" t="str">
        <f>LEFT(N1655,(SEARCH("/",N1655,1)-1))</f>
        <v>technology</v>
      </c>
      <c r="R1655" t="str">
        <f>RIGHT(N1655, LEN(N1655) - (SEARCH("/",N1655,1)))</f>
        <v>wearables</v>
      </c>
      <c r="S1655" s="12">
        <f>(((J1655/60)/60)/24)+DATE(1970,1,1)+(-5/24)</f>
        <v>41955.655416666668</v>
      </c>
      <c r="T1655" s="12">
        <f>(((I1655/60)/60)/24)+DATE(1970,1,1)+(-5/24)</f>
        <v>41990.655416666668</v>
      </c>
    </row>
    <row r="1656" spans="1:20" ht="48" x14ac:dyDescent="0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>E1656/D1656*100</f>
        <v>100.52799999999999</v>
      </c>
      <c r="P1656" s="8">
        <v>69.266666670000006</v>
      </c>
      <c r="Q1656" t="str">
        <f>LEFT(N1656,(SEARCH("/",N1656,1)-1))</f>
        <v>technology</v>
      </c>
      <c r="R1656" t="str">
        <f>RIGHT(N1656, LEN(N1656) - (SEARCH("/",N1656,1)))</f>
        <v>wearables</v>
      </c>
      <c r="S1656" s="12">
        <f>(((J1656/60)/60)/24)+DATE(1970,1,1)+(-5/24)</f>
        <v>41955.809155092589</v>
      </c>
      <c r="T1656" s="12">
        <f>(((I1656/60)/60)/24)+DATE(1970,1,1)+(-5/24)</f>
        <v>41985.809155092589</v>
      </c>
    </row>
    <row r="1657" spans="1:20" ht="48" x14ac:dyDescent="0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>E1657/D1657*100</f>
        <v>0.5</v>
      </c>
      <c r="P1657" s="8">
        <v>69.266666670000006</v>
      </c>
      <c r="Q1657" t="str">
        <f>LEFT(N1657,(SEARCH("/",N1657,1)-1))</f>
        <v>photography</v>
      </c>
      <c r="R1657" t="str">
        <f>RIGHT(N1657, LEN(N1657) - (SEARCH("/",N1657,1)))</f>
        <v>photobooks</v>
      </c>
      <c r="S1657" s="12">
        <f>(((J1657/60)/60)/24)+DATE(1970,1,1)+(-5/24)</f>
        <v>41956.041701388887</v>
      </c>
      <c r="T1657" s="12">
        <f>(((I1657/60)/60)/24)+DATE(1970,1,1)+(-5/24)</f>
        <v>42016.041701388887</v>
      </c>
    </row>
    <row r="1658" spans="1:20" ht="48" x14ac:dyDescent="0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>E1658/D1658*100</f>
        <v>0</v>
      </c>
      <c r="P1658" s="8">
        <v>69.266666670000006</v>
      </c>
      <c r="Q1658" t="str">
        <f>LEFT(N1658,(SEARCH("/",N1658,1)-1))</f>
        <v>technology</v>
      </c>
      <c r="R1658" t="str">
        <f>RIGHT(N1658, LEN(N1658) - (SEARCH("/",N1658,1)))</f>
        <v>web</v>
      </c>
      <c r="S1658" s="12">
        <f>(((J1658/60)/60)/24)+DATE(1970,1,1)+(-5/24)</f>
        <v>41956.644745370366</v>
      </c>
      <c r="T1658" s="12">
        <f>(((I1658/60)/60)/24)+DATE(1970,1,1)+(-5/24)</f>
        <v>41991.644745370366</v>
      </c>
    </row>
    <row r="1659" spans="1:20" ht="48" x14ac:dyDescent="0.2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>E1659/D1659*100</f>
        <v>1.3333333333333334E-2</v>
      </c>
      <c r="P1659" s="8">
        <v>69.266666670000006</v>
      </c>
      <c r="Q1659" t="str">
        <f>LEFT(N1659,(SEARCH("/",N1659,1)-1))</f>
        <v>photography</v>
      </c>
      <c r="R1659" t="str">
        <f>RIGHT(N1659, LEN(N1659) - (SEARCH("/",N1659,1)))</f>
        <v>places</v>
      </c>
      <c r="S1659" s="12">
        <f>(((J1659/60)/60)/24)+DATE(1970,1,1)+(-5/24)</f>
        <v>41956.742650462962</v>
      </c>
      <c r="T1659" s="12">
        <f>(((I1659/60)/60)/24)+DATE(1970,1,1)+(-5/24)</f>
        <v>41986.742650462962</v>
      </c>
    </row>
    <row r="1660" spans="1:20" ht="32" x14ac:dyDescent="0.2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>E1660/D1660*100</f>
        <v>107.74999999999999</v>
      </c>
      <c r="P1660" s="8">
        <v>69.266666670000006</v>
      </c>
      <c r="Q1660" t="str">
        <f>LEFT(N1660,(SEARCH("/",N1660,1)-1))</f>
        <v>theater</v>
      </c>
      <c r="R1660" t="str">
        <f>RIGHT(N1660, LEN(N1660) - (SEARCH("/",N1660,1)))</f>
        <v>spaces</v>
      </c>
      <c r="S1660" s="12">
        <f>(((J1660/60)/60)/24)+DATE(1970,1,1)+(-5/24)</f>
        <v>41957.548506944448</v>
      </c>
      <c r="T1660" s="12">
        <f>(((I1660/60)/60)/24)+DATE(1970,1,1)+(-5/24)</f>
        <v>41987.548506944448</v>
      </c>
    </row>
    <row r="1661" spans="1:20" ht="48" x14ac:dyDescent="0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>E1661/D1661*100</f>
        <v>14.099999999999998</v>
      </c>
      <c r="P1661" s="8">
        <v>69.266666670000006</v>
      </c>
      <c r="Q1661" t="str">
        <f>LEFT(N1661,(SEARCH("/",N1661,1)-1))</f>
        <v>theater</v>
      </c>
      <c r="R1661" t="str">
        <f>RIGHT(N1661, LEN(N1661) - (SEARCH("/",N1661,1)))</f>
        <v>spaces</v>
      </c>
      <c r="S1661" s="12">
        <f>(((J1661/60)/60)/24)+DATE(1970,1,1)+(-5/24)</f>
        <v>41957.625393518516</v>
      </c>
      <c r="T1661" s="12">
        <f>(((I1661/60)/60)/24)+DATE(1970,1,1)+(-5/24)</f>
        <v>41987.625393518516</v>
      </c>
    </row>
    <row r="1662" spans="1:20" ht="48" x14ac:dyDescent="0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>E1662/D1662*100</f>
        <v>4.0000000000000001E-3</v>
      </c>
      <c r="P1662" s="8">
        <v>69.266666670000006</v>
      </c>
      <c r="Q1662" t="str">
        <f>LEFT(N1662,(SEARCH("/",N1662,1)-1))</f>
        <v>games</v>
      </c>
      <c r="R1662" t="str">
        <f>RIGHT(N1662, LEN(N1662) - (SEARCH("/",N1662,1)))</f>
        <v>mobile games</v>
      </c>
      <c r="S1662" s="12">
        <f>(((J1662/60)/60)/24)+DATE(1970,1,1)+(-5/24)</f>
        <v>41958.07671296296</v>
      </c>
      <c r="T1662" s="12">
        <f>(((I1662/60)/60)/24)+DATE(1970,1,1)+(-5/24)</f>
        <v>41971.981249999997</v>
      </c>
    </row>
    <row r="1663" spans="1:20" ht="48" x14ac:dyDescent="0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>E1663/D1663*100</f>
        <v>47.631578947368418</v>
      </c>
      <c r="P1663" s="8">
        <v>69.266666670000006</v>
      </c>
      <c r="Q1663" t="str">
        <f>LEFT(N1663,(SEARCH("/",N1663,1)-1))</f>
        <v>photography</v>
      </c>
      <c r="R1663" t="str">
        <f>RIGHT(N1663, LEN(N1663) - (SEARCH("/",N1663,1)))</f>
        <v>photobooks</v>
      </c>
      <c r="S1663" s="12">
        <f>(((J1663/60)/60)/24)+DATE(1970,1,1)+(-5/24)</f>
        <v>41958.342326388891</v>
      </c>
      <c r="T1663" s="12">
        <f>(((I1663/60)/60)/24)+DATE(1970,1,1)+(-5/24)</f>
        <v>41988.342326388891</v>
      </c>
    </row>
    <row r="1664" spans="1:20" ht="48" x14ac:dyDescent="0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>E1664/D1664*100</f>
        <v>0</v>
      </c>
      <c r="P1664" s="8">
        <v>69.266666670000006</v>
      </c>
      <c r="Q1664" t="str">
        <f>LEFT(N1664,(SEARCH("/",N1664,1)-1))</f>
        <v>film &amp; video</v>
      </c>
      <c r="R1664" t="str">
        <f>RIGHT(N1664, LEN(N1664) - (SEARCH("/",N1664,1)))</f>
        <v>drama</v>
      </c>
      <c r="S1664" s="12">
        <f>(((J1664/60)/60)/24)+DATE(1970,1,1)+(-5/24)</f>
        <v>41959.16165509259</v>
      </c>
      <c r="T1664" s="12">
        <f>(((I1664/60)/60)/24)+DATE(1970,1,1)+(-5/24)</f>
        <v>41989.16165509259</v>
      </c>
    </row>
    <row r="1665" spans="1:20" ht="48" x14ac:dyDescent="0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>E1665/D1665*100</f>
        <v>109.76190476190477</v>
      </c>
      <c r="P1665" s="8">
        <v>69.266666670000006</v>
      </c>
      <c r="Q1665" t="str">
        <f>LEFT(N1665,(SEARCH("/",N1665,1)-1))</f>
        <v>theater</v>
      </c>
      <c r="R1665" t="str">
        <f>RIGHT(N1665, LEN(N1665) - (SEARCH("/",N1665,1)))</f>
        <v>plays</v>
      </c>
      <c r="S1665" s="12">
        <f>(((J1665/60)/60)/24)+DATE(1970,1,1)+(-5/24)</f>
        <v>41959.910752314812</v>
      </c>
      <c r="T1665" s="12">
        <f>(((I1665/60)/60)/24)+DATE(1970,1,1)+(-5/24)</f>
        <v>41989.910752314812</v>
      </c>
    </row>
    <row r="1666" spans="1:20" ht="48" x14ac:dyDescent="0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>E1666/D1666*100</f>
        <v>188.66966666666667</v>
      </c>
      <c r="P1666" s="8">
        <v>69.266666670000006</v>
      </c>
      <c r="Q1666" t="str">
        <f>LEFT(N1666,(SEARCH("/",N1666,1)-1))</f>
        <v>publishing</v>
      </c>
      <c r="R1666" t="str">
        <f>RIGHT(N1666, LEN(N1666) - (SEARCH("/",N1666,1)))</f>
        <v>radio &amp; podcasts</v>
      </c>
      <c r="S1666" s="12">
        <f>(((J1666/60)/60)/24)+DATE(1970,1,1)+(-5/24)</f>
        <v>41960.514618055553</v>
      </c>
      <c r="T1666" s="12">
        <f>(((I1666/60)/60)/24)+DATE(1970,1,1)+(-5/24)</f>
        <v>41992.999305555553</v>
      </c>
    </row>
    <row r="1667" spans="1:20" ht="48" x14ac:dyDescent="0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>E1667/D1667*100</f>
        <v>1.2E-2</v>
      </c>
      <c r="P1667" s="8">
        <v>69.266666670000006</v>
      </c>
      <c r="Q1667" t="str">
        <f>LEFT(N1667,(SEARCH("/",N1667,1)-1))</f>
        <v>technology</v>
      </c>
      <c r="R1667" t="str">
        <f>RIGHT(N1667, LEN(N1667) - (SEARCH("/",N1667,1)))</f>
        <v>web</v>
      </c>
      <c r="S1667" s="12">
        <f>(((J1667/60)/60)/24)+DATE(1970,1,1)+(-5/24)</f>
        <v>41960.563020833331</v>
      </c>
      <c r="T1667" s="12">
        <f>(((I1667/60)/60)/24)+DATE(1970,1,1)+(-5/24)</f>
        <v>41990.563020833331</v>
      </c>
    </row>
    <row r="1668" spans="1:20" ht="48" x14ac:dyDescent="0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>E1668/D1668*100</f>
        <v>0.32800000000000001</v>
      </c>
      <c r="P1668" s="8">
        <v>69.266666670000006</v>
      </c>
      <c r="Q1668" t="str">
        <f>LEFT(N1668,(SEARCH("/",N1668,1)-1))</f>
        <v>technology</v>
      </c>
      <c r="R1668" t="str">
        <f>RIGHT(N1668, LEN(N1668) - (SEARCH("/",N1668,1)))</f>
        <v>web</v>
      </c>
      <c r="S1668" s="12">
        <f>(((J1668/60)/60)/24)+DATE(1970,1,1)+(-5/24)</f>
        <v>41960.980798611105</v>
      </c>
      <c r="T1668" s="12">
        <f>(((I1668/60)/60)/24)+DATE(1970,1,1)+(-5/24)</f>
        <v>41990.980798611105</v>
      </c>
    </row>
    <row r="1669" spans="1:20" ht="48" x14ac:dyDescent="0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>E1669/D1669*100</f>
        <v>0.22</v>
      </c>
      <c r="P1669" s="8">
        <v>69.266666670000006</v>
      </c>
      <c r="Q1669" t="str">
        <f>LEFT(N1669,(SEARCH("/",N1669,1)-1))</f>
        <v>theater</v>
      </c>
      <c r="R1669" t="str">
        <f>RIGHT(N1669, LEN(N1669) - (SEARCH("/",N1669,1)))</f>
        <v>plays</v>
      </c>
      <c r="S1669" s="12">
        <f>(((J1669/60)/60)/24)+DATE(1970,1,1)+(-5/24)</f>
        <v>41961.284155092588</v>
      </c>
      <c r="T1669" s="12">
        <f>(((I1669/60)/60)/24)+DATE(1970,1,1)+(-5/24)</f>
        <v>42006.284155092588</v>
      </c>
    </row>
    <row r="1670" spans="1:20" ht="32" x14ac:dyDescent="0.2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>E1670/D1670*100</f>
        <v>101.6</v>
      </c>
      <c r="P1670" s="8">
        <v>69.266666670000006</v>
      </c>
      <c r="Q1670" t="str">
        <f>LEFT(N1670,(SEARCH("/",N1670,1)-1))</f>
        <v>music</v>
      </c>
      <c r="R1670" t="str">
        <f>RIGHT(N1670, LEN(N1670) - (SEARCH("/",N1670,1)))</f>
        <v>classical music</v>
      </c>
      <c r="S1670" s="12">
        <f>(((J1670/60)/60)/24)+DATE(1970,1,1)+(-5/24)</f>
        <v>41961.599039351851</v>
      </c>
      <c r="T1670" s="12">
        <f>(((I1670/60)/60)/24)+DATE(1970,1,1)+(-5/24)</f>
        <v>41993.979166666664</v>
      </c>
    </row>
    <row r="1671" spans="1:20" ht="48" x14ac:dyDescent="0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>E1671/D1671*100</f>
        <v>8.06</v>
      </c>
      <c r="P1671" s="8">
        <v>69.266666670000006</v>
      </c>
      <c r="Q1671" t="str">
        <f>LEFT(N1671,(SEARCH("/",N1671,1)-1))</f>
        <v>publishing</v>
      </c>
      <c r="R1671" t="str">
        <f>RIGHT(N1671, LEN(N1671) - (SEARCH("/",N1671,1)))</f>
        <v>translations</v>
      </c>
      <c r="S1671" s="12">
        <f>(((J1671/60)/60)/24)+DATE(1970,1,1)+(-5/24)</f>
        <v>41961.605185185181</v>
      </c>
      <c r="T1671" s="12">
        <f>(((I1671/60)/60)/24)+DATE(1970,1,1)+(-5/24)</f>
        <v>41992.605185185181</v>
      </c>
    </row>
    <row r="1672" spans="1:20" ht="48" x14ac:dyDescent="0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>E1672/D1672*100</f>
        <v>13.639999999999999</v>
      </c>
      <c r="P1672" s="8">
        <v>69.266666670000006</v>
      </c>
      <c r="Q1672" t="str">
        <f>LEFT(N1672,(SEARCH("/",N1672,1)-1))</f>
        <v>publishing</v>
      </c>
      <c r="R1672" t="str">
        <f>RIGHT(N1672, LEN(N1672) - (SEARCH("/",N1672,1)))</f>
        <v>art books</v>
      </c>
      <c r="S1672" s="12">
        <f>(((J1672/60)/60)/24)+DATE(1970,1,1)+(-5/24)</f>
        <v>41961.853993055549</v>
      </c>
      <c r="T1672" s="12">
        <f>(((I1672/60)/60)/24)+DATE(1970,1,1)+(-5/24)</f>
        <v>41996.853993055549</v>
      </c>
    </row>
    <row r="1673" spans="1:20" ht="48" x14ac:dyDescent="0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>E1673/D1673*100</f>
        <v>100</v>
      </c>
      <c r="P1673" s="8">
        <v>69.266666670000006</v>
      </c>
      <c r="Q1673" t="str">
        <f>LEFT(N1673,(SEARCH("/",N1673,1)-1))</f>
        <v>music</v>
      </c>
      <c r="R1673" t="str">
        <f>RIGHT(N1673, LEN(N1673) - (SEARCH("/",N1673,1)))</f>
        <v>rock</v>
      </c>
      <c r="S1673" s="12">
        <f>(((J1673/60)/60)/24)+DATE(1970,1,1)+(-5/24)</f>
        <v>41961.892199074071</v>
      </c>
      <c r="T1673" s="12">
        <f>(((I1673/60)/60)/24)+DATE(1970,1,1)+(-5/24)</f>
        <v>41994.999305555553</v>
      </c>
    </row>
    <row r="1674" spans="1:20" ht="32" x14ac:dyDescent="0.2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>E1674/D1674*100</f>
        <v>101.4</v>
      </c>
      <c r="P1674" s="8">
        <v>69.266666670000006</v>
      </c>
      <c r="Q1674" t="str">
        <f>LEFT(N1674,(SEARCH("/",N1674,1)-1))</f>
        <v>music</v>
      </c>
      <c r="R1674" t="str">
        <f>RIGHT(N1674, LEN(N1674) - (SEARCH("/",N1674,1)))</f>
        <v>pop</v>
      </c>
      <c r="S1674" s="12">
        <f>(((J1674/60)/60)/24)+DATE(1970,1,1)+(-5/24)</f>
        <v>41962.388240740744</v>
      </c>
      <c r="T1674" s="12">
        <f>(((I1674/60)/60)/24)+DATE(1970,1,1)+(-5/24)</f>
        <v>41992.388240740744</v>
      </c>
    </row>
    <row r="1675" spans="1:20" ht="48" x14ac:dyDescent="0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>E1675/D1675*100</f>
        <v>11.343999999999999</v>
      </c>
      <c r="P1675" s="8">
        <v>69.266666670000006</v>
      </c>
      <c r="Q1675" t="str">
        <f>LEFT(N1675,(SEARCH("/",N1675,1)-1))</f>
        <v>technology</v>
      </c>
      <c r="R1675" t="str">
        <f>RIGHT(N1675, LEN(N1675) - (SEARCH("/",N1675,1)))</f>
        <v>makerspaces</v>
      </c>
      <c r="S1675" s="12">
        <f>(((J1675/60)/60)/24)+DATE(1970,1,1)+(-5/24)</f>
        <v>41962.540694444448</v>
      </c>
      <c r="T1675" s="12">
        <f>(((I1675/60)/60)/24)+DATE(1970,1,1)+(-5/24)</f>
        <v>41992.609722222223</v>
      </c>
    </row>
    <row r="1676" spans="1:20" ht="48" x14ac:dyDescent="0.2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>E1676/D1676*100</f>
        <v>0.38925389253892539</v>
      </c>
      <c r="P1676" s="8">
        <v>69.266666670000006</v>
      </c>
      <c r="Q1676" t="str">
        <f>LEFT(N1676,(SEARCH("/",N1676,1)-1))</f>
        <v>technology</v>
      </c>
      <c r="R1676" t="str">
        <f>RIGHT(N1676, LEN(N1676) - (SEARCH("/",N1676,1)))</f>
        <v>web</v>
      </c>
      <c r="S1676" s="12">
        <f>(((J1676/60)/60)/24)+DATE(1970,1,1)+(-5/24)</f>
        <v>41962.841793981475</v>
      </c>
      <c r="T1676" s="12">
        <f>(((I1676/60)/60)/24)+DATE(1970,1,1)+(-5/24)</f>
        <v>42021.841666666667</v>
      </c>
    </row>
    <row r="1677" spans="1:20" ht="48" x14ac:dyDescent="0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>E1677/D1677*100</f>
        <v>101.8723404255319</v>
      </c>
      <c r="P1677" s="8">
        <v>69.266666670000006</v>
      </c>
      <c r="Q1677" t="str">
        <f>LEFT(N1677,(SEARCH("/",N1677,1)-1))</f>
        <v>publishing</v>
      </c>
      <c r="R1677" t="str">
        <f>RIGHT(N1677, LEN(N1677) - (SEARCH("/",N1677,1)))</f>
        <v>nonfiction</v>
      </c>
      <c r="S1677" s="12">
        <f>(((J1677/60)/60)/24)+DATE(1970,1,1)+(-5/24)</f>
        <v>41963.29783564814</v>
      </c>
      <c r="T1677" s="12">
        <f>(((I1677/60)/60)/24)+DATE(1970,1,1)+(-5/24)</f>
        <v>41991.29783564814</v>
      </c>
    </row>
    <row r="1678" spans="1:20" ht="48" x14ac:dyDescent="0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>E1678/D1678*100</f>
        <v>35.537409090909087</v>
      </c>
      <c r="P1678" s="8">
        <v>69.266666670000006</v>
      </c>
      <c r="Q1678" t="str">
        <f>LEFT(N1678,(SEARCH("/",N1678,1)-1))</f>
        <v>games</v>
      </c>
      <c r="R1678" t="str">
        <f>RIGHT(N1678, LEN(N1678) - (SEARCH("/",N1678,1)))</f>
        <v>video games</v>
      </c>
      <c r="S1678" s="12">
        <f>(((J1678/60)/60)/24)+DATE(1970,1,1)+(-5/24)</f>
        <v>41963.551053240742</v>
      </c>
      <c r="T1678" s="12">
        <f>(((I1678/60)/60)/24)+DATE(1970,1,1)+(-5/24)</f>
        <v>42023.145833333336</v>
      </c>
    </row>
    <row r="1679" spans="1:20" ht="48" x14ac:dyDescent="0.2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>E1679/D1679*100</f>
        <v>116.66666666666667</v>
      </c>
      <c r="P1679" s="8">
        <v>69.266666670000006</v>
      </c>
      <c r="Q1679" t="str">
        <f>LEFT(N1679,(SEARCH("/",N1679,1)-1))</f>
        <v>theater</v>
      </c>
      <c r="R1679" t="str">
        <f>RIGHT(N1679, LEN(N1679) - (SEARCH("/",N1679,1)))</f>
        <v>plays</v>
      </c>
      <c r="S1679" s="12">
        <f>(((J1679/60)/60)/24)+DATE(1970,1,1)+(-5/24)</f>
        <v>41963.66402777777</v>
      </c>
      <c r="T1679" s="12">
        <f>(((I1679/60)/60)/24)+DATE(1970,1,1)+(-5/24)</f>
        <v>41974.589583333327</v>
      </c>
    </row>
    <row r="1680" spans="1:20" ht="32" x14ac:dyDescent="0.2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>E1680/D1680*100</f>
        <v>103.04098360655738</v>
      </c>
      <c r="P1680" s="8">
        <v>69.266666670000006</v>
      </c>
      <c r="Q1680" t="str">
        <f>LEFT(N1680,(SEARCH("/",N1680,1)-1))</f>
        <v>theater</v>
      </c>
      <c r="R1680" t="str">
        <f>RIGHT(N1680, LEN(N1680) - (SEARCH("/",N1680,1)))</f>
        <v>plays</v>
      </c>
      <c r="S1680" s="12">
        <f>(((J1680/60)/60)/24)+DATE(1970,1,1)+(-5/24)</f>
        <v>41964.107199074067</v>
      </c>
      <c r="T1680" s="12">
        <f>(((I1680/60)/60)/24)+DATE(1970,1,1)+(-5/24)</f>
        <v>41994.958333333336</v>
      </c>
    </row>
    <row r="1681" spans="1:20" ht="48" x14ac:dyDescent="0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>E1681/D1681*100</f>
        <v>117.90285714285716</v>
      </c>
      <c r="P1681" s="8">
        <v>69.266666670000006</v>
      </c>
      <c r="Q1681" t="str">
        <f>LEFT(N1681,(SEARCH("/",N1681,1)-1))</f>
        <v>technology</v>
      </c>
      <c r="R1681" t="str">
        <f>RIGHT(N1681, LEN(N1681) - (SEARCH("/",N1681,1)))</f>
        <v>hardware</v>
      </c>
      <c r="S1681" s="12">
        <f>(((J1681/60)/60)/24)+DATE(1970,1,1)+(-5/24)</f>
        <v>41964.154409722221</v>
      </c>
      <c r="T1681" s="12">
        <f>(((I1681/60)/60)/24)+DATE(1970,1,1)+(-5/24)</f>
        <v>41994.154409722221</v>
      </c>
    </row>
    <row r="1682" spans="1:20" ht="48" x14ac:dyDescent="0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>E1682/D1682*100</f>
        <v>119.11764705882352</v>
      </c>
      <c r="P1682" s="8">
        <v>69.266666670000006</v>
      </c>
      <c r="Q1682" t="str">
        <f>LEFT(N1682,(SEARCH("/",N1682,1)-1))</f>
        <v>theater</v>
      </c>
      <c r="R1682" t="str">
        <f>RIGHT(N1682, LEN(N1682) - (SEARCH("/",N1682,1)))</f>
        <v>plays</v>
      </c>
      <c r="S1682" s="12">
        <f>(((J1682/60)/60)/24)+DATE(1970,1,1)+(-5/24)</f>
        <v>41964.507986111108</v>
      </c>
      <c r="T1682" s="12">
        <f>(((I1682/60)/60)/24)+DATE(1970,1,1)+(-5/24)</f>
        <v>41994.507986111108</v>
      </c>
    </row>
    <row r="1683" spans="1:20" ht="48" x14ac:dyDescent="0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>E1683/D1683*100</f>
        <v>124.84324324324325</v>
      </c>
      <c r="P1683" s="8">
        <v>69.266666670000006</v>
      </c>
      <c r="Q1683" t="str">
        <f>LEFT(N1683,(SEARCH("/",N1683,1)-1))</f>
        <v>photography</v>
      </c>
      <c r="R1683" t="str">
        <f>RIGHT(N1683, LEN(N1683) - (SEARCH("/",N1683,1)))</f>
        <v>photobooks</v>
      </c>
      <c r="S1683" s="12">
        <f>(((J1683/60)/60)/24)+DATE(1970,1,1)+(-5/24)</f>
        <v>41964.543009259258</v>
      </c>
      <c r="T1683" s="12">
        <f>(((I1683/60)/60)/24)+DATE(1970,1,1)+(-5/24)</f>
        <v>41995.791666666664</v>
      </c>
    </row>
    <row r="1684" spans="1:20" ht="48" x14ac:dyDescent="0.2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>E1684/D1684*100</f>
        <v>5.65</v>
      </c>
      <c r="P1684" s="8">
        <v>69.266666670000006</v>
      </c>
      <c r="Q1684" t="str">
        <f>LEFT(N1684,(SEARCH("/",N1684,1)-1))</f>
        <v>food</v>
      </c>
      <c r="R1684" t="str">
        <f>RIGHT(N1684, LEN(N1684) - (SEARCH("/",N1684,1)))</f>
        <v>food trucks</v>
      </c>
      <c r="S1684" s="12">
        <f>(((J1684/60)/60)/24)+DATE(1970,1,1)+(-5/24)</f>
        <v>41964.636111111111</v>
      </c>
      <c r="T1684" s="12">
        <f>(((I1684/60)/60)/24)+DATE(1970,1,1)+(-5/24)</f>
        <v>41998.636111111111</v>
      </c>
    </row>
    <row r="1685" spans="1:20" ht="48" x14ac:dyDescent="0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>E1685/D1685*100</f>
        <v>407.76923076923077</v>
      </c>
      <c r="P1685" s="8">
        <v>69.266666670000006</v>
      </c>
      <c r="Q1685" t="str">
        <f>LEFT(N1685,(SEARCH("/",N1685,1)-1))</f>
        <v>games</v>
      </c>
      <c r="R1685" t="str">
        <f>RIGHT(N1685, LEN(N1685) - (SEARCH("/",N1685,1)))</f>
        <v>tabletop games</v>
      </c>
      <c r="S1685" s="12">
        <f>(((J1685/60)/60)/24)+DATE(1970,1,1)+(-5/24)</f>
        <v>41965.408321759263</v>
      </c>
      <c r="T1685" s="12">
        <f>(((I1685/60)/60)/24)+DATE(1970,1,1)+(-5/24)</f>
        <v>41995.408321759263</v>
      </c>
    </row>
    <row r="1686" spans="1:20" ht="48" x14ac:dyDescent="0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>E1686/D1686*100</f>
        <v>0.91999999999999993</v>
      </c>
      <c r="P1686" s="8">
        <v>69.266666670000006</v>
      </c>
      <c r="Q1686" t="str">
        <f>LEFT(N1686,(SEARCH("/",N1686,1)-1))</f>
        <v>film &amp; video</v>
      </c>
      <c r="R1686" t="str">
        <f>RIGHT(N1686, LEN(N1686) - (SEARCH("/",N1686,1)))</f>
        <v>science fiction</v>
      </c>
      <c r="S1686" s="12">
        <f>(((J1686/60)/60)/24)+DATE(1970,1,1)+(-5/24)</f>
        <v>41967.963773148142</v>
      </c>
      <c r="T1686" s="12">
        <f>(((I1686/60)/60)/24)+DATE(1970,1,1)+(-5/24)</f>
        <v>41998.124999999993</v>
      </c>
    </row>
    <row r="1687" spans="1:20" ht="48" x14ac:dyDescent="0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>E1687/D1687*100</f>
        <v>0</v>
      </c>
      <c r="P1687" s="8">
        <v>69.266666670000006</v>
      </c>
      <c r="Q1687" t="str">
        <f>LEFT(N1687,(SEARCH("/",N1687,1)-1))</f>
        <v>technology</v>
      </c>
      <c r="R1687" t="str">
        <f>RIGHT(N1687, LEN(N1687) - (SEARCH("/",N1687,1)))</f>
        <v>web</v>
      </c>
      <c r="S1687" s="12">
        <f>(((J1687/60)/60)/24)+DATE(1970,1,1)+(-5/24)</f>
        <v>41968.053981481477</v>
      </c>
      <c r="T1687" s="12">
        <f>(((I1687/60)/60)/24)+DATE(1970,1,1)+(-5/24)</f>
        <v>42008.053981481477</v>
      </c>
    </row>
    <row r="1688" spans="1:20" ht="32" x14ac:dyDescent="0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>E1688/D1688*100</f>
        <v>15.411764705882353</v>
      </c>
      <c r="P1688" s="8">
        <v>69.266666670000006</v>
      </c>
      <c r="Q1688" t="str">
        <f>LEFT(N1688,(SEARCH("/",N1688,1)-1))</f>
        <v>theater</v>
      </c>
      <c r="R1688" t="str">
        <f>RIGHT(N1688, LEN(N1688) - (SEARCH("/",N1688,1)))</f>
        <v>plays</v>
      </c>
      <c r="S1688" s="12">
        <f>(((J1688/60)/60)/24)+DATE(1970,1,1)+(-5/24)</f>
        <v>41968.469131944446</v>
      </c>
      <c r="T1688" s="12">
        <f>(((I1688/60)/60)/24)+DATE(1970,1,1)+(-5/24)</f>
        <v>42028.291666666664</v>
      </c>
    </row>
    <row r="1689" spans="1:20" ht="48" x14ac:dyDescent="0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>E1689/D1689*100</f>
        <v>380.52499999999998</v>
      </c>
      <c r="P1689" s="8">
        <v>69.266666670000006</v>
      </c>
      <c r="Q1689" t="str">
        <f>LEFT(N1689,(SEARCH("/",N1689,1)-1))</f>
        <v>games</v>
      </c>
      <c r="R1689" t="str">
        <f>RIGHT(N1689, LEN(N1689) - (SEARCH("/",N1689,1)))</f>
        <v>tabletop games</v>
      </c>
      <c r="S1689" s="12">
        <f>(((J1689/60)/60)/24)+DATE(1970,1,1)+(-5/24)</f>
        <v>41968.621493055551</v>
      </c>
      <c r="T1689" s="12">
        <f>(((I1689/60)/60)/24)+DATE(1970,1,1)+(-5/24)</f>
        <v>41993.833333333336</v>
      </c>
    </row>
    <row r="1690" spans="1:20" ht="32" x14ac:dyDescent="0.2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>E1690/D1690*100</f>
        <v>1.4583333333333333</v>
      </c>
      <c r="P1690" s="8">
        <v>69.266666670000006</v>
      </c>
      <c r="Q1690" t="str">
        <f>LEFT(N1690,(SEARCH("/",N1690,1)-1))</f>
        <v>technology</v>
      </c>
      <c r="R1690" t="str">
        <f>RIGHT(N1690, LEN(N1690) - (SEARCH("/",N1690,1)))</f>
        <v>web</v>
      </c>
      <c r="S1690" s="12">
        <f>(((J1690/60)/60)/24)+DATE(1970,1,1)+(-5/24)</f>
        <v>41968.643784722219</v>
      </c>
      <c r="T1690" s="12">
        <f>(((I1690/60)/60)/24)+DATE(1970,1,1)+(-5/24)</f>
        <v>41998.643784722219</v>
      </c>
    </row>
    <row r="1691" spans="1:20" ht="48" x14ac:dyDescent="0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>E1691/D1691*100</f>
        <v>59.657142857142851</v>
      </c>
      <c r="P1691" s="8">
        <v>69.266666670000006</v>
      </c>
      <c r="Q1691" t="str">
        <f>LEFT(N1691,(SEARCH("/",N1691,1)-1))</f>
        <v>theater</v>
      </c>
      <c r="R1691" t="str">
        <f>RIGHT(N1691, LEN(N1691) - (SEARCH("/",N1691,1)))</f>
        <v>musical</v>
      </c>
      <c r="S1691" s="12">
        <f>(((J1691/60)/60)/24)+DATE(1970,1,1)+(-5/24)</f>
        <v>41968.73065972222</v>
      </c>
      <c r="T1691" s="12">
        <f>(((I1691/60)/60)/24)+DATE(1970,1,1)+(-5/24)</f>
        <v>41989.73065972222</v>
      </c>
    </row>
    <row r="1692" spans="1:20" ht="48" x14ac:dyDescent="0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>E1692/D1692*100</f>
        <v>104.60000000000001</v>
      </c>
      <c r="P1692" s="8">
        <v>69.266666670000006</v>
      </c>
      <c r="Q1692" t="str">
        <f>LEFT(N1692,(SEARCH("/",N1692,1)-1))</f>
        <v>theater</v>
      </c>
      <c r="R1692" t="str">
        <f>RIGHT(N1692, LEN(N1692) - (SEARCH("/",N1692,1)))</f>
        <v>plays</v>
      </c>
      <c r="S1692" s="12">
        <f>(((J1692/60)/60)/24)+DATE(1970,1,1)+(-5/24)</f>
        <v>41968.991423611107</v>
      </c>
      <c r="T1692" s="12">
        <f>(((I1692/60)/60)/24)+DATE(1970,1,1)+(-5/24)</f>
        <v>42004.999999999993</v>
      </c>
    </row>
    <row r="1693" spans="1:20" ht="32" x14ac:dyDescent="0.2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>E1693/D1693*100</f>
        <v>0</v>
      </c>
      <c r="P1693" s="8">
        <v>69.266666670000006</v>
      </c>
      <c r="Q1693" t="str">
        <f>LEFT(N1693,(SEARCH("/",N1693,1)-1))</f>
        <v>film &amp; video</v>
      </c>
      <c r="R1693" t="str">
        <f>RIGHT(N1693, LEN(N1693) - (SEARCH("/",N1693,1)))</f>
        <v>science fiction</v>
      </c>
      <c r="S1693" s="12">
        <f>(((J1693/60)/60)/24)+DATE(1970,1,1)+(-5/24)</f>
        <v>41969.559490740743</v>
      </c>
      <c r="T1693" s="12">
        <f>(((I1693/60)/60)/24)+DATE(1970,1,1)+(-5/24)</f>
        <v>42012.554166666661</v>
      </c>
    </row>
    <row r="1694" spans="1:20" ht="48" x14ac:dyDescent="0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>E1694/D1694*100</f>
        <v>1.4000000000000001</v>
      </c>
      <c r="P1694" s="8">
        <v>69.266666670000006</v>
      </c>
      <c r="Q1694" t="str">
        <f>LEFT(N1694,(SEARCH("/",N1694,1)-1))</f>
        <v>technology</v>
      </c>
      <c r="R1694" t="str">
        <f>RIGHT(N1694, LEN(N1694) - (SEARCH("/",N1694,1)))</f>
        <v>web</v>
      </c>
      <c r="S1694" s="12">
        <f>(((J1694/60)/60)/24)+DATE(1970,1,1)+(-5/24)</f>
        <v>41969.64975694444</v>
      </c>
      <c r="T1694" s="12">
        <f>(((I1694/60)/60)/24)+DATE(1970,1,1)+(-5/24)</f>
        <v>41999.64975694444</v>
      </c>
    </row>
    <row r="1695" spans="1:20" ht="32" x14ac:dyDescent="0.2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>E1695/D1695*100</f>
        <v>0.3</v>
      </c>
      <c r="P1695" s="8">
        <v>69.266666670000006</v>
      </c>
      <c r="Q1695" t="str">
        <f>LEFT(N1695,(SEARCH("/",N1695,1)-1))</f>
        <v>theater</v>
      </c>
      <c r="R1695" t="str">
        <f>RIGHT(N1695, LEN(N1695) - (SEARCH("/",N1695,1)))</f>
        <v>plays</v>
      </c>
      <c r="S1695" s="12">
        <f>(((J1695/60)/60)/24)+DATE(1970,1,1)+(-5/24)</f>
        <v>41969.876712962963</v>
      </c>
      <c r="T1695" s="12">
        <f>(((I1695/60)/60)/24)+DATE(1970,1,1)+(-5/24)</f>
        <v>41999.876712962963</v>
      </c>
    </row>
    <row r="1696" spans="1:20" ht="16" x14ac:dyDescent="0.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>E1696/D1696*100</f>
        <v>11.943</v>
      </c>
      <c r="P1696" s="8">
        <v>69.266666670000006</v>
      </c>
      <c r="Q1696" t="str">
        <f>LEFT(N1696,(SEARCH("/",N1696,1)-1))</f>
        <v>film &amp; video</v>
      </c>
      <c r="R1696" t="str">
        <f>RIGHT(N1696, LEN(N1696) - (SEARCH("/",N1696,1)))</f>
        <v>drama</v>
      </c>
      <c r="S1696" s="12">
        <f>(((J1696/60)/60)/24)+DATE(1970,1,1)+(-5/24)</f>
        <v>41970.432280092595</v>
      </c>
      <c r="T1696" s="12">
        <f>(((I1696/60)/60)/24)+DATE(1970,1,1)+(-5/24)</f>
        <v>42001.432280092595</v>
      </c>
    </row>
    <row r="1697" spans="1:20" ht="48" x14ac:dyDescent="0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>E1697/D1697*100</f>
        <v>102.1</v>
      </c>
      <c r="P1697" s="8">
        <v>69.266666670000006</v>
      </c>
      <c r="Q1697" t="str">
        <f>LEFT(N1697,(SEARCH("/",N1697,1)-1))</f>
        <v>theater</v>
      </c>
      <c r="R1697" t="str">
        <f>RIGHT(N1697, LEN(N1697) - (SEARCH("/",N1697,1)))</f>
        <v>plays</v>
      </c>
      <c r="S1697" s="12">
        <f>(((J1697/60)/60)/24)+DATE(1970,1,1)+(-5/24)</f>
        <v>41970.793819444443</v>
      </c>
      <c r="T1697" s="12">
        <f>(((I1697/60)/60)/24)+DATE(1970,1,1)+(-5/24)</f>
        <v>42003.791666666664</v>
      </c>
    </row>
    <row r="1698" spans="1:20" ht="48" x14ac:dyDescent="0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>E1698/D1698*100</f>
        <v>141.85714285714286</v>
      </c>
      <c r="P1698" s="8">
        <v>69.266666670000006</v>
      </c>
      <c r="Q1698" t="str">
        <f>LEFT(N1698,(SEARCH("/",N1698,1)-1))</f>
        <v>film &amp; video</v>
      </c>
      <c r="R1698" t="str">
        <f>RIGHT(N1698, LEN(N1698) - (SEARCH("/",N1698,1)))</f>
        <v>television</v>
      </c>
      <c r="S1698" s="12">
        <f>(((J1698/60)/60)/24)+DATE(1970,1,1)+(-5/24)</f>
        <v>41971.430856481478</v>
      </c>
      <c r="T1698" s="12">
        <f>(((I1698/60)/60)/24)+DATE(1970,1,1)+(-5/24)</f>
        <v>42001.430856481478</v>
      </c>
    </row>
    <row r="1699" spans="1:20" ht="48" x14ac:dyDescent="0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>E1699/D1699*100</f>
        <v>27.650000000000002</v>
      </c>
      <c r="P1699" s="8">
        <v>69.266666670000006</v>
      </c>
      <c r="Q1699" t="str">
        <f>LEFT(N1699,(SEARCH("/",N1699,1)-1))</f>
        <v>technology</v>
      </c>
      <c r="R1699" t="str">
        <f>RIGHT(N1699, LEN(N1699) - (SEARCH("/",N1699,1)))</f>
        <v>wearables</v>
      </c>
      <c r="S1699" s="12">
        <f>(((J1699/60)/60)/24)+DATE(1970,1,1)+(-5/24)</f>
        <v>41971.658240740733</v>
      </c>
      <c r="T1699" s="12">
        <f>(((I1699/60)/60)/24)+DATE(1970,1,1)+(-5/24)</f>
        <v>42016.658240740733</v>
      </c>
    </row>
    <row r="1700" spans="1:20" ht="48" x14ac:dyDescent="0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>E1700/D1700*100</f>
        <v>0</v>
      </c>
      <c r="P1700" s="8">
        <v>69.266666670000006</v>
      </c>
      <c r="Q1700" t="str">
        <f>LEFT(N1700,(SEARCH("/",N1700,1)-1))</f>
        <v>food</v>
      </c>
      <c r="R1700" t="str">
        <f>RIGHT(N1700, LEN(N1700) - (SEARCH("/",N1700,1)))</f>
        <v>restaurants</v>
      </c>
      <c r="S1700" s="12">
        <f>(((J1700/60)/60)/24)+DATE(1970,1,1)+(-5/24)</f>
        <v>41971.668530092589</v>
      </c>
      <c r="T1700" s="12">
        <f>(((I1700/60)/60)/24)+DATE(1970,1,1)+(-5/24)</f>
        <v>41986.668530092589</v>
      </c>
    </row>
    <row r="1701" spans="1:20" ht="48" x14ac:dyDescent="0.2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>E1701/D1701*100</f>
        <v>100</v>
      </c>
      <c r="P1701" s="8">
        <v>69.266666670000006</v>
      </c>
      <c r="Q1701" t="str">
        <f>LEFT(N1701,(SEARCH("/",N1701,1)-1))</f>
        <v>theater</v>
      </c>
      <c r="R1701" t="str">
        <f>RIGHT(N1701, LEN(N1701) - (SEARCH("/",N1701,1)))</f>
        <v>plays</v>
      </c>
      <c r="S1701" s="12">
        <f>(((J1701/60)/60)/24)+DATE(1970,1,1)+(-5/24)</f>
        <v>41971.672743055555</v>
      </c>
      <c r="T1701" s="12">
        <f>(((I1701/60)/60)/24)+DATE(1970,1,1)+(-5/24)</f>
        <v>41996.672743055555</v>
      </c>
    </row>
    <row r="1702" spans="1:20" ht="32" x14ac:dyDescent="0.2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>E1702/D1702*100</f>
        <v>3.5666666666666664</v>
      </c>
      <c r="P1702" s="8">
        <v>69.266666670000006</v>
      </c>
      <c r="Q1702" t="str">
        <f>LEFT(N1702,(SEARCH("/",N1702,1)-1))</f>
        <v>photography</v>
      </c>
      <c r="R1702" t="str">
        <f>RIGHT(N1702, LEN(N1702) - (SEARCH("/",N1702,1)))</f>
        <v>photobooks</v>
      </c>
      <c r="S1702" s="12">
        <f>(((J1702/60)/60)/24)+DATE(1970,1,1)+(-5/24)</f>
        <v>41973.532002314816</v>
      </c>
      <c r="T1702" s="12">
        <f>(((I1702/60)/60)/24)+DATE(1970,1,1)+(-5/24)</f>
        <v>42033.532002314816</v>
      </c>
    </row>
    <row r="1703" spans="1:20" ht="48" x14ac:dyDescent="0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>E1703/D1703*100</f>
        <v>29.84</v>
      </c>
      <c r="P1703" s="8">
        <v>69.266666670000006</v>
      </c>
      <c r="Q1703" t="str">
        <f>LEFT(N1703,(SEARCH("/",N1703,1)-1))</f>
        <v>film &amp; video</v>
      </c>
      <c r="R1703" t="str">
        <f>RIGHT(N1703, LEN(N1703) - (SEARCH("/",N1703,1)))</f>
        <v>drama</v>
      </c>
      <c r="S1703" s="12">
        <f>(((J1703/60)/60)/24)+DATE(1970,1,1)+(-5/24)</f>
        <v>41973.639629629623</v>
      </c>
      <c r="T1703" s="12">
        <f>(((I1703/60)/60)/24)+DATE(1970,1,1)+(-5/24)</f>
        <v>42033.639629629623</v>
      </c>
    </row>
    <row r="1704" spans="1:20" ht="48" x14ac:dyDescent="0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>E1704/D1704*100</f>
        <v>21.628</v>
      </c>
      <c r="P1704" s="8">
        <v>69.266666670000006</v>
      </c>
      <c r="Q1704" t="str">
        <f>LEFT(N1704,(SEARCH("/",N1704,1)-1))</f>
        <v>technology</v>
      </c>
      <c r="R1704" t="str">
        <f>RIGHT(N1704, LEN(N1704) - (SEARCH("/",N1704,1)))</f>
        <v>wearables</v>
      </c>
      <c r="S1704" s="12">
        <f>(((J1704/60)/60)/24)+DATE(1970,1,1)+(-5/24)</f>
        <v>41974.011157407404</v>
      </c>
      <c r="T1704" s="12">
        <f>(((I1704/60)/60)/24)+DATE(1970,1,1)+(-5/24)</f>
        <v>42004.999305555553</v>
      </c>
    </row>
    <row r="1705" spans="1:20" ht="48" x14ac:dyDescent="0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>E1705/D1705*100</f>
        <v>1.3333333333333334E-2</v>
      </c>
      <c r="P1705" s="8">
        <v>69.266666670000006</v>
      </c>
      <c r="Q1705" t="str">
        <f>LEFT(N1705,(SEARCH("/",N1705,1)-1))</f>
        <v>food</v>
      </c>
      <c r="R1705" t="str">
        <f>RIGHT(N1705, LEN(N1705) - (SEARCH("/",N1705,1)))</f>
        <v>food trucks</v>
      </c>
      <c r="S1705" s="12">
        <f>(((J1705/60)/60)/24)+DATE(1970,1,1)+(-5/24)</f>
        <v>41974.496412037035</v>
      </c>
      <c r="T1705" s="12">
        <f>(((I1705/60)/60)/24)+DATE(1970,1,1)+(-5/24)</f>
        <v>42004.496412037035</v>
      </c>
    </row>
    <row r="1706" spans="1:20" ht="48" x14ac:dyDescent="0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>E1706/D1706*100</f>
        <v>3.3333333333333333E-2</v>
      </c>
      <c r="P1706" s="8">
        <v>69.266666670000006</v>
      </c>
      <c r="Q1706" t="str">
        <f>LEFT(N1706,(SEARCH("/",N1706,1)-1))</f>
        <v>photography</v>
      </c>
      <c r="R1706" t="str">
        <f>RIGHT(N1706, LEN(N1706) - (SEARCH("/",N1706,1)))</f>
        <v>nature</v>
      </c>
      <c r="S1706" s="12">
        <f>(((J1706/60)/60)/24)+DATE(1970,1,1)+(-5/24)</f>
        <v>41974.503912037035</v>
      </c>
      <c r="T1706" s="12">
        <f>(((I1706/60)/60)/24)+DATE(1970,1,1)+(-5/24)</f>
        <v>42004.503912037035</v>
      </c>
    </row>
    <row r="1707" spans="1:20" ht="48" x14ac:dyDescent="0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>E1707/D1707*100</f>
        <v>4.67</v>
      </c>
      <c r="P1707" s="8">
        <v>69.266666670000006</v>
      </c>
      <c r="Q1707" t="str">
        <f>LEFT(N1707,(SEARCH("/",N1707,1)-1))</f>
        <v>theater</v>
      </c>
      <c r="R1707" t="str">
        <f>RIGHT(N1707, LEN(N1707) - (SEARCH("/",N1707,1)))</f>
        <v>plays</v>
      </c>
      <c r="S1707" s="12">
        <f>(((J1707/60)/60)/24)+DATE(1970,1,1)+(-5/24)</f>
        <v>41974.530243055553</v>
      </c>
      <c r="T1707" s="12">
        <f>(((I1707/60)/60)/24)+DATE(1970,1,1)+(-5/24)</f>
        <v>41994.530243055553</v>
      </c>
    </row>
    <row r="1708" spans="1:20" ht="48" x14ac:dyDescent="0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>E1708/D1708*100</f>
        <v>130.55555555555557</v>
      </c>
      <c r="P1708" s="8">
        <v>69.266666670000006</v>
      </c>
      <c r="Q1708" t="str">
        <f>LEFT(N1708,(SEARCH("/",N1708,1)-1))</f>
        <v>theater</v>
      </c>
      <c r="R1708" t="str">
        <f>RIGHT(N1708, LEN(N1708) - (SEARCH("/",N1708,1)))</f>
        <v>plays</v>
      </c>
      <c r="S1708" s="12">
        <f>(((J1708/60)/60)/24)+DATE(1970,1,1)+(-5/24)</f>
        <v>41974.534814814811</v>
      </c>
      <c r="T1708" s="12">
        <f>(((I1708/60)/60)/24)+DATE(1970,1,1)+(-5/24)</f>
        <v>42004.534814814811</v>
      </c>
    </row>
    <row r="1709" spans="1:20" ht="48" x14ac:dyDescent="0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>E1709/D1709*100</f>
        <v>1.1299999999999999</v>
      </c>
      <c r="P1709" s="8">
        <v>69.266666670000006</v>
      </c>
      <c r="Q1709" t="str">
        <f>LEFT(N1709,(SEARCH("/",N1709,1)-1))</f>
        <v>technology</v>
      </c>
      <c r="R1709" t="str">
        <f>RIGHT(N1709, LEN(N1709) - (SEARCH("/",N1709,1)))</f>
        <v>wearables</v>
      </c>
      <c r="S1709" s="12">
        <f>(((J1709/60)/60)/24)+DATE(1970,1,1)+(-5/24)</f>
        <v>41974.583657407398</v>
      </c>
      <c r="T1709" s="12">
        <f>(((I1709/60)/60)/24)+DATE(1970,1,1)+(-5/24)</f>
        <v>42019.583657407398</v>
      </c>
    </row>
    <row r="1710" spans="1:20" ht="48" x14ac:dyDescent="0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>E1710/D1710*100</f>
        <v>110.63333333333334</v>
      </c>
      <c r="P1710" s="8">
        <v>69.266666670000006</v>
      </c>
      <c r="Q1710" t="str">
        <f>LEFT(N1710,(SEARCH("/",N1710,1)-1))</f>
        <v>theater</v>
      </c>
      <c r="R1710" t="str">
        <f>RIGHT(N1710, LEN(N1710) - (SEARCH("/",N1710,1)))</f>
        <v>plays</v>
      </c>
      <c r="S1710" s="12">
        <f>(((J1710/60)/60)/24)+DATE(1970,1,1)+(-5/24)</f>
        <v>41974.690266203703</v>
      </c>
      <c r="T1710" s="12">
        <f>(((I1710/60)/60)/24)+DATE(1970,1,1)+(-5/24)</f>
        <v>42009.643055555549</v>
      </c>
    </row>
    <row r="1711" spans="1:20" ht="48" x14ac:dyDescent="0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>E1711/D1711*100</f>
        <v>9.124454880912446E-3</v>
      </c>
      <c r="P1711" s="8">
        <v>69.266666670000006</v>
      </c>
      <c r="Q1711" t="str">
        <f>LEFT(N1711,(SEARCH("/",N1711,1)-1))</f>
        <v>games</v>
      </c>
      <c r="R1711" t="str">
        <f>RIGHT(N1711, LEN(N1711) - (SEARCH("/",N1711,1)))</f>
        <v>video games</v>
      </c>
      <c r="S1711" s="12">
        <f>(((J1711/60)/60)/24)+DATE(1970,1,1)+(-5/24)</f>
        <v>41974.702754629623</v>
      </c>
      <c r="T1711" s="12">
        <f>(((I1711/60)/60)/24)+DATE(1970,1,1)+(-5/24)</f>
        <v>42014.124305555553</v>
      </c>
    </row>
    <row r="1712" spans="1:20" ht="32" x14ac:dyDescent="0.2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>E1712/D1712*100</f>
        <v>3.8</v>
      </c>
      <c r="P1712" s="8">
        <v>69.266666670000006</v>
      </c>
      <c r="Q1712" t="str">
        <f>LEFT(N1712,(SEARCH("/",N1712,1)-1))</f>
        <v>theater</v>
      </c>
      <c r="R1712" t="str">
        <f>RIGHT(N1712, LEN(N1712) - (SEARCH("/",N1712,1)))</f>
        <v>plays</v>
      </c>
      <c r="S1712" s="12">
        <f>(((J1712/60)/60)/24)+DATE(1970,1,1)+(-5/24)</f>
        <v>41974.916006944441</v>
      </c>
      <c r="T1712" s="12">
        <f>(((I1712/60)/60)/24)+DATE(1970,1,1)+(-5/24)</f>
        <v>42004.916006944441</v>
      </c>
    </row>
    <row r="1713" spans="1:20" ht="32" x14ac:dyDescent="0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>E1713/D1713*100</f>
        <v>120.35</v>
      </c>
      <c r="P1713" s="8">
        <v>69.266666670000006</v>
      </c>
      <c r="Q1713" t="str">
        <f>LEFT(N1713,(SEARCH("/",N1713,1)-1))</f>
        <v>technology</v>
      </c>
      <c r="R1713" t="str">
        <f>RIGHT(N1713, LEN(N1713) - (SEARCH("/",N1713,1)))</f>
        <v>hardware</v>
      </c>
      <c r="S1713" s="12">
        <f>(((J1713/60)/60)/24)+DATE(1970,1,1)+(-5/24)</f>
        <v>41975.120983796289</v>
      </c>
      <c r="T1713" s="12">
        <f>(((I1713/60)/60)/24)+DATE(1970,1,1)+(-5/24)</f>
        <v>42012.833333333336</v>
      </c>
    </row>
    <row r="1714" spans="1:20" ht="48" x14ac:dyDescent="0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>E1714/D1714*100</f>
        <v>6.25E-2</v>
      </c>
      <c r="P1714" s="8">
        <v>69.266666670000006</v>
      </c>
      <c r="Q1714" t="str">
        <f>LEFT(N1714,(SEARCH("/",N1714,1)-1))</f>
        <v>games</v>
      </c>
      <c r="R1714" t="str">
        <f>RIGHT(N1714, LEN(N1714) - (SEARCH("/",N1714,1)))</f>
        <v>mobile games</v>
      </c>
      <c r="S1714" s="12">
        <f>(((J1714/60)/60)/24)+DATE(1970,1,1)+(-5/24)</f>
        <v>41975.139189814807</v>
      </c>
      <c r="T1714" s="12">
        <f>(((I1714/60)/60)/24)+DATE(1970,1,1)+(-5/24)</f>
        <v>42005.139189814807</v>
      </c>
    </row>
    <row r="1715" spans="1:20" ht="48" x14ac:dyDescent="0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>E1715/D1715*100</f>
        <v>10.7</v>
      </c>
      <c r="P1715" s="8">
        <v>69.266666670000006</v>
      </c>
      <c r="Q1715" t="str">
        <f>LEFT(N1715,(SEARCH("/",N1715,1)-1))</f>
        <v>theater</v>
      </c>
      <c r="R1715" t="str">
        <f>RIGHT(N1715, LEN(N1715) - (SEARCH("/",N1715,1)))</f>
        <v>plays</v>
      </c>
      <c r="S1715" s="12">
        <f>(((J1715/60)/60)/24)+DATE(1970,1,1)+(-5/24)</f>
        <v>41975.434641203705</v>
      </c>
      <c r="T1715" s="12">
        <f>(((I1715/60)/60)/24)+DATE(1970,1,1)+(-5/24)</f>
        <v>42035.434641203705</v>
      </c>
    </row>
    <row r="1716" spans="1:20" ht="48" x14ac:dyDescent="0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>E1716/D1716*100</f>
        <v>8.52</v>
      </c>
      <c r="P1716" s="8">
        <v>69.266666670000006</v>
      </c>
      <c r="Q1716" t="str">
        <f>LEFT(N1716,(SEARCH("/",N1716,1)-1))</f>
        <v>theater</v>
      </c>
      <c r="R1716" t="str">
        <f>RIGHT(N1716, LEN(N1716) - (SEARCH("/",N1716,1)))</f>
        <v>musical</v>
      </c>
      <c r="S1716" s="12">
        <f>(((J1716/60)/60)/24)+DATE(1970,1,1)+(-5/24)</f>
        <v>41975.467777777776</v>
      </c>
      <c r="T1716" s="12">
        <f>(((I1716/60)/60)/24)+DATE(1970,1,1)+(-5/24)</f>
        <v>42006.467777777776</v>
      </c>
    </row>
    <row r="1717" spans="1:20" ht="64" x14ac:dyDescent="0.2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>E1717/D1717*100</f>
        <v>30.866666666666664</v>
      </c>
      <c r="P1717" s="8">
        <v>69.266666670000006</v>
      </c>
      <c r="Q1717" t="str">
        <f>LEFT(N1717,(SEARCH("/",N1717,1)-1))</f>
        <v>theater</v>
      </c>
      <c r="R1717" t="str">
        <f>RIGHT(N1717, LEN(N1717) - (SEARCH("/",N1717,1)))</f>
        <v>musical</v>
      </c>
      <c r="S1717" s="12">
        <f>(((J1717/60)/60)/24)+DATE(1970,1,1)+(-5/24)</f>
        <v>41975.492303240739</v>
      </c>
      <c r="T1717" s="12">
        <f>(((I1717/60)/60)/24)+DATE(1970,1,1)+(-5/24)</f>
        <v>42005.492303240739</v>
      </c>
    </row>
    <row r="1718" spans="1:20" ht="48" x14ac:dyDescent="0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>E1718/D1718*100</f>
        <v>0</v>
      </c>
      <c r="P1718" s="8">
        <v>69.266666670000006</v>
      </c>
      <c r="Q1718" t="str">
        <f>LEFT(N1718,(SEARCH("/",N1718,1)-1))</f>
        <v>technology</v>
      </c>
      <c r="R1718" t="str">
        <f>RIGHT(N1718, LEN(N1718) - (SEARCH("/",N1718,1)))</f>
        <v>web</v>
      </c>
      <c r="S1718" s="12">
        <f>(((J1718/60)/60)/24)+DATE(1970,1,1)+(-5/24)</f>
        <v>41975.634189814817</v>
      </c>
      <c r="T1718" s="12">
        <f>(((I1718/60)/60)/24)+DATE(1970,1,1)+(-5/24)</f>
        <v>42005.634189814817</v>
      </c>
    </row>
    <row r="1719" spans="1:20" ht="48" x14ac:dyDescent="0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>E1719/D1719*100</f>
        <v>166.4</v>
      </c>
      <c r="P1719" s="8">
        <v>69.266666670000006</v>
      </c>
      <c r="Q1719" t="str">
        <f>LEFT(N1719,(SEARCH("/",N1719,1)-1))</f>
        <v>theater</v>
      </c>
      <c r="R1719" t="str">
        <f>RIGHT(N1719, LEN(N1719) - (SEARCH("/",N1719,1)))</f>
        <v>spaces</v>
      </c>
      <c r="S1719" s="12">
        <f>(((J1719/60)/60)/24)+DATE(1970,1,1)+(-5/24)</f>
        <v>41975.692847222213</v>
      </c>
      <c r="T1719" s="12">
        <f>(((I1719/60)/60)/24)+DATE(1970,1,1)+(-5/24)</f>
        <v>42004.681944444441</v>
      </c>
    </row>
    <row r="1720" spans="1:20" ht="48" x14ac:dyDescent="0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>E1720/D1720*100</f>
        <v>14.85</v>
      </c>
      <c r="P1720" s="8">
        <v>69.266666670000006</v>
      </c>
      <c r="Q1720" t="str">
        <f>LEFT(N1720,(SEARCH("/",N1720,1)-1))</f>
        <v>technology</v>
      </c>
      <c r="R1720" t="str">
        <f>RIGHT(N1720, LEN(N1720) - (SEARCH("/",N1720,1)))</f>
        <v>wearables</v>
      </c>
      <c r="S1720" s="12">
        <f>(((J1720/60)/60)/24)+DATE(1970,1,1)+(-5/24)</f>
        <v>41975.722268518519</v>
      </c>
      <c r="T1720" s="12">
        <f>(((I1720/60)/60)/24)+DATE(1970,1,1)+(-5/24)</f>
        <v>42005.082638888889</v>
      </c>
    </row>
    <row r="1721" spans="1:20" ht="48" x14ac:dyDescent="0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>E1721/D1721*100</f>
        <v>114.35</v>
      </c>
      <c r="P1721" s="8">
        <v>69.266666670000006</v>
      </c>
      <c r="Q1721" t="str">
        <f>LEFT(N1721,(SEARCH("/",N1721,1)-1))</f>
        <v>theater</v>
      </c>
      <c r="R1721" t="str">
        <f>RIGHT(N1721, LEN(N1721) - (SEARCH("/",N1721,1)))</f>
        <v>plays</v>
      </c>
      <c r="S1721" s="12">
        <f>(((J1721/60)/60)/24)+DATE(1970,1,1)+(-5/24)</f>
        <v>41976.123645833337</v>
      </c>
      <c r="T1721" s="12">
        <f>(((I1721/60)/60)/24)+DATE(1970,1,1)+(-5/24)</f>
        <v>42004.083333333336</v>
      </c>
    </row>
    <row r="1722" spans="1:20" ht="48" x14ac:dyDescent="0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>E1722/D1722*100</f>
        <v>0</v>
      </c>
      <c r="P1722" s="8">
        <v>69.266666670000006</v>
      </c>
      <c r="Q1722" t="str">
        <f>LEFT(N1722,(SEARCH("/",N1722,1)-1))</f>
        <v>technology</v>
      </c>
      <c r="R1722" t="str">
        <f>RIGHT(N1722, LEN(N1722) - (SEARCH("/",N1722,1)))</f>
        <v>web</v>
      </c>
      <c r="S1722" s="12">
        <f>(((J1722/60)/60)/24)+DATE(1970,1,1)+(-5/24)</f>
        <v>41976.676574074074</v>
      </c>
      <c r="T1722" s="12">
        <f>(((I1722/60)/60)/24)+DATE(1970,1,1)+(-5/24)</f>
        <v>42006.676574074074</v>
      </c>
    </row>
    <row r="1723" spans="1:20" ht="48" x14ac:dyDescent="0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>E1723/D1723*100</f>
        <v>1.4749999999999999</v>
      </c>
      <c r="P1723" s="8">
        <v>69.266666670000006</v>
      </c>
      <c r="Q1723" t="str">
        <f>LEFT(N1723,(SEARCH("/",N1723,1)-1))</f>
        <v>theater</v>
      </c>
      <c r="R1723" t="str">
        <f>RIGHT(N1723, LEN(N1723) - (SEARCH("/",N1723,1)))</f>
        <v>plays</v>
      </c>
      <c r="S1723" s="12">
        <f>(((J1723/60)/60)/24)+DATE(1970,1,1)+(-5/24)</f>
        <v>41976.796643518515</v>
      </c>
      <c r="T1723" s="12">
        <f>(((I1723/60)/60)/24)+DATE(1970,1,1)+(-5/24)</f>
        <v>42008.768055555549</v>
      </c>
    </row>
    <row r="1724" spans="1:20" ht="48" x14ac:dyDescent="0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>E1724/D1724*100</f>
        <v>5.8500000000000005</v>
      </c>
      <c r="P1724" s="8">
        <v>69.266666670000006</v>
      </c>
      <c r="Q1724" t="str">
        <f>LEFT(N1724,(SEARCH("/",N1724,1)-1))</f>
        <v>technology</v>
      </c>
      <c r="R1724" t="str">
        <f>RIGHT(N1724, LEN(N1724) - (SEARCH("/",N1724,1)))</f>
        <v>wearables</v>
      </c>
      <c r="S1724" s="12">
        <f>(((J1724/60)/60)/24)+DATE(1970,1,1)+(-5/24)</f>
        <v>41976.83185185185</v>
      </c>
      <c r="T1724" s="12">
        <f>(((I1724/60)/60)/24)+DATE(1970,1,1)+(-5/24)</f>
        <v>41985.09097222222</v>
      </c>
    </row>
    <row r="1725" spans="1:20" ht="32" x14ac:dyDescent="0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>E1725/D1725*100</f>
        <v>3.2499999999999999E-3</v>
      </c>
      <c r="P1725" s="8">
        <v>69.266666670000006</v>
      </c>
      <c r="Q1725" t="str">
        <f>LEFT(N1725,(SEARCH("/",N1725,1)-1))</f>
        <v>theater</v>
      </c>
      <c r="R1725" t="str">
        <f>RIGHT(N1725, LEN(N1725) - (SEARCH("/",N1725,1)))</f>
        <v>spaces</v>
      </c>
      <c r="S1725" s="12">
        <f>(((J1725/60)/60)/24)+DATE(1970,1,1)+(-5/24)</f>
        <v>41977.571770833332</v>
      </c>
      <c r="T1725" s="12">
        <f>(((I1725/60)/60)/24)+DATE(1970,1,1)+(-5/24)</f>
        <v>42037.571770833332</v>
      </c>
    </row>
    <row r="1726" spans="1:20" ht="48" x14ac:dyDescent="0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>E1726/D1726*100</f>
        <v>100.25</v>
      </c>
      <c r="P1726" s="8">
        <v>69.266666670000006</v>
      </c>
      <c r="Q1726" t="str">
        <f>LEFT(N1726,(SEARCH("/",N1726,1)-1))</f>
        <v>music</v>
      </c>
      <c r="R1726" t="str">
        <f>RIGHT(N1726, LEN(N1726) - (SEARCH("/",N1726,1)))</f>
        <v>classical music</v>
      </c>
      <c r="S1726" s="12">
        <f>(((J1726/60)/60)/24)+DATE(1970,1,1)+(-5/24)</f>
        <v>41977.693888888891</v>
      </c>
      <c r="T1726" s="12">
        <f>(((I1726/60)/60)/24)+DATE(1970,1,1)+(-5/24)</f>
        <v>42037.693888888891</v>
      </c>
    </row>
    <row r="1727" spans="1:20" ht="48" x14ac:dyDescent="0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>E1727/D1727*100</f>
        <v>15.214285714285714</v>
      </c>
      <c r="P1727" s="8">
        <v>69.266666670000006</v>
      </c>
      <c r="Q1727" t="str">
        <f>LEFT(N1727,(SEARCH("/",N1727,1)-1))</f>
        <v>film &amp; video</v>
      </c>
      <c r="R1727" t="str">
        <f>RIGHT(N1727, LEN(N1727) - (SEARCH("/",N1727,1)))</f>
        <v>drama</v>
      </c>
      <c r="S1727" s="12">
        <f>(((J1727/60)/60)/24)+DATE(1970,1,1)+(-5/24)</f>
        <v>41977.988865740735</v>
      </c>
      <c r="T1727" s="12">
        <f>(((I1727/60)/60)/24)+DATE(1970,1,1)+(-5/24)</f>
        <v>42007.988865740735</v>
      </c>
    </row>
    <row r="1728" spans="1:20" ht="48" x14ac:dyDescent="0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>E1728/D1728*100</f>
        <v>6.2566666666666677</v>
      </c>
      <c r="P1728" s="8">
        <v>69.266666670000006</v>
      </c>
      <c r="Q1728" t="str">
        <f>LEFT(N1728,(SEARCH("/",N1728,1)-1))</f>
        <v>photography</v>
      </c>
      <c r="R1728" t="str">
        <f>RIGHT(N1728, LEN(N1728) - (SEARCH("/",N1728,1)))</f>
        <v>photobooks</v>
      </c>
      <c r="S1728" s="12">
        <f>(((J1728/60)/60)/24)+DATE(1970,1,1)+(-5/24)</f>
        <v>41978.552060185182</v>
      </c>
      <c r="T1728" s="12">
        <f>(((I1728/60)/60)/24)+DATE(1970,1,1)+(-5/24)</f>
        <v>42023.552060185182</v>
      </c>
    </row>
    <row r="1729" spans="1:20" ht="48" x14ac:dyDescent="0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>E1729/D1729*100</f>
        <v>0</v>
      </c>
      <c r="P1729" s="8">
        <v>69.266666670000006</v>
      </c>
      <c r="Q1729" t="str">
        <f>LEFT(N1729,(SEARCH("/",N1729,1)-1))</f>
        <v>technology</v>
      </c>
      <c r="R1729" t="str">
        <f>RIGHT(N1729, LEN(N1729) - (SEARCH("/",N1729,1)))</f>
        <v>web</v>
      </c>
      <c r="S1729" s="12">
        <f>(((J1729/60)/60)/24)+DATE(1970,1,1)+(-5/24)</f>
        <v>41978.722638888888</v>
      </c>
      <c r="T1729" s="12">
        <f>(((I1729/60)/60)/24)+DATE(1970,1,1)+(-5/24)</f>
        <v>42034.818749999999</v>
      </c>
    </row>
    <row r="1730" spans="1:20" ht="48" x14ac:dyDescent="0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>E1730/D1730*100</f>
        <v>112.105</v>
      </c>
      <c r="P1730" s="8">
        <v>69.266666670000006</v>
      </c>
      <c r="Q1730" t="str">
        <f>LEFT(N1730,(SEARCH("/",N1730,1)-1))</f>
        <v>film &amp; video</v>
      </c>
      <c r="R1730" t="str">
        <f>RIGHT(N1730, LEN(N1730) - (SEARCH("/",N1730,1)))</f>
        <v>documentary</v>
      </c>
      <c r="S1730" s="12">
        <f>(((J1730/60)/60)/24)+DATE(1970,1,1)+(-5/24)</f>
        <v>41980.573460648149</v>
      </c>
      <c r="T1730" s="12">
        <f>(((I1730/60)/60)/24)+DATE(1970,1,1)+(-5/24)</f>
        <v>42010.573460648149</v>
      </c>
    </row>
    <row r="1731" spans="1:20" ht="32" x14ac:dyDescent="0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>E1731/D1731*100</f>
        <v>21.099999999999998</v>
      </c>
      <c r="P1731" s="8">
        <v>69.266666670000006</v>
      </c>
      <c r="Q1731" t="str">
        <f>LEFT(N1731,(SEARCH("/",N1731,1)-1))</f>
        <v>theater</v>
      </c>
      <c r="R1731" t="str">
        <f>RIGHT(N1731, LEN(N1731) - (SEARCH("/",N1731,1)))</f>
        <v>plays</v>
      </c>
      <c r="S1731" s="12">
        <f>(((J1731/60)/60)/24)+DATE(1970,1,1)+(-5/24)</f>
        <v>41980.859189814808</v>
      </c>
      <c r="T1731" s="12">
        <f>(((I1731/60)/60)/24)+DATE(1970,1,1)+(-5/24)</f>
        <v>42040.859189814808</v>
      </c>
    </row>
    <row r="1732" spans="1:20" ht="32" x14ac:dyDescent="0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>E1732/D1732*100</f>
        <v>0.19384615384615383</v>
      </c>
      <c r="P1732" s="8">
        <v>69.266666670000006</v>
      </c>
      <c r="Q1732" t="str">
        <f>LEFT(N1732,(SEARCH("/",N1732,1)-1))</f>
        <v>theater</v>
      </c>
      <c r="R1732" t="str">
        <f>RIGHT(N1732, LEN(N1732) - (SEARCH("/",N1732,1)))</f>
        <v>spaces</v>
      </c>
      <c r="S1732" s="12">
        <f>(((J1732/60)/60)/24)+DATE(1970,1,1)+(-5/24)</f>
        <v>41981.363969907405</v>
      </c>
      <c r="T1732" s="12">
        <f>(((I1732/60)/60)/24)+DATE(1970,1,1)+(-5/24)</f>
        <v>42012.361805555549</v>
      </c>
    </row>
    <row r="1733" spans="1:20" ht="48" x14ac:dyDescent="0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>E1733/D1733*100</f>
        <v>102.62857142857142</v>
      </c>
      <c r="P1733" s="8">
        <v>69.266666670000006</v>
      </c>
      <c r="Q1733" t="str">
        <f>LEFT(N1733,(SEARCH("/",N1733,1)-1))</f>
        <v>photography</v>
      </c>
      <c r="R1733" t="str">
        <f>RIGHT(N1733, LEN(N1733) - (SEARCH("/",N1733,1)))</f>
        <v>photobooks</v>
      </c>
      <c r="S1733" s="12">
        <f>(((J1733/60)/60)/24)+DATE(1970,1,1)+(-5/24)</f>
        <v>41981.57372685185</v>
      </c>
      <c r="T1733" s="12">
        <f>(((I1733/60)/60)/24)+DATE(1970,1,1)+(-5/24)</f>
        <v>42026.57372685185</v>
      </c>
    </row>
    <row r="1734" spans="1:20" ht="48" x14ac:dyDescent="0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>E1734/D1734*100</f>
        <v>171.76130000000001</v>
      </c>
      <c r="P1734" s="8">
        <v>69.266666670000006</v>
      </c>
      <c r="Q1734" t="str">
        <f>LEFT(N1734,(SEARCH("/",N1734,1)-1))</f>
        <v>technology</v>
      </c>
      <c r="R1734" t="str">
        <f>RIGHT(N1734, LEN(N1734) - (SEARCH("/",N1734,1)))</f>
        <v>space exploration</v>
      </c>
      <c r="S1734" s="12">
        <f>(((J1734/60)/60)/24)+DATE(1970,1,1)+(-5/24)</f>
        <v>41981.934837962959</v>
      </c>
      <c r="T1734" s="12">
        <f>(((I1734/60)/60)/24)+DATE(1970,1,1)+(-5/24)</f>
        <v>42012.934837962959</v>
      </c>
    </row>
    <row r="1735" spans="1:20" ht="48" x14ac:dyDescent="0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>E1735/D1735*100</f>
        <v>100.47999999999999</v>
      </c>
      <c r="P1735" s="8">
        <v>69.266666670000006</v>
      </c>
      <c r="Q1735" t="str">
        <f>LEFT(N1735,(SEARCH("/",N1735,1)-1))</f>
        <v>theater</v>
      </c>
      <c r="R1735" t="str">
        <f>RIGHT(N1735, LEN(N1735) - (SEARCH("/",N1735,1)))</f>
        <v>plays</v>
      </c>
      <c r="S1735" s="12">
        <f>(((J1735/60)/60)/24)+DATE(1970,1,1)+(-5/24)</f>
        <v>41982.480277777773</v>
      </c>
      <c r="T1735" s="12">
        <f>(((I1735/60)/60)/24)+DATE(1970,1,1)+(-5/24)</f>
        <v>42012.480277777773</v>
      </c>
    </row>
    <row r="1736" spans="1:20" ht="48" x14ac:dyDescent="0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>E1736/D1736*100</f>
        <v>4.004545454545454</v>
      </c>
      <c r="P1736" s="8">
        <v>69.266666670000006</v>
      </c>
      <c r="Q1736" t="str">
        <f>LEFT(N1736,(SEARCH("/",N1736,1)-1))</f>
        <v>theater</v>
      </c>
      <c r="R1736" t="str">
        <f>RIGHT(N1736, LEN(N1736) - (SEARCH("/",N1736,1)))</f>
        <v>musical</v>
      </c>
      <c r="S1736" s="12">
        <f>(((J1736/60)/60)/24)+DATE(1970,1,1)+(-5/24)</f>
        <v>41982.528738425921</v>
      </c>
      <c r="T1736" s="12">
        <f>(((I1736/60)/60)/24)+DATE(1970,1,1)+(-5/24)</f>
        <v>42014.999305555553</v>
      </c>
    </row>
    <row r="1737" spans="1:20" ht="48" x14ac:dyDescent="0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>E1737/D1737*100</f>
        <v>107.24000000000001</v>
      </c>
      <c r="P1737" s="8">
        <v>69.266666670000006</v>
      </c>
      <c r="Q1737" t="str">
        <f>LEFT(N1737,(SEARCH("/",N1737,1)-1))</f>
        <v>theater</v>
      </c>
      <c r="R1737" t="str">
        <f>RIGHT(N1737, LEN(N1737) - (SEARCH("/",N1737,1)))</f>
        <v>musical</v>
      </c>
      <c r="S1737" s="12">
        <f>(((J1737/60)/60)/24)+DATE(1970,1,1)+(-5/24)</f>
        <v>41982.565023148149</v>
      </c>
      <c r="T1737" s="12">
        <f>(((I1737/60)/60)/24)+DATE(1970,1,1)+(-5/24)</f>
        <v>42022.565023148149</v>
      </c>
    </row>
    <row r="1738" spans="1:20" ht="48" x14ac:dyDescent="0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>E1738/D1738*100</f>
        <v>17.599999999999998</v>
      </c>
      <c r="P1738" s="8">
        <v>69.266666670000006</v>
      </c>
      <c r="Q1738" t="str">
        <f>LEFT(N1738,(SEARCH("/",N1738,1)-1))</f>
        <v>theater</v>
      </c>
      <c r="R1738" t="str">
        <f>RIGHT(N1738, LEN(N1738) - (SEARCH("/",N1738,1)))</f>
        <v>plays</v>
      </c>
      <c r="S1738" s="12">
        <f>(((J1738/60)/60)/24)+DATE(1970,1,1)+(-5/24)</f>
        <v>41982.665312499994</v>
      </c>
      <c r="T1738" s="12">
        <f>(((I1738/60)/60)/24)+DATE(1970,1,1)+(-5/24)</f>
        <v>42012.665312499994</v>
      </c>
    </row>
    <row r="1739" spans="1:20" ht="32" x14ac:dyDescent="0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>E1739/D1739*100</f>
        <v>105.21428571428571</v>
      </c>
      <c r="P1739" s="8">
        <v>69.266666670000006</v>
      </c>
      <c r="Q1739" t="str">
        <f>LEFT(N1739,(SEARCH("/",N1739,1)-1))</f>
        <v>theater</v>
      </c>
      <c r="R1739" t="str">
        <f>RIGHT(N1739, LEN(N1739) - (SEARCH("/",N1739,1)))</f>
        <v>plays</v>
      </c>
      <c r="S1739" s="12">
        <f>(((J1739/60)/60)/24)+DATE(1970,1,1)+(-5/24)</f>
        <v>41982.678946759253</v>
      </c>
      <c r="T1739" s="12">
        <f>(((I1739/60)/60)/24)+DATE(1970,1,1)+(-5/24)</f>
        <v>42012.678946759253</v>
      </c>
    </row>
    <row r="1740" spans="1:20" ht="48" x14ac:dyDescent="0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>E1740/D1740*100</f>
        <v>0.8</v>
      </c>
      <c r="P1740" s="8">
        <v>69.266666670000006</v>
      </c>
      <c r="Q1740" t="str">
        <f>LEFT(N1740,(SEARCH("/",N1740,1)-1))</f>
        <v>theater</v>
      </c>
      <c r="R1740" t="str">
        <f>RIGHT(N1740, LEN(N1740) - (SEARCH("/",N1740,1)))</f>
        <v>plays</v>
      </c>
      <c r="S1740" s="12">
        <f>(((J1740/60)/60)/24)+DATE(1970,1,1)+(-5/24)</f>
        <v>41982.696053240739</v>
      </c>
      <c r="T1740" s="12">
        <f>(((I1740/60)/60)/24)+DATE(1970,1,1)+(-5/24)</f>
        <v>42042.696053240739</v>
      </c>
    </row>
    <row r="1741" spans="1:20" ht="48" x14ac:dyDescent="0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>E1741/D1741*100</f>
        <v>41.384615384615387</v>
      </c>
      <c r="P1741" s="8">
        <v>69.266666670000006</v>
      </c>
      <c r="Q1741" t="str">
        <f>LEFT(N1741,(SEARCH("/",N1741,1)-1))</f>
        <v>food</v>
      </c>
      <c r="R1741" t="str">
        <f>RIGHT(N1741, LEN(N1741) - (SEARCH("/",N1741,1)))</f>
        <v>food trucks</v>
      </c>
      <c r="S1741" s="12">
        <f>(((J1741/60)/60)/24)+DATE(1970,1,1)+(-5/24)</f>
        <v>41982.902662037035</v>
      </c>
      <c r="T1741" s="12">
        <f>(((I1741/60)/60)/24)+DATE(1970,1,1)+(-5/24)</f>
        <v>42022.902662037035</v>
      </c>
    </row>
    <row r="1742" spans="1:20" ht="48" x14ac:dyDescent="0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>E1742/D1742*100</f>
        <v>11.272727272727273</v>
      </c>
      <c r="P1742" s="8">
        <v>69.266666670000006</v>
      </c>
      <c r="Q1742" t="str">
        <f>LEFT(N1742,(SEARCH("/",N1742,1)-1))</f>
        <v>theater</v>
      </c>
      <c r="R1742" t="str">
        <f>RIGHT(N1742, LEN(N1742) - (SEARCH("/",N1742,1)))</f>
        <v>plays</v>
      </c>
      <c r="S1742" s="12">
        <f>(((J1742/60)/60)/24)+DATE(1970,1,1)+(-5/24)</f>
        <v>41983.544513888883</v>
      </c>
      <c r="T1742" s="12">
        <f>(((I1742/60)/60)/24)+DATE(1970,1,1)+(-5/24)</f>
        <v>42013.932638888888</v>
      </c>
    </row>
    <row r="1743" spans="1:20" ht="48" x14ac:dyDescent="0.2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>E1743/D1743*100</f>
        <v>39.426666666666662</v>
      </c>
      <c r="P1743" s="8">
        <v>69.266666670000006</v>
      </c>
      <c r="Q1743" t="str">
        <f>LEFT(N1743,(SEARCH("/",N1743,1)-1))</f>
        <v>technology</v>
      </c>
      <c r="R1743" t="str">
        <f>RIGHT(N1743, LEN(N1743) - (SEARCH("/",N1743,1)))</f>
        <v>wearables</v>
      </c>
      <c r="S1743" s="12">
        <f>(((J1743/60)/60)/24)+DATE(1970,1,1)+(-5/24)</f>
        <v>41984.484398148146</v>
      </c>
      <c r="T1743" s="12">
        <f>(((I1743/60)/60)/24)+DATE(1970,1,1)+(-5/24)</f>
        <v>42017.958333333336</v>
      </c>
    </row>
    <row r="1744" spans="1:20" ht="48" x14ac:dyDescent="0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>E1744/D1744*100</f>
        <v>15.324999999999999</v>
      </c>
      <c r="P1744" s="8">
        <v>69.266666670000006</v>
      </c>
      <c r="Q1744" t="str">
        <f>LEFT(N1744,(SEARCH("/",N1744,1)-1))</f>
        <v>technology</v>
      </c>
      <c r="R1744" t="str">
        <f>RIGHT(N1744, LEN(N1744) - (SEARCH("/",N1744,1)))</f>
        <v>wearables</v>
      </c>
      <c r="S1744" s="12">
        <f>(((J1744/60)/60)/24)+DATE(1970,1,1)+(-5/24)</f>
        <v>41984.835324074076</v>
      </c>
      <c r="T1744" s="12">
        <f>(((I1744/60)/60)/24)+DATE(1970,1,1)+(-5/24)</f>
        <v>42014.835324074076</v>
      </c>
    </row>
    <row r="1745" spans="1:20" ht="48" x14ac:dyDescent="0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>E1745/D1745*100</f>
        <v>0.16666666666666669</v>
      </c>
      <c r="P1745" s="8">
        <v>69.266666670000006</v>
      </c>
      <c r="Q1745" t="str">
        <f>LEFT(N1745,(SEARCH("/",N1745,1)-1))</f>
        <v>theater</v>
      </c>
      <c r="R1745" t="str">
        <f>RIGHT(N1745, LEN(N1745) - (SEARCH("/",N1745,1)))</f>
        <v>plays</v>
      </c>
      <c r="S1745" s="12">
        <f>(((J1745/60)/60)/24)+DATE(1970,1,1)+(-5/24)</f>
        <v>41985.219027777777</v>
      </c>
      <c r="T1745" s="12">
        <f>(((I1745/60)/60)/24)+DATE(1970,1,1)+(-5/24)</f>
        <v>42015.219027777777</v>
      </c>
    </row>
    <row r="1746" spans="1:20" ht="48" x14ac:dyDescent="0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>E1746/D1746*100</f>
        <v>0</v>
      </c>
      <c r="P1746" s="8">
        <v>69.266666670000006</v>
      </c>
      <c r="Q1746" t="str">
        <f>LEFT(N1746,(SEARCH("/",N1746,1)-1))</f>
        <v>food</v>
      </c>
      <c r="R1746" t="str">
        <f>RIGHT(N1746, LEN(N1746) - (SEARCH("/",N1746,1)))</f>
        <v>food trucks</v>
      </c>
      <c r="S1746" s="12">
        <f>(((J1746/60)/60)/24)+DATE(1970,1,1)+(-5/24)</f>
        <v>41985.90039351851</v>
      </c>
      <c r="T1746" s="12">
        <f>(((I1746/60)/60)/24)+DATE(1970,1,1)+(-5/24)</f>
        <v>42015.90039351851</v>
      </c>
    </row>
    <row r="1747" spans="1:20" ht="48" x14ac:dyDescent="0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>E1747/D1747*100</f>
        <v>2.7025000000000001</v>
      </c>
      <c r="P1747" s="8">
        <v>69.266666670000006</v>
      </c>
      <c r="Q1747" t="str">
        <f>LEFT(N1747,(SEARCH("/",N1747,1)-1))</f>
        <v>photography</v>
      </c>
      <c r="R1747" t="str">
        <f>RIGHT(N1747, LEN(N1747) - (SEARCH("/",N1747,1)))</f>
        <v>photobooks</v>
      </c>
      <c r="S1747" s="12">
        <f>(((J1747/60)/60)/24)+DATE(1970,1,1)+(-5/24)</f>
        <v>41987.610636574071</v>
      </c>
      <c r="T1747" s="12">
        <f>(((I1747/60)/60)/24)+DATE(1970,1,1)+(-5/24)</f>
        <v>42017.610636574071</v>
      </c>
    </row>
    <row r="1748" spans="1:20" ht="48" x14ac:dyDescent="0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>E1748/D1748*100</f>
        <v>100.04285714285714</v>
      </c>
      <c r="P1748" s="8">
        <v>69.266666670000006</v>
      </c>
      <c r="Q1748" t="str">
        <f>LEFT(N1748,(SEARCH("/",N1748,1)-1))</f>
        <v>publishing</v>
      </c>
      <c r="R1748" t="str">
        <f>RIGHT(N1748, LEN(N1748) - (SEARCH("/",N1748,1)))</f>
        <v>nonfiction</v>
      </c>
      <c r="S1748" s="12">
        <f>(((J1748/60)/60)/24)+DATE(1970,1,1)+(-5/24)</f>
        <v>41988.340497685182</v>
      </c>
      <c r="T1748" s="12">
        <f>(((I1748/60)/60)/24)+DATE(1970,1,1)+(-5/24)</f>
        <v>42019.245833333327</v>
      </c>
    </row>
    <row r="1749" spans="1:20" ht="48" x14ac:dyDescent="0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>E1749/D1749*100</f>
        <v>155</v>
      </c>
      <c r="P1749" s="8">
        <v>69.266666670000006</v>
      </c>
      <c r="Q1749" t="str">
        <f>LEFT(N1749,(SEARCH("/",N1749,1)-1))</f>
        <v>theater</v>
      </c>
      <c r="R1749" t="str">
        <f>RIGHT(N1749, LEN(N1749) - (SEARCH("/",N1749,1)))</f>
        <v>plays</v>
      </c>
      <c r="S1749" s="12">
        <f>(((J1749/60)/60)/24)+DATE(1970,1,1)+(-5/24)</f>
        <v>41988.408749999995</v>
      </c>
      <c r="T1749" s="12">
        <f>(((I1749/60)/60)/24)+DATE(1970,1,1)+(-5/24)</f>
        <v>42048.408749999995</v>
      </c>
    </row>
    <row r="1750" spans="1:20" ht="48" x14ac:dyDescent="0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>E1750/D1750*100</f>
        <v>127.25</v>
      </c>
      <c r="P1750" s="8">
        <v>69.266666670000006</v>
      </c>
      <c r="Q1750" t="str">
        <f>LEFT(N1750,(SEARCH("/",N1750,1)-1))</f>
        <v>theater</v>
      </c>
      <c r="R1750" t="str">
        <f>RIGHT(N1750, LEN(N1750) - (SEARCH("/",N1750,1)))</f>
        <v>plays</v>
      </c>
      <c r="S1750" s="12">
        <f>(((J1750/60)/60)/24)+DATE(1970,1,1)+(-5/24)</f>
        <v>41988.621608796289</v>
      </c>
      <c r="T1750" s="12">
        <f>(((I1750/60)/60)/24)+DATE(1970,1,1)+(-5/24)</f>
        <v>42045.999305555553</v>
      </c>
    </row>
    <row r="1751" spans="1:20" ht="32" x14ac:dyDescent="0.2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>E1751/D1751*100</f>
        <v>118.05000000000001</v>
      </c>
      <c r="P1751" s="8">
        <v>69.266666670000006</v>
      </c>
      <c r="Q1751" t="str">
        <f>LEFT(N1751,(SEARCH("/",N1751,1)-1))</f>
        <v>music</v>
      </c>
      <c r="R1751" t="str">
        <f>RIGHT(N1751, LEN(N1751) - (SEARCH("/",N1751,1)))</f>
        <v>rock</v>
      </c>
      <c r="S1751" s="12">
        <f>(((J1751/60)/60)/24)+DATE(1970,1,1)+(-5/24)</f>
        <v>41988.755729166667</v>
      </c>
      <c r="T1751" s="12">
        <f>(((I1751/60)/60)/24)+DATE(1970,1,1)+(-5/24)</f>
        <v>42028.755729166667</v>
      </c>
    </row>
    <row r="1752" spans="1:20" ht="48" x14ac:dyDescent="0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>E1752/D1752*100</f>
        <v>118.8</v>
      </c>
      <c r="P1752" s="8">
        <v>69.266666670000006</v>
      </c>
      <c r="Q1752" t="str">
        <f>LEFT(N1752,(SEARCH("/",N1752,1)-1))</f>
        <v>theater</v>
      </c>
      <c r="R1752" t="str">
        <f>RIGHT(N1752, LEN(N1752) - (SEARCH("/",N1752,1)))</f>
        <v>plays</v>
      </c>
      <c r="S1752" s="12">
        <f>(((J1752/60)/60)/24)+DATE(1970,1,1)+(-5/24)</f>
        <v>41989.039212962954</v>
      </c>
      <c r="T1752" s="12">
        <f>(((I1752/60)/60)/24)+DATE(1970,1,1)+(-5/24)</f>
        <v>42006.039212962954</v>
      </c>
    </row>
    <row r="1753" spans="1:20" ht="48" x14ac:dyDescent="0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>E1753/D1753*100</f>
        <v>0.19801980198019803</v>
      </c>
      <c r="P1753" s="8">
        <v>69.266666670000006</v>
      </c>
      <c r="Q1753" t="str">
        <f>LEFT(N1753,(SEARCH("/",N1753,1)-1))</f>
        <v>music</v>
      </c>
      <c r="R1753" t="str">
        <f>RIGHT(N1753, LEN(N1753) - (SEARCH("/",N1753,1)))</f>
        <v>faith</v>
      </c>
      <c r="S1753" s="12">
        <f>(((J1753/60)/60)/24)+DATE(1970,1,1)+(-5/24)</f>
        <v>41989.456076388888</v>
      </c>
      <c r="T1753" s="12">
        <f>(((I1753/60)/60)/24)+DATE(1970,1,1)+(-5/24)</f>
        <v>42019.456076388888</v>
      </c>
    </row>
    <row r="1754" spans="1:20" ht="32" x14ac:dyDescent="0.2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>E1754/D1754*100</f>
        <v>105.04166666666667</v>
      </c>
      <c r="P1754" s="8">
        <v>69.266666670000006</v>
      </c>
      <c r="Q1754" t="str">
        <f>LEFT(N1754,(SEARCH("/",N1754,1)-1))</f>
        <v>theater</v>
      </c>
      <c r="R1754" t="str">
        <f>RIGHT(N1754, LEN(N1754) - (SEARCH("/",N1754,1)))</f>
        <v>musical</v>
      </c>
      <c r="S1754" s="12">
        <f>(((J1754/60)/60)/24)+DATE(1970,1,1)+(-5/24)</f>
        <v>41989.610879629625</v>
      </c>
      <c r="T1754" s="12">
        <f>(((I1754/60)/60)/24)+DATE(1970,1,1)+(-5/24)</f>
        <v>42049.610879629625</v>
      </c>
    </row>
    <row r="1755" spans="1:20" ht="48" x14ac:dyDescent="0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>E1755/D1755*100</f>
        <v>1.2513513513513512</v>
      </c>
      <c r="P1755" s="8">
        <v>69.266666670000006</v>
      </c>
      <c r="Q1755" t="str">
        <f>LEFT(N1755,(SEARCH("/",N1755,1)-1))</f>
        <v>technology</v>
      </c>
      <c r="R1755" t="str">
        <f>RIGHT(N1755, LEN(N1755) - (SEARCH("/",N1755,1)))</f>
        <v>web</v>
      </c>
      <c r="S1755" s="12">
        <f>(((J1755/60)/60)/24)+DATE(1970,1,1)+(-5/24)</f>
        <v>41989.645358796297</v>
      </c>
      <c r="T1755" s="12">
        <f>(((I1755/60)/60)/24)+DATE(1970,1,1)+(-5/24)</f>
        <v>42019.603472222218</v>
      </c>
    </row>
    <row r="1756" spans="1:20" ht="32" x14ac:dyDescent="0.2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>E1756/D1756*100</f>
        <v>117.14285714285715</v>
      </c>
      <c r="P1756" s="8">
        <v>69.266666670000006</v>
      </c>
      <c r="Q1756" t="str">
        <f>LEFT(N1756,(SEARCH("/",N1756,1)-1))</f>
        <v>film &amp; video</v>
      </c>
      <c r="R1756" t="str">
        <f>RIGHT(N1756, LEN(N1756) - (SEARCH("/",N1756,1)))</f>
        <v>television</v>
      </c>
      <c r="S1756" s="12">
        <f>(((J1756/60)/60)/24)+DATE(1970,1,1)+(-5/24)</f>
        <v>41989.703009259254</v>
      </c>
      <c r="T1756" s="12">
        <f>(((I1756/60)/60)/24)+DATE(1970,1,1)+(-5/24)</f>
        <v>42005.124305555553</v>
      </c>
    </row>
    <row r="1757" spans="1:20" ht="48" x14ac:dyDescent="0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>E1757/D1757*100</f>
        <v>101.72910662824208</v>
      </c>
      <c r="P1757" s="8">
        <v>69.266666670000006</v>
      </c>
      <c r="Q1757" t="str">
        <f>LEFT(N1757,(SEARCH("/",N1757,1)-1))</f>
        <v>technology</v>
      </c>
      <c r="R1757" t="str">
        <f>RIGHT(N1757, LEN(N1757) - (SEARCH("/",N1757,1)))</f>
        <v>space exploration</v>
      </c>
      <c r="S1757" s="12">
        <f>(((J1757/60)/60)/24)+DATE(1970,1,1)+(-5/24)</f>
        <v>41989.70480324074</v>
      </c>
      <c r="T1757" s="12">
        <f>(((I1757/60)/60)/24)+DATE(1970,1,1)+(-5/24)</f>
        <v>42019.70480324074</v>
      </c>
    </row>
    <row r="1758" spans="1:20" ht="32" x14ac:dyDescent="0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>E1758/D1758*100</f>
        <v>0.4</v>
      </c>
      <c r="P1758" s="8">
        <v>69.266666670000006</v>
      </c>
      <c r="Q1758" t="str">
        <f>LEFT(N1758,(SEARCH("/",N1758,1)-1))</f>
        <v>technology</v>
      </c>
      <c r="R1758" t="str">
        <f>RIGHT(N1758, LEN(N1758) - (SEARCH("/",N1758,1)))</f>
        <v>wearables</v>
      </c>
      <c r="S1758" s="12">
        <f>(((J1758/60)/60)/24)+DATE(1970,1,1)+(-5/24)</f>
        <v>41990.229710648149</v>
      </c>
      <c r="T1758" s="12">
        <f>(((I1758/60)/60)/24)+DATE(1970,1,1)+(-5/24)</f>
        <v>42020.229710648149</v>
      </c>
    </row>
    <row r="1759" spans="1:20" ht="48" x14ac:dyDescent="0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>E1759/D1759*100</f>
        <v>12.75</v>
      </c>
      <c r="P1759" s="8">
        <v>69.266666670000006</v>
      </c>
      <c r="Q1759" t="str">
        <f>LEFT(N1759,(SEARCH("/",N1759,1)-1))</f>
        <v>theater</v>
      </c>
      <c r="R1759" t="str">
        <f>RIGHT(N1759, LEN(N1759) - (SEARCH("/",N1759,1)))</f>
        <v>plays</v>
      </c>
      <c r="S1759" s="12">
        <f>(((J1759/60)/60)/24)+DATE(1970,1,1)+(-5/24)</f>
        <v>41990.298043981478</v>
      </c>
      <c r="T1759" s="12">
        <f>(((I1759/60)/60)/24)+DATE(1970,1,1)+(-5/24)</f>
        <v>42020.298043981478</v>
      </c>
    </row>
    <row r="1760" spans="1:20" ht="32" x14ac:dyDescent="0.2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>E1760/D1760*100</f>
        <v>69.561111111111103</v>
      </c>
      <c r="P1760" s="8">
        <v>69.266666670000006</v>
      </c>
      <c r="Q1760" t="str">
        <f>LEFT(N1760,(SEARCH("/",N1760,1)-1))</f>
        <v>theater</v>
      </c>
      <c r="R1760" t="str">
        <f>RIGHT(N1760, LEN(N1760) - (SEARCH("/",N1760,1)))</f>
        <v>plays</v>
      </c>
      <c r="S1760" s="12">
        <f>(((J1760/60)/60)/24)+DATE(1970,1,1)+(-5/24)</f>
        <v>41990.375775462955</v>
      </c>
      <c r="T1760" s="12">
        <f>(((I1760/60)/60)/24)+DATE(1970,1,1)+(-5/24)</f>
        <v>42035.912499999999</v>
      </c>
    </row>
    <row r="1761" spans="1:20" ht="48" x14ac:dyDescent="0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>E1761/D1761*100</f>
        <v>108</v>
      </c>
      <c r="P1761" s="8">
        <v>69.266666670000006</v>
      </c>
      <c r="Q1761" t="str">
        <f>LEFT(N1761,(SEARCH("/",N1761,1)-1))</f>
        <v>theater</v>
      </c>
      <c r="R1761" t="str">
        <f>RIGHT(N1761, LEN(N1761) - (SEARCH("/",N1761,1)))</f>
        <v>plays</v>
      </c>
      <c r="S1761" s="12">
        <f>(((J1761/60)/60)/24)+DATE(1970,1,1)+(-5/24)</f>
        <v>41990.377152777779</v>
      </c>
      <c r="T1761" s="12">
        <f>(((I1761/60)/60)/24)+DATE(1970,1,1)+(-5/24)</f>
        <v>42035.377152777779</v>
      </c>
    </row>
    <row r="1762" spans="1:20" ht="48" x14ac:dyDescent="0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>E1762/D1762*100</f>
        <v>10.8</v>
      </c>
      <c r="P1762" s="8">
        <v>69.266666670000006</v>
      </c>
      <c r="Q1762" t="str">
        <f>LEFT(N1762,(SEARCH("/",N1762,1)-1))</f>
        <v>theater</v>
      </c>
      <c r="R1762" t="str">
        <f>RIGHT(N1762, LEN(N1762) - (SEARCH("/",N1762,1)))</f>
        <v>plays</v>
      </c>
      <c r="S1762" s="12">
        <f>(((J1762/60)/60)/24)+DATE(1970,1,1)+(-5/24)</f>
        <v>41990.40421296296</v>
      </c>
      <c r="T1762" s="12">
        <f>(((I1762/60)/60)/24)+DATE(1970,1,1)+(-5/24)</f>
        <v>42020.226388888892</v>
      </c>
    </row>
    <row r="1763" spans="1:20" ht="48" x14ac:dyDescent="0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>E1763/D1763*100</f>
        <v>104.35000000000001</v>
      </c>
      <c r="P1763" s="8">
        <v>69.266666670000006</v>
      </c>
      <c r="Q1763" t="str">
        <f>LEFT(N1763,(SEARCH("/",N1763,1)-1))</f>
        <v>theater</v>
      </c>
      <c r="R1763" t="str">
        <f>RIGHT(N1763, LEN(N1763) - (SEARCH("/",N1763,1)))</f>
        <v>plays</v>
      </c>
      <c r="S1763" s="12">
        <f>(((J1763/60)/60)/24)+DATE(1970,1,1)+(-5/24)</f>
        <v>41990.790300925924</v>
      </c>
      <c r="T1763" s="12">
        <f>(((I1763/60)/60)/24)+DATE(1970,1,1)+(-5/24)</f>
        <v>42020.790300925924</v>
      </c>
    </row>
    <row r="1764" spans="1:20" ht="48" x14ac:dyDescent="0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>E1764/D1764*100</f>
        <v>2.1999999999999997</v>
      </c>
      <c r="P1764" s="8">
        <v>69.266666670000006</v>
      </c>
      <c r="Q1764" t="str">
        <f>LEFT(N1764,(SEARCH("/",N1764,1)-1))</f>
        <v>theater</v>
      </c>
      <c r="R1764" t="str">
        <f>RIGHT(N1764, LEN(N1764) - (SEARCH("/",N1764,1)))</f>
        <v>plays</v>
      </c>
      <c r="S1764" s="12">
        <f>(((J1764/60)/60)/24)+DATE(1970,1,1)+(-5/24)</f>
        <v>41990.814155092587</v>
      </c>
      <c r="T1764" s="12">
        <f>(((I1764/60)/60)/24)+DATE(1970,1,1)+(-5/24)</f>
        <v>42014.833333333336</v>
      </c>
    </row>
    <row r="1765" spans="1:20" ht="48" x14ac:dyDescent="0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>E1765/D1765*100</f>
        <v>1.7538461538461538</v>
      </c>
      <c r="P1765" s="8">
        <v>69.266666670000006</v>
      </c>
      <c r="Q1765" t="str">
        <f>LEFT(N1765,(SEARCH("/",N1765,1)-1))</f>
        <v>film &amp; video</v>
      </c>
      <c r="R1765" t="str">
        <f>RIGHT(N1765, LEN(N1765) - (SEARCH("/",N1765,1)))</f>
        <v>animation</v>
      </c>
      <c r="S1765" s="12">
        <f>(((J1765/60)/60)/24)+DATE(1970,1,1)+(-5/24)</f>
        <v>41991.318321759252</v>
      </c>
      <c r="T1765" s="12">
        <f>(((I1765/60)/60)/24)+DATE(1970,1,1)+(-5/24)</f>
        <v>42021.318321759252</v>
      </c>
    </row>
    <row r="1766" spans="1:20" ht="48" x14ac:dyDescent="0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>E1766/D1766*100</f>
        <v>8.3333333333333321</v>
      </c>
      <c r="P1766" s="8">
        <v>69.266666670000006</v>
      </c>
      <c r="Q1766" t="str">
        <f>LEFT(N1766,(SEARCH("/",N1766,1)-1))</f>
        <v>publishing</v>
      </c>
      <c r="R1766" t="str">
        <f>RIGHT(N1766, LEN(N1766) - (SEARCH("/",N1766,1)))</f>
        <v>fiction</v>
      </c>
      <c r="S1766" s="12">
        <f>(((J1766/60)/60)/24)+DATE(1970,1,1)+(-5/24)</f>
        <v>41991.505127314813</v>
      </c>
      <c r="T1766" s="12">
        <f>(((I1766/60)/60)/24)+DATE(1970,1,1)+(-5/24)</f>
        <v>42050.443055555552</v>
      </c>
    </row>
    <row r="1767" spans="1:20" ht="48" x14ac:dyDescent="0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>E1767/D1767*100</f>
        <v>38.86</v>
      </c>
      <c r="P1767" s="8">
        <v>69.266666670000006</v>
      </c>
      <c r="Q1767" t="str">
        <f>LEFT(N1767,(SEARCH("/",N1767,1)-1))</f>
        <v>technology</v>
      </c>
      <c r="R1767" t="str">
        <f>RIGHT(N1767, LEN(N1767) - (SEARCH("/",N1767,1)))</f>
        <v>wearables</v>
      </c>
      <c r="S1767" s="12">
        <f>(((J1767/60)/60)/24)+DATE(1970,1,1)+(-5/24)</f>
        <v>41992.96603009259</v>
      </c>
      <c r="T1767" s="12">
        <f>(((I1767/60)/60)/24)+DATE(1970,1,1)+(-5/24)</f>
        <v>42022.96603009259</v>
      </c>
    </row>
    <row r="1768" spans="1:20" ht="48" x14ac:dyDescent="0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>E1768/D1768*100</f>
        <v>0</v>
      </c>
      <c r="P1768" s="8">
        <v>69.266666670000006</v>
      </c>
      <c r="Q1768" t="str">
        <f>LEFT(N1768,(SEARCH("/",N1768,1)-1))</f>
        <v>food</v>
      </c>
      <c r="R1768" t="str">
        <f>RIGHT(N1768, LEN(N1768) - (SEARCH("/",N1768,1)))</f>
        <v>food trucks</v>
      </c>
      <c r="S1768" s="12">
        <f>(((J1768/60)/60)/24)+DATE(1970,1,1)+(-5/24)</f>
        <v>41993.529965277768</v>
      </c>
      <c r="T1768" s="12">
        <f>(((I1768/60)/60)/24)+DATE(1970,1,1)+(-5/24)</f>
        <v>42053.529965277768</v>
      </c>
    </row>
    <row r="1769" spans="1:20" ht="48" x14ac:dyDescent="0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>E1769/D1769*100</f>
        <v>101.4</v>
      </c>
      <c r="P1769" s="8">
        <v>69.266666670000006</v>
      </c>
      <c r="Q1769" t="str">
        <f>LEFT(N1769,(SEARCH("/",N1769,1)-1))</f>
        <v>theater</v>
      </c>
      <c r="R1769" t="str">
        <f>RIGHT(N1769, LEN(N1769) - (SEARCH("/",N1769,1)))</f>
        <v>plays</v>
      </c>
      <c r="S1769" s="12">
        <f>(((J1769/60)/60)/24)+DATE(1970,1,1)+(-5/24)</f>
        <v>41993.616006944438</v>
      </c>
      <c r="T1769" s="12">
        <f>(((I1769/60)/60)/24)+DATE(1970,1,1)+(-5/24)</f>
        <v>42010.041666666664</v>
      </c>
    </row>
    <row r="1770" spans="1:20" ht="48" x14ac:dyDescent="0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>E1770/D1770*100</f>
        <v>0.21</v>
      </c>
      <c r="P1770" s="8">
        <v>69.266666670000006</v>
      </c>
      <c r="Q1770" t="str">
        <f>LEFT(N1770,(SEARCH("/",N1770,1)-1))</f>
        <v>theater</v>
      </c>
      <c r="R1770" t="str">
        <f>RIGHT(N1770, LEN(N1770) - (SEARCH("/",N1770,1)))</f>
        <v>plays</v>
      </c>
      <c r="S1770" s="12">
        <f>(((J1770/60)/60)/24)+DATE(1970,1,1)+(-5/24)</f>
        <v>41994.875740740739</v>
      </c>
      <c r="T1770" s="12">
        <f>(((I1770/60)/60)/24)+DATE(1970,1,1)+(-5/24)</f>
        <v>42024.594444444439</v>
      </c>
    </row>
    <row r="1771" spans="1:20" ht="48" x14ac:dyDescent="0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>E1771/D1771*100</f>
        <v>100</v>
      </c>
      <c r="P1771" s="8">
        <v>69.266666670000006</v>
      </c>
      <c r="Q1771" t="str">
        <f>LEFT(N1771,(SEARCH("/",N1771,1)-1))</f>
        <v>film &amp; video</v>
      </c>
      <c r="R1771" t="str">
        <f>RIGHT(N1771, LEN(N1771) - (SEARCH("/",N1771,1)))</f>
        <v>television</v>
      </c>
      <c r="S1771" s="12">
        <f>(((J1771/60)/60)/24)+DATE(1970,1,1)+(-5/24)</f>
        <v>41995.544652777775</v>
      </c>
      <c r="T1771" s="12">
        <f>(((I1771/60)/60)/24)+DATE(1970,1,1)+(-5/24)</f>
        <v>42034.499999999993</v>
      </c>
    </row>
    <row r="1772" spans="1:20" ht="64" x14ac:dyDescent="0.2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>E1772/D1772*100</f>
        <v>100.125</v>
      </c>
      <c r="P1772" s="8">
        <v>69.266666670000006</v>
      </c>
      <c r="Q1772" t="str">
        <f>LEFT(N1772,(SEARCH("/",N1772,1)-1))</f>
        <v>theater</v>
      </c>
      <c r="R1772" t="str">
        <f>RIGHT(N1772, LEN(N1772) - (SEARCH("/",N1772,1)))</f>
        <v>plays</v>
      </c>
      <c r="S1772" s="12">
        <f>(((J1772/60)/60)/24)+DATE(1970,1,1)+(-5/24)</f>
        <v>41995.662152777775</v>
      </c>
      <c r="T1772" s="12">
        <f>(((I1772/60)/60)/24)+DATE(1970,1,1)+(-5/24)</f>
        <v>42015.662152777775</v>
      </c>
    </row>
    <row r="1773" spans="1:20" ht="48" x14ac:dyDescent="0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>E1773/D1773*100</f>
        <v>158</v>
      </c>
      <c r="P1773" s="8">
        <v>69.266666670000006</v>
      </c>
      <c r="Q1773" t="str">
        <f>LEFT(N1773,(SEARCH("/",N1773,1)-1))</f>
        <v>theater</v>
      </c>
      <c r="R1773" t="str">
        <f>RIGHT(N1773, LEN(N1773) - (SEARCH("/",N1773,1)))</f>
        <v>spaces</v>
      </c>
      <c r="S1773" s="12">
        <f>(((J1773/60)/60)/24)+DATE(1970,1,1)+(-5/24)</f>
        <v>41996.624062499999</v>
      </c>
      <c r="T1773" s="12">
        <f>(((I1773/60)/60)/24)+DATE(1970,1,1)+(-5/24)</f>
        <v>42056.624062499999</v>
      </c>
    </row>
    <row r="1774" spans="1:20" ht="48" x14ac:dyDescent="0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>E1774/D1774*100</f>
        <v>104.75000000000001</v>
      </c>
      <c r="P1774" s="8">
        <v>69.266666670000006</v>
      </c>
      <c r="Q1774" t="str">
        <f>LEFT(N1774,(SEARCH("/",N1774,1)-1))</f>
        <v>theater</v>
      </c>
      <c r="R1774" t="str">
        <f>RIGHT(N1774, LEN(N1774) - (SEARCH("/",N1774,1)))</f>
        <v>plays</v>
      </c>
      <c r="S1774" s="12">
        <f>(((J1774/60)/60)/24)+DATE(1970,1,1)+(-5/24)</f>
        <v>41997.299571759257</v>
      </c>
      <c r="T1774" s="12">
        <f>(((I1774/60)/60)/24)+DATE(1970,1,1)+(-5/24)</f>
        <v>42027.299571759257</v>
      </c>
    </row>
    <row r="1775" spans="1:20" ht="48" x14ac:dyDescent="0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>E1775/D1775*100</f>
        <v>0.84</v>
      </c>
      <c r="P1775" s="8">
        <v>69.266666670000006</v>
      </c>
      <c r="Q1775" t="str">
        <f>LEFT(N1775,(SEARCH("/",N1775,1)-1))</f>
        <v>technology</v>
      </c>
      <c r="R1775" t="str">
        <f>RIGHT(N1775, LEN(N1775) - (SEARCH("/",N1775,1)))</f>
        <v>wearables</v>
      </c>
      <c r="S1775" s="12">
        <f>(((J1775/60)/60)/24)+DATE(1970,1,1)+(-5/24)</f>
        <v>41998.956006944441</v>
      </c>
      <c r="T1775" s="12">
        <f>(((I1775/60)/60)/24)+DATE(1970,1,1)+(-5/24)</f>
        <v>42028.956006944441</v>
      </c>
    </row>
    <row r="1776" spans="1:20" ht="48" x14ac:dyDescent="0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>E1776/D1776*100</f>
        <v>0</v>
      </c>
      <c r="P1776" s="8">
        <v>69.266666670000006</v>
      </c>
      <c r="Q1776" t="str">
        <f>LEFT(N1776,(SEARCH("/",N1776,1)-1))</f>
        <v>theater</v>
      </c>
      <c r="R1776" t="str">
        <f>RIGHT(N1776, LEN(N1776) - (SEARCH("/",N1776,1)))</f>
        <v>musical</v>
      </c>
      <c r="S1776" s="12">
        <f>(((J1776/60)/60)/24)+DATE(1970,1,1)+(-5/24)</f>
        <v>41999.652731481481</v>
      </c>
      <c r="T1776" s="12">
        <f>(((I1776/60)/60)/24)+DATE(1970,1,1)+(-5/24)</f>
        <v>42029.652731481481</v>
      </c>
    </row>
    <row r="1777" spans="1:20" ht="48" x14ac:dyDescent="0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>E1777/D1777*100</f>
        <v>0</v>
      </c>
      <c r="P1777" s="8">
        <v>69.266666670000006</v>
      </c>
      <c r="Q1777" t="str">
        <f>LEFT(N1777,(SEARCH("/",N1777,1)-1))</f>
        <v>games</v>
      </c>
      <c r="R1777" t="str">
        <f>RIGHT(N1777, LEN(N1777) - (SEARCH("/",N1777,1)))</f>
        <v>mobile games</v>
      </c>
      <c r="S1777" s="12">
        <f>(((J1777/60)/60)/24)+DATE(1970,1,1)+(-5/24)</f>
        <v>42000.091909722221</v>
      </c>
      <c r="T1777" s="12">
        <f>(((I1777/60)/60)/24)+DATE(1970,1,1)+(-5/24)</f>
        <v>42030.091909722221</v>
      </c>
    </row>
    <row r="1778" spans="1:20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>E1778/D1778*100</f>
        <v>7.6</v>
      </c>
      <c r="P1778" s="8">
        <v>69.266666670000006</v>
      </c>
      <c r="Q1778" t="str">
        <f>LEFT(N1778,(SEARCH("/",N1778,1)-1))</f>
        <v>theater</v>
      </c>
      <c r="R1778" t="str">
        <f>RIGHT(N1778, LEN(N1778) - (SEARCH("/",N1778,1)))</f>
        <v>plays</v>
      </c>
      <c r="S1778" s="12">
        <f>(((J1778/60)/60)/24)+DATE(1970,1,1)+(-5/24)</f>
        <v>42002.336550925924</v>
      </c>
      <c r="T1778" s="12">
        <f>(((I1778/60)/60)/24)+DATE(1970,1,1)+(-5/24)</f>
        <v>42032.336550925924</v>
      </c>
    </row>
    <row r="1779" spans="1:20" ht="48" x14ac:dyDescent="0.2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>E1779/D1779*100</f>
        <v>38.119999999999997</v>
      </c>
      <c r="P1779" s="8">
        <v>69.266666670000006</v>
      </c>
      <c r="Q1779" t="str">
        <f>LEFT(N1779,(SEARCH("/",N1779,1)-1))</f>
        <v>theater</v>
      </c>
      <c r="R1779" t="str">
        <f>RIGHT(N1779, LEN(N1779) - (SEARCH("/",N1779,1)))</f>
        <v>plays</v>
      </c>
      <c r="S1779" s="12">
        <f>(((J1779/60)/60)/24)+DATE(1970,1,1)+(-5/24)</f>
        <v>42002.609155092585</v>
      </c>
      <c r="T1779" s="12">
        <f>(((I1779/60)/60)/24)+DATE(1970,1,1)+(-5/24)</f>
        <v>42032.609155092585</v>
      </c>
    </row>
    <row r="1780" spans="1:20" ht="48" x14ac:dyDescent="0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>E1780/D1780*100</f>
        <v>1.7647058823529412E-2</v>
      </c>
      <c r="P1780" s="8">
        <v>69.266666670000006</v>
      </c>
      <c r="Q1780" t="str">
        <f>LEFT(N1780,(SEARCH("/",N1780,1)-1))</f>
        <v>games</v>
      </c>
      <c r="R1780" t="str">
        <f>RIGHT(N1780, LEN(N1780) - (SEARCH("/",N1780,1)))</f>
        <v>video games</v>
      </c>
      <c r="S1780" s="12">
        <f>(((J1780/60)/60)/24)+DATE(1970,1,1)+(-5/24)</f>
        <v>42002.718657407408</v>
      </c>
      <c r="T1780" s="12">
        <f>(((I1780/60)/60)/24)+DATE(1970,1,1)+(-5/24)</f>
        <v>42032.718657407408</v>
      </c>
    </row>
    <row r="1781" spans="1:20" ht="48" x14ac:dyDescent="0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>E1781/D1781*100</f>
        <v>39.76</v>
      </c>
      <c r="P1781" s="8">
        <v>69.266666670000006</v>
      </c>
      <c r="Q1781" t="str">
        <f>LEFT(N1781,(SEARCH("/",N1781,1)-1))</f>
        <v>photography</v>
      </c>
      <c r="R1781" t="str">
        <f>RIGHT(N1781, LEN(N1781) - (SEARCH("/",N1781,1)))</f>
        <v>photobooks</v>
      </c>
      <c r="S1781" s="12">
        <f>(((J1781/60)/60)/24)+DATE(1970,1,1)+(-5/24)</f>
        <v>42003.447222222218</v>
      </c>
      <c r="T1781" s="12">
        <f>(((I1781/60)/60)/24)+DATE(1970,1,1)+(-5/24)</f>
        <v>42034.934027777774</v>
      </c>
    </row>
    <row r="1782" spans="1:20" ht="48" x14ac:dyDescent="0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>E1782/D1782*100</f>
        <v>175</v>
      </c>
      <c r="P1782" s="8">
        <v>69.266666670000006</v>
      </c>
      <c r="Q1782" t="str">
        <f>LEFT(N1782,(SEARCH("/",N1782,1)-1))</f>
        <v>theater</v>
      </c>
      <c r="R1782" t="str">
        <f>RIGHT(N1782, LEN(N1782) - (SEARCH("/",N1782,1)))</f>
        <v>plays</v>
      </c>
      <c r="S1782" s="12">
        <f>(((J1782/60)/60)/24)+DATE(1970,1,1)+(-5/24)</f>
        <v>42003.74009259259</v>
      </c>
      <c r="T1782" s="12">
        <f>(((I1782/60)/60)/24)+DATE(1970,1,1)+(-5/24)</f>
        <v>42027.999305555553</v>
      </c>
    </row>
    <row r="1783" spans="1:20" ht="48" x14ac:dyDescent="0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>E1783/D1783*100</f>
        <v>101.375</v>
      </c>
      <c r="P1783" s="8">
        <v>69.266666670000006</v>
      </c>
      <c r="Q1783" t="str">
        <f>LEFT(N1783,(SEARCH("/",N1783,1)-1))</f>
        <v>theater</v>
      </c>
      <c r="R1783" t="str">
        <f>RIGHT(N1783, LEN(N1783) - (SEARCH("/",N1783,1)))</f>
        <v>musical</v>
      </c>
      <c r="S1783" s="12">
        <f>(((J1783/60)/60)/24)+DATE(1970,1,1)+(-5/24)</f>
        <v>42004.495532407404</v>
      </c>
      <c r="T1783" s="12">
        <f>(((I1783/60)/60)/24)+DATE(1970,1,1)+(-5/24)</f>
        <v>42034.495532407404</v>
      </c>
    </row>
    <row r="1784" spans="1:20" ht="32" x14ac:dyDescent="0.2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>E1784/D1784*100</f>
        <v>0</v>
      </c>
      <c r="P1784" s="8">
        <v>69.266666670000006</v>
      </c>
      <c r="Q1784" t="str">
        <f>LEFT(N1784,(SEARCH("/",N1784,1)-1))</f>
        <v>photography</v>
      </c>
      <c r="R1784" t="str">
        <f>RIGHT(N1784, LEN(N1784) - (SEARCH("/",N1784,1)))</f>
        <v>places</v>
      </c>
      <c r="S1784" s="12">
        <f>(((J1784/60)/60)/24)+DATE(1970,1,1)+(-5/24)</f>
        <v>42005.041655092595</v>
      </c>
      <c r="T1784" s="12">
        <f>(((I1784/60)/60)/24)+DATE(1970,1,1)+(-5/24)</f>
        <v>42035.633333333331</v>
      </c>
    </row>
    <row r="1785" spans="1:20" ht="32" x14ac:dyDescent="0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>E1785/D1785*100</f>
        <v>108</v>
      </c>
      <c r="P1785" s="8">
        <v>69.266666670000006</v>
      </c>
      <c r="Q1785" t="str">
        <f>LEFT(N1785,(SEARCH("/",N1785,1)-1))</f>
        <v>music</v>
      </c>
      <c r="R1785" t="str">
        <f>RIGHT(N1785, LEN(N1785) - (SEARCH("/",N1785,1)))</f>
        <v>pop</v>
      </c>
      <c r="S1785" s="12">
        <f>(((J1785/60)/60)/24)+DATE(1970,1,1)+(-5/24)</f>
        <v>42005.813738425924</v>
      </c>
      <c r="T1785" s="12">
        <f>(((I1785/60)/60)/24)+DATE(1970,1,1)+(-5/24)</f>
        <v>42035.813738425924</v>
      </c>
    </row>
    <row r="1786" spans="1:20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>E1786/D1786*100</f>
        <v>29.625</v>
      </c>
      <c r="P1786" s="8">
        <v>69.266666670000006</v>
      </c>
      <c r="Q1786" t="str">
        <f>LEFT(N1786,(SEARCH("/",N1786,1)-1))</f>
        <v>theater</v>
      </c>
      <c r="R1786" t="str">
        <f>RIGHT(N1786, LEN(N1786) - (SEARCH("/",N1786,1)))</f>
        <v>spaces</v>
      </c>
      <c r="S1786" s="12">
        <f>(((J1786/60)/60)/24)+DATE(1970,1,1)+(-5/24)</f>
        <v>42006.70035879629</v>
      </c>
      <c r="T1786" s="12">
        <f>(((I1786/60)/60)/24)+DATE(1970,1,1)+(-5/24)</f>
        <v>42037.874999999993</v>
      </c>
    </row>
    <row r="1787" spans="1:20" ht="48" x14ac:dyDescent="0.2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>E1787/D1787*100</f>
        <v>0</v>
      </c>
      <c r="P1787" s="8">
        <v>69.266666670000006</v>
      </c>
      <c r="Q1787" t="str">
        <f>LEFT(N1787,(SEARCH("/",N1787,1)-1))</f>
        <v>theater</v>
      </c>
      <c r="R1787" t="str">
        <f>RIGHT(N1787, LEN(N1787) - (SEARCH("/",N1787,1)))</f>
        <v>musical</v>
      </c>
      <c r="S1787" s="12">
        <f>(((J1787/60)/60)/24)+DATE(1970,1,1)+(-5/24)</f>
        <v>42006.808124999996</v>
      </c>
      <c r="T1787" s="12">
        <f>(((I1787/60)/60)/24)+DATE(1970,1,1)+(-5/24)</f>
        <v>42027.833333333336</v>
      </c>
    </row>
    <row r="1788" spans="1:20" ht="48" x14ac:dyDescent="0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>E1788/D1788*100</f>
        <v>0</v>
      </c>
      <c r="P1788" s="8">
        <v>69.266666670000006</v>
      </c>
      <c r="Q1788" t="str">
        <f>LEFT(N1788,(SEARCH("/",N1788,1)-1))</f>
        <v>music</v>
      </c>
      <c r="R1788" t="str">
        <f>RIGHT(N1788, LEN(N1788) - (SEARCH("/",N1788,1)))</f>
        <v>world music</v>
      </c>
      <c r="S1788" s="12">
        <f>(((J1788/60)/60)/24)+DATE(1970,1,1)+(-5/24)</f>
        <v>42007.580347222225</v>
      </c>
      <c r="T1788" s="12">
        <f>(((I1788/60)/60)/24)+DATE(1970,1,1)+(-5/24)</f>
        <v>42037.580347222225</v>
      </c>
    </row>
    <row r="1789" spans="1:20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>E1789/D1789*100</f>
        <v>11.450000000000001</v>
      </c>
      <c r="P1789" s="8">
        <v>69.266666670000006</v>
      </c>
      <c r="Q1789" t="str">
        <f>LEFT(N1789,(SEARCH("/",N1789,1)-1))</f>
        <v>theater</v>
      </c>
      <c r="R1789" t="str">
        <f>RIGHT(N1789, LEN(N1789) - (SEARCH("/",N1789,1)))</f>
        <v>musical</v>
      </c>
      <c r="S1789" s="12">
        <f>(((J1789/60)/60)/24)+DATE(1970,1,1)+(-5/24)</f>
        <v>42009.28493055555</v>
      </c>
      <c r="T1789" s="12">
        <f>(((I1789/60)/60)/24)+DATE(1970,1,1)+(-5/24)</f>
        <v>42039.28493055555</v>
      </c>
    </row>
    <row r="1790" spans="1:20" ht="48" x14ac:dyDescent="0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>E1790/D1790*100</f>
        <v>8.0000000000000002E-3</v>
      </c>
      <c r="P1790" s="8">
        <v>69.266666670000006</v>
      </c>
      <c r="Q1790" t="str">
        <f>LEFT(N1790,(SEARCH("/",N1790,1)-1))</f>
        <v>film &amp; video</v>
      </c>
      <c r="R1790" t="str">
        <f>RIGHT(N1790, LEN(N1790) - (SEARCH("/",N1790,1)))</f>
        <v>drama</v>
      </c>
      <c r="S1790" s="12">
        <f>(((J1790/60)/60)/24)+DATE(1970,1,1)+(-5/24)</f>
        <v>42009.432280092595</v>
      </c>
      <c r="T1790" s="12">
        <f>(((I1790/60)/60)/24)+DATE(1970,1,1)+(-5/24)</f>
        <v>42069.432280092595</v>
      </c>
    </row>
    <row r="1791" spans="1:20" ht="64" x14ac:dyDescent="0.2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>E1791/D1791*100</f>
        <v>6.6666666666666671E-3</v>
      </c>
      <c r="P1791" s="8">
        <v>69.266666670000006</v>
      </c>
      <c r="Q1791" t="str">
        <f>LEFT(N1791,(SEARCH("/",N1791,1)-1))</f>
        <v>technology</v>
      </c>
      <c r="R1791" t="str">
        <f>RIGHT(N1791, LEN(N1791) - (SEARCH("/",N1791,1)))</f>
        <v>web</v>
      </c>
      <c r="S1791" s="12">
        <f>(((J1791/60)/60)/24)+DATE(1970,1,1)+(-5/24)</f>
        <v>42009.608865740738</v>
      </c>
      <c r="T1791" s="12">
        <f>(((I1791/60)/60)/24)+DATE(1970,1,1)+(-5/24)</f>
        <v>42039.608865740738</v>
      </c>
    </row>
    <row r="1792" spans="1:20" ht="32" x14ac:dyDescent="0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>E1792/D1792*100</f>
        <v>47.333333333333336</v>
      </c>
      <c r="P1792" s="8">
        <v>69.266666670000006</v>
      </c>
      <c r="Q1792" t="str">
        <f>LEFT(N1792,(SEARCH("/",N1792,1)-1))</f>
        <v>technology</v>
      </c>
      <c r="R1792" t="str">
        <f>RIGHT(N1792, LEN(N1792) - (SEARCH("/",N1792,1)))</f>
        <v>wearables</v>
      </c>
      <c r="S1792" s="12">
        <f>(((J1792/60)/60)/24)+DATE(1970,1,1)+(-5/24)</f>
        <v>42009.765613425923</v>
      </c>
      <c r="T1792" s="12">
        <f>(((I1792/60)/60)/24)+DATE(1970,1,1)+(-5/24)</f>
        <v>42039.765613425923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>E1793/D1793*100</f>
        <v>4.957575757575758</v>
      </c>
      <c r="P1793" s="8">
        <v>69.266666670000006</v>
      </c>
      <c r="Q1793" t="str">
        <f>LEFT(N1793,(SEARCH("/",N1793,1)-1))</f>
        <v>photography</v>
      </c>
      <c r="R1793" t="str">
        <f>RIGHT(N1793, LEN(N1793) - (SEARCH("/",N1793,1)))</f>
        <v>photobooks</v>
      </c>
      <c r="S1793" s="12">
        <f>(((J1793/60)/60)/24)+DATE(1970,1,1)+(-5/24)</f>
        <v>42010.466180555559</v>
      </c>
      <c r="T1793" s="12">
        <f>(((I1793/60)/60)/24)+DATE(1970,1,1)+(-5/24)</f>
        <v>42040.466180555559</v>
      </c>
    </row>
    <row r="1794" spans="1:20" ht="48" x14ac:dyDescent="0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>E1794/D1794*100</f>
        <v>234.90000000000003</v>
      </c>
      <c r="P1794" s="8">
        <v>69.266666670000006</v>
      </c>
      <c r="Q1794" t="str">
        <f>LEFT(N1794,(SEARCH("/",N1794,1)-1))</f>
        <v>technology</v>
      </c>
      <c r="R1794" t="str">
        <f>RIGHT(N1794, LEN(N1794) - (SEARCH("/",N1794,1)))</f>
        <v>hardware</v>
      </c>
      <c r="S1794" s="12">
        <f>(((J1794/60)/60)/24)+DATE(1970,1,1)+(-5/24)</f>
        <v>42010.613900462959</v>
      </c>
      <c r="T1794" s="12">
        <f>(((I1794/60)/60)/24)+DATE(1970,1,1)+(-5/24)</f>
        <v>42040.613900462959</v>
      </c>
    </row>
    <row r="1795" spans="1:20" ht="48" x14ac:dyDescent="0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>E1795/D1795*100</f>
        <v>11.74</v>
      </c>
      <c r="P1795" s="8">
        <v>69.266666670000006</v>
      </c>
      <c r="Q1795" t="str">
        <f>LEFT(N1795,(SEARCH("/",N1795,1)-1))</f>
        <v>theater</v>
      </c>
      <c r="R1795" t="str">
        <f>RIGHT(N1795, LEN(N1795) - (SEARCH("/",N1795,1)))</f>
        <v>musical</v>
      </c>
      <c r="S1795" s="12">
        <f>(((J1795/60)/60)/24)+DATE(1970,1,1)+(-5/24)</f>
        <v>42010.759907407402</v>
      </c>
      <c r="T1795" s="12">
        <f>(((I1795/60)/60)/24)+DATE(1970,1,1)+(-5/24)</f>
        <v>42055.759907407402</v>
      </c>
    </row>
    <row r="1796" spans="1:20" ht="48" x14ac:dyDescent="0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>E1796/D1796*100</f>
        <v>124.33537832310839</v>
      </c>
      <c r="P1796" s="8">
        <v>69.266666670000006</v>
      </c>
      <c r="Q1796" t="str">
        <f>LEFT(N1796,(SEARCH("/",N1796,1)-1))</f>
        <v>theater</v>
      </c>
      <c r="R1796" t="str">
        <f>RIGHT(N1796, LEN(N1796) - (SEARCH("/",N1796,1)))</f>
        <v>plays</v>
      </c>
      <c r="S1796" s="12">
        <f>(((J1796/60)/60)/24)+DATE(1970,1,1)+(-5/24)</f>
        <v>42010.994247685179</v>
      </c>
      <c r="T1796" s="12">
        <f>(((I1796/60)/60)/24)+DATE(1970,1,1)+(-5/24)</f>
        <v>42037.977083333331</v>
      </c>
    </row>
    <row r="1797" spans="1:20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>E1797/D1797*100</f>
        <v>11.077777777777778</v>
      </c>
      <c r="P1797" s="8">
        <v>69.266666670000006</v>
      </c>
      <c r="Q1797" t="str">
        <f>LEFT(N1797,(SEARCH("/",N1797,1)-1))</f>
        <v>photography</v>
      </c>
      <c r="R1797" t="str">
        <f>RIGHT(N1797, LEN(N1797) - (SEARCH("/",N1797,1)))</f>
        <v>photobooks</v>
      </c>
      <c r="S1797" s="12">
        <f>(((J1797/60)/60)/24)+DATE(1970,1,1)+(-5/24)</f>
        <v>42011.342847222222</v>
      </c>
      <c r="T1797" s="12">
        <f>(((I1797/60)/60)/24)+DATE(1970,1,1)+(-5/24)</f>
        <v>42046.342847222222</v>
      </c>
    </row>
    <row r="1798" spans="1:20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>E1798/D1798*100</f>
        <v>106.30800000000001</v>
      </c>
      <c r="P1798" s="8">
        <v>69.266666670000006</v>
      </c>
      <c r="Q1798" t="str">
        <f>LEFT(N1798,(SEARCH("/",N1798,1)-1))</f>
        <v>food</v>
      </c>
      <c r="R1798" t="str">
        <f>RIGHT(N1798, LEN(N1798) - (SEARCH("/",N1798,1)))</f>
        <v>small batch</v>
      </c>
      <c r="S1798" s="12">
        <f>(((J1798/60)/60)/24)+DATE(1970,1,1)+(-5/24)</f>
        <v>42011.419803240737</v>
      </c>
      <c r="T1798" s="12">
        <f>(((I1798/60)/60)/24)+DATE(1970,1,1)+(-5/24)</f>
        <v>42041.419803240737</v>
      </c>
    </row>
    <row r="1799" spans="1:20" ht="48" x14ac:dyDescent="0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>E1799/D1799*100</f>
        <v>8.5714285714285715E-2</v>
      </c>
      <c r="P1799" s="8">
        <v>69.266666670000006</v>
      </c>
      <c r="Q1799" t="str">
        <f>LEFT(N1799,(SEARCH("/",N1799,1)-1))</f>
        <v>journalism</v>
      </c>
      <c r="R1799" t="str">
        <f>RIGHT(N1799, LEN(N1799) - (SEARCH("/",N1799,1)))</f>
        <v>audio</v>
      </c>
      <c r="S1799" s="12">
        <f>(((J1799/60)/60)/24)+DATE(1970,1,1)+(-5/24)</f>
        <v>42011.717604166661</v>
      </c>
      <c r="T1799" s="12">
        <f>(((I1799/60)/60)/24)+DATE(1970,1,1)+(-5/24)</f>
        <v>42068.643749999996</v>
      </c>
    </row>
    <row r="1800" spans="1:20" ht="64" x14ac:dyDescent="0.2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>E1800/D1800*100</f>
        <v>1.4710000000000001</v>
      </c>
      <c r="P1800" s="8">
        <v>69.266666670000006</v>
      </c>
      <c r="Q1800" t="str">
        <f>LEFT(N1800,(SEARCH("/",N1800,1)-1))</f>
        <v>technology</v>
      </c>
      <c r="R1800" t="str">
        <f>RIGHT(N1800, LEN(N1800) - (SEARCH("/",N1800,1)))</f>
        <v>wearables</v>
      </c>
      <c r="S1800" s="12">
        <f>(((J1800/60)/60)/24)+DATE(1970,1,1)+(-5/24)</f>
        <v>42012.559965277782</v>
      </c>
      <c r="T1800" s="12">
        <f>(((I1800/60)/60)/24)+DATE(1970,1,1)+(-5/24)</f>
        <v>42042.559965277782</v>
      </c>
    </row>
    <row r="1801" spans="1:20" ht="48" x14ac:dyDescent="0.2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>E1801/D1801*100</f>
        <v>0.23333333333333336</v>
      </c>
      <c r="P1801" s="8">
        <v>69.266666670000006</v>
      </c>
      <c r="Q1801" t="str">
        <f>LEFT(N1801,(SEARCH("/",N1801,1)-1))</f>
        <v>publishing</v>
      </c>
      <c r="R1801" t="str">
        <f>RIGHT(N1801, LEN(N1801) - (SEARCH("/",N1801,1)))</f>
        <v>translations</v>
      </c>
      <c r="S1801" s="12">
        <f>(((J1801/60)/60)/24)+DATE(1970,1,1)+(-5/24)</f>
        <v>42012.850694444445</v>
      </c>
      <c r="T1801" s="12">
        <f>(((I1801/60)/60)/24)+DATE(1970,1,1)+(-5/24)</f>
        <v>42040.850694444445</v>
      </c>
    </row>
    <row r="1802" spans="1:20" ht="48" x14ac:dyDescent="0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>E1802/D1802*100</f>
        <v>100</v>
      </c>
      <c r="P1802" s="8">
        <v>69.266666670000006</v>
      </c>
      <c r="Q1802" t="str">
        <f>LEFT(N1802,(SEARCH("/",N1802,1)-1))</f>
        <v>theater</v>
      </c>
      <c r="R1802" t="str">
        <f>RIGHT(N1802, LEN(N1802) - (SEARCH("/",N1802,1)))</f>
        <v>musical</v>
      </c>
      <c r="S1802" s="12">
        <f>(((J1802/60)/60)/24)+DATE(1970,1,1)+(-5/24)</f>
        <v>42012.944201388884</v>
      </c>
      <c r="T1802" s="12">
        <f>(((I1802/60)/60)/24)+DATE(1970,1,1)+(-5/24)</f>
        <v>42027.916666666664</v>
      </c>
    </row>
    <row r="1803" spans="1:20" ht="48" x14ac:dyDescent="0.2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>E1803/D1803*100</f>
        <v>0.36666666666666664</v>
      </c>
      <c r="P1803" s="8">
        <v>69.266666670000006</v>
      </c>
      <c r="Q1803" t="str">
        <f>LEFT(N1803,(SEARCH("/",N1803,1)-1))</f>
        <v>theater</v>
      </c>
      <c r="R1803" t="str">
        <f>RIGHT(N1803, LEN(N1803) - (SEARCH("/",N1803,1)))</f>
        <v>musical</v>
      </c>
      <c r="S1803" s="12">
        <f>(((J1803/60)/60)/24)+DATE(1970,1,1)+(-5/24)</f>
        <v>42013.216168981475</v>
      </c>
      <c r="T1803" s="12">
        <f>(((I1803/60)/60)/24)+DATE(1970,1,1)+(-5/24)</f>
        <v>42051.216168981475</v>
      </c>
    </row>
    <row r="1804" spans="1:20" ht="48" x14ac:dyDescent="0.2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>E1804/D1804*100</f>
        <v>0.1</v>
      </c>
      <c r="P1804" s="8">
        <v>69.266666670000006</v>
      </c>
      <c r="Q1804" t="str">
        <f>LEFT(N1804,(SEARCH("/",N1804,1)-1))</f>
        <v>publishing</v>
      </c>
      <c r="R1804" t="str">
        <f>RIGHT(N1804, LEN(N1804) - (SEARCH("/",N1804,1)))</f>
        <v>translations</v>
      </c>
      <c r="S1804" s="12">
        <f>(((J1804/60)/60)/24)+DATE(1970,1,1)+(-5/24)</f>
        <v>42013.707280092589</v>
      </c>
      <c r="T1804" s="12">
        <f>(((I1804/60)/60)/24)+DATE(1970,1,1)+(-5/24)</f>
        <v>42043.707280092589</v>
      </c>
    </row>
    <row r="1805" spans="1:20" ht="48" x14ac:dyDescent="0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>E1805/D1805*100</f>
        <v>115.54666666666667</v>
      </c>
      <c r="P1805" s="8">
        <v>69.266666670000006</v>
      </c>
      <c r="Q1805" t="str">
        <f>LEFT(N1805,(SEARCH("/",N1805,1)-1))</f>
        <v>games</v>
      </c>
      <c r="R1805" t="str">
        <f>RIGHT(N1805, LEN(N1805) - (SEARCH("/",N1805,1)))</f>
        <v>tabletop games</v>
      </c>
      <c r="S1805" s="12">
        <f>(((J1805/60)/60)/24)+DATE(1970,1,1)+(-5/24)</f>
        <v>42014.623993055553</v>
      </c>
      <c r="T1805" s="12">
        <f>(((I1805/60)/60)/24)+DATE(1970,1,1)+(-5/24)</f>
        <v>42035.623993055553</v>
      </c>
    </row>
    <row r="1806" spans="1:20" ht="48" x14ac:dyDescent="0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>E1806/D1806*100</f>
        <v>113.42219999999999</v>
      </c>
      <c r="P1806" s="8">
        <v>69.266666670000006</v>
      </c>
      <c r="Q1806" t="str">
        <f>LEFT(N1806,(SEARCH("/",N1806,1)-1))</f>
        <v>theater</v>
      </c>
      <c r="R1806" t="str">
        <f>RIGHT(N1806, LEN(N1806) - (SEARCH("/",N1806,1)))</f>
        <v>plays</v>
      </c>
      <c r="S1806" s="12">
        <f>(((J1806/60)/60)/24)+DATE(1970,1,1)+(-5/24)</f>
        <v>42015.842118055552</v>
      </c>
      <c r="T1806" s="12">
        <f>(((I1806/60)/60)/24)+DATE(1970,1,1)+(-5/24)</f>
        <v>42046.499999999993</v>
      </c>
    </row>
    <row r="1807" spans="1:20" ht="48" x14ac:dyDescent="0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>E1807/D1807*100</f>
        <v>15.770000000000001</v>
      </c>
      <c r="P1807" s="8">
        <v>69.266666670000006</v>
      </c>
      <c r="Q1807" t="str">
        <f>LEFT(N1807,(SEARCH("/",N1807,1)-1))</f>
        <v>theater</v>
      </c>
      <c r="R1807" t="str">
        <f>RIGHT(N1807, LEN(N1807) - (SEARCH("/",N1807,1)))</f>
        <v>plays</v>
      </c>
      <c r="S1807" s="12">
        <f>(((J1807/60)/60)/24)+DATE(1970,1,1)+(-5/24)</f>
        <v>42015.912280092591</v>
      </c>
      <c r="T1807" s="12">
        <f>(((I1807/60)/60)/24)+DATE(1970,1,1)+(-5/24)</f>
        <v>42045.912280092591</v>
      </c>
    </row>
    <row r="1808" spans="1:20" ht="48" x14ac:dyDescent="0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>E1808/D1808*100</f>
        <v>107.65217391304347</v>
      </c>
      <c r="P1808" s="8">
        <v>69.266666670000006</v>
      </c>
      <c r="Q1808" t="str">
        <f>LEFT(N1808,(SEARCH("/",N1808,1)-1))</f>
        <v>music</v>
      </c>
      <c r="R1808" t="str">
        <f>RIGHT(N1808, LEN(N1808) - (SEARCH("/",N1808,1)))</f>
        <v>electronic music</v>
      </c>
      <c r="S1808" s="12">
        <f>(((J1808/60)/60)/24)+DATE(1970,1,1)+(-5/24)</f>
        <v>42016.43310185185</v>
      </c>
      <c r="T1808" s="12">
        <f>(((I1808/60)/60)/24)+DATE(1970,1,1)+(-5/24)</f>
        <v>42046.43310185185</v>
      </c>
    </row>
    <row r="1809" spans="1:20" ht="32" x14ac:dyDescent="0.2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>E1809/D1809*100</f>
        <v>140.19999999999999</v>
      </c>
      <c r="P1809" s="8">
        <v>69.266666670000006</v>
      </c>
      <c r="Q1809" t="str">
        <f>LEFT(N1809,(SEARCH("/",N1809,1)-1))</f>
        <v>theater</v>
      </c>
      <c r="R1809" t="str">
        <f>RIGHT(N1809, LEN(N1809) - (SEARCH("/",N1809,1)))</f>
        <v>plays</v>
      </c>
      <c r="S1809" s="12">
        <f>(((J1809/60)/60)/24)+DATE(1970,1,1)+(-5/24)</f>
        <v>42016.498344907406</v>
      </c>
      <c r="T1809" s="12">
        <f>(((I1809/60)/60)/24)+DATE(1970,1,1)+(-5/24)</f>
        <v>42047.040972222218</v>
      </c>
    </row>
    <row r="1810" spans="1:20" ht="32" x14ac:dyDescent="0.2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>E1810/D1810*100</f>
        <v>103</v>
      </c>
      <c r="P1810" s="8">
        <v>69.266666670000006</v>
      </c>
      <c r="Q1810" t="str">
        <f>LEFT(N1810,(SEARCH("/",N1810,1)-1))</f>
        <v>theater</v>
      </c>
      <c r="R1810" t="str">
        <f>RIGHT(N1810, LEN(N1810) - (SEARCH("/",N1810,1)))</f>
        <v>plays</v>
      </c>
      <c r="S1810" s="12">
        <f>(((J1810/60)/60)/24)+DATE(1970,1,1)+(-5/24)</f>
        <v>42016.591874999998</v>
      </c>
      <c r="T1810" s="12">
        <f>(((I1810/60)/60)/24)+DATE(1970,1,1)+(-5/24)</f>
        <v>42032.708333333336</v>
      </c>
    </row>
    <row r="1811" spans="1:20" ht="48" x14ac:dyDescent="0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>E1811/D1811*100</f>
        <v>108.2</v>
      </c>
      <c r="P1811" s="8">
        <v>69.266666670000006</v>
      </c>
      <c r="Q1811" t="str">
        <f>LEFT(N1811,(SEARCH("/",N1811,1)-1))</f>
        <v>theater</v>
      </c>
      <c r="R1811" t="str">
        <f>RIGHT(N1811, LEN(N1811) - (SEARCH("/",N1811,1)))</f>
        <v>plays</v>
      </c>
      <c r="S1811" s="12">
        <f>(((J1811/60)/60)/24)+DATE(1970,1,1)+(-5/24)</f>
        <v>42016.624131944445</v>
      </c>
      <c r="T1811" s="12">
        <f>(((I1811/60)/60)/24)+DATE(1970,1,1)+(-5/24)</f>
        <v>42040.305555555555</v>
      </c>
    </row>
    <row r="1812" spans="1:20" ht="48" x14ac:dyDescent="0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>E1812/D1812*100</f>
        <v>105.33333333333333</v>
      </c>
      <c r="P1812" s="8">
        <v>69.266666670000006</v>
      </c>
      <c r="Q1812" t="str">
        <f>LEFT(N1812,(SEARCH("/",N1812,1)-1))</f>
        <v>theater</v>
      </c>
      <c r="R1812" t="str">
        <f>RIGHT(N1812, LEN(N1812) - (SEARCH("/",N1812,1)))</f>
        <v>plays</v>
      </c>
      <c r="S1812" s="12">
        <f>(((J1812/60)/60)/24)+DATE(1970,1,1)+(-5/24)</f>
        <v>42016.730358796289</v>
      </c>
      <c r="T1812" s="12">
        <f>(((I1812/60)/60)/24)+DATE(1970,1,1)+(-5/24)</f>
        <v>42046.730358796289</v>
      </c>
    </row>
    <row r="1813" spans="1:20" ht="96" x14ac:dyDescent="0.2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>E1813/D1813*100</f>
        <v>100.44999999999999</v>
      </c>
      <c r="P1813" s="8">
        <v>69.266666670000006</v>
      </c>
      <c r="Q1813" t="str">
        <f>LEFT(N1813,(SEARCH("/",N1813,1)-1))</f>
        <v>theater</v>
      </c>
      <c r="R1813" t="str">
        <f>RIGHT(N1813, LEN(N1813) - (SEARCH("/",N1813,1)))</f>
        <v>musical</v>
      </c>
      <c r="S1813" s="12">
        <f>(((J1813/60)/60)/24)+DATE(1970,1,1)+(-5/24)</f>
        <v>42016.773240740738</v>
      </c>
      <c r="T1813" s="12">
        <f>(((I1813/60)/60)/24)+DATE(1970,1,1)+(-5/24)</f>
        <v>42045.124305555553</v>
      </c>
    </row>
    <row r="1814" spans="1:20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>E1814/D1814*100</f>
        <v>59.142857142857139</v>
      </c>
      <c r="P1814" s="8">
        <v>69.266666670000006</v>
      </c>
      <c r="Q1814" t="str">
        <f>LEFT(N1814,(SEARCH("/",N1814,1)-1))</f>
        <v>theater</v>
      </c>
      <c r="R1814" t="str">
        <f>RIGHT(N1814, LEN(N1814) - (SEARCH("/",N1814,1)))</f>
        <v>musical</v>
      </c>
      <c r="S1814" s="12">
        <f>(((J1814/60)/60)/24)+DATE(1970,1,1)+(-5/24)</f>
        <v>42017.385902777773</v>
      </c>
      <c r="T1814" s="12">
        <f>(((I1814/60)/60)/24)+DATE(1970,1,1)+(-5/24)</f>
        <v>42047.385902777773</v>
      </c>
    </row>
    <row r="1815" spans="1:20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>E1815/D1815*100</f>
        <v>4.5454545454545456E-2</v>
      </c>
      <c r="P1815" s="8">
        <v>69.266666670000006</v>
      </c>
      <c r="Q1815" t="str">
        <f>LEFT(N1815,(SEARCH("/",N1815,1)-1))</f>
        <v>technology</v>
      </c>
      <c r="R1815" t="str">
        <f>RIGHT(N1815, LEN(N1815) - (SEARCH("/",N1815,1)))</f>
        <v>web</v>
      </c>
      <c r="S1815" s="12">
        <f>(((J1815/60)/60)/24)+DATE(1970,1,1)+(-5/24)</f>
        <v>42017.634953703695</v>
      </c>
      <c r="T1815" s="12">
        <f>(((I1815/60)/60)/24)+DATE(1970,1,1)+(-5/24)</f>
        <v>42047.634953703695</v>
      </c>
    </row>
    <row r="1816" spans="1:20" ht="48" x14ac:dyDescent="0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>E1816/D1816*100</f>
        <v>100.27777777777777</v>
      </c>
      <c r="P1816" s="8">
        <v>69.266666670000006</v>
      </c>
      <c r="Q1816" t="str">
        <f>LEFT(N1816,(SEARCH("/",N1816,1)-1))</f>
        <v>theater</v>
      </c>
      <c r="R1816" t="str">
        <f>RIGHT(N1816, LEN(N1816) - (SEARCH("/",N1816,1)))</f>
        <v>plays</v>
      </c>
      <c r="S1816" s="12">
        <f>(((J1816/60)/60)/24)+DATE(1970,1,1)+(-5/24)</f>
        <v>42017.672118055554</v>
      </c>
      <c r="T1816" s="12">
        <f>(((I1816/60)/60)/24)+DATE(1970,1,1)+(-5/24)</f>
        <v>42043.979166666664</v>
      </c>
    </row>
    <row r="1817" spans="1:20" ht="32" x14ac:dyDescent="0.2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>E1817/D1817*100</f>
        <v>4.0000000000000001E-3</v>
      </c>
      <c r="P1817" s="8">
        <v>69.266666670000006</v>
      </c>
      <c r="Q1817" t="str">
        <f>LEFT(N1817,(SEARCH("/",N1817,1)-1))</f>
        <v>theater</v>
      </c>
      <c r="R1817" t="str">
        <f>RIGHT(N1817, LEN(N1817) - (SEARCH("/",N1817,1)))</f>
        <v>plays</v>
      </c>
      <c r="S1817" s="12">
        <f>(((J1817/60)/60)/24)+DATE(1970,1,1)+(-5/24)</f>
        <v>42017.699004629627</v>
      </c>
      <c r="T1817" s="12">
        <f>(((I1817/60)/60)/24)+DATE(1970,1,1)+(-5/24)</f>
        <v>42077.657337962963</v>
      </c>
    </row>
    <row r="1818" spans="1:20" ht="48" x14ac:dyDescent="0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>E1818/D1818*100</f>
        <v>5.0599999999999996</v>
      </c>
      <c r="P1818" s="8">
        <v>69.266666670000006</v>
      </c>
      <c r="Q1818" t="str">
        <f>LEFT(N1818,(SEARCH("/",N1818,1)-1))</f>
        <v>publishing</v>
      </c>
      <c r="R1818" t="str">
        <f>RIGHT(N1818, LEN(N1818) - (SEARCH("/",N1818,1)))</f>
        <v>art books</v>
      </c>
      <c r="S1818" s="12">
        <f>(((J1818/60)/60)/24)+DATE(1970,1,1)+(-5/24)</f>
        <v>42017.719085648147</v>
      </c>
      <c r="T1818" s="12">
        <f>(((I1818/60)/60)/24)+DATE(1970,1,1)+(-5/24)</f>
        <v>42052.719085648147</v>
      </c>
    </row>
    <row r="1819" spans="1:20" ht="48" x14ac:dyDescent="0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>E1819/D1819*100</f>
        <v>105.60000000000001</v>
      </c>
      <c r="P1819" s="8">
        <v>69.266666670000006</v>
      </c>
      <c r="Q1819" t="str">
        <f>LEFT(N1819,(SEARCH("/",N1819,1)-1))</f>
        <v>music</v>
      </c>
      <c r="R1819" t="str">
        <f>RIGHT(N1819, LEN(N1819) - (SEARCH("/",N1819,1)))</f>
        <v>indie rock</v>
      </c>
      <c r="S1819" s="12">
        <f>(((J1819/60)/60)/24)+DATE(1970,1,1)+(-5/24)</f>
        <v>42017.759108796294</v>
      </c>
      <c r="T1819" s="12">
        <f>(((I1819/60)/60)/24)+DATE(1970,1,1)+(-5/24)</f>
        <v>42031.759108796294</v>
      </c>
    </row>
    <row r="1820" spans="1:20" ht="48" x14ac:dyDescent="0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>E1820/D1820*100</f>
        <v>30.8</v>
      </c>
      <c r="P1820" s="8">
        <v>69.266666670000006</v>
      </c>
      <c r="Q1820" t="str">
        <f>LEFT(N1820,(SEARCH("/",N1820,1)-1))</f>
        <v>photography</v>
      </c>
      <c r="R1820" t="str">
        <f>RIGHT(N1820, LEN(N1820) - (SEARCH("/",N1820,1)))</f>
        <v>photobooks</v>
      </c>
      <c r="S1820" s="12">
        <f>(((J1820/60)/60)/24)+DATE(1970,1,1)+(-5/24)</f>
        <v>42017.863217592596</v>
      </c>
      <c r="T1820" s="12">
        <f>(((I1820/60)/60)/24)+DATE(1970,1,1)+(-5/24)</f>
        <v>42048.863217592596</v>
      </c>
    </row>
    <row r="1821" spans="1:20" ht="48" x14ac:dyDescent="0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>E1821/D1821*100</f>
        <v>103.58333333333334</v>
      </c>
      <c r="P1821" s="8">
        <v>69.266666670000006</v>
      </c>
      <c r="Q1821" t="str">
        <f>LEFT(N1821,(SEARCH("/",N1821,1)-1))</f>
        <v>theater</v>
      </c>
      <c r="R1821" t="str">
        <f>RIGHT(N1821, LEN(N1821) - (SEARCH("/",N1821,1)))</f>
        <v>plays</v>
      </c>
      <c r="S1821" s="12">
        <f>(((J1821/60)/60)/24)+DATE(1970,1,1)+(-5/24)</f>
        <v>42018.468564814808</v>
      </c>
      <c r="T1821" s="12">
        <f>(((I1821/60)/60)/24)+DATE(1970,1,1)+(-5/24)</f>
        <v>42040.082638888889</v>
      </c>
    </row>
    <row r="1822" spans="1:20" ht="48" x14ac:dyDescent="0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>E1822/D1822*100</f>
        <v>1.02</v>
      </c>
      <c r="P1822" s="8">
        <v>69.266666670000006</v>
      </c>
      <c r="Q1822" t="str">
        <f>LEFT(N1822,(SEARCH("/",N1822,1)-1))</f>
        <v>theater</v>
      </c>
      <c r="R1822" t="str">
        <f>RIGHT(N1822, LEN(N1822) - (SEARCH("/",N1822,1)))</f>
        <v>musical</v>
      </c>
      <c r="S1822" s="12">
        <f>(((J1822/60)/60)/24)+DATE(1970,1,1)+(-5/24)</f>
        <v>42018.732164351844</v>
      </c>
      <c r="T1822" s="12">
        <f>(((I1822/60)/60)/24)+DATE(1970,1,1)+(-5/24)</f>
        <v>42063.708333333336</v>
      </c>
    </row>
    <row r="1823" spans="1:20" ht="32" x14ac:dyDescent="0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>E1823/D1823*100</f>
        <v>105.28</v>
      </c>
      <c r="P1823" s="8">
        <v>69.266666670000006</v>
      </c>
      <c r="Q1823" t="str">
        <f>LEFT(N1823,(SEARCH("/",N1823,1)-1))</f>
        <v>theater</v>
      </c>
      <c r="R1823" t="str">
        <f>RIGHT(N1823, LEN(N1823) - (SEARCH("/",N1823,1)))</f>
        <v>plays</v>
      </c>
      <c r="S1823" s="12">
        <f>(((J1823/60)/60)/24)+DATE(1970,1,1)+(-5/24)</f>
        <v>42018.733263888884</v>
      </c>
      <c r="T1823" s="12">
        <f>(((I1823/60)/60)/24)+DATE(1970,1,1)+(-5/24)</f>
        <v>42047.083333333336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>E1824/D1824*100</f>
        <v>107.3</v>
      </c>
      <c r="P1824" s="8">
        <v>69.266666670000006</v>
      </c>
      <c r="Q1824" t="str">
        <f>LEFT(N1824,(SEARCH("/",N1824,1)-1))</f>
        <v>music</v>
      </c>
      <c r="R1824" t="str">
        <f>RIGHT(N1824, LEN(N1824) - (SEARCH("/",N1824,1)))</f>
        <v>rock</v>
      </c>
      <c r="S1824" s="12">
        <f>(((J1824/60)/60)/24)+DATE(1970,1,1)+(-5/24)</f>
        <v>42018.790300925924</v>
      </c>
      <c r="T1824" s="12">
        <f>(((I1824/60)/60)/24)+DATE(1970,1,1)+(-5/24)</f>
        <v>42048.790300925924</v>
      </c>
    </row>
    <row r="1825" spans="1:20" ht="48" x14ac:dyDescent="0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>E1825/D1825*100</f>
        <v>128</v>
      </c>
      <c r="P1825" s="8">
        <v>69.266666670000006</v>
      </c>
      <c r="Q1825" t="str">
        <f>LEFT(N1825,(SEARCH("/",N1825,1)-1))</f>
        <v>publishing</v>
      </c>
      <c r="R1825" t="str">
        <f>RIGHT(N1825, LEN(N1825) - (SEARCH("/",N1825,1)))</f>
        <v>nonfiction</v>
      </c>
      <c r="S1825" s="12">
        <f>(((J1825/60)/60)/24)+DATE(1970,1,1)+(-5/24)</f>
        <v>42019.381840277776</v>
      </c>
      <c r="T1825" s="12">
        <f>(((I1825/60)/60)/24)+DATE(1970,1,1)+(-5/24)</f>
        <v>42049.381840277776</v>
      </c>
    </row>
    <row r="1826" spans="1:20" ht="48" x14ac:dyDescent="0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>E1826/D1826*100</f>
        <v>35</v>
      </c>
      <c r="P1826" s="8">
        <v>69.266666670000006</v>
      </c>
      <c r="Q1826" t="str">
        <f>LEFT(N1826,(SEARCH("/",N1826,1)-1))</f>
        <v>theater</v>
      </c>
      <c r="R1826" t="str">
        <f>RIGHT(N1826, LEN(N1826) - (SEARCH("/",N1826,1)))</f>
        <v>plays</v>
      </c>
      <c r="S1826" s="12">
        <f>(((J1826/60)/60)/24)+DATE(1970,1,1)+(-5/24)</f>
        <v>42019.475428240738</v>
      </c>
      <c r="T1826" s="12">
        <f>(((I1826/60)/60)/24)+DATE(1970,1,1)+(-5/24)</f>
        <v>42049.268749999996</v>
      </c>
    </row>
    <row r="1827" spans="1:20" ht="48" x14ac:dyDescent="0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>E1827/D1827*100</f>
        <v>2.5000000000000001E-2</v>
      </c>
      <c r="P1827" s="8">
        <v>69.266666670000006</v>
      </c>
      <c r="Q1827" t="str">
        <f>LEFT(N1827,(SEARCH("/",N1827,1)-1))</f>
        <v>food</v>
      </c>
      <c r="R1827" t="str">
        <f>RIGHT(N1827, LEN(N1827) - (SEARCH("/",N1827,1)))</f>
        <v>food trucks</v>
      </c>
      <c r="S1827" s="12">
        <f>(((J1827/60)/60)/24)+DATE(1970,1,1)+(-5/24)</f>
        <v>42019.529432870368</v>
      </c>
      <c r="T1827" s="12">
        <f>(((I1827/60)/60)/24)+DATE(1970,1,1)+(-5/24)</f>
        <v>42077.416666666664</v>
      </c>
    </row>
    <row r="1828" spans="1:20" ht="32" x14ac:dyDescent="0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>E1828/D1828*100</f>
        <v>0.5</v>
      </c>
      <c r="P1828" s="8">
        <v>69.266666670000006</v>
      </c>
      <c r="Q1828" t="str">
        <f>LEFT(N1828,(SEARCH("/",N1828,1)-1))</f>
        <v>food</v>
      </c>
      <c r="R1828" t="str">
        <f>RIGHT(N1828, LEN(N1828) - (SEARCH("/",N1828,1)))</f>
        <v>food trucks</v>
      </c>
      <c r="S1828" s="12">
        <f>(((J1828/60)/60)/24)+DATE(1970,1,1)+(-5/24)</f>
        <v>42019.561111111114</v>
      </c>
      <c r="T1828" s="12">
        <f>(((I1828/60)/60)/24)+DATE(1970,1,1)+(-5/24)</f>
        <v>42079.519444444442</v>
      </c>
    </row>
    <row r="1829" spans="1:20" ht="48" x14ac:dyDescent="0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>E1829/D1829*100</f>
        <v>170</v>
      </c>
      <c r="P1829" s="8">
        <v>69.266666670000006</v>
      </c>
      <c r="Q1829" t="str">
        <f>LEFT(N1829,(SEARCH("/",N1829,1)-1))</f>
        <v>theater</v>
      </c>
      <c r="R1829" t="str">
        <f>RIGHT(N1829, LEN(N1829) - (SEARCH("/",N1829,1)))</f>
        <v>plays</v>
      </c>
      <c r="S1829" s="12">
        <f>(((J1829/60)/60)/24)+DATE(1970,1,1)+(-5/24)</f>
        <v>42019.751504629625</v>
      </c>
      <c r="T1829" s="12">
        <f>(((I1829/60)/60)/24)+DATE(1970,1,1)+(-5/24)</f>
        <v>42034.751504629625</v>
      </c>
    </row>
    <row r="1830" spans="1:20" ht="48" x14ac:dyDescent="0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>E1830/D1830*100</f>
        <v>10.050000000000001</v>
      </c>
      <c r="P1830" s="8">
        <v>69.266666670000006</v>
      </c>
      <c r="Q1830" t="str">
        <f>LEFT(N1830,(SEARCH("/",N1830,1)-1))</f>
        <v>theater</v>
      </c>
      <c r="R1830" t="str">
        <f>RIGHT(N1830, LEN(N1830) - (SEARCH("/",N1830,1)))</f>
        <v>plays</v>
      </c>
      <c r="S1830" s="12">
        <f>(((J1830/60)/60)/24)+DATE(1970,1,1)+(-5/24)</f>
        <v>42020.379016203697</v>
      </c>
      <c r="T1830" s="12">
        <f>(((I1830/60)/60)/24)+DATE(1970,1,1)+(-5/24)</f>
        <v>42050.379016203697</v>
      </c>
    </row>
    <row r="1831" spans="1:20" ht="32" x14ac:dyDescent="0.2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>E1831/D1831*100</f>
        <v>127.96000000000001</v>
      </c>
      <c r="P1831" s="8">
        <v>69.266666670000006</v>
      </c>
      <c r="Q1831" t="str">
        <f>LEFT(N1831,(SEARCH("/",N1831,1)-1))</f>
        <v>theater</v>
      </c>
      <c r="R1831" t="str">
        <f>RIGHT(N1831, LEN(N1831) - (SEARCH("/",N1831,1)))</f>
        <v>plays</v>
      </c>
      <c r="S1831" s="12">
        <f>(((J1831/60)/60)/24)+DATE(1970,1,1)+(-5/24)</f>
        <v>42020.492233796293</v>
      </c>
      <c r="T1831" s="12">
        <f>(((I1831/60)/60)/24)+DATE(1970,1,1)+(-5/24)</f>
        <v>42064.999305555553</v>
      </c>
    </row>
    <row r="1832" spans="1:20" ht="48" x14ac:dyDescent="0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>E1832/D1832*100</f>
        <v>8.1333333333333329</v>
      </c>
      <c r="P1832" s="8">
        <v>69.266666670000006</v>
      </c>
      <c r="Q1832" t="str">
        <f>LEFT(N1832,(SEARCH("/",N1832,1)-1))</f>
        <v>theater</v>
      </c>
      <c r="R1832" t="str">
        <f>RIGHT(N1832, LEN(N1832) - (SEARCH("/",N1832,1)))</f>
        <v>plays</v>
      </c>
      <c r="S1832" s="12">
        <f>(((J1832/60)/60)/24)+DATE(1970,1,1)+(-5/24)</f>
        <v>42020.560300925928</v>
      </c>
      <c r="T1832" s="12">
        <f>(((I1832/60)/60)/24)+DATE(1970,1,1)+(-5/24)</f>
        <v>42065.749999999993</v>
      </c>
    </row>
    <row r="1833" spans="1:20" ht="48" x14ac:dyDescent="0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>E1833/D1833*100</f>
        <v>153.80000000000001</v>
      </c>
      <c r="P1833" s="8">
        <v>69.266666670000006</v>
      </c>
      <c r="Q1833" t="str">
        <f>LEFT(N1833,(SEARCH("/",N1833,1)-1))</f>
        <v>games</v>
      </c>
      <c r="R1833" t="str">
        <f>RIGHT(N1833, LEN(N1833) - (SEARCH("/",N1833,1)))</f>
        <v>tabletop games</v>
      </c>
      <c r="S1833" s="12">
        <f>(((J1833/60)/60)/24)+DATE(1970,1,1)+(-5/24)</f>
        <v>42020.598368055551</v>
      </c>
      <c r="T1833" s="12">
        <f>(((I1833/60)/60)/24)+DATE(1970,1,1)+(-5/24)</f>
        <v>42038.958333333336</v>
      </c>
    </row>
    <row r="1834" spans="1:20" ht="48" x14ac:dyDescent="0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>E1834/D1834*100</f>
        <v>110.00000000000001</v>
      </c>
      <c r="P1834" s="8">
        <v>69.266666670000006</v>
      </c>
      <c r="Q1834" t="str">
        <f>LEFT(N1834,(SEARCH("/",N1834,1)-1))</f>
        <v>theater</v>
      </c>
      <c r="R1834" t="str">
        <f>RIGHT(N1834, LEN(N1834) - (SEARCH("/",N1834,1)))</f>
        <v>plays</v>
      </c>
      <c r="S1834" s="12">
        <f>(((J1834/60)/60)/24)+DATE(1970,1,1)+(-5/24)</f>
        <v>42020.638333333329</v>
      </c>
      <c r="T1834" s="12">
        <f>(((I1834/60)/60)/24)+DATE(1970,1,1)+(-5/24)</f>
        <v>42036.999305555553</v>
      </c>
    </row>
    <row r="1835" spans="1:20" ht="48" x14ac:dyDescent="0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>E1835/D1835*100</f>
        <v>0.55999999999999994</v>
      </c>
      <c r="P1835" s="8">
        <v>69.266666670000006</v>
      </c>
      <c r="Q1835" t="str">
        <f>LEFT(N1835,(SEARCH("/",N1835,1)-1))</f>
        <v>technology</v>
      </c>
      <c r="R1835" t="str">
        <f>RIGHT(N1835, LEN(N1835) - (SEARCH("/",N1835,1)))</f>
        <v>web</v>
      </c>
      <c r="S1835" s="12">
        <f>(((J1835/60)/60)/24)+DATE(1970,1,1)+(-5/24)</f>
        <v>42020.645914351851</v>
      </c>
      <c r="T1835" s="12">
        <f>(((I1835/60)/60)/24)+DATE(1970,1,1)+(-5/24)</f>
        <v>42050.645914351851</v>
      </c>
    </row>
    <row r="1836" spans="1:20" ht="32" x14ac:dyDescent="0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>E1836/D1836*100</f>
        <v>65.100000000000009</v>
      </c>
      <c r="P1836" s="8">
        <v>69.266666670000006</v>
      </c>
      <c r="Q1836" t="str">
        <f>LEFT(N1836,(SEARCH("/",N1836,1)-1))</f>
        <v>music</v>
      </c>
      <c r="R1836" t="str">
        <f>RIGHT(N1836, LEN(N1836) - (SEARCH("/",N1836,1)))</f>
        <v>faith</v>
      </c>
      <c r="S1836" s="12">
        <f>(((J1836/60)/60)/24)+DATE(1970,1,1)+(-5/24)</f>
        <v>42020.931400462963</v>
      </c>
      <c r="T1836" s="12">
        <f>(((I1836/60)/60)/24)+DATE(1970,1,1)+(-5/24)</f>
        <v>42050.931400462963</v>
      </c>
    </row>
    <row r="1837" spans="1:20" ht="48" x14ac:dyDescent="0.2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>E1837/D1837*100</f>
        <v>1.3</v>
      </c>
      <c r="P1837" s="8">
        <v>69.266666670000006</v>
      </c>
      <c r="Q1837" t="str">
        <f>LEFT(N1837,(SEARCH("/",N1837,1)-1))</f>
        <v>theater</v>
      </c>
      <c r="R1837" t="str">
        <f>RIGHT(N1837, LEN(N1837) - (SEARCH("/",N1837,1)))</f>
        <v>plays</v>
      </c>
      <c r="S1837" s="12">
        <f>(((J1837/60)/60)/24)+DATE(1970,1,1)+(-5/24)</f>
        <v>42021.092858796292</v>
      </c>
      <c r="T1837" s="12">
        <f>(((I1837/60)/60)/24)+DATE(1970,1,1)+(-5/24)</f>
        <v>42051.092858796292</v>
      </c>
    </row>
    <row r="1838" spans="1:20" ht="48" x14ac:dyDescent="0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>E1838/D1838*100</f>
        <v>0</v>
      </c>
      <c r="P1838" s="8">
        <v>69.266666670000006</v>
      </c>
      <c r="Q1838" t="str">
        <f>LEFT(N1838,(SEARCH("/",N1838,1)-1))</f>
        <v>publishing</v>
      </c>
      <c r="R1838" t="str">
        <f>RIGHT(N1838, LEN(N1838) - (SEARCH("/",N1838,1)))</f>
        <v>fiction</v>
      </c>
      <c r="S1838" s="12">
        <f>(((J1838/60)/60)/24)+DATE(1970,1,1)+(-5/24)</f>
        <v>42021.57503472222</v>
      </c>
      <c r="T1838" s="12">
        <f>(((I1838/60)/60)/24)+DATE(1970,1,1)+(-5/24)</f>
        <v>42051.57503472222</v>
      </c>
    </row>
    <row r="1839" spans="1:20" ht="48" x14ac:dyDescent="0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>E1839/D1839*100</f>
        <v>100</v>
      </c>
      <c r="P1839" s="8">
        <v>69.266666670000006</v>
      </c>
      <c r="Q1839" t="str">
        <f>LEFT(N1839,(SEARCH("/",N1839,1)-1))</f>
        <v>music</v>
      </c>
      <c r="R1839" t="str">
        <f>RIGHT(N1839, LEN(N1839) - (SEARCH("/",N1839,1)))</f>
        <v>metal</v>
      </c>
      <c r="S1839" s="12">
        <f>(((J1839/60)/60)/24)+DATE(1970,1,1)+(-5/24)</f>
        <v>42021.62394675926</v>
      </c>
      <c r="T1839" s="12">
        <f>(((I1839/60)/60)/24)+DATE(1970,1,1)+(-5/24)</f>
        <v>42051.62394675926</v>
      </c>
    </row>
    <row r="1840" spans="1:20" ht="48" x14ac:dyDescent="0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>E1840/D1840*100</f>
        <v>0</v>
      </c>
      <c r="P1840" s="8">
        <v>69.266666670000006</v>
      </c>
      <c r="Q1840" t="str">
        <f>LEFT(N1840,(SEARCH("/",N1840,1)-1))</f>
        <v>games</v>
      </c>
      <c r="R1840" t="str">
        <f>RIGHT(N1840, LEN(N1840) - (SEARCH("/",N1840,1)))</f>
        <v>mobile games</v>
      </c>
      <c r="S1840" s="12">
        <f>(((J1840/60)/60)/24)+DATE(1970,1,1)+(-5/24)</f>
        <v>42021.797766203708</v>
      </c>
      <c r="T1840" s="12">
        <f>(((I1840/60)/60)/24)+DATE(1970,1,1)+(-5/24)</f>
        <v>42051.797766203708</v>
      </c>
    </row>
    <row r="1841" spans="1:20" ht="48" x14ac:dyDescent="0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>E1841/D1841*100</f>
        <v>9.0666666666666659E-2</v>
      </c>
      <c r="P1841" s="8">
        <v>69.266666670000006</v>
      </c>
      <c r="Q1841" t="str">
        <f>LEFT(N1841,(SEARCH("/",N1841,1)-1))</f>
        <v>technology</v>
      </c>
      <c r="R1841" t="str">
        <f>RIGHT(N1841, LEN(N1841) - (SEARCH("/",N1841,1)))</f>
        <v>web</v>
      </c>
      <c r="S1841" s="12">
        <f>(((J1841/60)/60)/24)+DATE(1970,1,1)+(-5/24)</f>
        <v>42021.861655092587</v>
      </c>
      <c r="T1841" s="12">
        <f>(((I1841/60)/60)/24)+DATE(1970,1,1)+(-5/24)</f>
        <v>42051.861655092587</v>
      </c>
    </row>
    <row r="1842" spans="1:20" ht="48" x14ac:dyDescent="0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>E1842/D1842*100</f>
        <v>34.4</v>
      </c>
      <c r="P1842" s="8">
        <v>69.266666670000006</v>
      </c>
      <c r="Q1842" t="str">
        <f>LEFT(N1842,(SEARCH("/",N1842,1)-1))</f>
        <v>theater</v>
      </c>
      <c r="R1842" t="str">
        <f>RIGHT(N1842, LEN(N1842) - (SEARCH("/",N1842,1)))</f>
        <v>plays</v>
      </c>
      <c r="S1842" s="12">
        <f>(((J1842/60)/60)/24)+DATE(1970,1,1)+(-5/24)</f>
        <v>42022.453194444439</v>
      </c>
      <c r="T1842" s="12">
        <f>(((I1842/60)/60)/24)+DATE(1970,1,1)+(-5/24)</f>
        <v>42063.291666666664</v>
      </c>
    </row>
    <row r="1843" spans="1:20" ht="32" x14ac:dyDescent="0.2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>E1843/D1843*100</f>
        <v>0.13333333333333333</v>
      </c>
      <c r="P1843" s="8">
        <v>69.266666670000006</v>
      </c>
      <c r="Q1843" t="str">
        <f>LEFT(N1843,(SEARCH("/",N1843,1)-1))</f>
        <v>photography</v>
      </c>
      <c r="R1843" t="str">
        <f>RIGHT(N1843, LEN(N1843) - (SEARCH("/",N1843,1)))</f>
        <v>people</v>
      </c>
      <c r="S1843" s="12">
        <f>(((J1843/60)/60)/24)+DATE(1970,1,1)+(-5/24)</f>
        <v>42022.935081018521</v>
      </c>
      <c r="T1843" s="12">
        <f>(((I1843/60)/60)/24)+DATE(1970,1,1)+(-5/24)</f>
        <v>42052.935081018521</v>
      </c>
    </row>
    <row r="1844" spans="1:20" ht="48" x14ac:dyDescent="0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>E1844/D1844*100</f>
        <v>130</v>
      </c>
      <c r="P1844" s="8">
        <v>69.266666670000006</v>
      </c>
      <c r="Q1844" t="str">
        <f>LEFT(N1844,(SEARCH("/",N1844,1)-1))</f>
        <v>theater</v>
      </c>
      <c r="R1844" t="str">
        <f>RIGHT(N1844, LEN(N1844) - (SEARCH("/",N1844,1)))</f>
        <v>plays</v>
      </c>
      <c r="S1844" s="12">
        <f>(((J1844/60)/60)/24)+DATE(1970,1,1)+(-5/24)</f>
        <v>42023.42664351852</v>
      </c>
      <c r="T1844" s="12">
        <f>(((I1844/60)/60)/24)+DATE(1970,1,1)+(-5/24)</f>
        <v>42063.42664351852</v>
      </c>
    </row>
    <row r="1845" spans="1:20" ht="48" x14ac:dyDescent="0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>E1845/D1845*100</f>
        <v>58.461538461538467</v>
      </c>
      <c r="P1845" s="8">
        <v>69.266666670000006</v>
      </c>
      <c r="Q1845" t="str">
        <f>LEFT(N1845,(SEARCH("/",N1845,1)-1))</f>
        <v>film &amp; video</v>
      </c>
      <c r="R1845" t="str">
        <f>RIGHT(N1845, LEN(N1845) - (SEARCH("/",N1845,1)))</f>
        <v>drama</v>
      </c>
      <c r="S1845" s="12">
        <f>(((J1845/60)/60)/24)+DATE(1970,1,1)+(-5/24)</f>
        <v>42023.610289351847</v>
      </c>
      <c r="T1845" s="12">
        <f>(((I1845/60)/60)/24)+DATE(1970,1,1)+(-5/24)</f>
        <v>42043.610289351847</v>
      </c>
    </row>
    <row r="1846" spans="1:20" ht="48" x14ac:dyDescent="0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>E1846/D1846*100</f>
        <v>117.12499999999999</v>
      </c>
      <c r="P1846" s="8">
        <v>69.266666670000006</v>
      </c>
      <c r="Q1846" t="str">
        <f>LEFT(N1846,(SEARCH("/",N1846,1)-1))</f>
        <v>theater</v>
      </c>
      <c r="R1846" t="str">
        <f>RIGHT(N1846, LEN(N1846) - (SEARCH("/",N1846,1)))</f>
        <v>spaces</v>
      </c>
      <c r="S1846" s="12">
        <f>(((J1846/60)/60)/24)+DATE(1970,1,1)+(-5/24)</f>
        <v>42024.494560185187</v>
      </c>
      <c r="T1846" s="12">
        <f>(((I1846/60)/60)/24)+DATE(1970,1,1)+(-5/24)</f>
        <v>42045.494560185187</v>
      </c>
    </row>
    <row r="1847" spans="1:20" ht="48" x14ac:dyDescent="0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>E1847/D1847*100</f>
        <v>164</v>
      </c>
      <c r="P1847" s="8">
        <v>69.266666670000006</v>
      </c>
      <c r="Q1847" t="str">
        <f>LEFT(N1847,(SEARCH("/",N1847,1)-1))</f>
        <v>technology</v>
      </c>
      <c r="R1847" t="str">
        <f>RIGHT(N1847, LEN(N1847) - (SEARCH("/",N1847,1)))</f>
        <v>space exploration</v>
      </c>
      <c r="S1847" s="12">
        <f>(((J1847/60)/60)/24)+DATE(1970,1,1)+(-5/24)</f>
        <v>42024.656805555554</v>
      </c>
      <c r="T1847" s="12">
        <f>(((I1847/60)/60)/24)+DATE(1970,1,1)+(-5/24)</f>
        <v>42054.656805555554</v>
      </c>
    </row>
    <row r="1848" spans="1:20" ht="16" x14ac:dyDescent="0.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>E1848/D1848*100</f>
        <v>39.358823529411765</v>
      </c>
      <c r="P1848" s="8">
        <v>69.266666670000006</v>
      </c>
      <c r="Q1848" t="str">
        <f>LEFT(N1848,(SEARCH("/",N1848,1)-1))</f>
        <v>film &amp; video</v>
      </c>
      <c r="R1848" t="str">
        <f>RIGHT(N1848, LEN(N1848) - (SEARCH("/",N1848,1)))</f>
        <v>animation</v>
      </c>
      <c r="S1848" s="12">
        <f>(((J1848/60)/60)/24)+DATE(1970,1,1)+(-5/24)</f>
        <v>42024.680358796293</v>
      </c>
      <c r="T1848" s="12">
        <f>(((I1848/60)/60)/24)+DATE(1970,1,1)+(-5/24)</f>
        <v>42054.680358796293</v>
      </c>
    </row>
    <row r="1849" spans="1:20" ht="48" x14ac:dyDescent="0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>E1849/D1849*100</f>
        <v>105.0967741935484</v>
      </c>
      <c r="P1849" s="8">
        <v>69.266666670000006</v>
      </c>
      <c r="Q1849" t="str">
        <f>LEFT(N1849,(SEARCH("/",N1849,1)-1))</f>
        <v>theater</v>
      </c>
      <c r="R1849" t="str">
        <f>RIGHT(N1849, LEN(N1849) - (SEARCH("/",N1849,1)))</f>
        <v>musical</v>
      </c>
      <c r="S1849" s="12">
        <f>(((J1849/60)/60)/24)+DATE(1970,1,1)+(-5/24)</f>
        <v>42024.956446759257</v>
      </c>
      <c r="T1849" s="12">
        <f>(((I1849/60)/60)/24)+DATE(1970,1,1)+(-5/24)</f>
        <v>42056.249999999993</v>
      </c>
    </row>
    <row r="1850" spans="1:20" ht="48" x14ac:dyDescent="0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>E1850/D1850*100</f>
        <v>13.5625</v>
      </c>
      <c r="P1850" s="8">
        <v>69.266666670000006</v>
      </c>
      <c r="Q1850" t="str">
        <f>LEFT(N1850,(SEARCH("/",N1850,1)-1))</f>
        <v>photography</v>
      </c>
      <c r="R1850" t="str">
        <f>RIGHT(N1850, LEN(N1850) - (SEARCH("/",N1850,1)))</f>
        <v>photobooks</v>
      </c>
      <c r="S1850" s="12">
        <f>(((J1850/60)/60)/24)+DATE(1970,1,1)+(-5/24)</f>
        <v>42025.14876157407</v>
      </c>
      <c r="T1850" s="12">
        <f>(((I1850/60)/60)/24)+DATE(1970,1,1)+(-5/24)</f>
        <v>42055.14876157407</v>
      </c>
    </row>
    <row r="1851" spans="1:20" ht="48" x14ac:dyDescent="0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>E1851/D1851*100</f>
        <v>18.285714285714285</v>
      </c>
      <c r="P1851" s="8">
        <v>69.266666670000006</v>
      </c>
      <c r="Q1851" t="str">
        <f>LEFT(N1851,(SEARCH("/",N1851,1)-1))</f>
        <v>music</v>
      </c>
      <c r="R1851" t="str">
        <f>RIGHT(N1851, LEN(N1851) - (SEARCH("/",N1851,1)))</f>
        <v>jazz</v>
      </c>
      <c r="S1851" s="12">
        <f>(((J1851/60)/60)/24)+DATE(1970,1,1)+(-5/24)</f>
        <v>42025.429606481477</v>
      </c>
      <c r="T1851" s="12">
        <f>(((I1851/60)/60)/24)+DATE(1970,1,1)+(-5/24)</f>
        <v>42063.423611111109</v>
      </c>
    </row>
    <row r="1852" spans="1:20" ht="48" x14ac:dyDescent="0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>E1852/D1852*100</f>
        <v>113.88888888888889</v>
      </c>
      <c r="P1852" s="8">
        <v>69.266666670000006</v>
      </c>
      <c r="Q1852" t="str">
        <f>LEFT(N1852,(SEARCH("/",N1852,1)-1))</f>
        <v>theater</v>
      </c>
      <c r="R1852" t="str">
        <f>RIGHT(N1852, LEN(N1852) - (SEARCH("/",N1852,1)))</f>
        <v>plays</v>
      </c>
      <c r="S1852" s="12">
        <f>(((J1852/60)/60)/24)+DATE(1970,1,1)+(-5/24)</f>
        <v>42025.967847222222</v>
      </c>
      <c r="T1852" s="12">
        <f>(((I1852/60)/60)/24)+DATE(1970,1,1)+(-5/24)</f>
        <v>42063.999305555553</v>
      </c>
    </row>
    <row r="1853" spans="1:20" ht="32" x14ac:dyDescent="0.2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>E1853/D1853*100</f>
        <v>168.28125</v>
      </c>
      <c r="P1853" s="8">
        <v>69.266666670000006</v>
      </c>
      <c r="Q1853" t="str">
        <f>LEFT(N1853,(SEARCH("/",N1853,1)-1))</f>
        <v>technology</v>
      </c>
      <c r="R1853" t="str">
        <f>RIGHT(N1853, LEN(N1853) - (SEARCH("/",N1853,1)))</f>
        <v>hardware</v>
      </c>
      <c r="S1853" s="12">
        <f>(((J1853/60)/60)/24)+DATE(1970,1,1)+(-5/24)</f>
        <v>42026.16238425926</v>
      </c>
      <c r="T1853" s="12">
        <f>(((I1853/60)/60)/24)+DATE(1970,1,1)+(-5/24)</f>
        <v>42065.624999999993</v>
      </c>
    </row>
    <row r="1854" spans="1:20" ht="48" x14ac:dyDescent="0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>E1854/D1854*100</f>
        <v>118.45454545454545</v>
      </c>
      <c r="P1854" s="8">
        <v>69.266666670000006</v>
      </c>
      <c r="Q1854" t="str">
        <f>LEFT(N1854,(SEARCH("/",N1854,1)-1))</f>
        <v>photography</v>
      </c>
      <c r="R1854" t="str">
        <f>RIGHT(N1854, LEN(N1854) - (SEARCH("/",N1854,1)))</f>
        <v>photobooks</v>
      </c>
      <c r="S1854" s="12">
        <f>(((J1854/60)/60)/24)+DATE(1970,1,1)+(-5/24)</f>
        <v>42026.396724537037</v>
      </c>
      <c r="T1854" s="12">
        <f>(((I1854/60)/60)/24)+DATE(1970,1,1)+(-5/24)</f>
        <v>42071.355057870365</v>
      </c>
    </row>
    <row r="1855" spans="1:20" ht="32" x14ac:dyDescent="0.2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>E1855/D1855*100</f>
        <v>1.6666666666666666E-2</v>
      </c>
      <c r="P1855" s="8">
        <v>69.266666670000006</v>
      </c>
      <c r="Q1855" t="str">
        <f>LEFT(N1855,(SEARCH("/",N1855,1)-1))</f>
        <v>food</v>
      </c>
      <c r="R1855" t="str">
        <f>RIGHT(N1855, LEN(N1855) - (SEARCH("/",N1855,1)))</f>
        <v>food trucks</v>
      </c>
      <c r="S1855" s="12">
        <f>(((J1855/60)/60)/24)+DATE(1970,1,1)+(-5/24)</f>
        <v>42026.479120370372</v>
      </c>
      <c r="T1855" s="12">
        <f>(((I1855/60)/60)/24)+DATE(1970,1,1)+(-5/24)</f>
        <v>42056.479120370372</v>
      </c>
    </row>
    <row r="1856" spans="1:20" ht="64" x14ac:dyDescent="0.2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>E1856/D1856*100</f>
        <v>113.56666666666666</v>
      </c>
      <c r="P1856" s="8">
        <v>69.266666670000006</v>
      </c>
      <c r="Q1856" t="str">
        <f>LEFT(N1856,(SEARCH("/",N1856,1)-1))</f>
        <v>theater</v>
      </c>
      <c r="R1856" t="str">
        <f>RIGHT(N1856, LEN(N1856) - (SEARCH("/",N1856,1)))</f>
        <v>plays</v>
      </c>
      <c r="S1856" s="12">
        <f>(((J1856/60)/60)/24)+DATE(1970,1,1)+(-5/24)</f>
        <v>42026.672847222224</v>
      </c>
      <c r="T1856" s="12">
        <f>(((I1856/60)/60)/24)+DATE(1970,1,1)+(-5/24)</f>
        <v>42085.884722222218</v>
      </c>
    </row>
    <row r="1857" spans="1:20" ht="48" x14ac:dyDescent="0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>E1857/D1857*100</f>
        <v>103.75000000000001</v>
      </c>
      <c r="P1857" s="8">
        <v>69.266666670000006</v>
      </c>
      <c r="Q1857" t="str">
        <f>LEFT(N1857,(SEARCH("/",N1857,1)-1))</f>
        <v>theater</v>
      </c>
      <c r="R1857" t="str">
        <f>RIGHT(N1857, LEN(N1857) - (SEARCH("/",N1857,1)))</f>
        <v>plays</v>
      </c>
      <c r="S1857" s="12">
        <f>(((J1857/60)/60)/24)+DATE(1970,1,1)+(-5/24)</f>
        <v>42026.712094907409</v>
      </c>
      <c r="T1857" s="12">
        <f>(((I1857/60)/60)/24)+DATE(1970,1,1)+(-5/24)</f>
        <v>42056.712094907409</v>
      </c>
    </row>
    <row r="1858" spans="1:20" ht="32" x14ac:dyDescent="0.2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>E1858/D1858*100</f>
        <v>120</v>
      </c>
      <c r="P1858" s="8">
        <v>69.266666670000006</v>
      </c>
      <c r="Q1858" t="str">
        <f>LEFT(N1858,(SEARCH("/",N1858,1)-1))</f>
        <v>theater</v>
      </c>
      <c r="R1858" t="str">
        <f>RIGHT(N1858, LEN(N1858) - (SEARCH("/",N1858,1)))</f>
        <v>plays</v>
      </c>
      <c r="S1858" s="12">
        <f>(((J1858/60)/60)/24)+DATE(1970,1,1)+(-5/24)</f>
        <v>42026.716643518514</v>
      </c>
      <c r="T1858" s="12">
        <f>(((I1858/60)/60)/24)+DATE(1970,1,1)+(-5/24)</f>
        <v>42051.999305555553</v>
      </c>
    </row>
    <row r="1859" spans="1:20" ht="48" x14ac:dyDescent="0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>E1859/D1859*100</f>
        <v>4.3499999999999996</v>
      </c>
      <c r="P1859" s="8">
        <v>69.266666670000006</v>
      </c>
      <c r="Q1859" t="str">
        <f>LEFT(N1859,(SEARCH("/",N1859,1)-1))</f>
        <v>technology</v>
      </c>
      <c r="R1859" t="str">
        <f>RIGHT(N1859, LEN(N1859) - (SEARCH("/",N1859,1)))</f>
        <v>web</v>
      </c>
      <c r="S1859" s="12">
        <f>(((J1859/60)/60)/24)+DATE(1970,1,1)+(-5/24)</f>
        <v>42026.848460648143</v>
      </c>
      <c r="T1859" s="12">
        <f>(((I1859/60)/60)/24)+DATE(1970,1,1)+(-5/24)</f>
        <v>42056.848460648143</v>
      </c>
    </row>
    <row r="1860" spans="1:20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>E1860/D1860*100</f>
        <v>195.3</v>
      </c>
      <c r="P1860" s="8">
        <v>69.266666670000006</v>
      </c>
      <c r="Q1860" t="str">
        <f>LEFT(N1860,(SEARCH("/",N1860,1)-1))</f>
        <v>music</v>
      </c>
      <c r="R1860" t="str">
        <f>RIGHT(N1860, LEN(N1860) - (SEARCH("/",N1860,1)))</f>
        <v>classical music</v>
      </c>
      <c r="S1860" s="12">
        <f>(((J1860/60)/60)/24)+DATE(1970,1,1)+(-5/24)</f>
        <v>42026.929837962954</v>
      </c>
      <c r="T1860" s="12">
        <f>(((I1860/60)/60)/24)+DATE(1970,1,1)+(-5/24)</f>
        <v>42061.812499999993</v>
      </c>
    </row>
    <row r="1861" spans="1:20" ht="48" x14ac:dyDescent="0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>E1861/D1861*100</f>
        <v>0.16999999999999998</v>
      </c>
      <c r="P1861" s="8">
        <v>69.266666670000006</v>
      </c>
      <c r="Q1861" t="str">
        <f>LEFT(N1861,(SEARCH("/",N1861,1)-1))</f>
        <v>food</v>
      </c>
      <c r="R1861" t="str">
        <f>RIGHT(N1861, LEN(N1861) - (SEARCH("/",N1861,1)))</f>
        <v>food trucks</v>
      </c>
      <c r="S1861" s="12">
        <f>(((J1861/60)/60)/24)+DATE(1970,1,1)+(-5/24)</f>
        <v>42027.145405092589</v>
      </c>
      <c r="T1861" s="12">
        <f>(((I1861/60)/60)/24)+DATE(1970,1,1)+(-5/24)</f>
        <v>42057.145405092589</v>
      </c>
    </row>
    <row r="1862" spans="1:20" ht="48" x14ac:dyDescent="0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>E1862/D1862*100</f>
        <v>0</v>
      </c>
      <c r="P1862" s="8">
        <v>69.266666670000006</v>
      </c>
      <c r="Q1862" t="str">
        <f>LEFT(N1862,(SEARCH("/",N1862,1)-1))</f>
        <v>theater</v>
      </c>
      <c r="R1862" t="str">
        <f>RIGHT(N1862, LEN(N1862) - (SEARCH("/",N1862,1)))</f>
        <v>spaces</v>
      </c>
      <c r="S1862" s="12">
        <f>(((J1862/60)/60)/24)+DATE(1970,1,1)+(-5/24)</f>
        <v>42027.624467592592</v>
      </c>
      <c r="T1862" s="12">
        <f>(((I1862/60)/60)/24)+DATE(1970,1,1)+(-5/24)</f>
        <v>42064.836111111108</v>
      </c>
    </row>
    <row r="1863" spans="1:20" ht="48" x14ac:dyDescent="0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>E1863/D1863*100</f>
        <v>18.600000000000001</v>
      </c>
      <c r="P1863" s="8">
        <v>69.266666670000006</v>
      </c>
      <c r="Q1863" t="str">
        <f>LEFT(N1863,(SEARCH("/",N1863,1)-1))</f>
        <v>food</v>
      </c>
      <c r="R1863" t="str">
        <f>RIGHT(N1863, LEN(N1863) - (SEARCH("/",N1863,1)))</f>
        <v>restaurants</v>
      </c>
      <c r="S1863" s="12">
        <f>(((J1863/60)/60)/24)+DATE(1970,1,1)+(-5/24)</f>
        <v>42027.63140046296</v>
      </c>
      <c r="T1863" s="12">
        <f>(((I1863/60)/60)/24)+DATE(1970,1,1)+(-5/24)</f>
        <v>42057.63140046296</v>
      </c>
    </row>
    <row r="1864" spans="1:20" ht="16" x14ac:dyDescent="0.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>E1864/D1864*100</f>
        <v>0.02</v>
      </c>
      <c r="P1864" s="8">
        <v>69.266666670000006</v>
      </c>
      <c r="Q1864" t="str">
        <f>LEFT(N1864,(SEARCH("/",N1864,1)-1))</f>
        <v>food</v>
      </c>
      <c r="R1864" t="str">
        <f>RIGHT(N1864, LEN(N1864) - (SEARCH("/",N1864,1)))</f>
        <v>food trucks</v>
      </c>
      <c r="S1864" s="12">
        <f>(((J1864/60)/60)/24)+DATE(1970,1,1)+(-5/24)</f>
        <v>42027.648657407401</v>
      </c>
      <c r="T1864" s="12">
        <f>(((I1864/60)/60)/24)+DATE(1970,1,1)+(-5/24)</f>
        <v>42087.606990740744</v>
      </c>
    </row>
    <row r="1865" spans="1:20" ht="32" x14ac:dyDescent="0.2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>E1865/D1865*100</f>
        <v>0.14799999999999999</v>
      </c>
      <c r="P1865" s="8">
        <v>69.266666670000006</v>
      </c>
      <c r="Q1865" t="str">
        <f>LEFT(N1865,(SEARCH("/",N1865,1)-1))</f>
        <v>food</v>
      </c>
      <c r="R1865" t="str">
        <f>RIGHT(N1865, LEN(N1865) - (SEARCH("/",N1865,1)))</f>
        <v>food trucks</v>
      </c>
      <c r="S1865" s="12">
        <f>(((J1865/60)/60)/24)+DATE(1970,1,1)+(-5/24)</f>
        <v>42027.910532407412</v>
      </c>
      <c r="T1865" s="12">
        <f>(((I1865/60)/60)/24)+DATE(1970,1,1)+(-5/24)</f>
        <v>42058.916666666664</v>
      </c>
    </row>
    <row r="1866" spans="1:20" ht="48" x14ac:dyDescent="0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>E1866/D1866*100</f>
        <v>100.27</v>
      </c>
      <c r="P1866" s="8">
        <v>69.266666670000006</v>
      </c>
      <c r="Q1866" t="str">
        <f>LEFT(N1866,(SEARCH("/",N1866,1)-1))</f>
        <v>theater</v>
      </c>
      <c r="R1866" t="str">
        <f>RIGHT(N1866, LEN(N1866) - (SEARCH("/",N1866,1)))</f>
        <v>plays</v>
      </c>
      <c r="S1866" s="12">
        <f>(((J1866/60)/60)/24)+DATE(1970,1,1)+(-5/24)</f>
        <v>42028.288229166668</v>
      </c>
      <c r="T1866" s="12">
        <f>(((I1866/60)/60)/24)+DATE(1970,1,1)+(-5/24)</f>
        <v>42058.288229166668</v>
      </c>
    </row>
    <row r="1867" spans="1:20" ht="48" x14ac:dyDescent="0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>E1867/D1867*100</f>
        <v>0</v>
      </c>
      <c r="P1867" s="8">
        <v>69.266666670000006</v>
      </c>
      <c r="Q1867" t="str">
        <f>LEFT(N1867,(SEARCH("/",N1867,1)-1))</f>
        <v>food</v>
      </c>
      <c r="R1867" t="str">
        <f>RIGHT(N1867, LEN(N1867) - (SEARCH("/",N1867,1)))</f>
        <v>food trucks</v>
      </c>
      <c r="S1867" s="12">
        <f>(((J1867/60)/60)/24)+DATE(1970,1,1)+(-5/24)</f>
        <v>42028.862986111104</v>
      </c>
      <c r="T1867" s="12">
        <f>(((I1867/60)/60)/24)+DATE(1970,1,1)+(-5/24)</f>
        <v>42058.862986111104</v>
      </c>
    </row>
    <row r="1868" spans="1:20" ht="48" x14ac:dyDescent="0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>E1868/D1868*100</f>
        <v>3.1333333333333333</v>
      </c>
      <c r="P1868" s="8">
        <v>69.266666670000006</v>
      </c>
      <c r="Q1868" t="str">
        <f>LEFT(N1868,(SEARCH("/",N1868,1)-1))</f>
        <v>theater</v>
      </c>
      <c r="R1868" t="str">
        <f>RIGHT(N1868, LEN(N1868) - (SEARCH("/",N1868,1)))</f>
        <v>plays</v>
      </c>
      <c r="S1868" s="12">
        <f>(((J1868/60)/60)/24)+DATE(1970,1,1)+(-5/24)</f>
        <v>42028.927546296291</v>
      </c>
      <c r="T1868" s="12">
        <f>(((I1868/60)/60)/24)+DATE(1970,1,1)+(-5/24)</f>
        <v>42058.927546296291</v>
      </c>
    </row>
    <row r="1869" spans="1:20" ht="48" x14ac:dyDescent="0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>E1869/D1869*100</f>
        <v>10.857142857142858</v>
      </c>
      <c r="P1869" s="8">
        <v>69.266666670000006</v>
      </c>
      <c r="Q1869" t="str">
        <f>LEFT(N1869,(SEARCH("/",N1869,1)-1))</f>
        <v>photography</v>
      </c>
      <c r="R1869" t="str">
        <f>RIGHT(N1869, LEN(N1869) - (SEARCH("/",N1869,1)))</f>
        <v>photobooks</v>
      </c>
      <c r="S1869" s="12">
        <f>(((J1869/60)/60)/24)+DATE(1970,1,1)+(-5/24)</f>
        <v>42029.699525462966</v>
      </c>
      <c r="T1869" s="12">
        <f>(((I1869/60)/60)/24)+DATE(1970,1,1)+(-5/24)</f>
        <v>42064.699525462966</v>
      </c>
    </row>
    <row r="1870" spans="1:20" ht="48" x14ac:dyDescent="0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>E1870/D1870*100</f>
        <v>1.8666666666666669</v>
      </c>
      <c r="P1870" s="8">
        <v>69.266666670000006</v>
      </c>
      <c r="Q1870" t="str">
        <f>LEFT(N1870,(SEARCH("/",N1870,1)-1))</f>
        <v>theater</v>
      </c>
      <c r="R1870" t="str">
        <f>RIGHT(N1870, LEN(N1870) - (SEARCH("/",N1870,1)))</f>
        <v>spaces</v>
      </c>
      <c r="S1870" s="12">
        <f>(((J1870/60)/60)/24)+DATE(1970,1,1)+(-5/24)</f>
        <v>42030.80291666666</v>
      </c>
      <c r="T1870" s="12">
        <f>(((I1870/60)/60)/24)+DATE(1970,1,1)+(-5/24)</f>
        <v>42090.761249999996</v>
      </c>
    </row>
    <row r="1871" spans="1:20" ht="48" x14ac:dyDescent="0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>E1871/D1871*100</f>
        <v>0.11833333333333333</v>
      </c>
      <c r="P1871" s="8">
        <v>69.266666670000006</v>
      </c>
      <c r="Q1871" t="str">
        <f>LEFT(N1871,(SEARCH("/",N1871,1)-1))</f>
        <v>theater</v>
      </c>
      <c r="R1871" t="str">
        <f>RIGHT(N1871, LEN(N1871) - (SEARCH("/",N1871,1)))</f>
        <v>spaces</v>
      </c>
      <c r="S1871" s="12">
        <f>(((J1871/60)/60)/24)+DATE(1970,1,1)+(-5/24)</f>
        <v>42030.930497685178</v>
      </c>
      <c r="T1871" s="12">
        <f>(((I1871/60)/60)/24)+DATE(1970,1,1)+(-5/24)</f>
        <v>42060.930497685178</v>
      </c>
    </row>
    <row r="1872" spans="1:20" ht="48" x14ac:dyDescent="0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>E1872/D1872*100</f>
        <v>0.06</v>
      </c>
      <c r="P1872" s="8">
        <v>69.266666670000006</v>
      </c>
      <c r="Q1872" t="str">
        <f>LEFT(N1872,(SEARCH("/",N1872,1)-1))</f>
        <v>technology</v>
      </c>
      <c r="R1872" t="str">
        <f>RIGHT(N1872, LEN(N1872) - (SEARCH("/",N1872,1)))</f>
        <v>web</v>
      </c>
      <c r="S1872" s="12">
        <f>(((J1872/60)/60)/24)+DATE(1970,1,1)+(-5/24)</f>
        <v>42031.15385416666</v>
      </c>
      <c r="T1872" s="12">
        <f>(((I1872/60)/60)/24)+DATE(1970,1,1)+(-5/24)</f>
        <v>42061.15385416666</v>
      </c>
    </row>
    <row r="1873" spans="1:20" ht="48" x14ac:dyDescent="0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>E1873/D1873*100</f>
        <v>1.25E-3</v>
      </c>
      <c r="P1873" s="8">
        <v>69.266666670000006</v>
      </c>
      <c r="Q1873" t="str">
        <f>LEFT(N1873,(SEARCH("/",N1873,1)-1))</f>
        <v>technology</v>
      </c>
      <c r="R1873" t="str">
        <f>RIGHT(N1873, LEN(N1873) - (SEARCH("/",N1873,1)))</f>
        <v>web</v>
      </c>
      <c r="S1873" s="12">
        <f>(((J1873/60)/60)/24)+DATE(1970,1,1)+(-5/24)</f>
        <v>42031.263333333329</v>
      </c>
      <c r="T1873" s="12">
        <f>(((I1873/60)/60)/24)+DATE(1970,1,1)+(-5/24)</f>
        <v>42091.221666666665</v>
      </c>
    </row>
    <row r="1874" spans="1:20" ht="48" x14ac:dyDescent="0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>E1874/D1874*100</f>
        <v>125.25</v>
      </c>
      <c r="P1874" s="8">
        <v>69.266666670000006</v>
      </c>
      <c r="Q1874" t="str">
        <f>LEFT(N1874,(SEARCH("/",N1874,1)-1))</f>
        <v>music</v>
      </c>
      <c r="R1874" t="str">
        <f>RIGHT(N1874, LEN(N1874) - (SEARCH("/",N1874,1)))</f>
        <v>rock</v>
      </c>
      <c r="S1874" s="12">
        <f>(((J1874/60)/60)/24)+DATE(1970,1,1)+(-5/24)</f>
        <v>42031.423391203702</v>
      </c>
      <c r="T1874" s="12">
        <f>(((I1874/60)/60)/24)+DATE(1970,1,1)+(-5/24)</f>
        <v>42065.040972222218</v>
      </c>
    </row>
    <row r="1875" spans="1:20" ht="32" x14ac:dyDescent="0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>E1875/D1875*100</f>
        <v>16.5</v>
      </c>
      <c r="P1875" s="8">
        <v>69.266666670000006</v>
      </c>
      <c r="Q1875" t="str">
        <f>LEFT(N1875,(SEARCH("/",N1875,1)-1))</f>
        <v>theater</v>
      </c>
      <c r="R1875" t="str">
        <f>RIGHT(N1875, LEN(N1875) - (SEARCH("/",N1875,1)))</f>
        <v>plays</v>
      </c>
      <c r="S1875" s="12">
        <f>(((J1875/60)/60)/24)+DATE(1970,1,1)+(-5/24)</f>
        <v>42031.458564814813</v>
      </c>
      <c r="T1875" s="12">
        <f>(((I1875/60)/60)/24)+DATE(1970,1,1)+(-5/24)</f>
        <v>42063.916666666664</v>
      </c>
    </row>
    <row r="1876" spans="1:20" ht="48" x14ac:dyDescent="0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>E1876/D1876*100</f>
        <v>13</v>
      </c>
      <c r="P1876" s="8">
        <v>69.266666670000006</v>
      </c>
      <c r="Q1876" t="str">
        <f>LEFT(N1876,(SEARCH("/",N1876,1)-1))</f>
        <v>film &amp; video</v>
      </c>
      <c r="R1876" t="str">
        <f>RIGHT(N1876, LEN(N1876) - (SEARCH("/",N1876,1)))</f>
        <v>drama</v>
      </c>
      <c r="S1876" s="12">
        <f>(((J1876/60)/60)/24)+DATE(1970,1,1)+(-5/24)</f>
        <v>42031.561550925922</v>
      </c>
      <c r="T1876" s="12">
        <f>(((I1876/60)/60)/24)+DATE(1970,1,1)+(-5/24)</f>
        <v>42089.902083333327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>E1877/D1877*100</f>
        <v>3.25</v>
      </c>
      <c r="P1877" s="8">
        <v>69.266666670000006</v>
      </c>
      <c r="Q1877" t="str">
        <f>LEFT(N1877,(SEARCH("/",N1877,1)-1))</f>
        <v>theater</v>
      </c>
      <c r="R1877" t="str">
        <f>RIGHT(N1877, LEN(N1877) - (SEARCH("/",N1877,1)))</f>
        <v>plays</v>
      </c>
      <c r="S1877" s="12">
        <f>(((J1877/60)/60)/24)+DATE(1970,1,1)+(-5/24)</f>
        <v>42031.625254629624</v>
      </c>
      <c r="T1877" s="12">
        <f>(((I1877/60)/60)/24)+DATE(1970,1,1)+(-5/24)</f>
        <v>42063.124999999993</v>
      </c>
    </row>
    <row r="1878" spans="1:20" ht="16" x14ac:dyDescent="0.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>E1878/D1878*100</f>
        <v>0</v>
      </c>
      <c r="P1878" s="8">
        <v>69.266666670000006</v>
      </c>
      <c r="Q1878" t="str">
        <f>LEFT(N1878,(SEARCH("/",N1878,1)-1))</f>
        <v>film &amp; video</v>
      </c>
      <c r="R1878" t="str">
        <f>RIGHT(N1878, LEN(N1878) - (SEARCH("/",N1878,1)))</f>
        <v>drama</v>
      </c>
      <c r="S1878" s="12">
        <f>(((J1878/60)/60)/24)+DATE(1970,1,1)+(-5/24)</f>
        <v>42031.629212962966</v>
      </c>
      <c r="T1878" s="12">
        <f>(((I1878/60)/60)/24)+DATE(1970,1,1)+(-5/24)</f>
        <v>42091.587546296294</v>
      </c>
    </row>
    <row r="1879" spans="1:20" ht="48" x14ac:dyDescent="0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>E1879/D1879*100</f>
        <v>3.3333333333333333E-2</v>
      </c>
      <c r="P1879" s="8">
        <v>69.266666670000006</v>
      </c>
      <c r="Q1879" t="str">
        <f>LEFT(N1879,(SEARCH("/",N1879,1)-1))</f>
        <v>photography</v>
      </c>
      <c r="R1879" t="str">
        <f>RIGHT(N1879, LEN(N1879) - (SEARCH("/",N1879,1)))</f>
        <v>nature</v>
      </c>
      <c r="S1879" s="12">
        <f>(((J1879/60)/60)/24)+DATE(1970,1,1)+(-5/24)</f>
        <v>42031.676319444443</v>
      </c>
      <c r="T1879" s="12">
        <f>(((I1879/60)/60)/24)+DATE(1970,1,1)+(-5/24)</f>
        <v>42065.677777777775</v>
      </c>
    </row>
    <row r="1880" spans="1:20" ht="32" x14ac:dyDescent="0.2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>E1880/D1880*100</f>
        <v>0.02</v>
      </c>
      <c r="P1880" s="8">
        <v>69.266666670000006</v>
      </c>
      <c r="Q1880" t="str">
        <f>LEFT(N1880,(SEARCH("/",N1880,1)-1))</f>
        <v>technology</v>
      </c>
      <c r="R1880" t="str">
        <f>RIGHT(N1880, LEN(N1880) - (SEARCH("/",N1880,1)))</f>
        <v>web</v>
      </c>
      <c r="S1880" s="12">
        <f>(((J1880/60)/60)/24)+DATE(1970,1,1)+(-5/24)</f>
        <v>42031.720243055555</v>
      </c>
      <c r="T1880" s="12">
        <f>(((I1880/60)/60)/24)+DATE(1970,1,1)+(-5/24)</f>
        <v>42061.720243055555</v>
      </c>
    </row>
    <row r="1881" spans="1:20" ht="48" x14ac:dyDescent="0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>E1881/D1881*100</f>
        <v>0</v>
      </c>
      <c r="P1881" s="8">
        <v>69.266666670000006</v>
      </c>
      <c r="Q1881" t="str">
        <f>LEFT(N1881,(SEARCH("/",N1881,1)-1))</f>
        <v>food</v>
      </c>
      <c r="R1881" t="str">
        <f>RIGHT(N1881, LEN(N1881) - (SEARCH("/",N1881,1)))</f>
        <v>food trucks</v>
      </c>
      <c r="S1881" s="12">
        <f>(((J1881/60)/60)/24)+DATE(1970,1,1)+(-5/24)</f>
        <v>42031.756805555553</v>
      </c>
      <c r="T1881" s="12">
        <f>(((I1881/60)/60)/24)+DATE(1970,1,1)+(-5/24)</f>
        <v>42080.541666666664</v>
      </c>
    </row>
    <row r="1882" spans="1:20" ht="48" x14ac:dyDescent="0.2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>E1882/D1882*100</f>
        <v>0.24</v>
      </c>
      <c r="P1882" s="8">
        <v>69.266666670000006</v>
      </c>
      <c r="Q1882" t="str">
        <f>LEFT(N1882,(SEARCH("/",N1882,1)-1))</f>
        <v>publishing</v>
      </c>
      <c r="R1882" t="str">
        <f>RIGHT(N1882, LEN(N1882) - (SEARCH("/",N1882,1)))</f>
        <v>fiction</v>
      </c>
      <c r="S1882" s="12">
        <f>(((J1882/60)/60)/24)+DATE(1970,1,1)+(-5/24)</f>
        <v>42031.960196759253</v>
      </c>
      <c r="T1882" s="12">
        <f>(((I1882/60)/60)/24)+DATE(1970,1,1)+(-5/24)</f>
        <v>42061.960196759253</v>
      </c>
    </row>
    <row r="1883" spans="1:20" ht="48" x14ac:dyDescent="0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>E1883/D1883*100</f>
        <v>5</v>
      </c>
      <c r="P1883" s="8">
        <v>69.266666670000006</v>
      </c>
      <c r="Q1883" t="str">
        <f>LEFT(N1883,(SEARCH("/",N1883,1)-1))</f>
        <v>theater</v>
      </c>
      <c r="R1883" t="str">
        <f>RIGHT(N1883, LEN(N1883) - (SEARCH("/",N1883,1)))</f>
        <v>plays</v>
      </c>
      <c r="S1883" s="12">
        <f>(((J1883/60)/60)/24)+DATE(1970,1,1)+(-5/24)</f>
        <v>42032.041875000003</v>
      </c>
      <c r="T1883" s="12">
        <f>(((I1883/60)/60)/24)+DATE(1970,1,1)+(-5/24)</f>
        <v>42063.041875000003</v>
      </c>
    </row>
    <row r="1884" spans="1:20" ht="48" x14ac:dyDescent="0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>E1884/D1884*100</f>
        <v>1.6620689655172414</v>
      </c>
      <c r="P1884" s="8">
        <v>69.266666670000006</v>
      </c>
      <c r="Q1884" t="str">
        <f>LEFT(N1884,(SEARCH("/",N1884,1)-1))</f>
        <v>publishing</v>
      </c>
      <c r="R1884" t="str">
        <f>RIGHT(N1884, LEN(N1884) - (SEARCH("/",N1884,1)))</f>
        <v>translations</v>
      </c>
      <c r="S1884" s="12">
        <f>(((J1884/60)/60)/24)+DATE(1970,1,1)+(-5/24)</f>
        <v>42032.30190972222</v>
      </c>
      <c r="T1884" s="12">
        <f>(((I1884/60)/60)/24)+DATE(1970,1,1)+(-5/24)</f>
        <v>42057.30190972222</v>
      </c>
    </row>
    <row r="1885" spans="1:20" ht="48" x14ac:dyDescent="0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>E1885/D1885*100</f>
        <v>183.44090909090909</v>
      </c>
      <c r="P1885" s="8">
        <v>69.266666670000006</v>
      </c>
      <c r="Q1885" t="str">
        <f>LEFT(N1885,(SEARCH("/",N1885,1)-1))</f>
        <v>film &amp; video</v>
      </c>
      <c r="R1885" t="str">
        <f>RIGHT(N1885, LEN(N1885) - (SEARCH("/",N1885,1)))</f>
        <v>television</v>
      </c>
      <c r="S1885" s="12">
        <f>(((J1885/60)/60)/24)+DATE(1970,1,1)+(-5/24)</f>
        <v>42032.484710648147</v>
      </c>
      <c r="T1885" s="12">
        <f>(((I1885/60)/60)/24)+DATE(1970,1,1)+(-5/24)</f>
        <v>42062.484710648147</v>
      </c>
    </row>
    <row r="1886" spans="1:20" ht="48" x14ac:dyDescent="0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>E1886/D1886*100</f>
        <v>239.4</v>
      </c>
      <c r="P1886" s="8">
        <v>69.266666670000006</v>
      </c>
      <c r="Q1886" t="str">
        <f>LEFT(N1886,(SEARCH("/",N1886,1)-1))</f>
        <v>theater</v>
      </c>
      <c r="R1886" t="str">
        <f>RIGHT(N1886, LEN(N1886) - (SEARCH("/",N1886,1)))</f>
        <v>plays</v>
      </c>
      <c r="S1886" s="12">
        <f>(((J1886/60)/60)/24)+DATE(1970,1,1)+(-5/24)</f>
        <v>42032.507812499993</v>
      </c>
      <c r="T1886" s="12">
        <f>(((I1886/60)/60)/24)+DATE(1970,1,1)+(-5/24)</f>
        <v>42062.507812499993</v>
      </c>
    </row>
    <row r="1887" spans="1:20" ht="48" x14ac:dyDescent="0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>E1887/D1887*100</f>
        <v>2.75</v>
      </c>
      <c r="P1887" s="8">
        <v>69.266666670000006</v>
      </c>
      <c r="Q1887" t="str">
        <f>LEFT(N1887,(SEARCH("/",N1887,1)-1))</f>
        <v>film &amp; video</v>
      </c>
      <c r="R1887" t="str">
        <f>RIGHT(N1887, LEN(N1887) - (SEARCH("/",N1887,1)))</f>
        <v>drama</v>
      </c>
      <c r="S1887" s="12">
        <f>(((J1887/60)/60)/24)+DATE(1970,1,1)+(-5/24)</f>
        <v>42032.617430555554</v>
      </c>
      <c r="T1887" s="12">
        <f>(((I1887/60)/60)/24)+DATE(1970,1,1)+(-5/24)</f>
        <v>42062.617430555554</v>
      </c>
    </row>
    <row r="1888" spans="1:20" ht="48" x14ac:dyDescent="0.2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>E1888/D1888*100</f>
        <v>0.33</v>
      </c>
      <c r="P1888" s="8">
        <v>69.266666670000006</v>
      </c>
      <c r="Q1888" t="str">
        <f>LEFT(N1888,(SEARCH("/",N1888,1)-1))</f>
        <v>technology</v>
      </c>
      <c r="R1888" t="str">
        <f>RIGHT(N1888, LEN(N1888) - (SEARCH("/",N1888,1)))</f>
        <v>makerspaces</v>
      </c>
      <c r="S1888" s="12">
        <f>(((J1888/60)/60)/24)+DATE(1970,1,1)+(-5/24)</f>
        <v>42032.792754629627</v>
      </c>
      <c r="T1888" s="12">
        <f>(((I1888/60)/60)/24)+DATE(1970,1,1)+(-5/24)</f>
        <v>42062.792754629627</v>
      </c>
    </row>
    <row r="1889" spans="1:20" ht="48" x14ac:dyDescent="0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>E1889/D1889*100</f>
        <v>49.183333333333337</v>
      </c>
      <c r="P1889" s="8">
        <v>69.266666670000006</v>
      </c>
      <c r="Q1889" t="str">
        <f>LEFT(N1889,(SEARCH("/",N1889,1)-1))</f>
        <v>photography</v>
      </c>
      <c r="R1889" t="str">
        <f>RIGHT(N1889, LEN(N1889) - (SEARCH("/",N1889,1)))</f>
        <v>photobooks</v>
      </c>
      <c r="S1889" s="12">
        <f>(((J1889/60)/60)/24)+DATE(1970,1,1)+(-5/24)</f>
        <v>42033.105740740742</v>
      </c>
      <c r="T1889" s="12">
        <f>(((I1889/60)/60)/24)+DATE(1970,1,1)+(-5/24)</f>
        <v>42063.105740740742</v>
      </c>
    </row>
    <row r="1890" spans="1:20" ht="48" x14ac:dyDescent="0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>E1890/D1890*100</f>
        <v>107.94999999999999</v>
      </c>
      <c r="P1890" s="8">
        <v>69.266666670000006</v>
      </c>
      <c r="Q1890" t="str">
        <f>LEFT(N1890,(SEARCH("/",N1890,1)-1))</f>
        <v>film &amp; video</v>
      </c>
      <c r="R1890" t="str">
        <f>RIGHT(N1890, LEN(N1890) - (SEARCH("/",N1890,1)))</f>
        <v>television</v>
      </c>
      <c r="S1890" s="12">
        <f>(((J1890/60)/60)/24)+DATE(1970,1,1)+(-5/24)</f>
        <v>42033.308564814812</v>
      </c>
      <c r="T1890" s="12">
        <f>(((I1890/60)/60)/24)+DATE(1970,1,1)+(-5/24)</f>
        <v>42064.291666666664</v>
      </c>
    </row>
    <row r="1891" spans="1:20" ht="48" x14ac:dyDescent="0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>E1891/D1891*100</f>
        <v>0</v>
      </c>
      <c r="P1891" s="8">
        <v>69.266666670000006</v>
      </c>
      <c r="Q1891" t="str">
        <f>LEFT(N1891,(SEARCH("/",N1891,1)-1))</f>
        <v>film &amp; video</v>
      </c>
      <c r="R1891" t="str">
        <f>RIGHT(N1891, LEN(N1891) - (SEARCH("/",N1891,1)))</f>
        <v>drama</v>
      </c>
      <c r="S1891" s="12">
        <f>(((J1891/60)/60)/24)+DATE(1970,1,1)+(-5/24)</f>
        <v>42033.364675925921</v>
      </c>
      <c r="T1891" s="12">
        <f>(((I1891/60)/60)/24)+DATE(1970,1,1)+(-5/24)</f>
        <v>42063.364675925921</v>
      </c>
    </row>
    <row r="1892" spans="1:20" ht="48" x14ac:dyDescent="0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>E1892/D1892*100</f>
        <v>951.03109999999992</v>
      </c>
      <c r="P1892" s="8">
        <v>69.266666670000006</v>
      </c>
      <c r="Q1892" t="str">
        <f>LEFT(N1892,(SEARCH("/",N1892,1)-1))</f>
        <v>games</v>
      </c>
      <c r="R1892" t="str">
        <f>RIGHT(N1892, LEN(N1892) - (SEARCH("/",N1892,1)))</f>
        <v>tabletop games</v>
      </c>
      <c r="S1892" s="12">
        <f>(((J1892/60)/60)/24)+DATE(1970,1,1)+(-5/24)</f>
        <v>42033.37568287037</v>
      </c>
      <c r="T1892" s="12">
        <f>(((I1892/60)/60)/24)+DATE(1970,1,1)+(-5/24)</f>
        <v>42063.37568287037</v>
      </c>
    </row>
    <row r="1893" spans="1:20" ht="32" x14ac:dyDescent="0.2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>E1893/D1893*100</f>
        <v>1.3636363636363637E-2</v>
      </c>
      <c r="P1893" s="8">
        <v>69.266666670000006</v>
      </c>
      <c r="Q1893" t="str">
        <f>LEFT(N1893,(SEARCH("/",N1893,1)-1))</f>
        <v>photography</v>
      </c>
      <c r="R1893" t="str">
        <f>RIGHT(N1893, LEN(N1893) - (SEARCH("/",N1893,1)))</f>
        <v>places</v>
      </c>
      <c r="S1893" s="12">
        <f>(((J1893/60)/60)/24)+DATE(1970,1,1)+(-5/24)</f>
        <v>42033.63721064815</v>
      </c>
      <c r="T1893" s="12">
        <f>(((I1893/60)/60)/24)+DATE(1970,1,1)+(-5/24)</f>
        <v>42063.63721064815</v>
      </c>
    </row>
    <row r="1894" spans="1:20" ht="16" x14ac:dyDescent="0.2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>E1894/D1894*100</f>
        <v>8.0000000000000002E-3</v>
      </c>
      <c r="P1894" s="8">
        <v>69.266666670000006</v>
      </c>
      <c r="Q1894" t="str">
        <f>LEFT(N1894,(SEARCH("/",N1894,1)-1))</f>
        <v>food</v>
      </c>
      <c r="R1894" t="str">
        <f>RIGHT(N1894, LEN(N1894) - (SEARCH("/",N1894,1)))</f>
        <v>food trucks</v>
      </c>
      <c r="S1894" s="12">
        <f>(((J1894/60)/60)/24)+DATE(1970,1,1)+(-5/24)</f>
        <v>42034.131030092591</v>
      </c>
      <c r="T1894" s="12">
        <f>(((I1894/60)/60)/24)+DATE(1970,1,1)+(-5/24)</f>
        <v>42064.131030092591</v>
      </c>
    </row>
    <row r="1895" spans="1:20" ht="32" x14ac:dyDescent="0.2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>E1895/D1895*100</f>
        <v>42.472727272727276</v>
      </c>
      <c r="P1895" s="8">
        <v>69.266666670000006</v>
      </c>
      <c r="Q1895" t="str">
        <f>LEFT(N1895,(SEARCH("/",N1895,1)-1))</f>
        <v>photography</v>
      </c>
      <c r="R1895" t="str">
        <f>RIGHT(N1895, LEN(N1895) - (SEARCH("/",N1895,1)))</f>
        <v>people</v>
      </c>
      <c r="S1895" s="12">
        <f>(((J1895/60)/60)/24)+DATE(1970,1,1)+(-5/24)</f>
        <v>42034.431435185186</v>
      </c>
      <c r="T1895" s="12">
        <f>(((I1895/60)/60)/24)+DATE(1970,1,1)+(-5/24)</f>
        <v>42064.431435185186</v>
      </c>
    </row>
    <row r="1896" spans="1:20" ht="48" x14ac:dyDescent="0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>E1896/D1896*100</f>
        <v>0.24</v>
      </c>
      <c r="P1896" s="8">
        <v>69.266666670000006</v>
      </c>
      <c r="Q1896" t="str">
        <f>LEFT(N1896,(SEARCH("/",N1896,1)-1))</f>
        <v>food</v>
      </c>
      <c r="R1896" t="str">
        <f>RIGHT(N1896, LEN(N1896) - (SEARCH("/",N1896,1)))</f>
        <v>food trucks</v>
      </c>
      <c r="S1896" s="12">
        <f>(((J1896/60)/60)/24)+DATE(1970,1,1)+(-5/24)</f>
        <v>42034.546759259254</v>
      </c>
      <c r="T1896" s="12">
        <f>(((I1896/60)/60)/24)+DATE(1970,1,1)+(-5/24)</f>
        <v>42064.546759259254</v>
      </c>
    </row>
    <row r="1897" spans="1:20" ht="48" x14ac:dyDescent="0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>E1897/D1897*100</f>
        <v>0</v>
      </c>
      <c r="P1897" s="8">
        <v>69.266666670000006</v>
      </c>
      <c r="Q1897" t="str">
        <f>LEFT(N1897,(SEARCH("/",N1897,1)-1))</f>
        <v>theater</v>
      </c>
      <c r="R1897" t="str">
        <f>RIGHT(N1897, LEN(N1897) - (SEARCH("/",N1897,1)))</f>
        <v>spaces</v>
      </c>
      <c r="S1897" s="12">
        <f>(((J1897/60)/60)/24)+DATE(1970,1,1)+(-5/24)</f>
        <v>42034.648483796293</v>
      </c>
      <c r="T1897" s="12">
        <f>(((I1897/60)/60)/24)+DATE(1970,1,1)+(-5/24)</f>
        <v>42064.648483796293</v>
      </c>
    </row>
    <row r="1898" spans="1:20" ht="64" x14ac:dyDescent="0.2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>E1898/D1898*100</f>
        <v>152.66666666666666</v>
      </c>
      <c r="P1898" s="8">
        <v>69.266666670000006</v>
      </c>
      <c r="Q1898" t="str">
        <f>LEFT(N1898,(SEARCH("/",N1898,1)-1))</f>
        <v>theater</v>
      </c>
      <c r="R1898" t="str">
        <f>RIGHT(N1898, LEN(N1898) - (SEARCH("/",N1898,1)))</f>
        <v>plays</v>
      </c>
      <c r="S1898" s="12">
        <f>(((J1898/60)/60)/24)+DATE(1970,1,1)+(-5/24)</f>
        <v>42034.719918981478</v>
      </c>
      <c r="T1898" s="12">
        <f>(((I1898/60)/60)/24)+DATE(1970,1,1)+(-5/24)</f>
        <v>42089.791666666664</v>
      </c>
    </row>
    <row r="1899" spans="1:20" ht="48" x14ac:dyDescent="0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>E1899/D1899*100</f>
        <v>4.0000000000000001E-3</v>
      </c>
      <c r="P1899" s="8">
        <v>69.266666670000006</v>
      </c>
      <c r="Q1899" t="str">
        <f>LEFT(N1899,(SEARCH("/",N1899,1)-1))</f>
        <v>theater</v>
      </c>
      <c r="R1899" t="str">
        <f>RIGHT(N1899, LEN(N1899) - (SEARCH("/",N1899,1)))</f>
        <v>spaces</v>
      </c>
      <c r="S1899" s="12">
        <f>(((J1899/60)/60)/24)+DATE(1970,1,1)+(-5/24)</f>
        <v>42034.751793981479</v>
      </c>
      <c r="T1899" s="12">
        <f>(((I1899/60)/60)/24)+DATE(1970,1,1)+(-5/24)</f>
        <v>42064.751793981479</v>
      </c>
    </row>
    <row r="1900" spans="1:20" ht="32" x14ac:dyDescent="0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>E1900/D1900*100</f>
        <v>0</v>
      </c>
      <c r="P1900" s="8">
        <v>69.266666670000006</v>
      </c>
      <c r="Q1900" t="str">
        <f>LEFT(N1900,(SEARCH("/",N1900,1)-1))</f>
        <v>games</v>
      </c>
      <c r="R1900" t="str">
        <f>RIGHT(N1900, LEN(N1900) - (SEARCH("/",N1900,1)))</f>
        <v>mobile games</v>
      </c>
      <c r="S1900" s="12">
        <f>(((J1900/60)/60)/24)+DATE(1970,1,1)+(-5/24)</f>
        <v>42034.820891203701</v>
      </c>
      <c r="T1900" s="12">
        <f>(((I1900/60)/60)/24)+DATE(1970,1,1)+(-5/24)</f>
        <v>42063.820891203701</v>
      </c>
    </row>
    <row r="1901" spans="1:20" ht="48" x14ac:dyDescent="0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>E1901/D1901*100</f>
        <v>121.8</v>
      </c>
      <c r="P1901" s="8">
        <v>69.266666670000006</v>
      </c>
      <c r="Q1901" t="str">
        <f>LEFT(N1901,(SEARCH("/",N1901,1)-1))</f>
        <v>theater</v>
      </c>
      <c r="R1901" t="str">
        <f>RIGHT(N1901, LEN(N1901) - (SEARCH("/",N1901,1)))</f>
        <v>plays</v>
      </c>
      <c r="S1901" s="12">
        <f>(((J1901/60)/60)/24)+DATE(1970,1,1)+(-5/24)</f>
        <v>42036.035949074074</v>
      </c>
      <c r="T1901" s="12">
        <f>(((I1901/60)/60)/24)+DATE(1970,1,1)+(-5/24)</f>
        <v>42064.082638888889</v>
      </c>
    </row>
    <row r="1902" spans="1:20" ht="48" x14ac:dyDescent="0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>E1902/D1902*100</f>
        <v>152</v>
      </c>
      <c r="P1902" s="8">
        <v>69.266666670000006</v>
      </c>
      <c r="Q1902" t="str">
        <f>LEFT(N1902,(SEARCH("/",N1902,1)-1))</f>
        <v>theater</v>
      </c>
      <c r="R1902" t="str">
        <f>RIGHT(N1902, LEN(N1902) - (SEARCH("/",N1902,1)))</f>
        <v>plays</v>
      </c>
      <c r="S1902" s="12">
        <f>(((J1902/60)/60)/24)+DATE(1970,1,1)+(-5/24)</f>
        <v>42036.496192129627</v>
      </c>
      <c r="T1902" s="12">
        <f>(((I1902/60)/60)/24)+DATE(1970,1,1)+(-5/24)</f>
        <v>42096.454525462956</v>
      </c>
    </row>
    <row r="1903" spans="1:20" ht="48" x14ac:dyDescent="0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>E1903/D1903*100</f>
        <v>102.57142857142858</v>
      </c>
      <c r="P1903" s="8">
        <v>69.266666670000006</v>
      </c>
      <c r="Q1903" t="str">
        <f>LEFT(N1903,(SEARCH("/",N1903,1)-1))</f>
        <v>theater</v>
      </c>
      <c r="R1903" t="str">
        <f>RIGHT(N1903, LEN(N1903) - (SEARCH("/",N1903,1)))</f>
        <v>plays</v>
      </c>
      <c r="S1903" s="12">
        <f>(((J1903/60)/60)/24)+DATE(1970,1,1)+(-5/24)</f>
        <v>42036.787256944437</v>
      </c>
      <c r="T1903" s="12">
        <f>(((I1903/60)/60)/24)+DATE(1970,1,1)+(-5/24)</f>
        <v>42094.327777777777</v>
      </c>
    </row>
    <row r="1904" spans="1:20" ht="48" x14ac:dyDescent="0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>E1904/D1904*100</f>
        <v>7.2952380952380951</v>
      </c>
      <c r="P1904" s="8">
        <v>69.266666670000006</v>
      </c>
      <c r="Q1904" t="str">
        <f>LEFT(N1904,(SEARCH("/",N1904,1)-1))</f>
        <v>film &amp; video</v>
      </c>
      <c r="R1904" t="str">
        <f>RIGHT(N1904, LEN(N1904) - (SEARCH("/",N1904,1)))</f>
        <v>animation</v>
      </c>
      <c r="S1904" s="12">
        <f>(((J1904/60)/60)/24)+DATE(1970,1,1)+(-5/24)</f>
        <v>42036.875231481477</v>
      </c>
      <c r="T1904" s="12">
        <f>(((I1904/60)/60)/24)+DATE(1970,1,1)+(-5/24)</f>
        <v>42066.875231481477</v>
      </c>
    </row>
    <row r="1905" spans="1:20" ht="48" x14ac:dyDescent="0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>E1905/D1905*100</f>
        <v>101.35000000000001</v>
      </c>
      <c r="P1905" s="8">
        <v>69.266666670000006</v>
      </c>
      <c r="Q1905" t="str">
        <f>LEFT(N1905,(SEARCH("/",N1905,1)-1))</f>
        <v>theater</v>
      </c>
      <c r="R1905" t="str">
        <f>RIGHT(N1905, LEN(N1905) - (SEARCH("/",N1905,1)))</f>
        <v>plays</v>
      </c>
      <c r="S1905" s="12">
        <f>(((J1905/60)/60)/24)+DATE(1970,1,1)+(-5/24)</f>
        <v>42037.390624999993</v>
      </c>
      <c r="T1905" s="12">
        <f>(((I1905/60)/60)/24)+DATE(1970,1,1)+(-5/24)</f>
        <v>42067.390624999993</v>
      </c>
    </row>
    <row r="1906" spans="1:20" ht="48" x14ac:dyDescent="0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>E1906/D1906*100</f>
        <v>1.2</v>
      </c>
      <c r="P1906" s="8">
        <v>69.266666670000006</v>
      </c>
      <c r="Q1906" t="str">
        <f>LEFT(N1906,(SEARCH("/",N1906,1)-1))</f>
        <v>technology</v>
      </c>
      <c r="R1906" t="str">
        <f>RIGHT(N1906, LEN(N1906) - (SEARCH("/",N1906,1)))</f>
        <v>gadgets</v>
      </c>
      <c r="S1906" s="12">
        <f>(((J1906/60)/60)/24)+DATE(1970,1,1)+(-5/24)</f>
        <v>42037.581562499996</v>
      </c>
      <c r="T1906" s="12">
        <f>(((I1906/60)/60)/24)+DATE(1970,1,1)+(-5/24)</f>
        <v>42067.581562499996</v>
      </c>
    </row>
    <row r="1907" spans="1:20" ht="48" x14ac:dyDescent="0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>E1907/D1907*100</f>
        <v>101.15</v>
      </c>
      <c r="P1907" s="8">
        <v>69.266666670000006</v>
      </c>
      <c r="Q1907" t="str">
        <f>LEFT(N1907,(SEARCH("/",N1907,1)-1))</f>
        <v>theater</v>
      </c>
      <c r="R1907" t="str">
        <f>RIGHT(N1907, LEN(N1907) - (SEARCH("/",N1907,1)))</f>
        <v>plays</v>
      </c>
      <c r="S1907" s="12">
        <f>(((J1907/60)/60)/24)+DATE(1970,1,1)+(-5/24)</f>
        <v>42037.582905092589</v>
      </c>
      <c r="T1907" s="12">
        <f>(((I1907/60)/60)/24)+DATE(1970,1,1)+(-5/24)</f>
        <v>42067.582905092589</v>
      </c>
    </row>
    <row r="1908" spans="1:20" ht="48" x14ac:dyDescent="0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>E1908/D1908*100</f>
        <v>105.19047619047619</v>
      </c>
      <c r="P1908" s="8">
        <v>69.266666670000006</v>
      </c>
      <c r="Q1908" t="str">
        <f>LEFT(N1908,(SEARCH("/",N1908,1)-1))</f>
        <v>theater</v>
      </c>
      <c r="R1908" t="str">
        <f>RIGHT(N1908, LEN(N1908) - (SEARCH("/",N1908,1)))</f>
        <v>plays</v>
      </c>
      <c r="S1908" s="12">
        <f>(((J1908/60)/60)/24)+DATE(1970,1,1)+(-5/24)</f>
        <v>42037.72987268518</v>
      </c>
      <c r="T1908" s="12">
        <f>(((I1908/60)/60)/24)+DATE(1970,1,1)+(-5/24)</f>
        <v>42067.958333333336</v>
      </c>
    </row>
    <row r="1909" spans="1:20" ht="48" x14ac:dyDescent="0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>E1909/D1909*100</f>
        <v>100</v>
      </c>
      <c r="P1909" s="8">
        <v>69.266666670000006</v>
      </c>
      <c r="Q1909" t="str">
        <f>LEFT(N1909,(SEARCH("/",N1909,1)-1))</f>
        <v>technology</v>
      </c>
      <c r="R1909" t="str">
        <f>RIGHT(N1909, LEN(N1909) - (SEARCH("/",N1909,1)))</f>
        <v>space exploration</v>
      </c>
      <c r="S1909" s="12">
        <f>(((J1909/60)/60)/24)+DATE(1970,1,1)+(-5/24)</f>
        <v>42037.742604166669</v>
      </c>
      <c r="T1909" s="12">
        <f>(((I1909/60)/60)/24)+DATE(1970,1,1)+(-5/24)</f>
        <v>42072.700937499998</v>
      </c>
    </row>
    <row r="1910" spans="1:20" ht="32" x14ac:dyDescent="0.2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>E1910/D1910*100</f>
        <v>0</v>
      </c>
      <c r="P1910" s="8">
        <v>69.266666670000006</v>
      </c>
      <c r="Q1910" t="str">
        <f>LEFT(N1910,(SEARCH("/",N1910,1)-1))</f>
        <v>theater</v>
      </c>
      <c r="R1910" t="str">
        <f>RIGHT(N1910, LEN(N1910) - (SEARCH("/",N1910,1)))</f>
        <v>plays</v>
      </c>
      <c r="S1910" s="12">
        <f>(((J1910/60)/60)/24)+DATE(1970,1,1)+(-5/24)</f>
        <v>42037.777951388889</v>
      </c>
      <c r="T1910" s="12">
        <f>(((I1910/60)/60)/24)+DATE(1970,1,1)+(-5/24)</f>
        <v>42097.736284722218</v>
      </c>
    </row>
    <row r="1911" spans="1:20" ht="48" x14ac:dyDescent="0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>E1911/D1911*100</f>
        <v>102.75000000000001</v>
      </c>
      <c r="P1911" s="8">
        <v>69.266666670000006</v>
      </c>
      <c r="Q1911" t="str">
        <f>LEFT(N1911,(SEARCH("/",N1911,1)-1))</f>
        <v>theater</v>
      </c>
      <c r="R1911" t="str">
        <f>RIGHT(N1911, LEN(N1911) - (SEARCH("/",N1911,1)))</f>
        <v>plays</v>
      </c>
      <c r="S1911" s="12">
        <f>(((J1911/60)/60)/24)+DATE(1970,1,1)+(-5/24)</f>
        <v>42038.512118055551</v>
      </c>
      <c r="T1911" s="12">
        <f>(((I1911/60)/60)/24)+DATE(1970,1,1)+(-5/24)</f>
        <v>42063.499999999993</v>
      </c>
    </row>
    <row r="1912" spans="1:20" ht="48" x14ac:dyDescent="0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>E1912/D1912*100</f>
        <v>2.7404479578392621E-2</v>
      </c>
      <c r="P1912" s="8">
        <v>69.266666670000006</v>
      </c>
      <c r="Q1912" t="str">
        <f>LEFT(N1912,(SEARCH("/",N1912,1)-1))</f>
        <v>film &amp; video</v>
      </c>
      <c r="R1912" t="str">
        <f>RIGHT(N1912, LEN(N1912) - (SEARCH("/",N1912,1)))</f>
        <v>animation</v>
      </c>
      <c r="S1912" s="12">
        <f>(((J1912/60)/60)/24)+DATE(1970,1,1)+(-5/24)</f>
        <v>42038.616655092592</v>
      </c>
      <c r="T1912" s="12">
        <f>(((I1912/60)/60)/24)+DATE(1970,1,1)+(-5/24)</f>
        <v>42054.616655092592</v>
      </c>
    </row>
    <row r="1913" spans="1:20" ht="48" x14ac:dyDescent="0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>E1913/D1913*100</f>
        <v>1.8181818181818181E-2</v>
      </c>
      <c r="P1913" s="8">
        <v>69.266666670000006</v>
      </c>
      <c r="Q1913" t="str">
        <f>LEFT(N1913,(SEARCH("/",N1913,1)-1))</f>
        <v>theater</v>
      </c>
      <c r="R1913" t="str">
        <f>RIGHT(N1913, LEN(N1913) - (SEARCH("/",N1913,1)))</f>
        <v>plays</v>
      </c>
      <c r="S1913" s="12">
        <f>(((J1913/60)/60)/24)+DATE(1970,1,1)+(-5/24)</f>
        <v>42038.986655092587</v>
      </c>
      <c r="T1913" s="12">
        <f>(((I1913/60)/60)/24)+DATE(1970,1,1)+(-5/24)</f>
        <v>42098.94498842593</v>
      </c>
    </row>
    <row r="1914" spans="1:20" ht="48" x14ac:dyDescent="0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>E1914/D1914*100</f>
        <v>108.33333333333333</v>
      </c>
      <c r="P1914" s="8">
        <v>69.266666670000006</v>
      </c>
      <c r="Q1914" t="str">
        <f>LEFT(N1914,(SEARCH("/",N1914,1)-1))</f>
        <v>theater</v>
      </c>
      <c r="R1914" t="str">
        <f>RIGHT(N1914, LEN(N1914) - (SEARCH("/",N1914,1)))</f>
        <v>plays</v>
      </c>
      <c r="S1914" s="12">
        <f>(((J1914/60)/60)/24)+DATE(1970,1,1)+(-5/24)</f>
        <v>42039.176238425927</v>
      </c>
      <c r="T1914" s="12">
        <f>(((I1914/60)/60)/24)+DATE(1970,1,1)+(-5/24)</f>
        <v>42052.374999999993</v>
      </c>
    </row>
    <row r="1915" spans="1:20" ht="48" x14ac:dyDescent="0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>E1915/D1915*100</f>
        <v>128.09523809523807</v>
      </c>
      <c r="P1915" s="8">
        <v>69.266666670000006</v>
      </c>
      <c r="Q1915" t="str">
        <f>LEFT(N1915,(SEARCH("/",N1915,1)-1))</f>
        <v>music</v>
      </c>
      <c r="R1915" t="str">
        <f>RIGHT(N1915, LEN(N1915) - (SEARCH("/",N1915,1)))</f>
        <v>pop</v>
      </c>
      <c r="S1915" s="12">
        <f>(((J1915/60)/60)/24)+DATE(1970,1,1)+(-5/24)</f>
        <v>42039.670046296298</v>
      </c>
      <c r="T1915" s="12">
        <f>(((I1915/60)/60)/24)+DATE(1970,1,1)+(-5/24)</f>
        <v>42069.670046296298</v>
      </c>
    </row>
    <row r="1916" spans="1:20" ht="48" x14ac:dyDescent="0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>E1916/D1916*100</f>
        <v>100.1</v>
      </c>
      <c r="P1916" s="8">
        <v>69.266666670000006</v>
      </c>
      <c r="Q1916" t="str">
        <f>LEFT(N1916,(SEARCH("/",N1916,1)-1))</f>
        <v>music</v>
      </c>
      <c r="R1916" t="str">
        <f>RIGHT(N1916, LEN(N1916) - (SEARCH("/",N1916,1)))</f>
        <v>classical music</v>
      </c>
      <c r="S1916" s="12">
        <f>(((J1916/60)/60)/24)+DATE(1970,1,1)+(-5/24)</f>
        <v>42039.742754629631</v>
      </c>
      <c r="T1916" s="12">
        <f>(((I1916/60)/60)/24)+DATE(1970,1,1)+(-5/24)</f>
        <v>42069.742754629631</v>
      </c>
    </row>
    <row r="1917" spans="1:20" ht="48" x14ac:dyDescent="0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>E1917/D1917*100</f>
        <v>102.2</v>
      </c>
      <c r="P1917" s="8">
        <v>69.266666670000006</v>
      </c>
      <c r="Q1917" t="str">
        <f>LEFT(N1917,(SEARCH("/",N1917,1)-1))</f>
        <v>publishing</v>
      </c>
      <c r="R1917" t="str">
        <f>RIGHT(N1917, LEN(N1917) - (SEARCH("/",N1917,1)))</f>
        <v>nonfiction</v>
      </c>
      <c r="S1917" s="12">
        <f>(((J1917/60)/60)/24)+DATE(1970,1,1)+(-5/24)</f>
        <v>42040.429687499993</v>
      </c>
      <c r="T1917" s="12">
        <f>(((I1917/60)/60)/24)+DATE(1970,1,1)+(-5/24)</f>
        <v>42070.429687499993</v>
      </c>
    </row>
    <row r="1918" spans="1:20" ht="48" x14ac:dyDescent="0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>E1918/D1918*100</f>
        <v>6.6055045871559637</v>
      </c>
      <c r="P1918" s="8">
        <v>69.266666670000006</v>
      </c>
      <c r="Q1918" t="str">
        <f>LEFT(N1918,(SEARCH("/",N1918,1)-1))</f>
        <v>publishing</v>
      </c>
      <c r="R1918" t="str">
        <f>RIGHT(N1918, LEN(N1918) - (SEARCH("/",N1918,1)))</f>
        <v>translations</v>
      </c>
      <c r="S1918" s="12">
        <f>(((J1918/60)/60)/24)+DATE(1970,1,1)+(-5/24)</f>
        <v>42040.621539351843</v>
      </c>
      <c r="T1918" s="12">
        <f>(((I1918/60)/60)/24)+DATE(1970,1,1)+(-5/24)</f>
        <v>42070.621539351843</v>
      </c>
    </row>
    <row r="1919" spans="1:20" ht="32" x14ac:dyDescent="0.2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>E1919/D1919*100</f>
        <v>100</v>
      </c>
      <c r="P1919" s="8">
        <v>69.266666670000006</v>
      </c>
      <c r="Q1919" t="str">
        <f>LEFT(N1919,(SEARCH("/",N1919,1)-1))</f>
        <v>theater</v>
      </c>
      <c r="R1919" t="str">
        <f>RIGHT(N1919, LEN(N1919) - (SEARCH("/",N1919,1)))</f>
        <v>plays</v>
      </c>
      <c r="S1919" s="12">
        <f>(((J1919/60)/60)/24)+DATE(1970,1,1)+(-5/24)</f>
        <v>42040.623344907406</v>
      </c>
      <c r="T1919" s="12">
        <f>(((I1919/60)/60)/24)+DATE(1970,1,1)+(-5/24)</f>
        <v>42070.623344907406</v>
      </c>
    </row>
    <row r="1920" spans="1:20" ht="48" x14ac:dyDescent="0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>E1920/D1920*100</f>
        <v>7.24</v>
      </c>
      <c r="P1920" s="8">
        <v>69.266666670000006</v>
      </c>
      <c r="Q1920" t="str">
        <f>LEFT(N1920,(SEARCH("/",N1920,1)-1))</f>
        <v>theater</v>
      </c>
      <c r="R1920" t="str">
        <f>RIGHT(N1920, LEN(N1920) - (SEARCH("/",N1920,1)))</f>
        <v>plays</v>
      </c>
      <c r="S1920" s="12">
        <f>(((J1920/60)/60)/24)+DATE(1970,1,1)+(-5/24)</f>
        <v>42040.996666666666</v>
      </c>
      <c r="T1920" s="12">
        <f>(((I1920/60)/60)/24)+DATE(1970,1,1)+(-5/24)</f>
        <v>42085.954999999994</v>
      </c>
    </row>
    <row r="1921" spans="1:20" ht="48" x14ac:dyDescent="0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>E1921/D1921*100</f>
        <v>1.4285714285714287E-2</v>
      </c>
      <c r="P1921" s="8">
        <v>69.266666670000006</v>
      </c>
      <c r="Q1921" t="str">
        <f>LEFT(N1921,(SEARCH("/",N1921,1)-1))</f>
        <v>food</v>
      </c>
      <c r="R1921" t="str">
        <f>RIGHT(N1921, LEN(N1921) - (SEARCH("/",N1921,1)))</f>
        <v>food trucks</v>
      </c>
      <c r="S1921" s="12">
        <f>(((J1921/60)/60)/24)+DATE(1970,1,1)+(-5/24)</f>
        <v>42041.010381944441</v>
      </c>
      <c r="T1921" s="12">
        <f>(((I1921/60)/60)/24)+DATE(1970,1,1)+(-5/24)</f>
        <v>42071.010381944441</v>
      </c>
    </row>
    <row r="1922" spans="1:20" ht="48" x14ac:dyDescent="0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>E1922/D1922*100</f>
        <v>15.737410071942445</v>
      </c>
      <c r="P1922" s="8">
        <v>69.266666670000006</v>
      </c>
      <c r="Q1922" t="str">
        <f>LEFT(N1922,(SEARCH("/",N1922,1)-1))</f>
        <v>theater</v>
      </c>
      <c r="R1922" t="str">
        <f>RIGHT(N1922, LEN(N1922) - (SEARCH("/",N1922,1)))</f>
        <v>plays</v>
      </c>
      <c r="S1922" s="12">
        <f>(((J1922/60)/60)/24)+DATE(1970,1,1)+(-5/24)</f>
        <v>42041.372974537029</v>
      </c>
      <c r="T1922" s="12">
        <f>(((I1922/60)/60)/24)+DATE(1970,1,1)+(-5/24)</f>
        <v>42071.331307870372</v>
      </c>
    </row>
    <row r="1923" spans="1:20" ht="48" x14ac:dyDescent="0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>E1923/D1923*100</f>
        <v>101.375</v>
      </c>
      <c r="P1923" s="8">
        <v>69.266666670000006</v>
      </c>
      <c r="Q1923" t="str">
        <f>LEFT(N1923,(SEARCH("/",N1923,1)-1))</f>
        <v>theater</v>
      </c>
      <c r="R1923" t="str">
        <f>RIGHT(N1923, LEN(N1923) - (SEARCH("/",N1923,1)))</f>
        <v>plays</v>
      </c>
      <c r="S1923" s="12">
        <f>(((J1923/60)/60)/24)+DATE(1970,1,1)+(-5/24)</f>
        <v>42041.505844907406</v>
      </c>
      <c r="T1923" s="12">
        <f>(((I1923/60)/60)/24)+DATE(1970,1,1)+(-5/24)</f>
        <v>42071.464178240734</v>
      </c>
    </row>
    <row r="1924" spans="1:20" ht="48" x14ac:dyDescent="0.2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>E1924/D1924*100</f>
        <v>0.02</v>
      </c>
      <c r="P1924" s="8">
        <v>69.266666670000006</v>
      </c>
      <c r="Q1924" t="str">
        <f>LEFT(N1924,(SEARCH("/",N1924,1)-1))</f>
        <v>theater</v>
      </c>
      <c r="R1924" t="str">
        <f>RIGHT(N1924, LEN(N1924) - (SEARCH("/",N1924,1)))</f>
        <v>plays</v>
      </c>
      <c r="S1924" s="12">
        <f>(((J1924/60)/60)/24)+DATE(1970,1,1)+(-5/24)</f>
        <v>42041.534756944442</v>
      </c>
      <c r="T1924" s="12">
        <f>(((I1924/60)/60)/24)+DATE(1970,1,1)+(-5/24)</f>
        <v>42071.493090277778</v>
      </c>
    </row>
    <row r="1925" spans="1:20" ht="48" x14ac:dyDescent="0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>E1925/D1925*100</f>
        <v>113.92</v>
      </c>
      <c r="P1925" s="8">
        <v>69.266666670000006</v>
      </c>
      <c r="Q1925" t="str">
        <f>LEFT(N1925,(SEARCH("/",N1925,1)-1))</f>
        <v>theater</v>
      </c>
      <c r="R1925" t="str">
        <f>RIGHT(N1925, LEN(N1925) - (SEARCH("/",N1925,1)))</f>
        <v>plays</v>
      </c>
      <c r="S1925" s="12">
        <f>(((J1925/60)/60)/24)+DATE(1970,1,1)+(-5/24)</f>
        <v>42041.989490740736</v>
      </c>
      <c r="T1925" s="12">
        <f>(((I1925/60)/60)/24)+DATE(1970,1,1)+(-5/24)</f>
        <v>42071.947824074072</v>
      </c>
    </row>
    <row r="1926" spans="1:20" ht="48" x14ac:dyDescent="0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>E1926/D1926*100</f>
        <v>102.49999999999999</v>
      </c>
      <c r="P1926" s="8">
        <v>69.266666670000006</v>
      </c>
      <c r="Q1926" t="str">
        <f>LEFT(N1926,(SEARCH("/",N1926,1)-1))</f>
        <v>film &amp; video</v>
      </c>
      <c r="R1926" t="str">
        <f>RIGHT(N1926, LEN(N1926) - (SEARCH("/",N1926,1)))</f>
        <v>shorts</v>
      </c>
      <c r="S1926" s="12">
        <f>(((J1926/60)/60)/24)+DATE(1970,1,1)+(-5/24)</f>
        <v>42042.407280092586</v>
      </c>
      <c r="T1926" s="12">
        <f>(((I1926/60)/60)/24)+DATE(1970,1,1)+(-5/24)</f>
        <v>42057.270833333336</v>
      </c>
    </row>
    <row r="1927" spans="1:20" ht="48" x14ac:dyDescent="0.2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>E1927/D1927*100</f>
        <v>3.8833333333333329</v>
      </c>
      <c r="P1927" s="8">
        <v>69.266666670000006</v>
      </c>
      <c r="Q1927" t="str">
        <f>LEFT(N1927,(SEARCH("/",N1927,1)-1))</f>
        <v>food</v>
      </c>
      <c r="R1927" t="str">
        <f>RIGHT(N1927, LEN(N1927) - (SEARCH("/",N1927,1)))</f>
        <v>food trucks</v>
      </c>
      <c r="S1927" s="12">
        <f>(((J1927/60)/60)/24)+DATE(1970,1,1)+(-5/24)</f>
        <v>42042.467893518515</v>
      </c>
      <c r="T1927" s="12">
        <f>(((I1927/60)/60)/24)+DATE(1970,1,1)+(-5/24)</f>
        <v>42094.343055555553</v>
      </c>
    </row>
    <row r="1928" spans="1:20" ht="48" x14ac:dyDescent="0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>E1928/D1928*100</f>
        <v>172.68449999999999</v>
      </c>
      <c r="P1928" s="8">
        <v>69.266666670000006</v>
      </c>
      <c r="Q1928" t="str">
        <f>LEFT(N1928,(SEARCH("/",N1928,1)-1))</f>
        <v>music</v>
      </c>
      <c r="R1928" t="str">
        <f>RIGHT(N1928, LEN(N1928) - (SEARCH("/",N1928,1)))</f>
        <v>indie rock</v>
      </c>
      <c r="S1928" s="12">
        <f>(((J1928/60)/60)/24)+DATE(1970,1,1)+(-5/24)</f>
        <v>42042.944317129623</v>
      </c>
      <c r="T1928" s="12">
        <f>(((I1928/60)/60)/24)+DATE(1970,1,1)+(-5/24)</f>
        <v>42072.902650462966</v>
      </c>
    </row>
    <row r="1929" spans="1:20" ht="48" x14ac:dyDescent="0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>E1929/D1929*100</f>
        <v>104.11200000000001</v>
      </c>
      <c r="P1929" s="8">
        <v>69.266666670000006</v>
      </c>
      <c r="Q1929" t="str">
        <f>LEFT(N1929,(SEARCH("/",N1929,1)-1))</f>
        <v>film &amp; video</v>
      </c>
      <c r="R1929" t="str">
        <f>RIGHT(N1929, LEN(N1929) - (SEARCH("/",N1929,1)))</f>
        <v>documentary</v>
      </c>
      <c r="S1929" s="12">
        <f>(((J1929/60)/60)/24)+DATE(1970,1,1)+(-5/24)</f>
        <v>42043.397245370368</v>
      </c>
      <c r="T1929" s="12">
        <f>(((I1929/60)/60)/24)+DATE(1970,1,1)+(-5/24)</f>
        <v>42078.355578703697</v>
      </c>
    </row>
    <row r="1930" spans="1:20" ht="48" x14ac:dyDescent="0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>E1930/D1930*100</f>
        <v>102.25</v>
      </c>
      <c r="P1930" s="8">
        <v>69.266666670000006</v>
      </c>
      <c r="Q1930" t="str">
        <f>LEFT(N1930,(SEARCH("/",N1930,1)-1))</f>
        <v>theater</v>
      </c>
      <c r="R1930" t="str">
        <f>RIGHT(N1930, LEN(N1930) - (SEARCH("/",N1930,1)))</f>
        <v>plays</v>
      </c>
      <c r="S1930" s="12">
        <f>(((J1930/60)/60)/24)+DATE(1970,1,1)+(-5/24)</f>
        <v>42043.976655092592</v>
      </c>
      <c r="T1930" s="12">
        <f>(((I1930/60)/60)/24)+DATE(1970,1,1)+(-5/24)</f>
        <v>42073.934988425921</v>
      </c>
    </row>
    <row r="1931" spans="1:20" ht="48" x14ac:dyDescent="0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>E1931/D1931*100</f>
        <v>107.538</v>
      </c>
      <c r="P1931" s="8">
        <v>69.266666670000006</v>
      </c>
      <c r="Q1931" t="str">
        <f>LEFT(N1931,(SEARCH("/",N1931,1)-1))</f>
        <v>technology</v>
      </c>
      <c r="R1931" t="str">
        <f>RIGHT(N1931, LEN(N1931) - (SEARCH("/",N1931,1)))</f>
        <v>hardware</v>
      </c>
      <c r="S1931" s="12">
        <f>(((J1931/60)/60)/24)+DATE(1970,1,1)+(-5/24)</f>
        <v>42044.064513888887</v>
      </c>
      <c r="T1931" s="12">
        <f>(((I1931/60)/60)/24)+DATE(1970,1,1)+(-5/24)</f>
        <v>42104.022847222215</v>
      </c>
    </row>
    <row r="1932" spans="1:20" ht="32" x14ac:dyDescent="0.2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>E1932/D1932*100</f>
        <v>111.75999999999999</v>
      </c>
      <c r="P1932" s="8">
        <v>69.266666670000006</v>
      </c>
      <c r="Q1932" t="str">
        <f>LEFT(N1932,(SEARCH("/",N1932,1)-1))</f>
        <v>music</v>
      </c>
      <c r="R1932" t="str">
        <f>RIGHT(N1932, LEN(N1932) - (SEARCH("/",N1932,1)))</f>
        <v>electronic music</v>
      </c>
      <c r="S1932" s="12">
        <f>(((J1932/60)/60)/24)+DATE(1970,1,1)+(-5/24)</f>
        <v>42044.503553240742</v>
      </c>
      <c r="T1932" s="12">
        <f>(((I1932/60)/60)/24)+DATE(1970,1,1)+(-5/24)</f>
        <v>42098.707638888889</v>
      </c>
    </row>
    <row r="1933" spans="1:20" ht="32" x14ac:dyDescent="0.2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>E1933/D1933*100</f>
        <v>0.2</v>
      </c>
      <c r="P1933" s="8">
        <v>69.266666670000006</v>
      </c>
      <c r="Q1933" t="str">
        <f>LEFT(N1933,(SEARCH("/",N1933,1)-1))</f>
        <v>food</v>
      </c>
      <c r="R1933" t="str">
        <f>RIGHT(N1933, LEN(N1933) - (SEARCH("/",N1933,1)))</f>
        <v>food trucks</v>
      </c>
      <c r="S1933" s="12">
        <f>(((J1933/60)/60)/24)+DATE(1970,1,1)+(-5/24)</f>
        <v>42044.516620370363</v>
      </c>
      <c r="T1933" s="12">
        <f>(((I1933/60)/60)/24)+DATE(1970,1,1)+(-5/24)</f>
        <v>42074.474953703706</v>
      </c>
    </row>
    <row r="1934" spans="1:20" ht="48" x14ac:dyDescent="0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>E1934/D1934*100</f>
        <v>125</v>
      </c>
      <c r="P1934" s="8">
        <v>69.266666670000006</v>
      </c>
      <c r="Q1934" t="str">
        <f>LEFT(N1934,(SEARCH("/",N1934,1)-1))</f>
        <v>theater</v>
      </c>
      <c r="R1934" t="str">
        <f>RIGHT(N1934, LEN(N1934) - (SEARCH("/",N1934,1)))</f>
        <v>musical</v>
      </c>
      <c r="S1934" s="12">
        <f>(((J1934/60)/60)/24)+DATE(1970,1,1)+(-5/24)</f>
        <v>42044.557627314811</v>
      </c>
      <c r="T1934" s="12">
        <f>(((I1934/60)/60)/24)+DATE(1970,1,1)+(-5/24)</f>
        <v>42058.557627314811</v>
      </c>
    </row>
    <row r="1935" spans="1:20" ht="48" x14ac:dyDescent="0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>E1935/D1935*100</f>
        <v>3.3333333333333333E-2</v>
      </c>
      <c r="P1935" s="8">
        <v>69.266666670000006</v>
      </c>
      <c r="Q1935" t="str">
        <f>LEFT(N1935,(SEARCH("/",N1935,1)-1))</f>
        <v>music</v>
      </c>
      <c r="R1935" t="str">
        <f>RIGHT(N1935, LEN(N1935) - (SEARCH("/",N1935,1)))</f>
        <v>faith</v>
      </c>
      <c r="S1935" s="12">
        <f>(((J1935/60)/60)/24)+DATE(1970,1,1)+(-5/24)</f>
        <v>42044.719641203708</v>
      </c>
      <c r="T1935" s="12">
        <f>(((I1935/60)/60)/24)+DATE(1970,1,1)+(-5/24)</f>
        <v>42099.249999999993</v>
      </c>
    </row>
    <row r="1936" spans="1:20" ht="32" x14ac:dyDescent="0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>E1936/D1936*100</f>
        <v>103.33333333333334</v>
      </c>
      <c r="P1936" s="8">
        <v>69.266666670000006</v>
      </c>
      <c r="Q1936" t="str">
        <f>LEFT(N1936,(SEARCH("/",N1936,1)-1))</f>
        <v>technology</v>
      </c>
      <c r="R1936" t="str">
        <f>RIGHT(N1936, LEN(N1936) - (SEARCH("/",N1936,1)))</f>
        <v>hardware</v>
      </c>
      <c r="S1936" s="12">
        <f>(((J1936/60)/60)/24)+DATE(1970,1,1)+(-5/24)</f>
        <v>42044.823518518511</v>
      </c>
      <c r="T1936" s="12">
        <f>(((I1936/60)/60)/24)+DATE(1970,1,1)+(-5/24)</f>
        <v>42074.781851851854</v>
      </c>
    </row>
    <row r="1937" spans="1:20" ht="16" x14ac:dyDescent="0.2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>E1937/D1937*100</f>
        <v>28.842857142857142</v>
      </c>
      <c r="P1937" s="8">
        <v>69.266666670000006</v>
      </c>
      <c r="Q1937" t="str">
        <f>LEFT(N1937,(SEARCH("/",N1937,1)-1))</f>
        <v>games</v>
      </c>
      <c r="R1937" t="str">
        <f>RIGHT(N1937, LEN(N1937) - (SEARCH("/",N1937,1)))</f>
        <v>video games</v>
      </c>
      <c r="S1937" s="12">
        <f>(((J1937/60)/60)/24)+DATE(1970,1,1)+(-5/24)</f>
        <v>42045.297025462954</v>
      </c>
      <c r="T1937" s="12">
        <f>(((I1937/60)/60)/24)+DATE(1970,1,1)+(-5/24)</f>
        <v>42075.255358796298</v>
      </c>
    </row>
    <row r="1938" spans="1:20" ht="32" x14ac:dyDescent="0.2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>E1938/D1938*100</f>
        <v>2.8571428571428571E-3</v>
      </c>
      <c r="P1938" s="8">
        <v>69.266666670000006</v>
      </c>
      <c r="Q1938" t="str">
        <f>LEFT(N1938,(SEARCH("/",N1938,1)-1))</f>
        <v>food</v>
      </c>
      <c r="R1938" t="str">
        <f>RIGHT(N1938, LEN(N1938) - (SEARCH("/",N1938,1)))</f>
        <v>food trucks</v>
      </c>
      <c r="S1938" s="12">
        <f>(((J1938/60)/60)/24)+DATE(1970,1,1)+(-5/24)</f>
        <v>42045.575821759259</v>
      </c>
      <c r="T1938" s="12">
        <f>(((I1938/60)/60)/24)+DATE(1970,1,1)+(-5/24)</f>
        <v>42075.534155092588</v>
      </c>
    </row>
    <row r="1939" spans="1:20" ht="48" x14ac:dyDescent="0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>E1939/D1939*100</f>
        <v>227.99999999999997</v>
      </c>
      <c r="P1939" s="8">
        <v>69.266666670000006</v>
      </c>
      <c r="Q1939" t="str">
        <f>LEFT(N1939,(SEARCH("/",N1939,1)-1))</f>
        <v>theater</v>
      </c>
      <c r="R1939" t="str">
        <f>RIGHT(N1939, LEN(N1939) - (SEARCH("/",N1939,1)))</f>
        <v>plays</v>
      </c>
      <c r="S1939" s="12">
        <f>(((J1939/60)/60)/24)+DATE(1970,1,1)+(-5/24)</f>
        <v>42045.634050925924</v>
      </c>
      <c r="T1939" s="12">
        <f>(((I1939/60)/60)/24)+DATE(1970,1,1)+(-5/24)</f>
        <v>42075.592384259253</v>
      </c>
    </row>
    <row r="1940" spans="1:20" ht="48" x14ac:dyDescent="0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>E1940/D1940*100</f>
        <v>1.9900000000000002</v>
      </c>
      <c r="P1940" s="8">
        <v>69.266666670000006</v>
      </c>
      <c r="Q1940" t="str">
        <f>LEFT(N1940,(SEARCH("/",N1940,1)-1))</f>
        <v>photography</v>
      </c>
      <c r="R1940" t="str">
        <f>RIGHT(N1940, LEN(N1940) - (SEARCH("/",N1940,1)))</f>
        <v>photobooks</v>
      </c>
      <c r="S1940" s="12">
        <f>(((J1940/60)/60)/24)+DATE(1970,1,1)+(-5/24)</f>
        <v>42045.655034722215</v>
      </c>
      <c r="T1940" s="12">
        <f>(((I1940/60)/60)/24)+DATE(1970,1,1)+(-5/24)</f>
        <v>42090.613368055558</v>
      </c>
    </row>
    <row r="1941" spans="1:20" ht="48" x14ac:dyDescent="0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>E1941/D1941*100</f>
        <v>146.88749999999999</v>
      </c>
      <c r="P1941" s="8">
        <v>69.266666670000006</v>
      </c>
      <c r="Q1941" t="str">
        <f>LEFT(N1941,(SEARCH("/",N1941,1)-1))</f>
        <v>technology</v>
      </c>
      <c r="R1941" t="str">
        <f>RIGHT(N1941, LEN(N1941) - (SEARCH("/",N1941,1)))</f>
        <v>wearables</v>
      </c>
      <c r="S1941" s="12">
        <f>(((J1941/60)/60)/24)+DATE(1970,1,1)+(-5/24)</f>
        <v>42045.748981481483</v>
      </c>
      <c r="T1941" s="12">
        <f>(((I1941/60)/60)/24)+DATE(1970,1,1)+(-5/24)</f>
        <v>42075.707314814812</v>
      </c>
    </row>
    <row r="1942" spans="1:20" ht="32" x14ac:dyDescent="0.2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>E1942/D1942*100</f>
        <v>0</v>
      </c>
      <c r="P1942" s="8">
        <v>69.266666670000006</v>
      </c>
      <c r="Q1942" t="str">
        <f>LEFT(N1942,(SEARCH("/",N1942,1)-1))</f>
        <v>photography</v>
      </c>
      <c r="R1942" t="str">
        <f>RIGHT(N1942, LEN(N1942) - (SEARCH("/",N1942,1)))</f>
        <v>places</v>
      </c>
      <c r="S1942" s="12">
        <f>(((J1942/60)/60)/24)+DATE(1970,1,1)+(-5/24)</f>
        <v>42045.86440972222</v>
      </c>
      <c r="T1942" s="12">
        <f>(((I1942/60)/60)/24)+DATE(1970,1,1)+(-5/24)</f>
        <v>42090.822743055549</v>
      </c>
    </row>
    <row r="1943" spans="1:20" ht="16" x14ac:dyDescent="0.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>E1943/D1943*100</f>
        <v>0</v>
      </c>
      <c r="P1943" s="8">
        <v>69.266666670000006</v>
      </c>
      <c r="Q1943" t="str">
        <f>LEFT(N1943,(SEARCH("/",N1943,1)-1))</f>
        <v>journalism</v>
      </c>
      <c r="R1943" t="str">
        <f>RIGHT(N1943, LEN(N1943) - (SEARCH("/",N1943,1)))</f>
        <v>audio</v>
      </c>
      <c r="S1943" s="12">
        <f>(((J1943/60)/60)/24)+DATE(1970,1,1)+(-5/24)</f>
        <v>42046.581666666665</v>
      </c>
      <c r="T1943" s="12">
        <f>(((I1943/60)/60)/24)+DATE(1970,1,1)+(-5/24)</f>
        <v>42076.54</v>
      </c>
    </row>
    <row r="1944" spans="1:20" ht="64" x14ac:dyDescent="0.2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>E1944/D1944*100</f>
        <v>0</v>
      </c>
      <c r="P1944" s="8">
        <v>69.266666670000006</v>
      </c>
      <c r="Q1944" t="str">
        <f>LEFT(N1944,(SEARCH("/",N1944,1)-1))</f>
        <v>food</v>
      </c>
      <c r="R1944" t="str">
        <f>RIGHT(N1944, LEN(N1944) - (SEARCH("/",N1944,1)))</f>
        <v>restaurants</v>
      </c>
      <c r="S1944" s="12">
        <f>(((J1944/60)/60)/24)+DATE(1970,1,1)+(-5/24)</f>
        <v>42046.847407407404</v>
      </c>
      <c r="T1944" s="12">
        <f>(((I1944/60)/60)/24)+DATE(1970,1,1)+(-5/24)</f>
        <v>42076.80574074074</v>
      </c>
    </row>
    <row r="1945" spans="1:20" ht="32" x14ac:dyDescent="0.2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>E1945/D1945*100</f>
        <v>32.5</v>
      </c>
      <c r="P1945" s="8">
        <v>69.266666670000006</v>
      </c>
      <c r="Q1945" t="str">
        <f>LEFT(N1945,(SEARCH("/",N1945,1)-1))</f>
        <v>theater</v>
      </c>
      <c r="R1945" t="str">
        <f>RIGHT(N1945, LEN(N1945) - (SEARCH("/",N1945,1)))</f>
        <v>plays</v>
      </c>
      <c r="S1945" s="12">
        <f>(((J1945/60)/60)/24)+DATE(1970,1,1)+(-5/24)</f>
        <v>42046.868067129624</v>
      </c>
      <c r="T1945" s="12">
        <f>(((I1945/60)/60)/24)+DATE(1970,1,1)+(-5/24)</f>
        <v>42076.82640046296</v>
      </c>
    </row>
    <row r="1946" spans="1:20" ht="48" x14ac:dyDescent="0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>E1946/D1946*100</f>
        <v>101.16833333333335</v>
      </c>
      <c r="P1946" s="8">
        <v>69.266666670000006</v>
      </c>
      <c r="Q1946" t="str">
        <f>LEFT(N1946,(SEARCH("/",N1946,1)-1))</f>
        <v>film &amp; video</v>
      </c>
      <c r="R1946" t="str">
        <f>RIGHT(N1946, LEN(N1946) - (SEARCH("/",N1946,1)))</f>
        <v>documentary</v>
      </c>
      <c r="S1946" s="12">
        <f>(((J1946/60)/60)/24)+DATE(1970,1,1)+(-5/24)</f>
        <v>42046.920231481483</v>
      </c>
      <c r="T1946" s="12">
        <f>(((I1946/60)/60)/24)+DATE(1970,1,1)+(-5/24)</f>
        <v>42076.878564814811</v>
      </c>
    </row>
    <row r="1947" spans="1:20" ht="48" x14ac:dyDescent="0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>E1947/D1947*100</f>
        <v>0</v>
      </c>
      <c r="P1947" s="8">
        <v>69.266666670000006</v>
      </c>
      <c r="Q1947" t="str">
        <f>LEFT(N1947,(SEARCH("/",N1947,1)-1))</f>
        <v>film &amp; video</v>
      </c>
      <c r="R1947" t="str">
        <f>RIGHT(N1947, LEN(N1947) - (SEARCH("/",N1947,1)))</f>
        <v>drama</v>
      </c>
      <c r="S1947" s="12">
        <f>(((J1947/60)/60)/24)+DATE(1970,1,1)+(-5/24)</f>
        <v>42047.186608796292</v>
      </c>
      <c r="T1947" s="12">
        <f>(((I1947/60)/60)/24)+DATE(1970,1,1)+(-5/24)</f>
        <v>42082.14494212962</v>
      </c>
    </row>
    <row r="1948" spans="1:20" ht="32" x14ac:dyDescent="0.2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>E1948/D1948*100</f>
        <v>3.4474868431088401</v>
      </c>
      <c r="P1948" s="8">
        <v>69.266666670000006</v>
      </c>
      <c r="Q1948" t="str">
        <f>LEFT(N1948,(SEARCH("/",N1948,1)-1))</f>
        <v>theater</v>
      </c>
      <c r="R1948" t="str">
        <f>RIGHT(N1948, LEN(N1948) - (SEARCH("/",N1948,1)))</f>
        <v>musical</v>
      </c>
      <c r="S1948" s="12">
        <f>(((J1948/60)/60)/24)+DATE(1970,1,1)+(-5/24)</f>
        <v>42047.516111111108</v>
      </c>
      <c r="T1948" s="12">
        <f>(((I1948/60)/60)/24)+DATE(1970,1,1)+(-5/24)</f>
        <v>42076.924305555549</v>
      </c>
    </row>
    <row r="1949" spans="1:20" ht="48" x14ac:dyDescent="0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>E1949/D1949*100</f>
        <v>27.6</v>
      </c>
      <c r="P1949" s="8">
        <v>69.266666670000006</v>
      </c>
      <c r="Q1949" t="str">
        <f>LEFT(N1949,(SEARCH("/",N1949,1)-1))</f>
        <v>film &amp; video</v>
      </c>
      <c r="R1949" t="str">
        <f>RIGHT(N1949, LEN(N1949) - (SEARCH("/",N1949,1)))</f>
        <v>science fiction</v>
      </c>
      <c r="S1949" s="12">
        <f>(((J1949/60)/60)/24)+DATE(1970,1,1)+(-5/24)</f>
        <v>42047.554074074076</v>
      </c>
      <c r="T1949" s="12">
        <f>(((I1949/60)/60)/24)+DATE(1970,1,1)+(-5/24)</f>
        <v>42107.512407407405</v>
      </c>
    </row>
    <row r="1950" spans="1:20" ht="48" x14ac:dyDescent="0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>E1950/D1950*100</f>
        <v>6.2E-2</v>
      </c>
      <c r="P1950" s="8">
        <v>69.266666670000006</v>
      </c>
      <c r="Q1950" t="str">
        <f>LEFT(N1950,(SEARCH("/",N1950,1)-1))</f>
        <v>technology</v>
      </c>
      <c r="R1950" t="str">
        <f>RIGHT(N1950, LEN(N1950) - (SEARCH("/",N1950,1)))</f>
        <v>web</v>
      </c>
      <c r="S1950" s="12">
        <f>(((J1950/60)/60)/24)+DATE(1970,1,1)+(-5/24)</f>
        <v>42047.604189814818</v>
      </c>
      <c r="T1950" s="12">
        <f>(((I1950/60)/60)/24)+DATE(1970,1,1)+(-5/24)</f>
        <v>42071.427777777775</v>
      </c>
    </row>
    <row r="1951" spans="1:20" ht="48" x14ac:dyDescent="0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>E1951/D1951*100</f>
        <v>0</v>
      </c>
      <c r="P1951" s="8">
        <v>69.266666670000006</v>
      </c>
      <c r="Q1951" t="str">
        <f>LEFT(N1951,(SEARCH("/",N1951,1)-1))</f>
        <v>journalism</v>
      </c>
      <c r="R1951" t="str">
        <f>RIGHT(N1951, LEN(N1951) - (SEARCH("/",N1951,1)))</f>
        <v>audio</v>
      </c>
      <c r="S1951" s="12">
        <f>(((J1951/60)/60)/24)+DATE(1970,1,1)+(-5/24)</f>
        <v>42047.692627314813</v>
      </c>
      <c r="T1951" s="12">
        <f>(((I1951/60)/60)/24)+DATE(1970,1,1)+(-5/24)</f>
        <v>42088.791666666664</v>
      </c>
    </row>
    <row r="1952" spans="1:20" ht="32" x14ac:dyDescent="0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>E1952/D1952*100</f>
        <v>0.47333333333333333</v>
      </c>
      <c r="P1952" s="8">
        <v>69.266666670000006</v>
      </c>
      <c r="Q1952" t="str">
        <f>LEFT(N1952,(SEARCH("/",N1952,1)-1))</f>
        <v>food</v>
      </c>
      <c r="R1952" t="str">
        <f>RIGHT(N1952, LEN(N1952) - (SEARCH("/",N1952,1)))</f>
        <v>food trucks</v>
      </c>
      <c r="S1952" s="12">
        <f>(((J1952/60)/60)/24)+DATE(1970,1,1)+(-5/24)</f>
        <v>42047.973587962959</v>
      </c>
      <c r="T1952" s="12">
        <f>(((I1952/60)/60)/24)+DATE(1970,1,1)+(-5/24)</f>
        <v>42107.931921296295</v>
      </c>
    </row>
    <row r="1953" spans="1:20" ht="48" x14ac:dyDescent="0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>E1953/D1953*100</f>
        <v>0.66666666666666674</v>
      </c>
      <c r="P1953" s="8">
        <v>69.266666670000006</v>
      </c>
      <c r="Q1953" t="str">
        <f>LEFT(N1953,(SEARCH("/",N1953,1)-1))</f>
        <v>theater</v>
      </c>
      <c r="R1953" t="str">
        <f>RIGHT(N1953, LEN(N1953) - (SEARCH("/",N1953,1)))</f>
        <v>plays</v>
      </c>
      <c r="S1953" s="12">
        <f>(((J1953/60)/60)/24)+DATE(1970,1,1)+(-5/24)</f>
        <v>42048.503391203696</v>
      </c>
      <c r="T1953" s="12">
        <f>(((I1953/60)/60)/24)+DATE(1970,1,1)+(-5/24)</f>
        <v>42086.541666666664</v>
      </c>
    </row>
    <row r="1954" spans="1:20" ht="48" x14ac:dyDescent="0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>E1954/D1954*100</f>
        <v>120.24900000000001</v>
      </c>
      <c r="P1954" s="8">
        <v>69.266666670000006</v>
      </c>
      <c r="Q1954" t="str">
        <f>LEFT(N1954,(SEARCH("/",N1954,1)-1))</f>
        <v>technology</v>
      </c>
      <c r="R1954" t="str">
        <f>RIGHT(N1954, LEN(N1954) - (SEARCH("/",N1954,1)))</f>
        <v>hardware</v>
      </c>
      <c r="S1954" s="12">
        <f>(((J1954/60)/60)/24)+DATE(1970,1,1)+(-5/24)</f>
        <v>42048.605543981481</v>
      </c>
      <c r="T1954" s="12">
        <f>(((I1954/60)/60)/24)+DATE(1970,1,1)+(-5/24)</f>
        <v>42093.563877314817</v>
      </c>
    </row>
    <row r="1955" spans="1:20" ht="32" x14ac:dyDescent="0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>E1955/D1955*100</f>
        <v>1</v>
      </c>
      <c r="P1955" s="8">
        <v>69.266666670000006</v>
      </c>
      <c r="Q1955" t="str">
        <f>LEFT(N1955,(SEARCH("/",N1955,1)-1))</f>
        <v>technology</v>
      </c>
      <c r="R1955" t="str">
        <f>RIGHT(N1955, LEN(N1955) - (SEARCH("/",N1955,1)))</f>
        <v>web</v>
      </c>
      <c r="S1955" s="12">
        <f>(((J1955/60)/60)/24)+DATE(1970,1,1)+(-5/24)</f>
        <v>42049.508287037032</v>
      </c>
      <c r="T1955" s="12">
        <f>(((I1955/60)/60)/24)+DATE(1970,1,1)+(-5/24)</f>
        <v>42079.466620370367</v>
      </c>
    </row>
    <row r="1956" spans="1:20" ht="48" x14ac:dyDescent="0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>E1956/D1956*100</f>
        <v>100.26666666666667</v>
      </c>
      <c r="P1956" s="8">
        <v>69.266666670000006</v>
      </c>
      <c r="Q1956" t="str">
        <f>LEFT(N1956,(SEARCH("/",N1956,1)-1))</f>
        <v>music</v>
      </c>
      <c r="R1956" t="str">
        <f>RIGHT(N1956, LEN(N1956) - (SEARCH("/",N1956,1)))</f>
        <v>rock</v>
      </c>
      <c r="S1956" s="12">
        <f>(((J1956/60)/60)/24)+DATE(1970,1,1)+(-5/24)</f>
        <v>42049.524907407402</v>
      </c>
      <c r="T1956" s="12">
        <f>(((I1956/60)/60)/24)+DATE(1970,1,1)+(-5/24)</f>
        <v>42079.483240740738</v>
      </c>
    </row>
    <row r="1957" spans="1:20" ht="32" x14ac:dyDescent="0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>E1957/D1957*100</f>
        <v>109.92831428571431</v>
      </c>
      <c r="P1957" s="8">
        <v>69.266666670000006</v>
      </c>
      <c r="Q1957" t="str">
        <f>LEFT(N1957,(SEARCH("/",N1957,1)-1))</f>
        <v>music</v>
      </c>
      <c r="R1957" t="str">
        <f>RIGHT(N1957, LEN(N1957) - (SEARCH("/",N1957,1)))</f>
        <v>electronic music</v>
      </c>
      <c r="S1957" s="12">
        <f>(((J1957/60)/60)/24)+DATE(1970,1,1)+(-5/24)</f>
        <v>42049.625428240739</v>
      </c>
      <c r="T1957" s="12">
        <f>(((I1957/60)/60)/24)+DATE(1970,1,1)+(-5/24)</f>
        <v>42079.583761574067</v>
      </c>
    </row>
    <row r="1958" spans="1:20" ht="32" x14ac:dyDescent="0.2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>E1958/D1958*100</f>
        <v>118.5</v>
      </c>
      <c r="P1958" s="8">
        <v>69.266666670000006</v>
      </c>
      <c r="Q1958" t="str">
        <f>LEFT(N1958,(SEARCH("/",N1958,1)-1))</f>
        <v>theater</v>
      </c>
      <c r="R1958" t="str">
        <f>RIGHT(N1958, LEN(N1958) - (SEARCH("/",N1958,1)))</f>
        <v>plays</v>
      </c>
      <c r="S1958" s="12">
        <f>(((J1958/60)/60)/24)+DATE(1970,1,1)+(-5/24)</f>
        <v>42049.800034722219</v>
      </c>
      <c r="T1958" s="12">
        <f>(((I1958/60)/60)/24)+DATE(1970,1,1)+(-5/24)</f>
        <v>42076.082638888889</v>
      </c>
    </row>
    <row r="1959" spans="1:20" ht="48" x14ac:dyDescent="0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>E1959/D1959*100</f>
        <v>116.75</v>
      </c>
      <c r="P1959" s="8">
        <v>69.266666670000006</v>
      </c>
      <c r="Q1959" t="str">
        <f>LEFT(N1959,(SEARCH("/",N1959,1)-1))</f>
        <v>theater</v>
      </c>
      <c r="R1959" t="str">
        <f>RIGHT(N1959, LEN(N1959) - (SEARCH("/",N1959,1)))</f>
        <v>musical</v>
      </c>
      <c r="S1959" s="12">
        <f>(((J1959/60)/60)/24)+DATE(1970,1,1)+(-5/24)</f>
        <v>42049.811307870368</v>
      </c>
      <c r="T1959" s="12">
        <f>(((I1959/60)/60)/24)+DATE(1970,1,1)+(-5/24)</f>
        <v>42063.999305555553</v>
      </c>
    </row>
    <row r="1960" spans="1:20" ht="32" x14ac:dyDescent="0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>E1960/D1960*100</f>
        <v>100.11000000000001</v>
      </c>
      <c r="P1960" s="8">
        <v>69.266666670000006</v>
      </c>
      <c r="Q1960" t="str">
        <f>LEFT(N1960,(SEARCH("/",N1960,1)-1))</f>
        <v>theater</v>
      </c>
      <c r="R1960" t="str">
        <f>RIGHT(N1960, LEN(N1960) - (SEARCH("/",N1960,1)))</f>
        <v>plays</v>
      </c>
      <c r="S1960" s="12">
        <f>(((J1960/60)/60)/24)+DATE(1970,1,1)+(-5/24)</f>
        <v>42050.77484953704</v>
      </c>
      <c r="T1960" s="12">
        <f>(((I1960/60)/60)/24)+DATE(1970,1,1)+(-5/24)</f>
        <v>42085.733182870368</v>
      </c>
    </row>
    <row r="1961" spans="1:20" ht="64" x14ac:dyDescent="0.2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>E1961/D1961*100</f>
        <v>119.9</v>
      </c>
      <c r="P1961" s="8">
        <v>69.266666670000006</v>
      </c>
      <c r="Q1961" t="str">
        <f>LEFT(N1961,(SEARCH("/",N1961,1)-1))</f>
        <v>music</v>
      </c>
      <c r="R1961" t="str">
        <f>RIGHT(N1961, LEN(N1961) - (SEARCH("/",N1961,1)))</f>
        <v>metal</v>
      </c>
      <c r="S1961" s="12">
        <f>(((J1961/60)/60)/24)+DATE(1970,1,1)+(-5/24)</f>
        <v>42050.94055555555</v>
      </c>
      <c r="T1961" s="12">
        <f>(((I1961/60)/60)/24)+DATE(1970,1,1)+(-5/24)</f>
        <v>42078.898888888885</v>
      </c>
    </row>
    <row r="1962" spans="1:20" ht="32" x14ac:dyDescent="0.2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>E1962/D1962*100</f>
        <v>100.67894736842105</v>
      </c>
      <c r="P1962" s="8">
        <v>69.266666670000006</v>
      </c>
      <c r="Q1962" t="str">
        <f>LEFT(N1962,(SEARCH("/",N1962,1)-1))</f>
        <v>photography</v>
      </c>
      <c r="R1962" t="str">
        <f>RIGHT(N1962, LEN(N1962) - (SEARCH("/",N1962,1)))</f>
        <v>photobooks</v>
      </c>
      <c r="S1962" s="12">
        <f>(((J1962/60)/60)/24)+DATE(1970,1,1)+(-5/24)</f>
        <v>42052.420370370368</v>
      </c>
      <c r="T1962" s="12">
        <f>(((I1962/60)/60)/24)+DATE(1970,1,1)+(-5/24)</f>
        <v>42082.378703703704</v>
      </c>
    </row>
    <row r="1963" spans="1:20" ht="32" x14ac:dyDescent="0.2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>E1963/D1963*100</f>
        <v>125.94166666666666</v>
      </c>
      <c r="P1963" s="8">
        <v>69.266666670000006</v>
      </c>
      <c r="Q1963" t="str">
        <f>LEFT(N1963,(SEARCH("/",N1963,1)-1))</f>
        <v>food</v>
      </c>
      <c r="R1963" t="str">
        <f>RIGHT(N1963, LEN(N1963) - (SEARCH("/",N1963,1)))</f>
        <v>small batch</v>
      </c>
      <c r="S1963" s="12">
        <f>(((J1963/60)/60)/24)+DATE(1970,1,1)+(-5/24)</f>
        <v>42052.458657407398</v>
      </c>
      <c r="T1963" s="12">
        <f>(((I1963/60)/60)/24)+DATE(1970,1,1)+(-5/24)</f>
        <v>42082.416990740741</v>
      </c>
    </row>
    <row r="1964" spans="1:20" ht="32" x14ac:dyDescent="0.2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>E1964/D1964*100</f>
        <v>102.89999999999999</v>
      </c>
      <c r="P1964" s="8">
        <v>69.266666670000006</v>
      </c>
      <c r="Q1964" t="str">
        <f>LEFT(N1964,(SEARCH("/",N1964,1)-1))</f>
        <v>photography</v>
      </c>
      <c r="R1964" t="str">
        <f>RIGHT(N1964, LEN(N1964) - (SEARCH("/",N1964,1)))</f>
        <v>photobooks</v>
      </c>
      <c r="S1964" s="12">
        <f>(((J1964/60)/60)/24)+DATE(1970,1,1)+(-5/24)</f>
        <v>42052.573182870365</v>
      </c>
      <c r="T1964" s="12">
        <f>(((I1964/60)/60)/24)+DATE(1970,1,1)+(-5/24)</f>
        <v>42082.5315162037</v>
      </c>
    </row>
    <row r="1965" spans="1:20" ht="48" x14ac:dyDescent="0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>E1965/D1965*100</f>
        <v>9.8166666666666664</v>
      </c>
      <c r="P1965" s="8">
        <v>69.266666670000006</v>
      </c>
      <c r="Q1965" t="str">
        <f>LEFT(N1965,(SEARCH("/",N1965,1)-1))</f>
        <v>food</v>
      </c>
      <c r="R1965" t="str">
        <f>RIGHT(N1965, LEN(N1965) - (SEARCH("/",N1965,1)))</f>
        <v>restaurants</v>
      </c>
      <c r="S1965" s="12">
        <f>(((J1965/60)/60)/24)+DATE(1970,1,1)+(-5/24)</f>
        <v>42052.594097222223</v>
      </c>
      <c r="T1965" s="12">
        <f>(((I1965/60)/60)/24)+DATE(1970,1,1)+(-5/24)</f>
        <v>42082.552430555552</v>
      </c>
    </row>
    <row r="1966" spans="1:20" ht="48" x14ac:dyDescent="0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>E1966/D1966*100</f>
        <v>4.0625</v>
      </c>
      <c r="P1966" s="8">
        <v>69.266666670000006</v>
      </c>
      <c r="Q1966" t="str">
        <f>LEFT(N1966,(SEARCH("/",N1966,1)-1))</f>
        <v>film &amp; video</v>
      </c>
      <c r="R1966" t="str">
        <f>RIGHT(N1966, LEN(N1966) - (SEARCH("/",N1966,1)))</f>
        <v>drama</v>
      </c>
      <c r="S1966" s="12">
        <f>(((J1966/60)/60)/24)+DATE(1970,1,1)+(-5/24)</f>
        <v>42052.626967592594</v>
      </c>
      <c r="T1966" s="12">
        <f>(((I1966/60)/60)/24)+DATE(1970,1,1)+(-5/24)</f>
        <v>42082.585300925923</v>
      </c>
    </row>
    <row r="1967" spans="1:20" ht="32" x14ac:dyDescent="0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>E1967/D1967*100</f>
        <v>1.1111111111111112E-2</v>
      </c>
      <c r="P1967" s="8">
        <v>69.266666670000006</v>
      </c>
      <c r="Q1967" t="str">
        <f>LEFT(N1967,(SEARCH("/",N1967,1)-1))</f>
        <v>technology</v>
      </c>
      <c r="R1967" t="str">
        <f>RIGHT(N1967, LEN(N1967) - (SEARCH("/",N1967,1)))</f>
        <v>web</v>
      </c>
      <c r="S1967" s="12">
        <f>(((J1967/60)/60)/24)+DATE(1970,1,1)+(-5/24)</f>
        <v>42052.730173611104</v>
      </c>
      <c r="T1967" s="12">
        <f>(((I1967/60)/60)/24)+DATE(1970,1,1)+(-5/24)</f>
        <v>42082.688506944447</v>
      </c>
    </row>
    <row r="1968" spans="1:20" ht="48" x14ac:dyDescent="0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>E1968/D1968*100</f>
        <v>124.8</v>
      </c>
      <c r="P1968" s="8">
        <v>69.266666670000006</v>
      </c>
      <c r="Q1968" t="str">
        <f>LEFT(N1968,(SEARCH("/",N1968,1)-1))</f>
        <v>theater</v>
      </c>
      <c r="R1968" t="str">
        <f>RIGHT(N1968, LEN(N1968) - (SEARCH("/",N1968,1)))</f>
        <v>plays</v>
      </c>
      <c r="S1968" s="12">
        <f>(((J1968/60)/60)/24)+DATE(1970,1,1)+(-5/24)</f>
        <v>42052.741481481477</v>
      </c>
      <c r="T1968" s="12">
        <f>(((I1968/60)/60)/24)+DATE(1970,1,1)+(-5/24)</f>
        <v>42082.699814814812</v>
      </c>
    </row>
    <row r="1969" spans="1:20" ht="48" x14ac:dyDescent="0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>E1969/D1969*100</f>
        <v>70.599999999999994</v>
      </c>
      <c r="P1969" s="8">
        <v>69.266666670000006</v>
      </c>
      <c r="Q1969" t="str">
        <f>LEFT(N1969,(SEARCH("/",N1969,1)-1))</f>
        <v>theater</v>
      </c>
      <c r="R1969" t="str">
        <f>RIGHT(N1969, LEN(N1969) - (SEARCH("/",N1969,1)))</f>
        <v>plays</v>
      </c>
      <c r="S1969" s="12">
        <f>(((J1969/60)/60)/24)+DATE(1970,1,1)+(-5/24)</f>
        <v>42052.841041666667</v>
      </c>
      <c r="T1969" s="12">
        <f>(((I1969/60)/60)/24)+DATE(1970,1,1)+(-5/24)</f>
        <v>42095.833333333336</v>
      </c>
    </row>
    <row r="1970" spans="1:20" ht="48" x14ac:dyDescent="0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>E1970/D1970*100</f>
        <v>0</v>
      </c>
      <c r="P1970" s="8">
        <v>69.266666670000006</v>
      </c>
      <c r="Q1970" t="str">
        <f>LEFT(N1970,(SEARCH("/",N1970,1)-1))</f>
        <v>photography</v>
      </c>
      <c r="R1970" t="str">
        <f>RIGHT(N1970, LEN(N1970) - (SEARCH("/",N1970,1)))</f>
        <v>nature</v>
      </c>
      <c r="S1970" s="12">
        <f>(((J1970/60)/60)/24)+DATE(1970,1,1)+(-5/24)</f>
        <v>42052.842870370368</v>
      </c>
      <c r="T1970" s="12">
        <f>(((I1970/60)/60)/24)+DATE(1970,1,1)+(-5/24)</f>
        <v>42094.804166666661</v>
      </c>
    </row>
    <row r="1971" spans="1:20" ht="48" x14ac:dyDescent="0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>E1971/D1971*100</f>
        <v>130</v>
      </c>
      <c r="P1971" s="8">
        <v>69.266666670000006</v>
      </c>
      <c r="Q1971" t="str">
        <f>LEFT(N1971,(SEARCH("/",N1971,1)-1))</f>
        <v>theater</v>
      </c>
      <c r="R1971" t="str">
        <f>RIGHT(N1971, LEN(N1971) - (SEARCH("/",N1971,1)))</f>
        <v>plays</v>
      </c>
      <c r="S1971" s="12">
        <f>(((J1971/60)/60)/24)+DATE(1970,1,1)+(-5/24)</f>
        <v>42052.897777777776</v>
      </c>
      <c r="T1971" s="12">
        <f>(((I1971/60)/60)/24)+DATE(1970,1,1)+(-5/24)</f>
        <v>42111.817361111105</v>
      </c>
    </row>
    <row r="1972" spans="1:20" ht="48" x14ac:dyDescent="0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>E1972/D1972*100</f>
        <v>0</v>
      </c>
      <c r="P1972" s="8">
        <v>69.266666670000006</v>
      </c>
      <c r="Q1972" t="str">
        <f>LEFT(N1972,(SEARCH("/",N1972,1)-1))</f>
        <v>film &amp; video</v>
      </c>
      <c r="R1972" t="str">
        <f>RIGHT(N1972, LEN(N1972) - (SEARCH("/",N1972,1)))</f>
        <v>science fiction</v>
      </c>
      <c r="S1972" s="12">
        <f>(((J1972/60)/60)/24)+DATE(1970,1,1)+(-5/24)</f>
        <v>42052.989953703705</v>
      </c>
      <c r="T1972" s="12">
        <f>(((I1972/60)/60)/24)+DATE(1970,1,1)+(-5/24)</f>
        <v>42082.948287037034</v>
      </c>
    </row>
    <row r="1973" spans="1:20" ht="16" x14ac:dyDescent="0.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>E1973/D1973*100</f>
        <v>101</v>
      </c>
      <c r="P1973" s="8">
        <v>69.266666670000006</v>
      </c>
      <c r="Q1973" t="str">
        <f>LEFT(N1973,(SEARCH("/",N1973,1)-1))</f>
        <v>theater</v>
      </c>
      <c r="R1973" t="str">
        <f>RIGHT(N1973, LEN(N1973) - (SEARCH("/",N1973,1)))</f>
        <v>plays</v>
      </c>
      <c r="S1973" s="12">
        <f>(((J1973/60)/60)/24)+DATE(1970,1,1)+(-5/24)</f>
        <v>42053.463333333326</v>
      </c>
      <c r="T1973" s="12">
        <f>(((I1973/60)/60)/24)+DATE(1970,1,1)+(-5/24)</f>
        <v>42083.421666666669</v>
      </c>
    </row>
    <row r="1974" spans="1:20" ht="32" x14ac:dyDescent="0.2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>E1974/D1974*100</f>
        <v>6.5454545454545459</v>
      </c>
      <c r="P1974" s="8">
        <v>69.266666670000006</v>
      </c>
      <c r="Q1974" t="str">
        <f>LEFT(N1974,(SEARCH("/",N1974,1)-1))</f>
        <v>theater</v>
      </c>
      <c r="R1974" t="str">
        <f>RIGHT(N1974, LEN(N1974) - (SEARCH("/",N1974,1)))</f>
        <v>musical</v>
      </c>
      <c r="S1974" s="12">
        <f>(((J1974/60)/60)/24)+DATE(1970,1,1)+(-5/24)</f>
        <v>42053.464490740742</v>
      </c>
      <c r="T1974" s="12">
        <f>(((I1974/60)/60)/24)+DATE(1970,1,1)+(-5/24)</f>
        <v>42113.42282407407</v>
      </c>
    </row>
    <row r="1975" spans="1:20" ht="32" x14ac:dyDescent="0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>E1975/D1975*100</f>
        <v>131.44</v>
      </c>
      <c r="P1975" s="8">
        <v>69.266666670000006</v>
      </c>
      <c r="Q1975" t="str">
        <f>LEFT(N1975,(SEARCH("/",N1975,1)-1))</f>
        <v>theater</v>
      </c>
      <c r="R1975" t="str">
        <f>RIGHT(N1975, LEN(N1975) - (SEARCH("/",N1975,1)))</f>
        <v>spaces</v>
      </c>
      <c r="S1975" s="12">
        <f>(((J1975/60)/60)/24)+DATE(1970,1,1)+(-5/24)</f>
        <v>42053.49596064815</v>
      </c>
      <c r="T1975" s="12">
        <f>(((I1975/60)/60)/24)+DATE(1970,1,1)+(-5/24)</f>
        <v>42083.454293981478</v>
      </c>
    </row>
    <row r="1976" spans="1:20" ht="48" x14ac:dyDescent="0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>E1976/D1976*100</f>
        <v>6.3</v>
      </c>
      <c r="P1976" s="8">
        <v>69.266666670000006</v>
      </c>
      <c r="Q1976" t="str">
        <f>LEFT(N1976,(SEARCH("/",N1976,1)-1))</f>
        <v>theater</v>
      </c>
      <c r="R1976" t="str">
        <f>RIGHT(N1976, LEN(N1976) - (SEARCH("/",N1976,1)))</f>
        <v>plays</v>
      </c>
      <c r="S1976" s="12">
        <f>(((J1976/60)/60)/24)+DATE(1970,1,1)+(-5/24)</f>
        <v>42053.513726851852</v>
      </c>
      <c r="T1976" s="12">
        <f>(((I1976/60)/60)/24)+DATE(1970,1,1)+(-5/24)</f>
        <v>42113.47206018518</v>
      </c>
    </row>
    <row r="1977" spans="1:20" ht="48" x14ac:dyDescent="0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>E1977/D1977*100</f>
        <v>101.05</v>
      </c>
      <c r="P1977" s="8">
        <v>69.266666670000006</v>
      </c>
      <c r="Q1977" t="str">
        <f>LEFT(N1977,(SEARCH("/",N1977,1)-1))</f>
        <v>theater</v>
      </c>
      <c r="R1977" t="str">
        <f>RIGHT(N1977, LEN(N1977) - (SEARCH("/",N1977,1)))</f>
        <v>plays</v>
      </c>
      <c r="S1977" s="12">
        <f>(((J1977/60)/60)/24)+DATE(1970,1,1)+(-5/24)</f>
        <v>42053.524293981485</v>
      </c>
      <c r="T1977" s="12">
        <f>(((I1977/60)/60)/24)+DATE(1970,1,1)+(-5/24)</f>
        <v>42083.49722222222</v>
      </c>
    </row>
    <row r="1978" spans="1:20" ht="48" x14ac:dyDescent="0.2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>E1978/D1978*100</f>
        <v>130</v>
      </c>
      <c r="P1978" s="8">
        <v>69.266666670000006</v>
      </c>
      <c r="Q1978" t="str">
        <f>LEFT(N1978,(SEARCH("/",N1978,1)-1))</f>
        <v>theater</v>
      </c>
      <c r="R1978" t="str">
        <f>RIGHT(N1978, LEN(N1978) - (SEARCH("/",N1978,1)))</f>
        <v>plays</v>
      </c>
      <c r="S1978" s="12">
        <f>(((J1978/60)/60)/24)+DATE(1970,1,1)+(-5/24)</f>
        <v>42053.524745370371</v>
      </c>
      <c r="T1978" s="12">
        <f>(((I1978/60)/60)/24)+DATE(1970,1,1)+(-5/24)</f>
        <v>42062.999305555553</v>
      </c>
    </row>
    <row r="1979" spans="1:20" ht="48" x14ac:dyDescent="0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>E1979/D1979*100</f>
        <v>112.85000000000001</v>
      </c>
      <c r="P1979" s="8">
        <v>69.266666670000006</v>
      </c>
      <c r="Q1979" t="str">
        <f>LEFT(N1979,(SEARCH("/",N1979,1)-1))</f>
        <v>theater</v>
      </c>
      <c r="R1979" t="str">
        <f>RIGHT(N1979, LEN(N1979) - (SEARCH("/",N1979,1)))</f>
        <v>plays</v>
      </c>
      <c r="S1979" s="12">
        <f>(((J1979/60)/60)/24)+DATE(1970,1,1)+(-5/24)</f>
        <v>42053.708587962967</v>
      </c>
      <c r="T1979" s="12">
        <f>(((I1979/60)/60)/24)+DATE(1970,1,1)+(-5/24)</f>
        <v>42079.666666666664</v>
      </c>
    </row>
    <row r="1980" spans="1:20" ht="48" x14ac:dyDescent="0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>E1980/D1980*100</f>
        <v>110.00000000000001</v>
      </c>
      <c r="P1980" s="8">
        <v>69.266666670000006</v>
      </c>
      <c r="Q1980" t="str">
        <f>LEFT(N1980,(SEARCH("/",N1980,1)-1))</f>
        <v>theater</v>
      </c>
      <c r="R1980" t="str">
        <f>RIGHT(N1980, LEN(N1980) - (SEARCH("/",N1980,1)))</f>
        <v>plays</v>
      </c>
      <c r="S1980" s="12">
        <f>(((J1980/60)/60)/24)+DATE(1970,1,1)+(-5/24)</f>
        <v>42053.816087962965</v>
      </c>
      <c r="T1980" s="12">
        <f>(((I1980/60)/60)/24)+DATE(1970,1,1)+(-5/24)</f>
        <v>42060.816087962965</v>
      </c>
    </row>
    <row r="1981" spans="1:20" ht="48" x14ac:dyDescent="0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>E1981/D1981*100</f>
        <v>113.3</v>
      </c>
      <c r="P1981" s="8">
        <v>69.266666670000006</v>
      </c>
      <c r="Q1981" t="str">
        <f>LEFT(N1981,(SEARCH("/",N1981,1)-1))</f>
        <v>theater</v>
      </c>
      <c r="R1981" t="str">
        <f>RIGHT(N1981, LEN(N1981) - (SEARCH("/",N1981,1)))</f>
        <v>plays</v>
      </c>
      <c r="S1981" s="12">
        <f>(((J1981/60)/60)/24)+DATE(1970,1,1)+(-5/24)</f>
        <v>42054.535856481474</v>
      </c>
      <c r="T1981" s="12">
        <f>(((I1981/60)/60)/24)+DATE(1970,1,1)+(-5/24)</f>
        <v>42099.958333333336</v>
      </c>
    </row>
    <row r="1982" spans="1:20" ht="48" x14ac:dyDescent="0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>E1982/D1982*100</f>
        <v>121.73333333333333</v>
      </c>
      <c r="P1982" s="8">
        <v>69.266666670000006</v>
      </c>
      <c r="Q1982" t="str">
        <f>LEFT(N1982,(SEARCH("/",N1982,1)-1))</f>
        <v>theater</v>
      </c>
      <c r="R1982" t="str">
        <f>RIGHT(N1982, LEN(N1982) - (SEARCH("/",N1982,1)))</f>
        <v>plays</v>
      </c>
      <c r="S1982" s="12">
        <f>(((J1982/60)/60)/24)+DATE(1970,1,1)+(-5/24)</f>
        <v>42054.640717592592</v>
      </c>
      <c r="T1982" s="12">
        <f>(((I1982/60)/60)/24)+DATE(1970,1,1)+(-5/24)</f>
        <v>42084.599050925921</v>
      </c>
    </row>
    <row r="1983" spans="1:20" ht="48" x14ac:dyDescent="0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>E1983/D1983*100</f>
        <v>102.03333333333333</v>
      </c>
      <c r="P1983" s="8">
        <v>69.266666670000006</v>
      </c>
      <c r="Q1983" t="str">
        <f>LEFT(N1983,(SEARCH("/",N1983,1)-1))</f>
        <v>theater</v>
      </c>
      <c r="R1983" t="str">
        <f>RIGHT(N1983, LEN(N1983) - (SEARCH("/",N1983,1)))</f>
        <v>plays</v>
      </c>
      <c r="S1983" s="12">
        <f>(((J1983/60)/60)/24)+DATE(1970,1,1)+(-5/24)</f>
        <v>42055.068865740737</v>
      </c>
      <c r="T1983" s="12">
        <f>(((I1983/60)/60)/24)+DATE(1970,1,1)+(-5/24)</f>
        <v>42082.402083333327</v>
      </c>
    </row>
    <row r="1984" spans="1:20" ht="48" x14ac:dyDescent="0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>E1984/D1984*100</f>
        <v>5.1000000000000004E-2</v>
      </c>
      <c r="P1984" s="8">
        <v>69.266666670000006</v>
      </c>
      <c r="Q1984" t="str">
        <f>LEFT(N1984,(SEARCH("/",N1984,1)-1))</f>
        <v>technology</v>
      </c>
      <c r="R1984" t="str">
        <f>RIGHT(N1984, LEN(N1984) - (SEARCH("/",N1984,1)))</f>
        <v>space exploration</v>
      </c>
      <c r="S1984" s="12">
        <f>(((J1984/60)/60)/24)+DATE(1970,1,1)+(-5/24)</f>
        <v>42055.39266203704</v>
      </c>
      <c r="T1984" s="12">
        <f>(((I1984/60)/60)/24)+DATE(1970,1,1)+(-5/24)</f>
        <v>42115.350995370369</v>
      </c>
    </row>
    <row r="1985" spans="1:20" ht="48" x14ac:dyDescent="0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>E1985/D1985*100</f>
        <v>0.8417399858735245</v>
      </c>
      <c r="P1985" s="8">
        <v>69.266666670000006</v>
      </c>
      <c r="Q1985" t="str">
        <f>LEFT(N1985,(SEARCH("/",N1985,1)-1))</f>
        <v>theater</v>
      </c>
      <c r="R1985" t="str">
        <f>RIGHT(N1985, LEN(N1985) - (SEARCH("/",N1985,1)))</f>
        <v>spaces</v>
      </c>
      <c r="S1985" s="12">
        <f>(((J1985/60)/60)/24)+DATE(1970,1,1)+(-5/24)</f>
        <v>42055.50503472222</v>
      </c>
      <c r="T1985" s="12">
        <f>(((I1985/60)/60)/24)+DATE(1970,1,1)+(-5/24)</f>
        <v>42085.463368055549</v>
      </c>
    </row>
    <row r="1986" spans="1:20" ht="48" x14ac:dyDescent="0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>E1986/D1986*100</f>
        <v>0</v>
      </c>
      <c r="P1986" s="8">
        <v>69.266666670000006</v>
      </c>
      <c r="Q1986" t="str">
        <f>LEFT(N1986,(SEARCH("/",N1986,1)-1))</f>
        <v>technology</v>
      </c>
      <c r="R1986" t="str">
        <f>RIGHT(N1986, LEN(N1986) - (SEARCH("/",N1986,1)))</f>
        <v>web</v>
      </c>
      <c r="S1986" s="12">
        <f>(((J1986/60)/60)/24)+DATE(1970,1,1)+(-5/24)</f>
        <v>42055.531469907401</v>
      </c>
      <c r="T1986" s="12">
        <f>(((I1986/60)/60)/24)+DATE(1970,1,1)+(-5/24)</f>
        <v>42078.541666666664</v>
      </c>
    </row>
    <row r="1987" spans="1:20" ht="48" x14ac:dyDescent="0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>E1987/D1987*100</f>
        <v>179.5</v>
      </c>
      <c r="P1987" s="8">
        <v>69.266666670000006</v>
      </c>
      <c r="Q1987" t="str">
        <f>LEFT(N1987,(SEARCH("/",N1987,1)-1))</f>
        <v>music</v>
      </c>
      <c r="R1987" t="str">
        <f>RIGHT(N1987, LEN(N1987) - (SEARCH("/",N1987,1)))</f>
        <v>rock</v>
      </c>
      <c r="S1987" s="12">
        <f>(((J1987/60)/60)/24)+DATE(1970,1,1)+(-5/24)</f>
        <v>42055.764490740738</v>
      </c>
      <c r="T1987" s="12">
        <f>(((I1987/60)/60)/24)+DATE(1970,1,1)+(-5/24)</f>
        <v>42085.722824074073</v>
      </c>
    </row>
    <row r="1988" spans="1:20" ht="32" x14ac:dyDescent="0.2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>E1988/D1988*100</f>
        <v>101.16666666666667</v>
      </c>
      <c r="P1988" s="8">
        <v>69.266666670000006</v>
      </c>
      <c r="Q1988" t="str">
        <f>LEFT(N1988,(SEARCH("/",N1988,1)-1))</f>
        <v>theater</v>
      </c>
      <c r="R1988" t="str">
        <f>RIGHT(N1988, LEN(N1988) - (SEARCH("/",N1988,1)))</f>
        <v>plays</v>
      </c>
      <c r="S1988" s="12">
        <f>(((J1988/60)/60)/24)+DATE(1970,1,1)+(-5/24)</f>
        <v>42055.804791666662</v>
      </c>
      <c r="T1988" s="12">
        <f>(((I1988/60)/60)/24)+DATE(1970,1,1)+(-5/24)</f>
        <v>42074.958333333336</v>
      </c>
    </row>
    <row r="1989" spans="1:20" ht="48" x14ac:dyDescent="0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>E1989/D1989*100</f>
        <v>218.00000000000003</v>
      </c>
      <c r="P1989" s="8">
        <v>69.266666670000006</v>
      </c>
      <c r="Q1989" t="str">
        <f>LEFT(N1989,(SEARCH("/",N1989,1)-1))</f>
        <v>theater</v>
      </c>
      <c r="R1989" t="str">
        <f>RIGHT(N1989, LEN(N1989) - (SEARCH("/",N1989,1)))</f>
        <v>plays</v>
      </c>
      <c r="S1989" s="12">
        <f>(((J1989/60)/60)/24)+DATE(1970,1,1)+(-5/24)</f>
        <v>42055.883298611108</v>
      </c>
      <c r="T1989" s="12">
        <f>(((I1989/60)/60)/24)+DATE(1970,1,1)+(-5/24)</f>
        <v>42069.996527777774</v>
      </c>
    </row>
    <row r="1990" spans="1:20" ht="32" x14ac:dyDescent="0.2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>E1990/D1990*100</f>
        <v>32.5</v>
      </c>
      <c r="P1990" s="8">
        <v>69.266666670000006</v>
      </c>
      <c r="Q1990" t="str">
        <f>LEFT(N1990,(SEARCH("/",N1990,1)-1))</f>
        <v>theater</v>
      </c>
      <c r="R1990" t="str">
        <f>RIGHT(N1990, LEN(N1990) - (SEARCH("/",N1990,1)))</f>
        <v>plays</v>
      </c>
      <c r="S1990" s="12">
        <f>(((J1990/60)/60)/24)+DATE(1970,1,1)+(-5/24)</f>
        <v>42055.924120370364</v>
      </c>
      <c r="T1990" s="12">
        <f>(((I1990/60)/60)/24)+DATE(1970,1,1)+(-5/24)</f>
        <v>42085.999305555553</v>
      </c>
    </row>
    <row r="1991" spans="1:20" ht="48" x14ac:dyDescent="0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>E1991/D1991*100</f>
        <v>115.88888888888889</v>
      </c>
      <c r="P1991" s="8">
        <v>69.266666670000006</v>
      </c>
      <c r="Q1991" t="str">
        <f>LEFT(N1991,(SEARCH("/",N1991,1)-1))</f>
        <v>theater</v>
      </c>
      <c r="R1991" t="str">
        <f>RIGHT(N1991, LEN(N1991) - (SEARCH("/",N1991,1)))</f>
        <v>plays</v>
      </c>
      <c r="S1991" s="12">
        <f>(((J1991/60)/60)/24)+DATE(1970,1,1)+(-5/24)</f>
        <v>42056.443101851844</v>
      </c>
      <c r="T1991" s="12">
        <f>(((I1991/60)/60)/24)+DATE(1970,1,1)+(-5/24)</f>
        <v>42091.401435185187</v>
      </c>
    </row>
    <row r="1992" spans="1:20" ht="48" x14ac:dyDescent="0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>E1992/D1992*100</f>
        <v>16.666666666666664</v>
      </c>
      <c r="P1992" s="8">
        <v>69.266666670000006</v>
      </c>
      <c r="Q1992" t="str">
        <f>LEFT(N1992,(SEARCH("/",N1992,1)-1))</f>
        <v>theater</v>
      </c>
      <c r="R1992" t="str">
        <f>RIGHT(N1992, LEN(N1992) - (SEARCH("/",N1992,1)))</f>
        <v>plays</v>
      </c>
      <c r="S1992" s="12">
        <f>(((J1992/60)/60)/24)+DATE(1970,1,1)+(-5/24)</f>
        <v>42056.982627314814</v>
      </c>
      <c r="T1992" s="12">
        <f>(((I1992/60)/60)/24)+DATE(1970,1,1)+(-5/24)</f>
        <v>42086.940960648142</v>
      </c>
    </row>
    <row r="1993" spans="1:20" ht="48" x14ac:dyDescent="0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>E1993/D1993*100</f>
        <v>46.36363636363636</v>
      </c>
      <c r="P1993" s="8">
        <v>69.266666670000006</v>
      </c>
      <c r="Q1993" t="str">
        <f>LEFT(N1993,(SEARCH("/",N1993,1)-1))</f>
        <v>theater</v>
      </c>
      <c r="R1993" t="str">
        <f>RIGHT(N1993, LEN(N1993) - (SEARCH("/",N1993,1)))</f>
        <v>musical</v>
      </c>
      <c r="S1993" s="12">
        <f>(((J1993/60)/60)/24)+DATE(1970,1,1)+(-5/24)</f>
        <v>42057.069525462961</v>
      </c>
      <c r="T1993" s="12">
        <f>(((I1993/60)/60)/24)+DATE(1970,1,1)+(-5/24)</f>
        <v>42117.027858796289</v>
      </c>
    </row>
    <row r="1994" spans="1:20" ht="48" x14ac:dyDescent="0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>E1994/D1994*100</f>
        <v>100</v>
      </c>
      <c r="P1994" s="8">
        <v>69.266666670000006</v>
      </c>
      <c r="Q1994" t="str">
        <f>LEFT(N1994,(SEARCH("/",N1994,1)-1))</f>
        <v>theater</v>
      </c>
      <c r="R1994" t="str">
        <f>RIGHT(N1994, LEN(N1994) - (SEARCH("/",N1994,1)))</f>
        <v>plays</v>
      </c>
      <c r="S1994" s="12">
        <f>(((J1994/60)/60)/24)+DATE(1970,1,1)+(-5/24)</f>
        <v>42057.328611111108</v>
      </c>
      <c r="T1994" s="12">
        <f>(((I1994/60)/60)/24)+DATE(1970,1,1)+(-5/24)</f>
        <v>42117.286944444444</v>
      </c>
    </row>
    <row r="1995" spans="1:20" ht="48" x14ac:dyDescent="0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>E1995/D1995*100</f>
        <v>0</v>
      </c>
      <c r="P1995" s="8">
        <v>69.266666670000006</v>
      </c>
      <c r="Q1995" t="str">
        <f>LEFT(N1995,(SEARCH("/",N1995,1)-1))</f>
        <v>technology</v>
      </c>
      <c r="R1995" t="str">
        <f>RIGHT(N1995, LEN(N1995) - (SEARCH("/",N1995,1)))</f>
        <v>web</v>
      </c>
      <c r="S1995" s="12">
        <f>(((J1995/60)/60)/24)+DATE(1970,1,1)+(-5/24)</f>
        <v>42057.674826388888</v>
      </c>
      <c r="T1995" s="12">
        <f>(((I1995/60)/60)/24)+DATE(1970,1,1)+(-5/24)</f>
        <v>42087.633159722223</v>
      </c>
    </row>
    <row r="1996" spans="1:20" ht="48" x14ac:dyDescent="0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>E1996/D1996*100</f>
        <v>136.4</v>
      </c>
      <c r="P1996" s="8">
        <v>69.266666670000006</v>
      </c>
      <c r="Q1996" t="str">
        <f>LEFT(N1996,(SEARCH("/",N1996,1)-1))</f>
        <v>film &amp; video</v>
      </c>
      <c r="R1996" t="str">
        <f>RIGHT(N1996, LEN(N1996) - (SEARCH("/",N1996,1)))</f>
        <v>documentary</v>
      </c>
      <c r="S1996" s="12">
        <f>(((J1996/60)/60)/24)+DATE(1970,1,1)+(-5/24)</f>
        <v>42058.026956018519</v>
      </c>
      <c r="T1996" s="12">
        <f>(((I1996/60)/60)/24)+DATE(1970,1,1)+(-5/24)</f>
        <v>42085.124999999993</v>
      </c>
    </row>
    <row r="1997" spans="1:20" ht="48" x14ac:dyDescent="0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>E1997/D1997*100</f>
        <v>0.7142857142857143</v>
      </c>
      <c r="P1997" s="8">
        <v>69.266666670000006</v>
      </c>
      <c r="Q1997" t="str">
        <f>LEFT(N1997,(SEARCH("/",N1997,1)-1))</f>
        <v>food</v>
      </c>
      <c r="R1997" t="str">
        <f>RIGHT(N1997, LEN(N1997) - (SEARCH("/",N1997,1)))</f>
        <v>food trucks</v>
      </c>
      <c r="S1997" s="12">
        <f>(((J1997/60)/60)/24)+DATE(1970,1,1)+(-5/24)</f>
        <v>42058.125694444439</v>
      </c>
      <c r="T1997" s="12">
        <f>(((I1997/60)/60)/24)+DATE(1970,1,1)+(-5/24)</f>
        <v>42088.084027777775</v>
      </c>
    </row>
    <row r="1998" spans="1:20" ht="48" x14ac:dyDescent="0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>E1998/D1998*100</f>
        <v>0.2857142857142857</v>
      </c>
      <c r="P1998" s="8">
        <v>69.266666670000006</v>
      </c>
      <c r="Q1998" t="str">
        <f>LEFT(N1998,(SEARCH("/",N1998,1)-1))</f>
        <v>theater</v>
      </c>
      <c r="R1998" t="str">
        <f>RIGHT(N1998, LEN(N1998) - (SEARCH("/",N1998,1)))</f>
        <v>plays</v>
      </c>
      <c r="S1998" s="12">
        <f>(((J1998/60)/60)/24)+DATE(1970,1,1)+(-5/24)</f>
        <v>42058.395543981482</v>
      </c>
      <c r="T1998" s="12">
        <f>(((I1998/60)/60)/24)+DATE(1970,1,1)+(-5/24)</f>
        <v>42086.957638888889</v>
      </c>
    </row>
    <row r="1999" spans="1:20" ht="48" x14ac:dyDescent="0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>E1999/D1999*100</f>
        <v>0</v>
      </c>
      <c r="P1999" s="8">
        <v>69.266666670000006</v>
      </c>
      <c r="Q1999" t="str">
        <f>LEFT(N1999,(SEARCH("/",N1999,1)-1))</f>
        <v>journalism</v>
      </c>
      <c r="R1999" t="str">
        <f>RIGHT(N1999, LEN(N1999) - (SEARCH("/",N1999,1)))</f>
        <v>audio</v>
      </c>
      <c r="S1999" s="12">
        <f>(((J1999/60)/60)/24)+DATE(1970,1,1)+(-5/24)</f>
        <v>42058.511307870365</v>
      </c>
      <c r="T1999" s="12">
        <f>(((I1999/60)/60)/24)+DATE(1970,1,1)+(-5/24)</f>
        <v>42118.469641203708</v>
      </c>
    </row>
    <row r="2000" spans="1:20" ht="48" x14ac:dyDescent="0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>E2000/D2000*100</f>
        <v>26.840000000000003</v>
      </c>
      <c r="P2000" s="8">
        <v>69.266666670000006</v>
      </c>
      <c r="Q2000" t="str">
        <f>LEFT(N2000,(SEARCH("/",N2000,1)-1))</f>
        <v>theater</v>
      </c>
      <c r="R2000" t="str">
        <f>RIGHT(N2000, LEN(N2000) - (SEARCH("/",N2000,1)))</f>
        <v>plays</v>
      </c>
      <c r="S2000" s="12">
        <f>(((J2000/60)/60)/24)+DATE(1970,1,1)+(-5/24)</f>
        <v>42058.584143518521</v>
      </c>
      <c r="T2000" s="12">
        <f>(((I2000/60)/60)/24)+DATE(1970,1,1)+(-5/24)</f>
        <v>42088.54247685185</v>
      </c>
    </row>
    <row r="2001" spans="1:20" ht="48" x14ac:dyDescent="0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>E2001/D2001*100</f>
        <v>1.0526315789473684</v>
      </c>
      <c r="P2001" s="8">
        <v>69.266666670000006</v>
      </c>
      <c r="Q2001" t="str">
        <f>LEFT(N2001,(SEARCH("/",N2001,1)-1))</f>
        <v>food</v>
      </c>
      <c r="R2001" t="str">
        <f>RIGHT(N2001, LEN(N2001) - (SEARCH("/",N2001,1)))</f>
        <v>restaurants</v>
      </c>
      <c r="S2001" s="12">
        <f>(((J2001/60)/60)/24)+DATE(1970,1,1)+(-5/24)</f>
        <v>42058.601261574069</v>
      </c>
      <c r="T2001" s="12">
        <f>(((I2001/60)/60)/24)+DATE(1970,1,1)+(-5/24)</f>
        <v>42114.559594907405</v>
      </c>
    </row>
    <row r="2002" spans="1:20" ht="48" x14ac:dyDescent="0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>E2002/D2002*100</f>
        <v>140.13333333333333</v>
      </c>
      <c r="P2002" s="8">
        <v>69.266666670000006</v>
      </c>
      <c r="Q2002" t="str">
        <f>LEFT(N2002,(SEARCH("/",N2002,1)-1))</f>
        <v>theater</v>
      </c>
      <c r="R2002" t="str">
        <f>RIGHT(N2002, LEN(N2002) - (SEARCH("/",N2002,1)))</f>
        <v>plays</v>
      </c>
      <c r="S2002" s="12">
        <f>(((J2002/60)/60)/24)+DATE(1970,1,1)+(-5/24)</f>
        <v>42058.695740740739</v>
      </c>
      <c r="T2002" s="12">
        <f>(((I2002/60)/60)/24)+DATE(1970,1,1)+(-5/24)</f>
        <v>42094.957638888889</v>
      </c>
    </row>
    <row r="2003" spans="1:20" ht="48" x14ac:dyDescent="0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>E2003/D2003*100</f>
        <v>133.33333333333331</v>
      </c>
      <c r="P2003" s="8">
        <v>69.266666670000006</v>
      </c>
      <c r="Q2003" t="str">
        <f>LEFT(N2003,(SEARCH("/",N2003,1)-1))</f>
        <v>music</v>
      </c>
      <c r="R2003" t="str">
        <f>RIGHT(N2003, LEN(N2003) - (SEARCH("/",N2003,1)))</f>
        <v>indie rock</v>
      </c>
      <c r="S2003" s="12">
        <f>(((J2003/60)/60)/24)+DATE(1970,1,1)+(-5/24)</f>
        <v>42058.733402777776</v>
      </c>
      <c r="T2003" s="12">
        <f>(((I2003/60)/60)/24)+DATE(1970,1,1)+(-5/24)</f>
        <v>42088.691736111105</v>
      </c>
    </row>
    <row r="2004" spans="1:20" ht="48" x14ac:dyDescent="0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>E2004/D2004*100</f>
        <v>101.25769230769231</v>
      </c>
      <c r="P2004" s="8">
        <v>69.266666670000006</v>
      </c>
      <c r="Q2004" t="str">
        <f>LEFT(N2004,(SEARCH("/",N2004,1)-1))</f>
        <v>theater</v>
      </c>
      <c r="R2004" t="str">
        <f>RIGHT(N2004, LEN(N2004) - (SEARCH("/",N2004,1)))</f>
        <v>plays</v>
      </c>
      <c r="S2004" s="12">
        <f>(((J2004/60)/60)/24)+DATE(1970,1,1)+(-5/24)</f>
        <v>42058.877418981479</v>
      </c>
      <c r="T2004" s="12">
        <f>(((I2004/60)/60)/24)+DATE(1970,1,1)+(-5/24)</f>
        <v>42088.835752314808</v>
      </c>
    </row>
    <row r="2005" spans="1:20" ht="48" x14ac:dyDescent="0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>E2005/D2005*100</f>
        <v>6.6666666666666671E-3</v>
      </c>
      <c r="P2005" s="8">
        <v>69.266666670000006</v>
      </c>
      <c r="Q2005" t="str">
        <f>LEFT(N2005,(SEARCH("/",N2005,1)-1))</f>
        <v>theater</v>
      </c>
      <c r="R2005" t="str">
        <f>RIGHT(N2005, LEN(N2005) - (SEARCH("/",N2005,1)))</f>
        <v>plays</v>
      </c>
      <c r="S2005" s="12">
        <f>(((J2005/60)/60)/24)+DATE(1970,1,1)+(-5/24)</f>
        <v>42059.061689814807</v>
      </c>
      <c r="T2005" s="12">
        <f>(((I2005/60)/60)/24)+DATE(1970,1,1)+(-5/24)</f>
        <v>42118.982638888883</v>
      </c>
    </row>
    <row r="2006" spans="1:20" ht="48" x14ac:dyDescent="0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>E2006/D2006*100</f>
        <v>100</v>
      </c>
      <c r="P2006" s="8">
        <v>69.266666670000006</v>
      </c>
      <c r="Q2006" t="str">
        <f>LEFT(N2006,(SEARCH("/",N2006,1)-1))</f>
        <v>theater</v>
      </c>
      <c r="R2006" t="str">
        <f>RIGHT(N2006, LEN(N2006) - (SEARCH("/",N2006,1)))</f>
        <v>plays</v>
      </c>
      <c r="S2006" s="12">
        <f>(((J2006/60)/60)/24)+DATE(1970,1,1)+(-5/24)</f>
        <v>42059.24559027778</v>
      </c>
      <c r="T2006" s="12">
        <f>(((I2006/60)/60)/24)+DATE(1970,1,1)+(-5/24)</f>
        <v>42119.203923611109</v>
      </c>
    </row>
    <row r="2007" spans="1:20" ht="48" x14ac:dyDescent="0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>E2007/D2007*100</f>
        <v>100.01249999999999</v>
      </c>
      <c r="P2007" s="8">
        <v>69.266666670000006</v>
      </c>
      <c r="Q2007" t="str">
        <f>LEFT(N2007,(SEARCH("/",N2007,1)-1))</f>
        <v>theater</v>
      </c>
      <c r="R2007" t="str">
        <f>RIGHT(N2007, LEN(N2007) - (SEARCH("/",N2007,1)))</f>
        <v>plays</v>
      </c>
      <c r="S2007" s="12">
        <f>(((J2007/60)/60)/24)+DATE(1970,1,1)+(-5/24)</f>
        <v>42059.492986111109</v>
      </c>
      <c r="T2007" s="12">
        <f>(((I2007/60)/60)/24)+DATE(1970,1,1)+(-5/24)</f>
        <v>42119.451319444437</v>
      </c>
    </row>
    <row r="2008" spans="1:20" ht="48" x14ac:dyDescent="0.2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>E2008/D2008*100</f>
        <v>2.5</v>
      </c>
      <c r="P2008" s="8">
        <v>69.266666670000006</v>
      </c>
      <c r="Q2008" t="str">
        <f>LEFT(N2008,(SEARCH("/",N2008,1)-1))</f>
        <v>theater</v>
      </c>
      <c r="R2008" t="str">
        <f>RIGHT(N2008, LEN(N2008) - (SEARCH("/",N2008,1)))</f>
        <v>plays</v>
      </c>
      <c r="S2008" s="12">
        <f>(((J2008/60)/60)/24)+DATE(1970,1,1)+(-5/24)</f>
        <v>42059.762395833335</v>
      </c>
      <c r="T2008" s="12">
        <f>(((I2008/60)/60)/24)+DATE(1970,1,1)+(-5/24)</f>
        <v>42089.720729166664</v>
      </c>
    </row>
    <row r="2009" spans="1:20" ht="48" x14ac:dyDescent="0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>E2009/D2009*100</f>
        <v>0</v>
      </c>
      <c r="P2009" s="8">
        <v>69.266666670000006</v>
      </c>
      <c r="Q2009" t="str">
        <f>LEFT(N2009,(SEARCH("/",N2009,1)-1))</f>
        <v>technology</v>
      </c>
      <c r="R2009" t="str">
        <f>RIGHT(N2009, LEN(N2009) - (SEARCH("/",N2009,1)))</f>
        <v>web</v>
      </c>
      <c r="S2009" s="12">
        <f>(((J2009/60)/60)/24)+DATE(1970,1,1)+(-5/24)</f>
        <v>42059.79347222222</v>
      </c>
      <c r="T2009" s="12">
        <f>(((I2009/60)/60)/24)+DATE(1970,1,1)+(-5/24)</f>
        <v>42094.777083333327</v>
      </c>
    </row>
    <row r="2010" spans="1:20" ht="32" x14ac:dyDescent="0.2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>E2010/D2010*100</f>
        <v>0</v>
      </c>
      <c r="P2010" s="8">
        <v>69.266666670000006</v>
      </c>
      <c r="Q2010" t="str">
        <f>LEFT(N2010,(SEARCH("/",N2010,1)-1))</f>
        <v>food</v>
      </c>
      <c r="R2010" t="str">
        <f>RIGHT(N2010, LEN(N2010) - (SEARCH("/",N2010,1)))</f>
        <v>food trucks</v>
      </c>
      <c r="S2010" s="12">
        <f>(((J2010/60)/60)/24)+DATE(1970,1,1)+(-5/24)</f>
        <v>42059.801469907405</v>
      </c>
      <c r="T2010" s="12">
        <f>(((I2010/60)/60)/24)+DATE(1970,1,1)+(-5/24)</f>
        <v>42104.759803240733</v>
      </c>
    </row>
    <row r="2011" spans="1:20" ht="64" x14ac:dyDescent="0.2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>E2011/D2011*100</f>
        <v>104</v>
      </c>
      <c r="P2011" s="8">
        <v>69.266666670000006</v>
      </c>
      <c r="Q2011" t="str">
        <f>LEFT(N2011,(SEARCH("/",N2011,1)-1))</f>
        <v>theater</v>
      </c>
      <c r="R2011" t="str">
        <f>RIGHT(N2011, LEN(N2011) - (SEARCH("/",N2011,1)))</f>
        <v>plays</v>
      </c>
      <c r="S2011" s="12">
        <f>(((J2011/60)/60)/24)+DATE(1970,1,1)+(-5/24)</f>
        <v>42059.827303240738</v>
      </c>
      <c r="T2011" s="12">
        <f>(((I2011/60)/60)/24)+DATE(1970,1,1)+(-5/24)</f>
        <v>42081.499999999993</v>
      </c>
    </row>
    <row r="2012" spans="1:20" ht="48" x14ac:dyDescent="0.2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>E2012/D2012*100</f>
        <v>0.05</v>
      </c>
      <c r="P2012" s="8">
        <v>69.266666670000006</v>
      </c>
      <c r="Q2012" t="str">
        <f>LEFT(N2012,(SEARCH("/",N2012,1)-1))</f>
        <v>theater</v>
      </c>
      <c r="R2012" t="str">
        <f>RIGHT(N2012, LEN(N2012) - (SEARCH("/",N2012,1)))</f>
        <v>spaces</v>
      </c>
      <c r="S2012" s="12">
        <f>(((J2012/60)/60)/24)+DATE(1970,1,1)+(-5/24)</f>
        <v>42059.837175925924</v>
      </c>
      <c r="T2012" s="12">
        <f>(((I2012/60)/60)/24)+DATE(1970,1,1)+(-5/24)</f>
        <v>42089.795509259253</v>
      </c>
    </row>
    <row r="2013" spans="1:20" ht="48" x14ac:dyDescent="0.2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>E2013/D2013*100</f>
        <v>100</v>
      </c>
      <c r="P2013" s="8">
        <v>69.266666670000006</v>
      </c>
      <c r="Q2013" t="str">
        <f>LEFT(N2013,(SEARCH("/",N2013,1)-1))</f>
        <v>theater</v>
      </c>
      <c r="R2013" t="str">
        <f>RIGHT(N2013, LEN(N2013) - (SEARCH("/",N2013,1)))</f>
        <v>plays</v>
      </c>
      <c r="S2013" s="12">
        <f>(((J2013/60)/60)/24)+DATE(1970,1,1)+(-5/24)</f>
        <v>42060.475601851846</v>
      </c>
      <c r="T2013" s="12">
        <f>(((I2013/60)/60)/24)+DATE(1970,1,1)+(-5/24)</f>
        <v>42090.433935185189</v>
      </c>
    </row>
    <row r="2014" spans="1:20" ht="64" x14ac:dyDescent="0.2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>E2014/D2014*100</f>
        <v>1.722</v>
      </c>
      <c r="P2014" s="8">
        <v>69.266666670000006</v>
      </c>
      <c r="Q2014" t="str">
        <f>LEFT(N2014,(SEARCH("/",N2014,1)-1))</f>
        <v>technology</v>
      </c>
      <c r="R2014" t="str">
        <f>RIGHT(N2014, LEN(N2014) - (SEARCH("/",N2014,1)))</f>
        <v>wearables</v>
      </c>
      <c r="S2014" s="12">
        <f>(((J2014/60)/60)/24)+DATE(1970,1,1)+(-5/24)</f>
        <v>42060.705543981479</v>
      </c>
      <c r="T2014" s="12">
        <f>(((I2014/60)/60)/24)+DATE(1970,1,1)+(-5/24)</f>
        <v>42120.663877314808</v>
      </c>
    </row>
    <row r="2015" spans="1:20" ht="80" x14ac:dyDescent="0.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>E2015/D2015*100</f>
        <v>1.06</v>
      </c>
      <c r="P2015" s="8">
        <v>69.266666670000006</v>
      </c>
      <c r="Q2015" t="str">
        <f>LEFT(N2015,(SEARCH("/",N2015,1)-1))</f>
        <v>technology</v>
      </c>
      <c r="R2015" t="str">
        <f>RIGHT(N2015, LEN(N2015) - (SEARCH("/",N2015,1)))</f>
        <v>wearables</v>
      </c>
      <c r="S2015" s="12">
        <f>(((J2015/60)/60)/24)+DATE(1970,1,1)+(-5/24)</f>
        <v>42060.907499999994</v>
      </c>
      <c r="T2015" s="12">
        <f>(((I2015/60)/60)/24)+DATE(1970,1,1)+(-5/24)</f>
        <v>42090.865833333337</v>
      </c>
    </row>
    <row r="2016" spans="1:20" ht="48" x14ac:dyDescent="0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>E2016/D2016*100</f>
        <v>3.85</v>
      </c>
      <c r="P2016" s="8">
        <v>69.266666670000006</v>
      </c>
      <c r="Q2016" t="str">
        <f>LEFT(N2016,(SEARCH("/",N2016,1)-1))</f>
        <v>food</v>
      </c>
      <c r="R2016" t="str">
        <f>RIGHT(N2016, LEN(N2016) - (SEARCH("/",N2016,1)))</f>
        <v>food trucks</v>
      </c>
      <c r="S2016" s="12">
        <f>(((J2016/60)/60)/24)+DATE(1970,1,1)+(-5/24)</f>
        <v>42060.946597222217</v>
      </c>
      <c r="T2016" s="12">
        <f>(((I2016/60)/60)/24)+DATE(1970,1,1)+(-5/24)</f>
        <v>42090.90493055556</v>
      </c>
    </row>
    <row r="2017" spans="1:20" ht="48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>E2017/D2017*100</f>
        <v>109.62</v>
      </c>
      <c r="P2017" s="8">
        <v>69.266666670000006</v>
      </c>
      <c r="Q2017" t="str">
        <f>LEFT(N2017,(SEARCH("/",N2017,1)-1))</f>
        <v>theater</v>
      </c>
      <c r="R2017" t="str">
        <f>RIGHT(N2017, LEN(N2017) - (SEARCH("/",N2017,1)))</f>
        <v>plays</v>
      </c>
      <c r="S2017" s="12">
        <f>(((J2017/60)/60)/24)+DATE(1970,1,1)+(-5/24)</f>
        <v>42061.004155092589</v>
      </c>
      <c r="T2017" s="12">
        <f>(((I2017/60)/60)/24)+DATE(1970,1,1)+(-5/24)</f>
        <v>42088.958333333336</v>
      </c>
    </row>
    <row r="2018" spans="1:20" ht="48" x14ac:dyDescent="0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>E2018/D2018*100</f>
        <v>0.02</v>
      </c>
      <c r="P2018" s="8">
        <v>69.266666670000006</v>
      </c>
      <c r="Q2018" t="str">
        <f>LEFT(N2018,(SEARCH("/",N2018,1)-1))</f>
        <v>food</v>
      </c>
      <c r="R2018" t="str">
        <f>RIGHT(N2018, LEN(N2018) - (SEARCH("/",N2018,1)))</f>
        <v>food trucks</v>
      </c>
      <c r="S2018" s="12">
        <f>(((J2018/60)/60)/24)+DATE(1970,1,1)+(-5/24)</f>
        <v>42061.487615740734</v>
      </c>
      <c r="T2018" s="12">
        <f>(((I2018/60)/60)/24)+DATE(1970,1,1)+(-5/24)</f>
        <v>42121.445949074077</v>
      </c>
    </row>
    <row r="2019" spans="1:20" ht="48" x14ac:dyDescent="0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>E2019/D2019*100</f>
        <v>57.199999999999996</v>
      </c>
      <c r="P2019" s="8">
        <v>69.266666670000006</v>
      </c>
      <c r="Q2019" t="str">
        <f>LEFT(N2019,(SEARCH("/",N2019,1)-1))</f>
        <v>theater</v>
      </c>
      <c r="R2019" t="str">
        <f>RIGHT(N2019, LEN(N2019) - (SEARCH("/",N2019,1)))</f>
        <v>plays</v>
      </c>
      <c r="S2019" s="12">
        <f>(((J2019/60)/60)/24)+DATE(1970,1,1)+(-5/24)</f>
        <v>42061.754930555551</v>
      </c>
      <c r="T2019" s="12">
        <f>(((I2019/60)/60)/24)+DATE(1970,1,1)+(-5/24)</f>
        <v>42091.713263888887</v>
      </c>
    </row>
    <row r="2020" spans="1:20" ht="32" x14ac:dyDescent="0.2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>E2020/D2020*100</f>
        <v>153.3153846153846</v>
      </c>
      <c r="P2020" s="8">
        <v>69.266666670000006</v>
      </c>
      <c r="Q2020" t="str">
        <f>LEFT(N2020,(SEARCH("/",N2020,1)-1))</f>
        <v>games</v>
      </c>
      <c r="R2020" t="str">
        <f>RIGHT(N2020, LEN(N2020) - (SEARCH("/",N2020,1)))</f>
        <v>tabletop games</v>
      </c>
      <c r="S2020" s="12">
        <f>(((J2020/60)/60)/24)+DATE(1970,1,1)+(-5/24)</f>
        <v>42061.813784722217</v>
      </c>
      <c r="T2020" s="12">
        <f>(((I2020/60)/60)/24)+DATE(1970,1,1)+(-5/24)</f>
        <v>42091.77211805556</v>
      </c>
    </row>
    <row r="2021" spans="1:20" ht="32" x14ac:dyDescent="0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>E2021/D2021*100</f>
        <v>101.66666666666666</v>
      </c>
      <c r="P2021" s="8">
        <v>69.266666670000006</v>
      </c>
      <c r="Q2021" t="str">
        <f>LEFT(N2021,(SEARCH("/",N2021,1)-1))</f>
        <v>theater</v>
      </c>
      <c r="R2021" t="str">
        <f>RIGHT(N2021, LEN(N2021) - (SEARCH("/",N2021,1)))</f>
        <v>plays</v>
      </c>
      <c r="S2021" s="12">
        <f>(((J2021/60)/60)/24)+DATE(1970,1,1)+(-5/24)</f>
        <v>42062.088078703695</v>
      </c>
      <c r="T2021" s="12">
        <f>(((I2021/60)/60)/24)+DATE(1970,1,1)+(-5/24)</f>
        <v>42094.999305555553</v>
      </c>
    </row>
    <row r="2022" spans="1:20" ht="16" x14ac:dyDescent="0.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>E2022/D2022*100</f>
        <v>5.1999999999999998E-2</v>
      </c>
      <c r="P2022" s="8">
        <v>69.266666670000006</v>
      </c>
      <c r="Q2022" t="str">
        <f>LEFT(N2022,(SEARCH("/",N2022,1)-1))</f>
        <v>theater</v>
      </c>
      <c r="R2022" t="str">
        <f>RIGHT(N2022, LEN(N2022) - (SEARCH("/",N2022,1)))</f>
        <v>spaces</v>
      </c>
      <c r="S2022" s="12">
        <f>(((J2022/60)/60)/24)+DATE(1970,1,1)+(-5/24)</f>
        <v>42062.47215277778</v>
      </c>
      <c r="T2022" s="12">
        <f>(((I2022/60)/60)/24)+DATE(1970,1,1)+(-5/24)</f>
        <v>42122.430486111109</v>
      </c>
    </row>
    <row r="2023" spans="1:20" ht="48" x14ac:dyDescent="0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>E2023/D2023*100</f>
        <v>100</v>
      </c>
      <c r="P2023" s="8">
        <v>69.266666670000006</v>
      </c>
      <c r="Q2023" t="str">
        <f>LEFT(N2023,(SEARCH("/",N2023,1)-1))</f>
        <v>theater</v>
      </c>
      <c r="R2023" t="str">
        <f>RIGHT(N2023, LEN(N2023) - (SEARCH("/",N2023,1)))</f>
        <v>plays</v>
      </c>
      <c r="S2023" s="12">
        <f>(((J2023/60)/60)/24)+DATE(1970,1,1)+(-5/24)</f>
        <v>42062.626111111109</v>
      </c>
      <c r="T2023" s="12">
        <f>(((I2023/60)/60)/24)+DATE(1970,1,1)+(-5/24)</f>
        <v>42083.643749999996</v>
      </c>
    </row>
    <row r="2024" spans="1:20" ht="48" x14ac:dyDescent="0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>E2024/D2024*100</f>
        <v>0.25</v>
      </c>
      <c r="P2024" s="8">
        <v>69.266666670000006</v>
      </c>
      <c r="Q2024" t="str">
        <f>LEFT(N2024,(SEARCH("/",N2024,1)-1))</f>
        <v>technology</v>
      </c>
      <c r="R2024" t="str">
        <f>RIGHT(N2024, LEN(N2024) - (SEARCH("/",N2024,1)))</f>
        <v>web</v>
      </c>
      <c r="S2024" s="12">
        <f>(((J2024/60)/60)/24)+DATE(1970,1,1)+(-5/24)</f>
        <v>42063.513483796291</v>
      </c>
      <c r="T2024" s="12">
        <f>(((I2024/60)/60)/24)+DATE(1970,1,1)+(-5/24)</f>
        <v>42108.471817129634</v>
      </c>
    </row>
    <row r="2025" spans="1:20" ht="16" x14ac:dyDescent="0.2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>E2025/D2025*100</f>
        <v>6.0606060606060606E-3</v>
      </c>
      <c r="P2025" s="8">
        <v>69.266666670000006</v>
      </c>
      <c r="Q2025" t="str">
        <f>LEFT(N2025,(SEARCH("/",N2025,1)-1))</f>
        <v>music</v>
      </c>
      <c r="R2025" t="str">
        <f>RIGHT(N2025, LEN(N2025) - (SEARCH("/",N2025,1)))</f>
        <v>faith</v>
      </c>
      <c r="S2025" s="12">
        <f>(((J2025/60)/60)/24)+DATE(1970,1,1)+(-5/24)</f>
        <v>42063.661458333336</v>
      </c>
      <c r="T2025" s="12">
        <f>(((I2025/60)/60)/24)+DATE(1970,1,1)+(-5/24)</f>
        <v>42093.619791666664</v>
      </c>
    </row>
    <row r="2026" spans="1:20" ht="48" x14ac:dyDescent="0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>E2026/D2026*100</f>
        <v>0.22</v>
      </c>
      <c r="P2026" s="8">
        <v>69.266666670000006</v>
      </c>
      <c r="Q2026" t="str">
        <f>LEFT(N2026,(SEARCH("/",N2026,1)-1))</f>
        <v>music</v>
      </c>
      <c r="R2026" t="str">
        <f>RIGHT(N2026, LEN(N2026) - (SEARCH("/",N2026,1)))</f>
        <v>faith</v>
      </c>
      <c r="S2026" s="12">
        <f>(((J2026/60)/60)/24)+DATE(1970,1,1)+(-5/24)</f>
        <v>42064.009085648147</v>
      </c>
      <c r="T2026" s="12">
        <f>(((I2026/60)/60)/24)+DATE(1970,1,1)+(-5/24)</f>
        <v>42093.931944444441</v>
      </c>
    </row>
    <row r="2027" spans="1:20" ht="48" x14ac:dyDescent="0.2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>E2027/D2027*100</f>
        <v>101.42500000000001</v>
      </c>
      <c r="P2027" s="8">
        <v>69.266666670000006</v>
      </c>
      <c r="Q2027" t="str">
        <f>LEFT(N2027,(SEARCH("/",N2027,1)-1))</f>
        <v>theater</v>
      </c>
      <c r="R2027" t="str">
        <f>RIGHT(N2027, LEN(N2027) - (SEARCH("/",N2027,1)))</f>
        <v>plays</v>
      </c>
      <c r="S2027" s="12">
        <f>(((J2027/60)/60)/24)+DATE(1970,1,1)+(-5/24)</f>
        <v>42064.011736111112</v>
      </c>
      <c r="T2027" s="12">
        <f>(((I2027/60)/60)/24)+DATE(1970,1,1)+(-5/24)</f>
        <v>42093.97006944444</v>
      </c>
    </row>
    <row r="2028" spans="1:20" ht="48" x14ac:dyDescent="0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>E2028/D2028*100</f>
        <v>145.70000000000002</v>
      </c>
      <c r="P2028" s="8">
        <v>69.266666670000006</v>
      </c>
      <c r="Q2028" t="str">
        <f>LEFT(N2028,(SEARCH("/",N2028,1)-1))</f>
        <v>theater</v>
      </c>
      <c r="R2028" t="str">
        <f>RIGHT(N2028, LEN(N2028) - (SEARCH("/",N2028,1)))</f>
        <v>plays</v>
      </c>
      <c r="S2028" s="12">
        <f>(((J2028/60)/60)/24)+DATE(1970,1,1)+(-5/24)</f>
        <v>42064.444340277776</v>
      </c>
      <c r="T2028" s="12">
        <f>(((I2028/60)/60)/24)+DATE(1970,1,1)+(-5/24)</f>
        <v>42101.083333333336</v>
      </c>
    </row>
    <row r="2029" spans="1:20" ht="48" x14ac:dyDescent="0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>E2029/D2029*100</f>
        <v>112.5</v>
      </c>
      <c r="P2029" s="8">
        <v>69.266666670000006</v>
      </c>
      <c r="Q2029" t="str">
        <f>LEFT(N2029,(SEARCH("/",N2029,1)-1))</f>
        <v>theater</v>
      </c>
      <c r="R2029" t="str">
        <f>RIGHT(N2029, LEN(N2029) - (SEARCH("/",N2029,1)))</f>
        <v>plays</v>
      </c>
      <c r="S2029" s="12">
        <f>(((J2029/60)/60)/24)+DATE(1970,1,1)+(-5/24)</f>
        <v>42064.577280092592</v>
      </c>
      <c r="T2029" s="12">
        <f>(((I2029/60)/60)/24)+DATE(1970,1,1)+(-5/24)</f>
        <v>42099.535613425927</v>
      </c>
    </row>
    <row r="2030" spans="1:20" ht="32" x14ac:dyDescent="0.2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>E2030/D2030*100</f>
        <v>0.125</v>
      </c>
      <c r="P2030" s="8">
        <v>69.266666670000006</v>
      </c>
      <c r="Q2030" t="str">
        <f>LEFT(N2030,(SEARCH("/",N2030,1)-1))</f>
        <v>technology</v>
      </c>
      <c r="R2030" t="str">
        <f>RIGHT(N2030, LEN(N2030) - (SEARCH("/",N2030,1)))</f>
        <v>web</v>
      </c>
      <c r="S2030" s="12">
        <f>(((J2030/60)/60)/24)+DATE(1970,1,1)+(-5/24)</f>
        <v>42064.586157407401</v>
      </c>
      <c r="T2030" s="12">
        <f>(((I2030/60)/60)/24)+DATE(1970,1,1)+(-5/24)</f>
        <v>42094.544490740744</v>
      </c>
    </row>
    <row r="2031" spans="1:20" ht="48" x14ac:dyDescent="0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>E2031/D2031*100</f>
        <v>109.16</v>
      </c>
      <c r="P2031" s="8">
        <v>69.266666670000006</v>
      </c>
      <c r="Q2031" t="str">
        <f>LEFT(N2031,(SEARCH("/",N2031,1)-1))</f>
        <v>music</v>
      </c>
      <c r="R2031" t="str">
        <f>RIGHT(N2031, LEN(N2031) - (SEARCH("/",N2031,1)))</f>
        <v>rock</v>
      </c>
      <c r="S2031" s="12">
        <f>(((J2031/60)/60)/24)+DATE(1970,1,1)+(-5/24)</f>
        <v>42064.845034722217</v>
      </c>
      <c r="T2031" s="12">
        <f>(((I2031/60)/60)/24)+DATE(1970,1,1)+(-5/24)</f>
        <v>42124.80336805556</v>
      </c>
    </row>
    <row r="2032" spans="1:20" ht="48" x14ac:dyDescent="0.2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>E2032/D2032*100</f>
        <v>6.565384615384616</v>
      </c>
      <c r="P2032" s="8">
        <v>69.266666670000006</v>
      </c>
      <c r="Q2032" t="str">
        <f>LEFT(N2032,(SEARCH("/",N2032,1)-1))</f>
        <v>photography</v>
      </c>
      <c r="R2032" t="str">
        <f>RIGHT(N2032, LEN(N2032) - (SEARCH("/",N2032,1)))</f>
        <v>photobooks</v>
      </c>
      <c r="S2032" s="12">
        <f>(((J2032/60)/60)/24)+DATE(1970,1,1)+(-5/24)</f>
        <v>42064.87604166667</v>
      </c>
      <c r="T2032" s="12">
        <f>(((I2032/60)/60)/24)+DATE(1970,1,1)+(-5/24)</f>
        <v>42094.834374999999</v>
      </c>
    </row>
    <row r="2033" spans="1:20" ht="48" x14ac:dyDescent="0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>E2033/D2033*100</f>
        <v>0.2</v>
      </c>
      <c r="P2033" s="8">
        <v>69.266666670000006</v>
      </c>
      <c r="Q2033" t="str">
        <f>LEFT(N2033,(SEARCH("/",N2033,1)-1))</f>
        <v>theater</v>
      </c>
      <c r="R2033" t="str">
        <f>RIGHT(N2033, LEN(N2033) - (SEARCH("/",N2033,1)))</f>
        <v>plays</v>
      </c>
      <c r="S2033" s="12">
        <f>(((J2033/60)/60)/24)+DATE(1970,1,1)+(-5/24)</f>
        <v>42064.982361111113</v>
      </c>
      <c r="T2033" s="12">
        <f>(((I2033/60)/60)/24)+DATE(1970,1,1)+(-5/24)</f>
        <v>42089.940694444442</v>
      </c>
    </row>
    <row r="2034" spans="1:20" ht="32" x14ac:dyDescent="0.2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>E2034/D2034*100</f>
        <v>100</v>
      </c>
      <c r="P2034" s="8">
        <v>69.266666670000006</v>
      </c>
      <c r="Q2034" t="str">
        <f>LEFT(N2034,(SEARCH("/",N2034,1)-1))</f>
        <v>theater</v>
      </c>
      <c r="R2034" t="str">
        <f>RIGHT(N2034, LEN(N2034) - (SEARCH("/",N2034,1)))</f>
        <v>musical</v>
      </c>
      <c r="S2034" s="12">
        <f>(((J2034/60)/60)/24)+DATE(1970,1,1)+(-5/24)</f>
        <v>42065.541967592588</v>
      </c>
      <c r="T2034" s="12">
        <f>(((I2034/60)/60)/24)+DATE(1970,1,1)+(-5/24)</f>
        <v>42095.500300925924</v>
      </c>
    </row>
    <row r="2035" spans="1:20" ht="48" x14ac:dyDescent="0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>E2035/D2035*100</f>
        <v>0</v>
      </c>
      <c r="P2035" s="8">
        <v>69.266666670000006</v>
      </c>
      <c r="Q2035" t="str">
        <f>LEFT(N2035,(SEARCH("/",N2035,1)-1))</f>
        <v>theater</v>
      </c>
      <c r="R2035" t="str">
        <f>RIGHT(N2035, LEN(N2035) - (SEARCH("/",N2035,1)))</f>
        <v>musical</v>
      </c>
      <c r="S2035" s="12">
        <f>(((J2035/60)/60)/24)+DATE(1970,1,1)+(-5/24)</f>
        <v>42065.583240740736</v>
      </c>
      <c r="T2035" s="12">
        <f>(((I2035/60)/60)/24)+DATE(1970,1,1)+(-5/24)</f>
        <v>42090.541574074072</v>
      </c>
    </row>
    <row r="2036" spans="1:20" ht="48" x14ac:dyDescent="0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>E2036/D2036*100</f>
        <v>5.0808888888888886</v>
      </c>
      <c r="P2036" s="8">
        <v>69.266666670000006</v>
      </c>
      <c r="Q2036" t="str">
        <f>LEFT(N2036,(SEARCH("/",N2036,1)-1))</f>
        <v>theater</v>
      </c>
      <c r="R2036" t="str">
        <f>RIGHT(N2036, LEN(N2036) - (SEARCH("/",N2036,1)))</f>
        <v>spaces</v>
      </c>
      <c r="S2036" s="12">
        <f>(((J2036/60)/60)/24)+DATE(1970,1,1)+(-5/24)</f>
        <v>42065.610474537032</v>
      </c>
      <c r="T2036" s="12">
        <f>(((I2036/60)/60)/24)+DATE(1970,1,1)+(-5/24)</f>
        <v>42125.568807870368</v>
      </c>
    </row>
    <row r="2037" spans="1:20" ht="48" x14ac:dyDescent="0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>E2037/D2037*100</f>
        <v>106.26666666666667</v>
      </c>
      <c r="P2037" s="8">
        <v>69.266666670000006</v>
      </c>
      <c r="Q2037" t="str">
        <f>LEFT(N2037,(SEARCH("/",N2037,1)-1))</f>
        <v>theater</v>
      </c>
      <c r="R2037" t="str">
        <f>RIGHT(N2037, LEN(N2037) - (SEARCH("/",N2037,1)))</f>
        <v>plays</v>
      </c>
      <c r="S2037" s="12">
        <f>(((J2037/60)/60)/24)+DATE(1970,1,1)+(-5/24)</f>
        <v>42065.679027777776</v>
      </c>
      <c r="T2037" s="12">
        <f>(((I2037/60)/60)/24)+DATE(1970,1,1)+(-5/24)</f>
        <v>42095.637361111112</v>
      </c>
    </row>
    <row r="2038" spans="1:20" ht="48" x14ac:dyDescent="0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>E2038/D2038*100</f>
        <v>10</v>
      </c>
      <c r="P2038" s="8">
        <v>69.266666670000006</v>
      </c>
      <c r="Q2038" t="str">
        <f>LEFT(N2038,(SEARCH("/",N2038,1)-1))</f>
        <v>music</v>
      </c>
      <c r="R2038" t="str">
        <f>RIGHT(N2038, LEN(N2038) - (SEARCH("/",N2038,1)))</f>
        <v>indie rock</v>
      </c>
      <c r="S2038" s="12">
        <f>(((J2038/60)/60)/24)+DATE(1970,1,1)+(-5/24)</f>
        <v>42065.689386574071</v>
      </c>
      <c r="T2038" s="12">
        <f>(((I2038/60)/60)/24)+DATE(1970,1,1)+(-5/24)</f>
        <v>42095.647719907407</v>
      </c>
    </row>
    <row r="2039" spans="1:20" ht="48" x14ac:dyDescent="0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>E2039/D2039*100</f>
        <v>0</v>
      </c>
      <c r="P2039" s="8">
        <v>69.266666670000006</v>
      </c>
      <c r="Q2039" t="str">
        <f>LEFT(N2039,(SEARCH("/",N2039,1)-1))</f>
        <v>film &amp; video</v>
      </c>
      <c r="R2039" t="str">
        <f>RIGHT(N2039, LEN(N2039) - (SEARCH("/",N2039,1)))</f>
        <v>animation</v>
      </c>
      <c r="S2039" s="12">
        <f>(((J2039/60)/60)/24)+DATE(1970,1,1)+(-5/24)</f>
        <v>42065.702650462961</v>
      </c>
      <c r="T2039" s="12">
        <f>(((I2039/60)/60)/24)+DATE(1970,1,1)+(-5/24)</f>
        <v>42095.660983796297</v>
      </c>
    </row>
    <row r="2040" spans="1:20" ht="48" x14ac:dyDescent="0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>E2040/D2040*100</f>
        <v>2</v>
      </c>
      <c r="P2040" s="8">
        <v>69.266666670000006</v>
      </c>
      <c r="Q2040" t="str">
        <f>LEFT(N2040,(SEARCH("/",N2040,1)-1))</f>
        <v>games</v>
      </c>
      <c r="R2040" t="str">
        <f>RIGHT(N2040, LEN(N2040) - (SEARCH("/",N2040,1)))</f>
        <v>video games</v>
      </c>
      <c r="S2040" s="12">
        <f>(((J2040/60)/60)/24)+DATE(1970,1,1)+(-5/24)</f>
        <v>42066.525254629632</v>
      </c>
      <c r="T2040" s="12">
        <f>(((I2040/60)/60)/24)+DATE(1970,1,1)+(-5/24)</f>
        <v>42096.483587962961</v>
      </c>
    </row>
    <row r="2041" spans="1:20" ht="48" x14ac:dyDescent="0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>E2041/D2041*100</f>
        <v>55.698440000000005</v>
      </c>
      <c r="P2041" s="8">
        <v>69.266666670000006</v>
      </c>
      <c r="Q2041" t="str">
        <f>LEFT(N2041,(SEARCH("/",N2041,1)-1))</f>
        <v>film &amp; video</v>
      </c>
      <c r="R2041" t="str">
        <f>RIGHT(N2041, LEN(N2041) - (SEARCH("/",N2041,1)))</f>
        <v>drama</v>
      </c>
      <c r="S2041" s="12">
        <f>(((J2041/60)/60)/24)+DATE(1970,1,1)+(-5/24)</f>
        <v>42066.750428240739</v>
      </c>
      <c r="T2041" s="12">
        <f>(((I2041/60)/60)/24)+DATE(1970,1,1)+(-5/24)</f>
        <v>42116.708761574067</v>
      </c>
    </row>
    <row r="2042" spans="1:20" ht="48" x14ac:dyDescent="0.2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>E2042/D2042*100</f>
        <v>124</v>
      </c>
      <c r="P2042" s="8">
        <v>69.266666670000006</v>
      </c>
      <c r="Q2042" t="str">
        <f>LEFT(N2042,(SEARCH("/",N2042,1)-1))</f>
        <v>theater</v>
      </c>
      <c r="R2042" t="str">
        <f>RIGHT(N2042, LEN(N2042) - (SEARCH("/",N2042,1)))</f>
        <v>plays</v>
      </c>
      <c r="S2042" s="12">
        <f>(((J2042/60)/60)/24)+DATE(1970,1,1)+(-5/24)</f>
        <v>42066.803310185183</v>
      </c>
      <c r="T2042" s="12">
        <f>(((I2042/60)/60)/24)+DATE(1970,1,1)+(-5/24)</f>
        <v>42094.749305555553</v>
      </c>
    </row>
    <row r="2043" spans="1:20" ht="32" x14ac:dyDescent="0.2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>E2043/D2043*100</f>
        <v>0</v>
      </c>
      <c r="P2043" s="8">
        <v>69.266666670000006</v>
      </c>
      <c r="Q2043" t="str">
        <f>LEFT(N2043,(SEARCH("/",N2043,1)-1))</f>
        <v>photography</v>
      </c>
      <c r="R2043" t="str">
        <f>RIGHT(N2043, LEN(N2043) - (SEARCH("/",N2043,1)))</f>
        <v>photobooks</v>
      </c>
      <c r="S2043" s="12">
        <f>(((J2043/60)/60)/24)+DATE(1970,1,1)+(-5/24)</f>
        <v>42067.026041666664</v>
      </c>
      <c r="T2043" s="12">
        <f>(((I2043/60)/60)/24)+DATE(1970,1,1)+(-5/24)</f>
        <v>42096.984374999993</v>
      </c>
    </row>
    <row r="2044" spans="1:20" ht="48" x14ac:dyDescent="0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>E2044/D2044*100</f>
        <v>2.375</v>
      </c>
      <c r="P2044" s="8">
        <v>69.266666670000006</v>
      </c>
      <c r="Q2044" t="str">
        <f>LEFT(N2044,(SEARCH("/",N2044,1)-1))</f>
        <v>film &amp; video</v>
      </c>
      <c r="R2044" t="str">
        <f>RIGHT(N2044, LEN(N2044) - (SEARCH("/",N2044,1)))</f>
        <v>science fiction</v>
      </c>
      <c r="S2044" s="12">
        <f>(((J2044/60)/60)/24)+DATE(1970,1,1)+(-5/24)</f>
        <v>42067.415983796294</v>
      </c>
      <c r="T2044" s="12">
        <f>(((I2044/60)/60)/24)+DATE(1970,1,1)+(-5/24)</f>
        <v>42097.37431712963</v>
      </c>
    </row>
    <row r="2045" spans="1:20" ht="48" x14ac:dyDescent="0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>E2045/D2045*100</f>
        <v>8.9</v>
      </c>
      <c r="P2045" s="8">
        <v>69.266666670000006</v>
      </c>
      <c r="Q2045" t="str">
        <f>LEFT(N2045,(SEARCH("/",N2045,1)-1))</f>
        <v>publishing</v>
      </c>
      <c r="R2045" t="str">
        <f>RIGHT(N2045, LEN(N2045) - (SEARCH("/",N2045,1)))</f>
        <v>fiction</v>
      </c>
      <c r="S2045" s="12">
        <f>(((J2045/60)/60)/24)+DATE(1970,1,1)+(-5/24)</f>
        <v>42067.514039351845</v>
      </c>
      <c r="T2045" s="12">
        <f>(((I2045/60)/60)/24)+DATE(1970,1,1)+(-5/24)</f>
        <v>42097.443055555552</v>
      </c>
    </row>
    <row r="2046" spans="1:20" ht="48" x14ac:dyDescent="0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>E2046/D2046*100</f>
        <v>110.52941176470587</v>
      </c>
      <c r="P2046" s="8">
        <v>69.266666670000006</v>
      </c>
      <c r="Q2046" t="str">
        <f>LEFT(N2046,(SEARCH("/",N2046,1)-1))</f>
        <v>photography</v>
      </c>
      <c r="R2046" t="str">
        <f>RIGHT(N2046, LEN(N2046) - (SEARCH("/",N2046,1)))</f>
        <v>photobooks</v>
      </c>
      <c r="S2046" s="12">
        <f>(((J2046/60)/60)/24)+DATE(1970,1,1)+(-5/24)</f>
        <v>42067.668437499997</v>
      </c>
      <c r="T2046" s="12">
        <f>(((I2046/60)/60)/24)+DATE(1970,1,1)+(-5/24)</f>
        <v>42097.626770833333</v>
      </c>
    </row>
    <row r="2047" spans="1:20" ht="48" x14ac:dyDescent="0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>E2047/D2047*100</f>
        <v>294.0333333333333</v>
      </c>
      <c r="P2047" s="8">
        <v>69.266666670000006</v>
      </c>
      <c r="Q2047" t="str">
        <f>LEFT(N2047,(SEARCH("/",N2047,1)-1))</f>
        <v>technology</v>
      </c>
      <c r="R2047" t="str">
        <f>RIGHT(N2047, LEN(N2047) - (SEARCH("/",N2047,1)))</f>
        <v>hardware</v>
      </c>
      <c r="S2047" s="12">
        <f>(((J2047/60)/60)/24)+DATE(1970,1,1)+(-5/24)</f>
        <v>42067.71533564815</v>
      </c>
      <c r="T2047" s="12">
        <f>(((I2047/60)/60)/24)+DATE(1970,1,1)+(-5/24)</f>
        <v>42112.673668981479</v>
      </c>
    </row>
    <row r="2048" spans="1:20" ht="48" x14ac:dyDescent="0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>E2048/D2048*100</f>
        <v>1.4814814814814816</v>
      </c>
      <c r="P2048" s="8">
        <v>69.266666670000006</v>
      </c>
      <c r="Q2048" t="str">
        <f>LEFT(N2048,(SEARCH("/",N2048,1)-1))</f>
        <v>theater</v>
      </c>
      <c r="R2048" t="str">
        <f>RIGHT(N2048, LEN(N2048) - (SEARCH("/",N2048,1)))</f>
        <v>plays</v>
      </c>
      <c r="S2048" s="12">
        <f>(((J2048/60)/60)/24)+DATE(1970,1,1)+(-5/24)</f>
        <v>42067.739004629628</v>
      </c>
      <c r="T2048" s="12">
        <f>(((I2048/60)/60)/24)+DATE(1970,1,1)+(-5/24)</f>
        <v>42097.697337962956</v>
      </c>
    </row>
    <row r="2049" spans="1:20" ht="48" x14ac:dyDescent="0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>E2049/D2049*100</f>
        <v>33.416666666666664</v>
      </c>
      <c r="P2049" s="8">
        <v>69.266666670000006</v>
      </c>
      <c r="Q2049" t="str">
        <f>LEFT(N2049,(SEARCH("/",N2049,1)-1))</f>
        <v>film &amp; video</v>
      </c>
      <c r="R2049" t="str">
        <f>RIGHT(N2049, LEN(N2049) - (SEARCH("/",N2049,1)))</f>
        <v>drama</v>
      </c>
      <c r="S2049" s="12">
        <f>(((J2049/60)/60)/24)+DATE(1970,1,1)+(-5/24)</f>
        <v>42067.782905092587</v>
      </c>
      <c r="T2049" s="12">
        <f>(((I2049/60)/60)/24)+DATE(1970,1,1)+(-5/24)</f>
        <v>42107.583333333336</v>
      </c>
    </row>
    <row r="2050" spans="1:20" ht="48" x14ac:dyDescent="0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>E2050/D2050*100</f>
        <v>1014.6425</v>
      </c>
      <c r="P2050" s="8">
        <v>69.266666670000006</v>
      </c>
      <c r="Q2050" t="str">
        <f>LEFT(N2050,(SEARCH("/",N2050,1)-1))</f>
        <v>games</v>
      </c>
      <c r="R2050" t="str">
        <f>RIGHT(N2050, LEN(N2050) - (SEARCH("/",N2050,1)))</f>
        <v>tabletop games</v>
      </c>
      <c r="S2050" s="12">
        <f>(((J2050/60)/60)/24)+DATE(1970,1,1)+(-5/24)</f>
        <v>42068.000763888886</v>
      </c>
      <c r="T2050" s="12">
        <f>(((I2050/60)/60)/24)+DATE(1970,1,1)+(-5/24)</f>
        <v>42096.957638888889</v>
      </c>
    </row>
    <row r="2051" spans="1:20" ht="32" x14ac:dyDescent="0.2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>E2051/D2051*100</f>
        <v>142.15</v>
      </c>
      <c r="P2051" s="8">
        <v>69.266666670000006</v>
      </c>
      <c r="Q2051" t="str">
        <f>LEFT(N2051,(SEARCH("/",N2051,1)-1))</f>
        <v>film &amp; video</v>
      </c>
      <c r="R2051" t="str">
        <f>RIGHT(N2051, LEN(N2051) - (SEARCH("/",N2051,1)))</f>
        <v>television</v>
      </c>
      <c r="S2051" s="12">
        <f>(((J2051/60)/60)/24)+DATE(1970,1,1)+(-5/24)</f>
        <v>42068.098668981482</v>
      </c>
      <c r="T2051" s="12">
        <f>(((I2051/60)/60)/24)+DATE(1970,1,1)+(-5/24)</f>
        <v>42098.05700231481</v>
      </c>
    </row>
    <row r="2052" spans="1:20" ht="48" x14ac:dyDescent="0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>E2052/D2052*100</f>
        <v>15.329999999999998</v>
      </c>
      <c r="P2052" s="8">
        <v>69.266666670000006</v>
      </c>
      <c r="Q2052" t="str">
        <f>LEFT(N2052,(SEARCH("/",N2052,1)-1))</f>
        <v>photography</v>
      </c>
      <c r="R2052" t="str">
        <f>RIGHT(N2052, LEN(N2052) - (SEARCH("/",N2052,1)))</f>
        <v>photobooks</v>
      </c>
      <c r="S2052" s="12">
        <f>(((J2052/60)/60)/24)+DATE(1970,1,1)+(-5/24)</f>
        <v>42068.447187499994</v>
      </c>
      <c r="T2052" s="12">
        <f>(((I2052/60)/60)/24)+DATE(1970,1,1)+(-5/24)</f>
        <v>42098.40552083333</v>
      </c>
    </row>
    <row r="2053" spans="1:20" ht="32" x14ac:dyDescent="0.2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>E2053/D2053*100</f>
        <v>1.0999999999999999</v>
      </c>
      <c r="P2053" s="8">
        <v>69.266666670000006</v>
      </c>
      <c r="Q2053" t="str">
        <f>LEFT(N2053,(SEARCH("/",N2053,1)-1))</f>
        <v>publishing</v>
      </c>
      <c r="R2053" t="str">
        <f>RIGHT(N2053, LEN(N2053) - (SEARCH("/",N2053,1)))</f>
        <v>children's books</v>
      </c>
      <c r="S2053" s="12">
        <f>(((J2053/60)/60)/24)+DATE(1970,1,1)+(-5/24)</f>
        <v>42068.59070601852</v>
      </c>
      <c r="T2053" s="12">
        <f>(((I2053/60)/60)/24)+DATE(1970,1,1)+(-5/24)</f>
        <v>42098.549039351848</v>
      </c>
    </row>
    <row r="2054" spans="1:20" ht="32" x14ac:dyDescent="0.2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>E2054/D2054*100</f>
        <v>106.60000000000001</v>
      </c>
      <c r="P2054" s="8">
        <v>69.266666670000006</v>
      </c>
      <c r="Q2054" t="str">
        <f>LEFT(N2054,(SEARCH("/",N2054,1)-1))</f>
        <v>photography</v>
      </c>
      <c r="R2054" t="str">
        <f>RIGHT(N2054, LEN(N2054) - (SEARCH("/",N2054,1)))</f>
        <v>photobooks</v>
      </c>
      <c r="S2054" s="12">
        <f>(((J2054/60)/60)/24)+DATE(1970,1,1)+(-5/24)</f>
        <v>42068.620706018519</v>
      </c>
      <c r="T2054" s="12">
        <f>(((I2054/60)/60)/24)+DATE(1970,1,1)+(-5/24)</f>
        <v>42088.579039351847</v>
      </c>
    </row>
    <row r="2055" spans="1:20" ht="32" x14ac:dyDescent="0.2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>E2055/D2055*100</f>
        <v>100.79166666666666</v>
      </c>
      <c r="P2055" s="8">
        <v>69.266666670000006</v>
      </c>
      <c r="Q2055" t="str">
        <f>LEFT(N2055,(SEARCH("/",N2055,1)-1))</f>
        <v>theater</v>
      </c>
      <c r="R2055" t="str">
        <f>RIGHT(N2055, LEN(N2055) - (SEARCH("/",N2055,1)))</f>
        <v>plays</v>
      </c>
      <c r="S2055" s="12">
        <f>(((J2055/60)/60)/24)+DATE(1970,1,1)+(-5/24)</f>
        <v>42068.68005787037</v>
      </c>
      <c r="T2055" s="12">
        <f>(((I2055/60)/60)/24)+DATE(1970,1,1)+(-5/24)</f>
        <v>42098.638391203705</v>
      </c>
    </row>
    <row r="2056" spans="1:20" ht="32" x14ac:dyDescent="0.2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>E2056/D2056*100</f>
        <v>0</v>
      </c>
      <c r="P2056" s="8">
        <v>69.266666670000006</v>
      </c>
      <c r="Q2056" t="str">
        <f>LEFT(N2056,(SEARCH("/",N2056,1)-1))</f>
        <v>photography</v>
      </c>
      <c r="R2056" t="str">
        <f>RIGHT(N2056, LEN(N2056) - (SEARCH("/",N2056,1)))</f>
        <v>places</v>
      </c>
      <c r="S2056" s="12">
        <f>(((J2056/60)/60)/24)+DATE(1970,1,1)+(-5/24)</f>
        <v>42068.896087962967</v>
      </c>
      <c r="T2056" s="12">
        <f>(((I2056/60)/60)/24)+DATE(1970,1,1)+(-5/24)</f>
        <v>42098.854421296295</v>
      </c>
    </row>
    <row r="2057" spans="1:20" ht="48" x14ac:dyDescent="0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>E2057/D2057*100</f>
        <v>0</v>
      </c>
      <c r="P2057" s="8">
        <v>69.266666670000006</v>
      </c>
      <c r="Q2057" t="str">
        <f>LEFT(N2057,(SEARCH("/",N2057,1)-1))</f>
        <v>theater</v>
      </c>
      <c r="R2057" t="str">
        <f>RIGHT(N2057, LEN(N2057) - (SEARCH("/",N2057,1)))</f>
        <v>plays</v>
      </c>
      <c r="S2057" s="12">
        <f>(((J2057/60)/60)/24)+DATE(1970,1,1)+(-5/24)</f>
        <v>42069.183113425919</v>
      </c>
      <c r="T2057" s="12">
        <f>(((I2057/60)/60)/24)+DATE(1970,1,1)+(-5/24)</f>
        <v>42099.141446759262</v>
      </c>
    </row>
    <row r="2058" spans="1:20" ht="48" x14ac:dyDescent="0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>E2058/D2058*100</f>
        <v>1.8333333333333333</v>
      </c>
      <c r="P2058" s="8">
        <v>69.266666670000006</v>
      </c>
      <c r="Q2058" t="str">
        <f>LEFT(N2058,(SEARCH("/",N2058,1)-1))</f>
        <v>theater</v>
      </c>
      <c r="R2058" t="str">
        <f>RIGHT(N2058, LEN(N2058) - (SEARCH("/",N2058,1)))</f>
        <v>plays</v>
      </c>
      <c r="S2058" s="12">
        <f>(((J2058/60)/60)/24)+DATE(1970,1,1)+(-5/24)</f>
        <v>42069.695104166669</v>
      </c>
      <c r="T2058" s="12">
        <f>(((I2058/60)/60)/24)+DATE(1970,1,1)+(-5/24)</f>
        <v>42092.624999999993</v>
      </c>
    </row>
    <row r="2059" spans="1:20" ht="32" x14ac:dyDescent="0.2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>E2059/D2059*100</f>
        <v>40</v>
      </c>
      <c r="P2059" s="8">
        <v>69.266666670000006</v>
      </c>
      <c r="Q2059" t="str">
        <f>LEFT(N2059,(SEARCH("/",N2059,1)-1))</f>
        <v>film &amp; video</v>
      </c>
      <c r="R2059" t="str">
        <f>RIGHT(N2059, LEN(N2059) - (SEARCH("/",N2059,1)))</f>
        <v>drama</v>
      </c>
      <c r="S2059" s="12">
        <f>(((J2059/60)/60)/24)+DATE(1970,1,1)+(-5/24)</f>
        <v>42069.839421296296</v>
      </c>
      <c r="T2059" s="12">
        <f>(((I2059/60)/60)/24)+DATE(1970,1,1)+(-5/24)</f>
        <v>42086.797754629624</v>
      </c>
    </row>
    <row r="2060" spans="1:20" ht="48" x14ac:dyDescent="0.2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>E2060/D2060*100</f>
        <v>23</v>
      </c>
      <c r="P2060" s="8">
        <v>69.266666670000006</v>
      </c>
      <c r="Q2060" t="str">
        <f>LEFT(N2060,(SEARCH("/",N2060,1)-1))</f>
        <v>technology</v>
      </c>
      <c r="R2060" t="str">
        <f>RIGHT(N2060, LEN(N2060) - (SEARCH("/",N2060,1)))</f>
        <v>web</v>
      </c>
      <c r="S2060" s="12">
        <f>(((J2060/60)/60)/24)+DATE(1970,1,1)+(-5/24)</f>
        <v>42070.469270833331</v>
      </c>
      <c r="T2060" s="12">
        <f>(((I2060/60)/60)/24)+DATE(1970,1,1)+(-5/24)</f>
        <v>42100.427604166667</v>
      </c>
    </row>
    <row r="2061" spans="1:20" ht="48" x14ac:dyDescent="0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>E2061/D2061*100</f>
        <v>136</v>
      </c>
      <c r="P2061" s="8">
        <v>69.266666670000006</v>
      </c>
      <c r="Q2061" t="str">
        <f>LEFT(N2061,(SEARCH("/",N2061,1)-1))</f>
        <v>theater</v>
      </c>
      <c r="R2061" t="str">
        <f>RIGHT(N2061, LEN(N2061) - (SEARCH("/",N2061,1)))</f>
        <v>plays</v>
      </c>
      <c r="S2061" s="12">
        <f>(((J2061/60)/60)/24)+DATE(1970,1,1)+(-5/24)</f>
        <v>42072.162048611113</v>
      </c>
      <c r="T2061" s="12">
        <f>(((I2061/60)/60)/24)+DATE(1970,1,1)+(-5/24)</f>
        <v>42102.162048611113</v>
      </c>
    </row>
    <row r="2062" spans="1:20" ht="48" x14ac:dyDescent="0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>E2062/D2062*100</f>
        <v>322.24</v>
      </c>
      <c r="P2062" s="8">
        <v>69.266666670000006</v>
      </c>
      <c r="Q2062" t="str">
        <f>LEFT(N2062,(SEARCH("/",N2062,1)-1))</f>
        <v>photography</v>
      </c>
      <c r="R2062" t="str">
        <f>RIGHT(N2062, LEN(N2062) - (SEARCH("/",N2062,1)))</f>
        <v>photobooks</v>
      </c>
      <c r="S2062" s="12">
        <f>(((J2062/60)/60)/24)+DATE(1970,1,1)+(-5/24)</f>
        <v>42072.27984953703</v>
      </c>
      <c r="T2062" s="12">
        <f>(((I2062/60)/60)/24)+DATE(1970,1,1)+(-5/24)</f>
        <v>42102.27984953703</v>
      </c>
    </row>
    <row r="2063" spans="1:20" ht="32" x14ac:dyDescent="0.2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>E2063/D2063*100</f>
        <v>141.15384615384616</v>
      </c>
      <c r="P2063" s="8">
        <v>69.266666670000006</v>
      </c>
      <c r="Q2063" t="str">
        <f>LEFT(N2063,(SEARCH("/",N2063,1)-1))</f>
        <v>theater</v>
      </c>
      <c r="R2063" t="str">
        <f>RIGHT(N2063, LEN(N2063) - (SEARCH("/",N2063,1)))</f>
        <v>plays</v>
      </c>
      <c r="S2063" s="12">
        <f>(((J2063/60)/60)/24)+DATE(1970,1,1)+(-5/24)</f>
        <v>42072.367916666662</v>
      </c>
      <c r="T2063" s="12">
        <f>(((I2063/60)/60)/24)+DATE(1970,1,1)+(-5/24)</f>
        <v>42097.367916666662</v>
      </c>
    </row>
    <row r="2064" spans="1:20" ht="48" x14ac:dyDescent="0.2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>E2064/D2064*100</f>
        <v>131.93789333333334</v>
      </c>
      <c r="P2064" s="8">
        <v>69.266666670000006</v>
      </c>
      <c r="Q2064" t="str">
        <f>LEFT(N2064,(SEARCH("/",N2064,1)-1))</f>
        <v>film &amp; video</v>
      </c>
      <c r="R2064" t="str">
        <f>RIGHT(N2064, LEN(N2064) - (SEARCH("/",N2064,1)))</f>
        <v>documentary</v>
      </c>
      <c r="S2064" s="12">
        <f>(((J2064/60)/60)/24)+DATE(1970,1,1)+(-5/24)</f>
        <v>42072.529733796291</v>
      </c>
      <c r="T2064" s="12">
        <f>(((I2064/60)/60)/24)+DATE(1970,1,1)+(-5/24)</f>
        <v>42102.529733796291</v>
      </c>
    </row>
    <row r="2065" spans="1:20" ht="48" x14ac:dyDescent="0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>E2065/D2065*100</f>
        <v>0</v>
      </c>
      <c r="P2065" s="8">
        <v>69.266666670000006</v>
      </c>
      <c r="Q2065" t="str">
        <f>LEFT(N2065,(SEARCH("/",N2065,1)-1))</f>
        <v>film &amp; video</v>
      </c>
      <c r="R2065" t="str">
        <f>RIGHT(N2065, LEN(N2065) - (SEARCH("/",N2065,1)))</f>
        <v>drama</v>
      </c>
      <c r="S2065" s="12">
        <f>(((J2065/60)/60)/24)+DATE(1970,1,1)+(-5/24)</f>
        <v>42072.55064814815</v>
      </c>
      <c r="T2065" s="12">
        <f>(((I2065/60)/60)/24)+DATE(1970,1,1)+(-5/24)</f>
        <v>42132.55064814815</v>
      </c>
    </row>
    <row r="2066" spans="1:20" ht="32" x14ac:dyDescent="0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>E2066/D2066*100</f>
        <v>52</v>
      </c>
      <c r="P2066" s="8">
        <v>69.266666670000006</v>
      </c>
      <c r="Q2066" t="str">
        <f>LEFT(N2066,(SEARCH("/",N2066,1)-1))</f>
        <v>publishing</v>
      </c>
      <c r="R2066" t="str">
        <f>RIGHT(N2066, LEN(N2066) - (SEARCH("/",N2066,1)))</f>
        <v>children's books</v>
      </c>
      <c r="S2066" s="12">
        <f>(((J2066/60)/60)/24)+DATE(1970,1,1)+(-5/24)</f>
        <v>42072.582488425927</v>
      </c>
      <c r="T2066" s="12">
        <f>(((I2066/60)/60)/24)+DATE(1970,1,1)+(-5/24)</f>
        <v>42102.582488425927</v>
      </c>
    </row>
    <row r="2067" spans="1:20" ht="48" x14ac:dyDescent="0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>E2067/D2067*100</f>
        <v>102.27272727272727</v>
      </c>
      <c r="P2067" s="8">
        <v>69.266666670000006</v>
      </c>
      <c r="Q2067" t="str">
        <f>LEFT(N2067,(SEARCH("/",N2067,1)-1))</f>
        <v>theater</v>
      </c>
      <c r="R2067" t="str">
        <f>RIGHT(N2067, LEN(N2067) - (SEARCH("/",N2067,1)))</f>
        <v>plays</v>
      </c>
      <c r="S2067" s="12">
        <f>(((J2067/60)/60)/24)+DATE(1970,1,1)+(-5/24)</f>
        <v>42073.452361111107</v>
      </c>
      <c r="T2067" s="12">
        <f>(((I2067/60)/60)/24)+DATE(1970,1,1)+(-5/24)</f>
        <v>42094.957638888889</v>
      </c>
    </row>
    <row r="2068" spans="1:20" ht="32" x14ac:dyDescent="0.2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>E2068/D2068*100</f>
        <v>2</v>
      </c>
      <c r="P2068" s="8">
        <v>69.266666670000006</v>
      </c>
      <c r="Q2068" t="str">
        <f>LEFT(N2068,(SEARCH("/",N2068,1)-1))</f>
        <v>technology</v>
      </c>
      <c r="R2068" t="str">
        <f>RIGHT(N2068, LEN(N2068) - (SEARCH("/",N2068,1)))</f>
        <v>web</v>
      </c>
      <c r="S2068" s="12">
        <f>(((J2068/60)/60)/24)+DATE(1970,1,1)+(-5/24)</f>
        <v>42073.589837962958</v>
      </c>
      <c r="T2068" s="12">
        <f>(((I2068/60)/60)/24)+DATE(1970,1,1)+(-5/24)</f>
        <v>42133.589837962958</v>
      </c>
    </row>
    <row r="2069" spans="1:20" ht="48" x14ac:dyDescent="0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>E2069/D2069*100</f>
        <v>103.840625</v>
      </c>
      <c r="P2069" s="8">
        <v>69.266666670000006</v>
      </c>
      <c r="Q2069" t="str">
        <f>LEFT(N2069,(SEARCH("/",N2069,1)-1))</f>
        <v>publishing</v>
      </c>
      <c r="R2069" t="str">
        <f>RIGHT(N2069, LEN(N2069) - (SEARCH("/",N2069,1)))</f>
        <v>radio &amp; podcasts</v>
      </c>
      <c r="S2069" s="12">
        <f>(((J2069/60)/60)/24)+DATE(1970,1,1)+(-5/24)</f>
        <v>42073.749236111107</v>
      </c>
      <c r="T2069" s="12">
        <f>(((I2069/60)/60)/24)+DATE(1970,1,1)+(-5/24)</f>
        <v>42103.749236111107</v>
      </c>
    </row>
    <row r="2070" spans="1:20" ht="32" x14ac:dyDescent="0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>E2070/D2070*100</f>
        <v>0</v>
      </c>
      <c r="P2070" s="8">
        <v>69.266666670000006</v>
      </c>
      <c r="Q2070" t="str">
        <f>LEFT(N2070,(SEARCH("/",N2070,1)-1))</f>
        <v>publishing</v>
      </c>
      <c r="R2070" t="str">
        <f>RIGHT(N2070, LEN(N2070) - (SEARCH("/",N2070,1)))</f>
        <v>translations</v>
      </c>
      <c r="S2070" s="12">
        <f>(((J2070/60)/60)/24)+DATE(1970,1,1)+(-5/24)</f>
        <v>42073.852337962955</v>
      </c>
      <c r="T2070" s="12">
        <f>(((I2070/60)/60)/24)+DATE(1970,1,1)+(-5/24)</f>
        <v>42103.852337962955</v>
      </c>
    </row>
    <row r="2071" spans="1:20" ht="48" x14ac:dyDescent="0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>E2071/D2071*100</f>
        <v>37.5</v>
      </c>
      <c r="P2071" s="8">
        <v>69.266666670000006</v>
      </c>
      <c r="Q2071" t="str">
        <f>LEFT(N2071,(SEARCH("/",N2071,1)-1))</f>
        <v>theater</v>
      </c>
      <c r="R2071" t="str">
        <f>RIGHT(N2071, LEN(N2071) - (SEARCH("/",N2071,1)))</f>
        <v>plays</v>
      </c>
      <c r="S2071" s="12">
        <f>(((J2071/60)/60)/24)+DATE(1970,1,1)+(-5/24)</f>
        <v>42074.011365740742</v>
      </c>
      <c r="T2071" s="12">
        <f>(((I2071/60)/60)/24)+DATE(1970,1,1)+(-5/24)</f>
        <v>42103.999999999993</v>
      </c>
    </row>
    <row r="2072" spans="1:20" ht="48" x14ac:dyDescent="0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>E2072/D2072*100</f>
        <v>1.8193398957730169</v>
      </c>
      <c r="P2072" s="8">
        <v>69.266666670000006</v>
      </c>
      <c r="Q2072" t="str">
        <f>LEFT(N2072,(SEARCH("/",N2072,1)-1))</f>
        <v>technology</v>
      </c>
      <c r="R2072" t="str">
        <f>RIGHT(N2072, LEN(N2072) - (SEARCH("/",N2072,1)))</f>
        <v>web</v>
      </c>
      <c r="S2072" s="12">
        <f>(((J2072/60)/60)/24)+DATE(1970,1,1)+(-5/24)</f>
        <v>42074.727407407401</v>
      </c>
      <c r="T2072" s="12">
        <f>(((I2072/60)/60)/24)+DATE(1970,1,1)+(-5/24)</f>
        <v>42104.727407407401</v>
      </c>
    </row>
    <row r="2073" spans="1:20" ht="32" x14ac:dyDescent="0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>E2073/D2073*100</f>
        <v>161.4</v>
      </c>
      <c r="P2073" s="8">
        <v>69.266666670000006</v>
      </c>
      <c r="Q2073" t="str">
        <f>LEFT(N2073,(SEARCH("/",N2073,1)-1))</f>
        <v>music</v>
      </c>
      <c r="R2073" t="str">
        <f>RIGHT(N2073, LEN(N2073) - (SEARCH("/",N2073,1)))</f>
        <v>rock</v>
      </c>
      <c r="S2073" s="12">
        <f>(((J2073/60)/60)/24)+DATE(1970,1,1)+(-5/24)</f>
        <v>42074.962870370371</v>
      </c>
      <c r="T2073" s="12">
        <f>(((I2073/60)/60)/24)+DATE(1970,1,1)+(-5/24)</f>
        <v>42104.962870370371</v>
      </c>
    </row>
    <row r="2074" spans="1:20" ht="48" x14ac:dyDescent="0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>E2074/D2074*100</f>
        <v>100.4</v>
      </c>
      <c r="P2074" s="8">
        <v>69.266666670000006</v>
      </c>
      <c r="Q2074" t="str">
        <f>LEFT(N2074,(SEARCH("/",N2074,1)-1))</f>
        <v>theater</v>
      </c>
      <c r="R2074" t="str">
        <f>RIGHT(N2074, LEN(N2074) - (SEARCH("/",N2074,1)))</f>
        <v>plays</v>
      </c>
      <c r="S2074" s="12">
        <f>(((J2074/60)/60)/24)+DATE(1970,1,1)+(-5/24)</f>
        <v>42075.599062499998</v>
      </c>
      <c r="T2074" s="12">
        <f>(((I2074/60)/60)/24)+DATE(1970,1,1)+(-5/24)</f>
        <v>42105.599062499998</v>
      </c>
    </row>
    <row r="2075" spans="1:20" ht="48" x14ac:dyDescent="0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>E2075/D2075*100</f>
        <v>100.25</v>
      </c>
      <c r="P2075" s="8">
        <v>69.266666670000006</v>
      </c>
      <c r="Q2075" t="str">
        <f>LEFT(N2075,(SEARCH("/",N2075,1)-1))</f>
        <v>theater</v>
      </c>
      <c r="R2075" t="str">
        <f>RIGHT(N2075, LEN(N2075) - (SEARCH("/",N2075,1)))</f>
        <v>musical</v>
      </c>
      <c r="S2075" s="12">
        <f>(((J2075/60)/60)/24)+DATE(1970,1,1)+(-5/24)</f>
        <v>42075.734293981477</v>
      </c>
      <c r="T2075" s="12">
        <f>(((I2075/60)/60)/24)+DATE(1970,1,1)+(-5/24)</f>
        <v>42102.958333333336</v>
      </c>
    </row>
    <row r="2076" spans="1:20" ht="48" x14ac:dyDescent="0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>E2076/D2076*100</f>
        <v>12.034782608695652</v>
      </c>
      <c r="P2076" s="8">
        <v>69.266666670000006</v>
      </c>
      <c r="Q2076" t="str">
        <f>LEFT(N2076,(SEARCH("/",N2076,1)-1))</f>
        <v>theater</v>
      </c>
      <c r="R2076" t="str">
        <f>RIGHT(N2076, LEN(N2076) - (SEARCH("/",N2076,1)))</f>
        <v>plays</v>
      </c>
      <c r="S2076" s="12">
        <f>(((J2076/60)/60)/24)+DATE(1970,1,1)+(-5/24)</f>
        <v>42075.771655092591</v>
      </c>
      <c r="T2076" s="12">
        <f>(((I2076/60)/60)/24)+DATE(1970,1,1)+(-5/24)</f>
        <v>42103.771655092591</v>
      </c>
    </row>
    <row r="2077" spans="1:20" ht="32" x14ac:dyDescent="0.2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>E2077/D2077*100</f>
        <v>8.0000000000000002E-3</v>
      </c>
      <c r="P2077" s="8">
        <v>69.266666670000006</v>
      </c>
      <c r="Q2077" t="str">
        <f>LEFT(N2077,(SEARCH("/",N2077,1)-1))</f>
        <v>technology</v>
      </c>
      <c r="R2077" t="str">
        <f>RIGHT(N2077, LEN(N2077) - (SEARCH("/",N2077,1)))</f>
        <v>web</v>
      </c>
      <c r="S2077" s="12">
        <f>(((J2077/60)/60)/24)+DATE(1970,1,1)+(-5/24)</f>
        <v>42075.883819444447</v>
      </c>
      <c r="T2077" s="12">
        <f>(((I2077/60)/60)/24)+DATE(1970,1,1)+(-5/24)</f>
        <v>42105.883819444447</v>
      </c>
    </row>
    <row r="2078" spans="1:20" ht="48" x14ac:dyDescent="0.2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>E2078/D2078*100</f>
        <v>386.81998717948721</v>
      </c>
      <c r="P2078" s="8">
        <v>69.266666670000006</v>
      </c>
      <c r="Q2078" t="str">
        <f>LEFT(N2078,(SEARCH("/",N2078,1)-1))</f>
        <v>technology</v>
      </c>
      <c r="R2078" t="str">
        <f>RIGHT(N2078, LEN(N2078) - (SEARCH("/",N2078,1)))</f>
        <v>hardware</v>
      </c>
      <c r="S2078" s="12">
        <f>(((J2078/60)/60)/24)+DATE(1970,1,1)+(-5/24)</f>
        <v>42075.921678240738</v>
      </c>
      <c r="T2078" s="12">
        <f>(((I2078/60)/60)/24)+DATE(1970,1,1)+(-5/24)</f>
        <v>42131.081944444442</v>
      </c>
    </row>
    <row r="2079" spans="1:20" ht="48" x14ac:dyDescent="0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>E2079/D2079*100</f>
        <v>0</v>
      </c>
      <c r="P2079" s="8">
        <v>69.266666670000006</v>
      </c>
      <c r="Q2079" t="str">
        <f>LEFT(N2079,(SEARCH("/",N2079,1)-1))</f>
        <v>food</v>
      </c>
      <c r="R2079" t="str">
        <f>RIGHT(N2079, LEN(N2079) - (SEARCH("/",N2079,1)))</f>
        <v>food trucks</v>
      </c>
      <c r="S2079" s="12">
        <f>(((J2079/60)/60)/24)+DATE(1970,1,1)+(-5/24)</f>
        <v>42076.911076388882</v>
      </c>
      <c r="T2079" s="12">
        <f>(((I2079/60)/60)/24)+DATE(1970,1,1)+(-5/24)</f>
        <v>42106.911076388882</v>
      </c>
    </row>
    <row r="2080" spans="1:20" ht="48" x14ac:dyDescent="0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>E2080/D2080*100</f>
        <v>0</v>
      </c>
      <c r="P2080" s="8">
        <v>69.266666670000006</v>
      </c>
      <c r="Q2080" t="str">
        <f>LEFT(N2080,(SEARCH("/",N2080,1)-1))</f>
        <v>theater</v>
      </c>
      <c r="R2080" t="str">
        <f>RIGHT(N2080, LEN(N2080) - (SEARCH("/",N2080,1)))</f>
        <v>spaces</v>
      </c>
      <c r="S2080" s="12">
        <f>(((J2080/60)/60)/24)+DATE(1970,1,1)+(-5/24)</f>
        <v>42076.921064814807</v>
      </c>
      <c r="T2080" s="12">
        <f>(((I2080/60)/60)/24)+DATE(1970,1,1)+(-5/24)</f>
        <v>42106.921064814807</v>
      </c>
    </row>
    <row r="2081" spans="1:20" ht="48" x14ac:dyDescent="0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>E2081/D2081*100</f>
        <v>7.5333333333333332</v>
      </c>
      <c r="P2081" s="8">
        <v>69.266666670000006</v>
      </c>
      <c r="Q2081" t="str">
        <f>LEFT(N2081,(SEARCH("/",N2081,1)-1))</f>
        <v>technology</v>
      </c>
      <c r="R2081" t="str">
        <f>RIGHT(N2081, LEN(N2081) - (SEARCH("/",N2081,1)))</f>
        <v>wearables</v>
      </c>
      <c r="S2081" s="12">
        <f>(((J2081/60)/60)/24)+DATE(1970,1,1)+(-5/24)</f>
        <v>42077.458043981482</v>
      </c>
      <c r="T2081" s="12">
        <f>(((I2081/60)/60)/24)+DATE(1970,1,1)+(-5/24)</f>
        <v>42107.458043981482</v>
      </c>
    </row>
    <row r="2082" spans="1:20" ht="48" x14ac:dyDescent="0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>E2082/D2082*100</f>
        <v>174</v>
      </c>
      <c r="P2082" s="8">
        <v>69.266666670000006</v>
      </c>
      <c r="Q2082" t="str">
        <f>LEFT(N2082,(SEARCH("/",N2082,1)-1))</f>
        <v>film &amp; video</v>
      </c>
      <c r="R2082" t="str">
        <f>RIGHT(N2082, LEN(N2082) - (SEARCH("/",N2082,1)))</f>
        <v>documentary</v>
      </c>
      <c r="S2082" s="12">
        <f>(((J2082/60)/60)/24)+DATE(1970,1,1)+(-5/24)</f>
        <v>42078.01385416666</v>
      </c>
      <c r="T2082" s="12">
        <f>(((I2082/60)/60)/24)+DATE(1970,1,1)+(-5/24)</f>
        <v>42118.01385416666</v>
      </c>
    </row>
    <row r="2083" spans="1:20" ht="48" x14ac:dyDescent="0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>E2083/D2083*100</f>
        <v>1.0571428571428572</v>
      </c>
      <c r="P2083" s="8">
        <v>69.266666670000006</v>
      </c>
      <c r="Q2083" t="str">
        <f>LEFT(N2083,(SEARCH("/",N2083,1)-1))</f>
        <v>theater</v>
      </c>
      <c r="R2083" t="str">
        <f>RIGHT(N2083, LEN(N2083) - (SEARCH("/",N2083,1)))</f>
        <v>plays</v>
      </c>
      <c r="S2083" s="12">
        <f>(((J2083/60)/60)/24)+DATE(1970,1,1)+(-5/24)</f>
        <v>42078.136875000004</v>
      </c>
      <c r="T2083" s="12">
        <f>(((I2083/60)/60)/24)+DATE(1970,1,1)+(-5/24)</f>
        <v>42132.958333333336</v>
      </c>
    </row>
    <row r="2084" spans="1:20" ht="48" x14ac:dyDescent="0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>E2084/D2084*100</f>
        <v>100</v>
      </c>
      <c r="P2084" s="8">
        <v>69.266666670000006</v>
      </c>
      <c r="Q2084" t="str">
        <f>LEFT(N2084,(SEARCH("/",N2084,1)-1))</f>
        <v>music</v>
      </c>
      <c r="R2084" t="str">
        <f>RIGHT(N2084, LEN(N2084) - (SEARCH("/",N2084,1)))</f>
        <v>metal</v>
      </c>
      <c r="S2084" s="12">
        <f>(((J2084/60)/60)/24)+DATE(1970,1,1)+(-5/24)</f>
        <v>42078.583715277775</v>
      </c>
      <c r="T2084" s="12">
        <f>(((I2084/60)/60)/24)+DATE(1970,1,1)+(-5/24)</f>
        <v>42108.583715277775</v>
      </c>
    </row>
    <row r="2085" spans="1:20" ht="48" x14ac:dyDescent="0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>E2085/D2085*100</f>
        <v>125.16000000000001</v>
      </c>
      <c r="P2085" s="8">
        <v>69.266666670000006</v>
      </c>
      <c r="Q2085" t="str">
        <f>LEFT(N2085,(SEARCH("/",N2085,1)-1))</f>
        <v>film &amp; video</v>
      </c>
      <c r="R2085" t="str">
        <f>RIGHT(N2085, LEN(N2085) - (SEARCH("/",N2085,1)))</f>
        <v>documentary</v>
      </c>
      <c r="S2085" s="12">
        <f>(((J2085/60)/60)/24)+DATE(1970,1,1)+(-5/24)</f>
        <v>42078.584791666661</v>
      </c>
      <c r="T2085" s="12">
        <f>(((I2085/60)/60)/24)+DATE(1970,1,1)+(-5/24)</f>
        <v>42123.584791666661</v>
      </c>
    </row>
    <row r="2086" spans="1:20" ht="48" x14ac:dyDescent="0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>E2086/D2086*100</f>
        <v>0.15</v>
      </c>
      <c r="P2086" s="8">
        <v>69.266666670000006</v>
      </c>
      <c r="Q2086" t="str">
        <f>LEFT(N2086,(SEARCH("/",N2086,1)-1))</f>
        <v>food</v>
      </c>
      <c r="R2086" t="str">
        <f>RIGHT(N2086, LEN(N2086) - (SEARCH("/",N2086,1)))</f>
        <v>restaurants</v>
      </c>
      <c r="S2086" s="12">
        <f>(((J2086/60)/60)/24)+DATE(1970,1,1)+(-5/24)</f>
        <v>42078.78902777777</v>
      </c>
      <c r="T2086" s="12">
        <f>(((I2086/60)/60)/24)+DATE(1970,1,1)+(-5/24)</f>
        <v>42138.78902777777</v>
      </c>
    </row>
    <row r="2087" spans="1:20" ht="48" x14ac:dyDescent="0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>E2087/D2087*100</f>
        <v>2</v>
      </c>
      <c r="P2087" s="8">
        <v>69.266666670000006</v>
      </c>
      <c r="Q2087" t="str">
        <f>LEFT(N2087,(SEARCH("/",N2087,1)-1))</f>
        <v>film &amp; video</v>
      </c>
      <c r="R2087" t="str">
        <f>RIGHT(N2087, LEN(N2087) - (SEARCH("/",N2087,1)))</f>
        <v>drama</v>
      </c>
      <c r="S2087" s="12">
        <f>(((J2087/60)/60)/24)+DATE(1970,1,1)+(-5/24)</f>
        <v>42079.420011574075</v>
      </c>
      <c r="T2087" s="12">
        <f>(((I2087/60)/60)/24)+DATE(1970,1,1)+(-5/24)</f>
        <v>42139.420011574075</v>
      </c>
    </row>
    <row r="2088" spans="1:20" ht="48" x14ac:dyDescent="0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>E2088/D2088*100</f>
        <v>144.00583333333333</v>
      </c>
      <c r="P2088" s="8">
        <v>69.266666670000006</v>
      </c>
      <c r="Q2088" t="str">
        <f>LEFT(N2088,(SEARCH("/",N2088,1)-1))</f>
        <v>music</v>
      </c>
      <c r="R2088" t="str">
        <f>RIGHT(N2088, LEN(N2088) - (SEARCH("/",N2088,1)))</f>
        <v>metal</v>
      </c>
      <c r="S2088" s="12">
        <f>(((J2088/60)/60)/24)+DATE(1970,1,1)+(-5/24)</f>
        <v>42079.537245370368</v>
      </c>
      <c r="T2088" s="12">
        <f>(((I2088/60)/60)/24)+DATE(1970,1,1)+(-5/24)</f>
        <v>42109.749305555553</v>
      </c>
    </row>
    <row r="2089" spans="1:20" ht="48" x14ac:dyDescent="0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>E2089/D2089*100</f>
        <v>1.7500000000000002</v>
      </c>
      <c r="P2089" s="8">
        <v>69.266666670000006</v>
      </c>
      <c r="Q2089" t="str">
        <f>LEFT(N2089,(SEARCH("/",N2089,1)-1))</f>
        <v>theater</v>
      </c>
      <c r="R2089" t="str">
        <f>RIGHT(N2089, LEN(N2089) - (SEARCH("/",N2089,1)))</f>
        <v>musical</v>
      </c>
      <c r="S2089" s="12">
        <f>(((J2089/60)/60)/24)+DATE(1970,1,1)+(-5/24)</f>
        <v>42079.649641203701</v>
      </c>
      <c r="T2089" s="12">
        <f>(((I2089/60)/60)/24)+DATE(1970,1,1)+(-5/24)</f>
        <v>42125.708333333336</v>
      </c>
    </row>
    <row r="2090" spans="1:20" ht="48" x14ac:dyDescent="0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>E2090/D2090*100</f>
        <v>1</v>
      </c>
      <c r="P2090" s="8">
        <v>69.266666670000006</v>
      </c>
      <c r="Q2090" t="str">
        <f>LEFT(N2090,(SEARCH("/",N2090,1)-1))</f>
        <v>journalism</v>
      </c>
      <c r="R2090" t="str">
        <f>RIGHT(N2090, LEN(N2090) - (SEARCH("/",N2090,1)))</f>
        <v>audio</v>
      </c>
      <c r="S2090" s="12">
        <f>(((J2090/60)/60)/24)+DATE(1970,1,1)+(-5/24)</f>
        <v>42079.704780092587</v>
      </c>
      <c r="T2090" s="12">
        <f>(((I2090/60)/60)/24)+DATE(1970,1,1)+(-5/24)</f>
        <v>42109.704780092587</v>
      </c>
    </row>
    <row r="2091" spans="1:20" ht="80" x14ac:dyDescent="0.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>E2091/D2091*100</f>
        <v>9.0833333333333339</v>
      </c>
      <c r="P2091" s="8">
        <v>69.266666670000006</v>
      </c>
      <c r="Q2091" t="str">
        <f>LEFT(N2091,(SEARCH("/",N2091,1)-1))</f>
        <v>technology</v>
      </c>
      <c r="R2091" t="str">
        <f>RIGHT(N2091, LEN(N2091) - (SEARCH("/",N2091,1)))</f>
        <v>web</v>
      </c>
      <c r="S2091" s="12">
        <f>(((J2091/60)/60)/24)+DATE(1970,1,1)+(-5/24)</f>
        <v>42080.548993055556</v>
      </c>
      <c r="T2091" s="12">
        <f>(((I2091/60)/60)/24)+DATE(1970,1,1)+(-5/24)</f>
        <v>42110.548993055556</v>
      </c>
    </row>
    <row r="2092" spans="1:20" ht="48" x14ac:dyDescent="0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>E2092/D2092*100</f>
        <v>57.333333333333336</v>
      </c>
      <c r="P2092" s="8">
        <v>69.266666670000006</v>
      </c>
      <c r="Q2092" t="str">
        <f>LEFT(N2092,(SEARCH("/",N2092,1)-1))</f>
        <v>theater</v>
      </c>
      <c r="R2092" t="str">
        <f>RIGHT(N2092, LEN(N2092) - (SEARCH("/",N2092,1)))</f>
        <v>spaces</v>
      </c>
      <c r="S2092" s="12">
        <f>(((J2092/60)/60)/24)+DATE(1970,1,1)+(-5/24)</f>
        <v>42081.30700231481</v>
      </c>
      <c r="T2092" s="12">
        <f>(((I2092/60)/60)/24)+DATE(1970,1,1)+(-5/24)</f>
        <v>42095.30700231481</v>
      </c>
    </row>
    <row r="2093" spans="1:20" ht="48" x14ac:dyDescent="0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>E2093/D2093*100</f>
        <v>4.2435339894712749</v>
      </c>
      <c r="P2093" s="8">
        <v>69.266666670000006</v>
      </c>
      <c r="Q2093" t="str">
        <f>LEFT(N2093,(SEARCH("/",N2093,1)-1))</f>
        <v>theater</v>
      </c>
      <c r="R2093" t="str">
        <f>RIGHT(N2093, LEN(N2093) - (SEARCH("/",N2093,1)))</f>
        <v>spaces</v>
      </c>
      <c r="S2093" s="12">
        <f>(((J2093/60)/60)/24)+DATE(1970,1,1)+(-5/24)</f>
        <v>42081.522939814815</v>
      </c>
      <c r="T2093" s="12">
        <f>(((I2093/60)/60)/24)+DATE(1970,1,1)+(-5/24)</f>
        <v>42111.522939814815</v>
      </c>
    </row>
    <row r="2094" spans="1:20" ht="48" x14ac:dyDescent="0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>E2094/D2094*100</f>
        <v>116.96666666666667</v>
      </c>
      <c r="P2094" s="8">
        <v>69.266666670000006</v>
      </c>
      <c r="Q2094" t="str">
        <f>LEFT(N2094,(SEARCH("/",N2094,1)-1))</f>
        <v>music</v>
      </c>
      <c r="R2094" t="str">
        <f>RIGHT(N2094, LEN(N2094) - (SEARCH("/",N2094,1)))</f>
        <v>rock</v>
      </c>
      <c r="S2094" s="12">
        <f>(((J2094/60)/60)/24)+DATE(1970,1,1)+(-5/24)</f>
        <v>42081.563101851854</v>
      </c>
      <c r="T2094" s="12">
        <f>(((I2094/60)/60)/24)+DATE(1970,1,1)+(-5/24)</f>
        <v>42118.791666666664</v>
      </c>
    </row>
    <row r="2095" spans="1:20" ht="48" x14ac:dyDescent="0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>E2095/D2095*100</f>
        <v>100</v>
      </c>
      <c r="P2095" s="8">
        <v>69.266666670000006</v>
      </c>
      <c r="Q2095" t="str">
        <f>LEFT(N2095,(SEARCH("/",N2095,1)-1))</f>
        <v>music</v>
      </c>
      <c r="R2095" t="str">
        <f>RIGHT(N2095, LEN(N2095) - (SEARCH("/",N2095,1)))</f>
        <v>classical music</v>
      </c>
      <c r="S2095" s="12">
        <f>(((J2095/60)/60)/24)+DATE(1970,1,1)+(-5/24)</f>
        <v>42081.656307870369</v>
      </c>
      <c r="T2095" s="12">
        <f>(((I2095/60)/60)/24)+DATE(1970,1,1)+(-5/24)</f>
        <v>42113.993055555555</v>
      </c>
    </row>
    <row r="2096" spans="1:20" ht="48" x14ac:dyDescent="0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>E2096/D2096*100</f>
        <v>102.99897959183673</v>
      </c>
      <c r="P2096" s="8">
        <v>69.266666670000006</v>
      </c>
      <c r="Q2096" t="str">
        <f>LEFT(N2096,(SEARCH("/",N2096,1)-1))</f>
        <v>technology</v>
      </c>
      <c r="R2096" t="str">
        <f>RIGHT(N2096, LEN(N2096) - (SEARCH("/",N2096,1)))</f>
        <v>hardware</v>
      </c>
      <c r="S2096" s="12">
        <f>(((J2096/60)/60)/24)+DATE(1970,1,1)+(-5/24)</f>
        <v>42081.695254629631</v>
      </c>
      <c r="T2096" s="12">
        <f>(((I2096/60)/60)/24)+DATE(1970,1,1)+(-5/24)</f>
        <v>42110.791666666664</v>
      </c>
    </row>
    <row r="2097" spans="1:20" ht="16" x14ac:dyDescent="0.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>E2097/D2097*100</f>
        <v>2.7204081632653061</v>
      </c>
      <c r="P2097" s="8">
        <v>69.266666670000006</v>
      </c>
      <c r="Q2097" t="str">
        <f>LEFT(N2097,(SEARCH("/",N2097,1)-1))</f>
        <v>technology</v>
      </c>
      <c r="R2097" t="str">
        <f>RIGHT(N2097, LEN(N2097) - (SEARCH("/",N2097,1)))</f>
        <v>space exploration</v>
      </c>
      <c r="S2097" s="12">
        <f>(((J2097/60)/60)/24)+DATE(1970,1,1)+(-5/24)</f>
        <v>42081.861226851855</v>
      </c>
      <c r="T2097" s="12">
        <f>(((I2097/60)/60)/24)+DATE(1970,1,1)+(-5/24)</f>
        <v>42111.861226851855</v>
      </c>
    </row>
    <row r="2098" spans="1:20" ht="64" x14ac:dyDescent="0.2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>E2098/D2098*100</f>
        <v>25.259090909090908</v>
      </c>
      <c r="P2098" s="8">
        <v>69.266666670000006</v>
      </c>
      <c r="Q2098" t="str">
        <f>LEFT(N2098,(SEARCH("/",N2098,1)-1))</f>
        <v>food</v>
      </c>
      <c r="R2098" t="str">
        <f>RIGHT(N2098, LEN(N2098) - (SEARCH("/",N2098,1)))</f>
        <v>food trucks</v>
      </c>
      <c r="S2098" s="12">
        <f>(((J2098/60)/60)/24)+DATE(1970,1,1)+(-5/24)</f>
        <v>42082.367222222216</v>
      </c>
      <c r="T2098" s="12">
        <f>(((I2098/60)/60)/24)+DATE(1970,1,1)+(-5/24)</f>
        <v>42105.041666666664</v>
      </c>
    </row>
    <row r="2099" spans="1:20" ht="48" x14ac:dyDescent="0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>E2099/D2099*100</f>
        <v>100</v>
      </c>
      <c r="P2099" s="8">
        <v>69.266666670000006</v>
      </c>
      <c r="Q2099" t="str">
        <f>LEFT(N2099,(SEARCH("/",N2099,1)-1))</f>
        <v>music</v>
      </c>
      <c r="R2099" t="str">
        <f>RIGHT(N2099, LEN(N2099) - (SEARCH("/",N2099,1)))</f>
        <v>rock</v>
      </c>
      <c r="S2099" s="12">
        <f>(((J2099/60)/60)/24)+DATE(1970,1,1)+(-5/24)</f>
        <v>42082.371759259251</v>
      </c>
      <c r="T2099" s="12">
        <f>(((I2099/60)/60)/24)+DATE(1970,1,1)+(-5/24)</f>
        <v>42112.371759259251</v>
      </c>
    </row>
    <row r="2100" spans="1:20" ht="48" x14ac:dyDescent="0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>E2100/D2100*100</f>
        <v>0.60869565217391308</v>
      </c>
      <c r="P2100" s="8">
        <v>69.266666670000006</v>
      </c>
      <c r="Q2100" t="str">
        <f>LEFT(N2100,(SEARCH("/",N2100,1)-1))</f>
        <v>technology</v>
      </c>
      <c r="R2100" t="str">
        <f>RIGHT(N2100, LEN(N2100) - (SEARCH("/",N2100,1)))</f>
        <v>wearables</v>
      </c>
      <c r="S2100" s="12">
        <f>(((J2100/60)/60)/24)+DATE(1970,1,1)+(-5/24)</f>
        <v>42082.494467592587</v>
      </c>
      <c r="T2100" s="12">
        <f>(((I2100/60)/60)/24)+DATE(1970,1,1)+(-5/24)</f>
        <v>42112.494467592587</v>
      </c>
    </row>
    <row r="2101" spans="1:20" ht="48" x14ac:dyDescent="0.2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>E2101/D2101*100</f>
        <v>11.328275684711327</v>
      </c>
      <c r="P2101" s="8">
        <v>69.266666670000006</v>
      </c>
      <c r="Q2101" t="str">
        <f>LEFT(N2101,(SEARCH("/",N2101,1)-1))</f>
        <v>technology</v>
      </c>
      <c r="R2101" t="str">
        <f>RIGHT(N2101, LEN(N2101) - (SEARCH("/",N2101,1)))</f>
        <v>wearables</v>
      </c>
      <c r="S2101" s="12">
        <f>(((J2101/60)/60)/24)+DATE(1970,1,1)+(-5/24)</f>
        <v>42082.594479166662</v>
      </c>
      <c r="T2101" s="12">
        <f>(((I2101/60)/60)/24)+DATE(1970,1,1)+(-5/24)</f>
        <v>42103.999305555553</v>
      </c>
    </row>
    <row r="2102" spans="1:20" ht="48" x14ac:dyDescent="0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>E2102/D2102*100</f>
        <v>0.42599999999999999</v>
      </c>
      <c r="P2102" s="8">
        <v>69.266666670000006</v>
      </c>
      <c r="Q2102" t="str">
        <f>LEFT(N2102,(SEARCH("/",N2102,1)-1))</f>
        <v>technology</v>
      </c>
      <c r="R2102" t="str">
        <f>RIGHT(N2102, LEN(N2102) - (SEARCH("/",N2102,1)))</f>
        <v>web</v>
      </c>
      <c r="S2102" s="12">
        <f>(((J2102/60)/60)/24)+DATE(1970,1,1)+(-5/24)</f>
        <v>42082.861550925918</v>
      </c>
      <c r="T2102" s="12">
        <f>(((I2102/60)/60)/24)+DATE(1970,1,1)+(-5/24)</f>
        <v>42127.861550925918</v>
      </c>
    </row>
    <row r="2103" spans="1:20" ht="48" x14ac:dyDescent="0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>E2103/D2103*100</f>
        <v>110.00666666666667</v>
      </c>
      <c r="P2103" s="8">
        <v>69.266666670000006</v>
      </c>
      <c r="Q2103" t="str">
        <f>LEFT(N2103,(SEARCH("/",N2103,1)-1))</f>
        <v>theater</v>
      </c>
      <c r="R2103" t="str">
        <f>RIGHT(N2103, LEN(N2103) - (SEARCH("/",N2103,1)))</f>
        <v>spaces</v>
      </c>
      <c r="S2103" s="12">
        <f>(((J2103/60)/60)/24)+DATE(1970,1,1)+(-5/24)</f>
        <v>42082.862256944441</v>
      </c>
      <c r="T2103" s="12">
        <f>(((I2103/60)/60)/24)+DATE(1970,1,1)+(-5/24)</f>
        <v>42109.909722222219</v>
      </c>
    </row>
    <row r="2104" spans="1:20" ht="48" x14ac:dyDescent="0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>E2104/D2104*100</f>
        <v>123.14285714285715</v>
      </c>
      <c r="P2104" s="8">
        <v>69.266666670000006</v>
      </c>
      <c r="Q2104" t="str">
        <f>LEFT(N2104,(SEARCH("/",N2104,1)-1))</f>
        <v>technology</v>
      </c>
      <c r="R2104" t="str">
        <f>RIGHT(N2104, LEN(N2104) - (SEARCH("/",N2104,1)))</f>
        <v>makerspaces</v>
      </c>
      <c r="S2104" s="12">
        <f>(((J2104/60)/60)/24)+DATE(1970,1,1)+(-5/24)</f>
        <v>42083.687199074069</v>
      </c>
      <c r="T2104" s="12">
        <f>(((I2104/60)/60)/24)+DATE(1970,1,1)+(-5/24)</f>
        <v>42128.687199074069</v>
      </c>
    </row>
    <row r="2105" spans="1:20" ht="48" x14ac:dyDescent="0.2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>E2105/D2105*100</f>
        <v>89.666666666666657</v>
      </c>
      <c r="P2105" s="8">
        <v>69.266666670000006</v>
      </c>
      <c r="Q2105" t="str">
        <f>LEFT(N2105,(SEARCH("/",N2105,1)-1))</f>
        <v>theater</v>
      </c>
      <c r="R2105" t="str">
        <f>RIGHT(N2105, LEN(N2105) - (SEARCH("/",N2105,1)))</f>
        <v>musical</v>
      </c>
      <c r="S2105" s="12">
        <f>(((J2105/60)/60)/24)+DATE(1970,1,1)+(-5/24)</f>
        <v>42084.673206018517</v>
      </c>
      <c r="T2105" s="12">
        <f>(((I2105/60)/60)/24)+DATE(1970,1,1)+(-5/24)</f>
        <v>42114.673206018517</v>
      </c>
    </row>
    <row r="2106" spans="1:20" ht="32" x14ac:dyDescent="0.2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>E2106/D2106*100</f>
        <v>108.57142857142857</v>
      </c>
      <c r="P2106" s="8">
        <v>69.266666670000006</v>
      </c>
      <c r="Q2106" t="str">
        <f>LEFT(N2106,(SEARCH("/",N2106,1)-1))</f>
        <v>theater</v>
      </c>
      <c r="R2106" t="str">
        <f>RIGHT(N2106, LEN(N2106) - (SEARCH("/",N2106,1)))</f>
        <v>plays</v>
      </c>
      <c r="S2106" s="12">
        <f>(((J2106/60)/60)/24)+DATE(1970,1,1)+(-5/24)</f>
        <v>42086.406608796293</v>
      </c>
      <c r="T2106" s="12">
        <f>(((I2106/60)/60)/24)+DATE(1970,1,1)+(-5/24)</f>
        <v>42117.082638888889</v>
      </c>
    </row>
    <row r="2107" spans="1:20" ht="48" x14ac:dyDescent="0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>E2107/D2107*100</f>
        <v>0</v>
      </c>
      <c r="P2107" s="8">
        <v>69.266666670000006</v>
      </c>
      <c r="Q2107" t="str">
        <f>LEFT(N2107,(SEARCH("/",N2107,1)-1))</f>
        <v>publishing</v>
      </c>
      <c r="R2107" t="str">
        <f>RIGHT(N2107, LEN(N2107) - (SEARCH("/",N2107,1)))</f>
        <v>translations</v>
      </c>
      <c r="S2107" s="12">
        <f>(((J2107/60)/60)/24)+DATE(1970,1,1)+(-5/24)</f>
        <v>42086.603067129625</v>
      </c>
      <c r="T2107" s="12">
        <f>(((I2107/60)/60)/24)+DATE(1970,1,1)+(-5/24)</f>
        <v>42134.603067129625</v>
      </c>
    </row>
    <row r="2108" spans="1:20" ht="48" x14ac:dyDescent="0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>E2108/D2108*100</f>
        <v>0</v>
      </c>
      <c r="P2108" s="8">
        <v>69.266666670000006</v>
      </c>
      <c r="Q2108" t="str">
        <f>LEFT(N2108,(SEARCH("/",N2108,1)-1))</f>
        <v>technology</v>
      </c>
      <c r="R2108" t="str">
        <f>RIGHT(N2108, LEN(N2108) - (SEARCH("/",N2108,1)))</f>
        <v>web</v>
      </c>
      <c r="S2108" s="12">
        <f>(((J2108/60)/60)/24)+DATE(1970,1,1)+(-5/24)</f>
        <v>42086.622523148144</v>
      </c>
      <c r="T2108" s="12">
        <f>(((I2108/60)/60)/24)+DATE(1970,1,1)+(-5/24)</f>
        <v>42116.622523148144</v>
      </c>
    </row>
    <row r="2109" spans="1:20" ht="48" x14ac:dyDescent="0.2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>E2109/D2109*100</f>
        <v>3</v>
      </c>
      <c r="P2109" s="8">
        <v>69.266666670000006</v>
      </c>
      <c r="Q2109" t="str">
        <f>LEFT(N2109,(SEARCH("/",N2109,1)-1))</f>
        <v>technology</v>
      </c>
      <c r="R2109" t="str">
        <f>RIGHT(N2109, LEN(N2109) - (SEARCH("/",N2109,1)))</f>
        <v>web</v>
      </c>
      <c r="S2109" s="12">
        <f>(((J2109/60)/60)/24)+DATE(1970,1,1)+(-5/24)</f>
        <v>42087.134756944441</v>
      </c>
      <c r="T2109" s="12">
        <f>(((I2109/60)/60)/24)+DATE(1970,1,1)+(-5/24)</f>
        <v>42132.134756944441</v>
      </c>
    </row>
    <row r="2110" spans="1:20" ht="48" x14ac:dyDescent="0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>E2110/D2110*100</f>
        <v>152.60429999999999</v>
      </c>
      <c r="P2110" s="8">
        <v>69.266666670000006</v>
      </c>
      <c r="Q2110" t="str">
        <f>LEFT(N2110,(SEARCH("/",N2110,1)-1))</f>
        <v>technology</v>
      </c>
      <c r="R2110" t="str">
        <f>RIGHT(N2110, LEN(N2110) - (SEARCH("/",N2110,1)))</f>
        <v>hardware</v>
      </c>
      <c r="S2110" s="12">
        <f>(((J2110/60)/60)/24)+DATE(1970,1,1)+(-5/24)</f>
        <v>42087.459699074076</v>
      </c>
      <c r="T2110" s="12">
        <f>(((I2110/60)/60)/24)+DATE(1970,1,1)+(-5/24)</f>
        <v>42132.459699074076</v>
      </c>
    </row>
    <row r="2111" spans="1:20" ht="48" x14ac:dyDescent="0.2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>E2111/D2111*100</f>
        <v>121.2</v>
      </c>
      <c r="P2111" s="8">
        <v>69.266666670000006</v>
      </c>
      <c r="Q2111" t="str">
        <f>LEFT(N2111,(SEARCH("/",N2111,1)-1))</f>
        <v>theater</v>
      </c>
      <c r="R2111" t="str">
        <f>RIGHT(N2111, LEN(N2111) - (SEARCH("/",N2111,1)))</f>
        <v>plays</v>
      </c>
      <c r="S2111" s="12">
        <f>(((J2111/60)/60)/24)+DATE(1970,1,1)+(-5/24)</f>
        <v>42087.55972222222</v>
      </c>
      <c r="T2111" s="12">
        <f>(((I2111/60)/60)/24)+DATE(1970,1,1)+(-5/24)</f>
        <v>42111.458333333336</v>
      </c>
    </row>
    <row r="2112" spans="1:20" ht="48" x14ac:dyDescent="0.2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>E2112/D2112*100</f>
        <v>100</v>
      </c>
      <c r="P2112" s="8">
        <v>69.266666670000006</v>
      </c>
      <c r="Q2112" t="str">
        <f>LEFT(N2112,(SEARCH("/",N2112,1)-1))</f>
        <v>theater</v>
      </c>
      <c r="R2112" t="str">
        <f>RIGHT(N2112, LEN(N2112) - (SEARCH("/",N2112,1)))</f>
        <v>musical</v>
      </c>
      <c r="S2112" s="12">
        <f>(((J2112/60)/60)/24)+DATE(1970,1,1)+(-5/24)</f>
        <v>42087.583969907406</v>
      </c>
      <c r="T2112" s="12">
        <f>(((I2112/60)/60)/24)+DATE(1970,1,1)+(-5/24)</f>
        <v>42103.583969907406</v>
      </c>
    </row>
    <row r="2113" spans="1:20" ht="48" x14ac:dyDescent="0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>E2113/D2113*100</f>
        <v>109.10714285714285</v>
      </c>
      <c r="P2113" s="8">
        <v>69.266666670000006</v>
      </c>
      <c r="Q2113" t="str">
        <f>LEFT(N2113,(SEARCH("/",N2113,1)-1))</f>
        <v>music</v>
      </c>
      <c r="R2113" t="str">
        <f>RIGHT(N2113, LEN(N2113) - (SEARCH("/",N2113,1)))</f>
        <v>rock</v>
      </c>
      <c r="S2113" s="12">
        <f>(((J2113/60)/60)/24)+DATE(1970,1,1)+(-5/24)</f>
        <v>42087.594976851848</v>
      </c>
      <c r="T2113" s="12">
        <f>(((I2113/60)/60)/24)+DATE(1970,1,1)+(-5/24)</f>
        <v>42121.508333333331</v>
      </c>
    </row>
    <row r="2114" spans="1:20" ht="48" x14ac:dyDescent="0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>E2114/D2114*100</f>
        <v>0.26666666666666666</v>
      </c>
      <c r="P2114" s="8">
        <v>69.266666670000006</v>
      </c>
      <c r="Q2114" t="str">
        <f>LEFT(N2114,(SEARCH("/",N2114,1)-1))</f>
        <v>food</v>
      </c>
      <c r="R2114" t="str">
        <f>RIGHT(N2114, LEN(N2114) - (SEARCH("/",N2114,1)))</f>
        <v>food trucks</v>
      </c>
      <c r="S2114" s="12">
        <f>(((J2114/60)/60)/24)+DATE(1970,1,1)+(-5/24)</f>
        <v>42087.670578703699</v>
      </c>
      <c r="T2114" s="12">
        <f>(((I2114/60)/60)/24)+DATE(1970,1,1)+(-5/24)</f>
        <v>42117.670578703699</v>
      </c>
    </row>
    <row r="2115" spans="1:20" ht="48" x14ac:dyDescent="0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>E2115/D2115*100</f>
        <v>3.2727272727272729</v>
      </c>
      <c r="P2115" s="8">
        <v>69.266666670000006</v>
      </c>
      <c r="Q2115" t="str">
        <f>LEFT(N2115,(SEARCH("/",N2115,1)-1))</f>
        <v>technology</v>
      </c>
      <c r="R2115" t="str">
        <f>RIGHT(N2115, LEN(N2115) - (SEARCH("/",N2115,1)))</f>
        <v>web</v>
      </c>
      <c r="S2115" s="12">
        <f>(((J2115/60)/60)/24)+DATE(1970,1,1)+(-5/24)</f>
        <v>42087.860775462956</v>
      </c>
      <c r="T2115" s="12">
        <f>(((I2115/60)/60)/24)+DATE(1970,1,1)+(-5/24)</f>
        <v>42117.860775462956</v>
      </c>
    </row>
    <row r="2116" spans="1:20" ht="48" x14ac:dyDescent="0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>E2116/D2116*100</f>
        <v>101.23076923076924</v>
      </c>
      <c r="P2116" s="8">
        <v>69.266666670000006</v>
      </c>
      <c r="Q2116" t="str">
        <f>LEFT(N2116,(SEARCH("/",N2116,1)-1))</f>
        <v>theater</v>
      </c>
      <c r="R2116" t="str">
        <f>RIGHT(N2116, LEN(N2116) - (SEARCH("/",N2116,1)))</f>
        <v>plays</v>
      </c>
      <c r="S2116" s="12">
        <f>(((J2116/60)/60)/24)+DATE(1970,1,1)+(-5/24)</f>
        <v>42088.515358796292</v>
      </c>
      <c r="T2116" s="12">
        <f>(((I2116/60)/60)/24)+DATE(1970,1,1)+(-5/24)</f>
        <v>42115.515358796292</v>
      </c>
    </row>
    <row r="2117" spans="1:20" ht="48" x14ac:dyDescent="0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>E2117/D2117*100</f>
        <v>140</v>
      </c>
      <c r="P2117" s="8">
        <v>69.266666670000006</v>
      </c>
      <c r="Q2117" t="str">
        <f>LEFT(N2117,(SEARCH("/",N2117,1)-1))</f>
        <v>theater</v>
      </c>
      <c r="R2117" t="str">
        <f>RIGHT(N2117, LEN(N2117) - (SEARCH("/",N2117,1)))</f>
        <v>plays</v>
      </c>
      <c r="S2117" s="12">
        <f>(((J2117/60)/60)/24)+DATE(1970,1,1)+(-5/24)</f>
        <v>42088.703020833331</v>
      </c>
      <c r="T2117" s="12">
        <f>(((I2117/60)/60)/24)+DATE(1970,1,1)+(-5/24)</f>
        <v>42118.703020833331</v>
      </c>
    </row>
    <row r="2118" spans="1:20" ht="48" x14ac:dyDescent="0.2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>E2118/D2118*100</f>
        <v>119.6</v>
      </c>
      <c r="P2118" s="8">
        <v>69.266666670000006</v>
      </c>
      <c r="Q2118" t="str">
        <f>LEFT(N2118,(SEARCH("/",N2118,1)-1))</f>
        <v>theater</v>
      </c>
      <c r="R2118" t="str">
        <f>RIGHT(N2118, LEN(N2118) - (SEARCH("/",N2118,1)))</f>
        <v>plays</v>
      </c>
      <c r="S2118" s="12">
        <f>(((J2118/60)/60)/24)+DATE(1970,1,1)+(-5/24)</f>
        <v>42089.204224537032</v>
      </c>
      <c r="T2118" s="12">
        <f>(((I2118/60)/60)/24)+DATE(1970,1,1)+(-5/24)</f>
        <v>42117.562499999993</v>
      </c>
    </row>
    <row r="2119" spans="1:20" ht="48" x14ac:dyDescent="0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>E2119/D2119*100</f>
        <v>125.60416666666667</v>
      </c>
      <c r="P2119" s="8">
        <v>69.266666670000006</v>
      </c>
      <c r="Q2119" t="str">
        <f>LEFT(N2119,(SEARCH("/",N2119,1)-1))</f>
        <v>photography</v>
      </c>
      <c r="R2119" t="str">
        <f>RIGHT(N2119, LEN(N2119) - (SEARCH("/",N2119,1)))</f>
        <v>photobooks</v>
      </c>
      <c r="S2119" s="12">
        <f>(((J2119/60)/60)/24)+DATE(1970,1,1)+(-5/24)</f>
        <v>42089.269166666665</v>
      </c>
      <c r="T2119" s="12">
        <f>(((I2119/60)/60)/24)+DATE(1970,1,1)+(-5/24)</f>
        <v>42110.269166666665</v>
      </c>
    </row>
    <row r="2120" spans="1:20" ht="32" x14ac:dyDescent="0.2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>E2120/D2120*100</f>
        <v>5.3846153846153842E-2</v>
      </c>
      <c r="P2120" s="8">
        <v>69.266666670000006</v>
      </c>
      <c r="Q2120" t="str">
        <f>LEFT(N2120,(SEARCH("/",N2120,1)-1))</f>
        <v>food</v>
      </c>
      <c r="R2120" t="str">
        <f>RIGHT(N2120, LEN(N2120) - (SEARCH("/",N2120,1)))</f>
        <v>food trucks</v>
      </c>
      <c r="S2120" s="12">
        <f>(((J2120/60)/60)/24)+DATE(1970,1,1)+(-5/24)</f>
        <v>42089.515706018516</v>
      </c>
      <c r="T2120" s="12">
        <f>(((I2120/60)/60)/24)+DATE(1970,1,1)+(-5/24)</f>
        <v>42134.515706018516</v>
      </c>
    </row>
    <row r="2121" spans="1:20" ht="48" x14ac:dyDescent="0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>E2121/D2121*100</f>
        <v>100.64</v>
      </c>
      <c r="P2121" s="8">
        <v>69.266666670000006</v>
      </c>
      <c r="Q2121" t="str">
        <f>LEFT(N2121,(SEARCH("/",N2121,1)-1))</f>
        <v>film &amp; video</v>
      </c>
      <c r="R2121" t="str">
        <f>RIGHT(N2121, LEN(N2121) - (SEARCH("/",N2121,1)))</f>
        <v>documentary</v>
      </c>
      <c r="S2121" s="12">
        <f>(((J2121/60)/60)/24)+DATE(1970,1,1)+(-5/24)</f>
        <v>42089.519687500004</v>
      </c>
      <c r="T2121" s="12">
        <f>(((I2121/60)/60)/24)+DATE(1970,1,1)+(-5/24)</f>
        <v>42124.957638888889</v>
      </c>
    </row>
    <row r="2122" spans="1:20" ht="48" x14ac:dyDescent="0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>E2122/D2122*100</f>
        <v>101.89999999999999</v>
      </c>
      <c r="P2122" s="8">
        <v>69.266666670000006</v>
      </c>
      <c r="Q2122" t="str">
        <f>LEFT(N2122,(SEARCH("/",N2122,1)-1))</f>
        <v>film &amp; video</v>
      </c>
      <c r="R2122" t="str">
        <f>RIGHT(N2122, LEN(N2122) - (SEARCH("/",N2122,1)))</f>
        <v>television</v>
      </c>
      <c r="S2122" s="12">
        <f>(((J2122/60)/60)/24)+DATE(1970,1,1)+(-5/24)</f>
        <v>42089.624560185184</v>
      </c>
      <c r="T2122" s="12">
        <f>(((I2122/60)/60)/24)+DATE(1970,1,1)+(-5/24)</f>
        <v>42119.624560185184</v>
      </c>
    </row>
    <row r="2123" spans="1:20" ht="48" x14ac:dyDescent="0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>E2123/D2123*100</f>
        <v>0</v>
      </c>
      <c r="P2123" s="8">
        <v>69.266666670000006</v>
      </c>
      <c r="Q2123" t="str">
        <f>LEFT(N2123,(SEARCH("/",N2123,1)-1))</f>
        <v>food</v>
      </c>
      <c r="R2123" t="str">
        <f>RIGHT(N2123, LEN(N2123) - (SEARCH("/",N2123,1)))</f>
        <v>food trucks</v>
      </c>
      <c r="S2123" s="12">
        <f>(((J2123/60)/60)/24)+DATE(1970,1,1)+(-5/24)</f>
        <v>42089.636875000004</v>
      </c>
      <c r="T2123" s="12">
        <f>(((I2123/60)/60)/24)+DATE(1970,1,1)+(-5/24)</f>
        <v>42119.636875000004</v>
      </c>
    </row>
    <row r="2124" spans="1:20" ht="48" x14ac:dyDescent="0.2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>E2124/D2124*100</f>
        <v>28.466666666666669</v>
      </c>
      <c r="P2124" s="8">
        <v>69.266666670000006</v>
      </c>
      <c r="Q2124" t="str">
        <f>LEFT(N2124,(SEARCH("/",N2124,1)-1))</f>
        <v>theater</v>
      </c>
      <c r="R2124" t="str">
        <f>RIGHT(N2124, LEN(N2124) - (SEARCH("/",N2124,1)))</f>
        <v>plays</v>
      </c>
      <c r="S2124" s="12">
        <f>(((J2124/60)/60)/24)+DATE(1970,1,1)+(-5/24)</f>
        <v>42089.693240740737</v>
      </c>
      <c r="T2124" s="12">
        <f>(((I2124/60)/60)/24)+DATE(1970,1,1)+(-5/24)</f>
        <v>42149.693240740737</v>
      </c>
    </row>
    <row r="2125" spans="1:20" ht="48" x14ac:dyDescent="0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>E2125/D2125*100</f>
        <v>23.163076923076922</v>
      </c>
      <c r="P2125" s="8">
        <v>69.266666670000006</v>
      </c>
      <c r="Q2125" t="str">
        <f>LEFT(N2125,(SEARCH("/",N2125,1)-1))</f>
        <v>film &amp; video</v>
      </c>
      <c r="R2125" t="str">
        <f>RIGHT(N2125, LEN(N2125) - (SEARCH("/",N2125,1)))</f>
        <v>science fiction</v>
      </c>
      <c r="S2125" s="12">
        <f>(((J2125/60)/60)/24)+DATE(1970,1,1)+(-5/24)</f>
        <v>42089.95349537037</v>
      </c>
      <c r="T2125" s="12">
        <f>(((I2125/60)/60)/24)+DATE(1970,1,1)+(-5/24)</f>
        <v>42149.95349537037</v>
      </c>
    </row>
    <row r="2126" spans="1:20" ht="48" x14ac:dyDescent="0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>E2126/D2126*100</f>
        <v>4.5600000000000005</v>
      </c>
      <c r="P2126" s="8">
        <v>69.266666670000006</v>
      </c>
      <c r="Q2126" t="str">
        <f>LEFT(N2126,(SEARCH("/",N2126,1)-1))</f>
        <v>technology</v>
      </c>
      <c r="R2126" t="str">
        <f>RIGHT(N2126, LEN(N2126) - (SEARCH("/",N2126,1)))</f>
        <v>wearables</v>
      </c>
      <c r="S2126" s="12">
        <f>(((J2126/60)/60)/24)+DATE(1970,1,1)+(-5/24)</f>
        <v>42090.622939814813</v>
      </c>
      <c r="T2126" s="12">
        <f>(((I2126/60)/60)/24)+DATE(1970,1,1)+(-5/24)</f>
        <v>42135.622939814813</v>
      </c>
    </row>
    <row r="2127" spans="1:20" ht="48" x14ac:dyDescent="0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>E2127/D2127*100</f>
        <v>30.333333333333336</v>
      </c>
      <c r="P2127" s="8">
        <v>69.266666670000006</v>
      </c>
      <c r="Q2127" t="str">
        <f>LEFT(N2127,(SEARCH("/",N2127,1)-1))</f>
        <v>theater</v>
      </c>
      <c r="R2127" t="str">
        <f>RIGHT(N2127, LEN(N2127) - (SEARCH("/",N2127,1)))</f>
        <v>musical</v>
      </c>
      <c r="S2127" s="12">
        <f>(((J2127/60)/60)/24)+DATE(1970,1,1)+(-5/24)</f>
        <v>42090.700682870367</v>
      </c>
      <c r="T2127" s="12">
        <f>(((I2127/60)/60)/24)+DATE(1970,1,1)+(-5/24)</f>
        <v>42097.700682870367</v>
      </c>
    </row>
    <row r="2128" spans="1:20" ht="32" x14ac:dyDescent="0.2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>E2128/D2128*100</f>
        <v>171.94285714285715</v>
      </c>
      <c r="P2128" s="8">
        <v>69.266666670000006</v>
      </c>
      <c r="Q2128" t="str">
        <f>LEFT(N2128,(SEARCH("/",N2128,1)-1))</f>
        <v>theater</v>
      </c>
      <c r="R2128" t="str">
        <f>RIGHT(N2128, LEN(N2128) - (SEARCH("/",N2128,1)))</f>
        <v>spaces</v>
      </c>
      <c r="S2128" s="12">
        <f>(((J2128/60)/60)/24)+DATE(1970,1,1)+(-5/24)</f>
        <v>42090.70416666667</v>
      </c>
      <c r="T2128" s="12">
        <f>(((I2128/60)/60)/24)+DATE(1970,1,1)+(-5/24)</f>
        <v>42150.70416666667</v>
      </c>
    </row>
    <row r="2129" spans="1:20" ht="32" x14ac:dyDescent="0.2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>E2129/D2129*100</f>
        <v>0</v>
      </c>
      <c r="P2129" s="8">
        <v>69.266666670000006</v>
      </c>
      <c r="Q2129" t="str">
        <f>LEFT(N2129,(SEARCH("/",N2129,1)-1))</f>
        <v>film &amp; video</v>
      </c>
      <c r="R2129" t="str">
        <f>RIGHT(N2129, LEN(N2129) - (SEARCH("/",N2129,1)))</f>
        <v>animation</v>
      </c>
      <c r="S2129" s="12">
        <f>(((J2129/60)/60)/24)+DATE(1970,1,1)+(-5/24)</f>
        <v>42091.570370370369</v>
      </c>
      <c r="T2129" s="12">
        <f>(((I2129/60)/60)/24)+DATE(1970,1,1)+(-5/24)</f>
        <v>42151.570370370369</v>
      </c>
    </row>
    <row r="2130" spans="1:20" ht="48" x14ac:dyDescent="0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>E2130/D2130*100</f>
        <v>0</v>
      </c>
      <c r="P2130" s="8">
        <v>69.266666670000006</v>
      </c>
      <c r="Q2130" t="str">
        <f>LEFT(N2130,(SEARCH("/",N2130,1)-1))</f>
        <v>publishing</v>
      </c>
      <c r="R2130" t="str">
        <f>RIGHT(N2130, LEN(N2130) - (SEARCH("/",N2130,1)))</f>
        <v>translations</v>
      </c>
      <c r="S2130" s="12">
        <f>(((J2130/60)/60)/24)+DATE(1970,1,1)+(-5/24)</f>
        <v>42092.923136574071</v>
      </c>
      <c r="T2130" s="12">
        <f>(((I2130/60)/60)/24)+DATE(1970,1,1)+(-5/24)</f>
        <v>42122.923136574071</v>
      </c>
    </row>
    <row r="2131" spans="1:20" ht="48" x14ac:dyDescent="0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>E2131/D2131*100</f>
        <v>0</v>
      </c>
      <c r="P2131" s="8">
        <v>69.266666670000006</v>
      </c>
      <c r="Q2131" t="str">
        <f>LEFT(N2131,(SEARCH("/",N2131,1)-1))</f>
        <v>food</v>
      </c>
      <c r="R2131" t="str">
        <f>RIGHT(N2131, LEN(N2131) - (SEARCH("/",N2131,1)))</f>
        <v>food trucks</v>
      </c>
      <c r="S2131" s="12">
        <f>(((J2131/60)/60)/24)+DATE(1970,1,1)+(-5/24)</f>
        <v>42092.973611111105</v>
      </c>
      <c r="T2131" s="12">
        <f>(((I2131/60)/60)/24)+DATE(1970,1,1)+(-5/24)</f>
        <v>42122.973611111105</v>
      </c>
    </row>
    <row r="2132" spans="1:20" ht="48" x14ac:dyDescent="0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>E2132/D2132*100</f>
        <v>19.25</v>
      </c>
      <c r="P2132" s="8">
        <v>69.266666670000006</v>
      </c>
      <c r="Q2132" t="str">
        <f>LEFT(N2132,(SEARCH("/",N2132,1)-1))</f>
        <v>theater</v>
      </c>
      <c r="R2132" t="str">
        <f>RIGHT(N2132, LEN(N2132) - (SEARCH("/",N2132,1)))</f>
        <v>plays</v>
      </c>
      <c r="S2132" s="12">
        <f>(((J2132/60)/60)/24)+DATE(1970,1,1)+(-5/24)</f>
        <v>42093.379930555551</v>
      </c>
      <c r="T2132" s="12">
        <f>(((I2132/60)/60)/24)+DATE(1970,1,1)+(-5/24)</f>
        <v>42123.379930555551</v>
      </c>
    </row>
    <row r="2133" spans="1:20" ht="48" x14ac:dyDescent="0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>E2133/D2133*100</f>
        <v>108.08333333333333</v>
      </c>
      <c r="P2133" s="8">
        <v>69.266666670000006</v>
      </c>
      <c r="Q2133" t="str">
        <f>LEFT(N2133,(SEARCH("/",N2133,1)-1))</f>
        <v>film &amp; video</v>
      </c>
      <c r="R2133" t="str">
        <f>RIGHT(N2133, LEN(N2133) - (SEARCH("/",N2133,1)))</f>
        <v>documentary</v>
      </c>
      <c r="S2133" s="12">
        <f>(((J2133/60)/60)/24)+DATE(1970,1,1)+(-5/24)</f>
        <v>42093.551712962959</v>
      </c>
      <c r="T2133" s="12">
        <f>(((I2133/60)/60)/24)+DATE(1970,1,1)+(-5/24)</f>
        <v>42123.551712962959</v>
      </c>
    </row>
    <row r="2134" spans="1:20" ht="48" x14ac:dyDescent="0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>E2134/D2134*100</f>
        <v>130</v>
      </c>
      <c r="P2134" s="8">
        <v>69.266666670000006</v>
      </c>
      <c r="Q2134" t="str">
        <f>LEFT(N2134,(SEARCH("/",N2134,1)-1))</f>
        <v>theater</v>
      </c>
      <c r="R2134" t="str">
        <f>RIGHT(N2134, LEN(N2134) - (SEARCH("/",N2134,1)))</f>
        <v>plays</v>
      </c>
      <c r="S2134" s="12">
        <f>(((J2134/60)/60)/24)+DATE(1970,1,1)+(-5/24)</f>
        <v>42093.578506944446</v>
      </c>
      <c r="T2134" s="12">
        <f>(((I2134/60)/60)/24)+DATE(1970,1,1)+(-5/24)</f>
        <v>42120.061111111114</v>
      </c>
    </row>
    <row r="2135" spans="1:20" ht="32" x14ac:dyDescent="0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>E2135/D2135*100</f>
        <v>108.88</v>
      </c>
      <c r="P2135" s="8">
        <v>69.266666670000006</v>
      </c>
      <c r="Q2135" t="str">
        <f>LEFT(N2135,(SEARCH("/",N2135,1)-1))</f>
        <v>music</v>
      </c>
      <c r="R2135" t="str">
        <f>RIGHT(N2135, LEN(N2135) - (SEARCH("/",N2135,1)))</f>
        <v>classical music</v>
      </c>
      <c r="S2135" s="12">
        <f>(((J2135/60)/60)/24)+DATE(1970,1,1)+(-5/24)</f>
        <v>42093.651689814818</v>
      </c>
      <c r="T2135" s="12">
        <f>(((I2135/60)/60)/24)+DATE(1970,1,1)+(-5/24)</f>
        <v>42125.374305555553</v>
      </c>
    </row>
    <row r="2136" spans="1:20" ht="48" x14ac:dyDescent="0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>E2136/D2136*100</f>
        <v>100</v>
      </c>
      <c r="P2136" s="8">
        <v>69.266666670000006</v>
      </c>
      <c r="Q2136" t="str">
        <f>LEFT(N2136,(SEARCH("/",N2136,1)-1))</f>
        <v>music</v>
      </c>
      <c r="R2136" t="str">
        <f>RIGHT(N2136, LEN(N2136) - (SEARCH("/",N2136,1)))</f>
        <v>rock</v>
      </c>
      <c r="S2136" s="12">
        <f>(((J2136/60)/60)/24)+DATE(1970,1,1)+(-5/24)</f>
        <v>42093.71371527778</v>
      </c>
      <c r="T2136" s="12">
        <f>(((I2136/60)/60)/24)+DATE(1970,1,1)+(-5/24)</f>
        <v>42127.959027777775</v>
      </c>
    </row>
    <row r="2137" spans="1:20" ht="32" x14ac:dyDescent="0.2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>E2137/D2137*100</f>
        <v>0.5714285714285714</v>
      </c>
      <c r="P2137" s="8">
        <v>69.266666670000006</v>
      </c>
      <c r="Q2137" t="str">
        <f>LEFT(N2137,(SEARCH("/",N2137,1)-1))</f>
        <v>technology</v>
      </c>
      <c r="R2137" t="str">
        <f>RIGHT(N2137, LEN(N2137) - (SEARCH("/",N2137,1)))</f>
        <v>web</v>
      </c>
      <c r="S2137" s="12">
        <f>(((J2137/60)/60)/24)+DATE(1970,1,1)+(-5/24)</f>
        <v>42093.892812500002</v>
      </c>
      <c r="T2137" s="12">
        <f>(((I2137/60)/60)/24)+DATE(1970,1,1)+(-5/24)</f>
        <v>42123.892812500002</v>
      </c>
    </row>
    <row r="2138" spans="1:20" ht="48" x14ac:dyDescent="0.2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>E2138/D2138*100</f>
        <v>120.88000000000001</v>
      </c>
      <c r="P2138" s="8">
        <v>69.266666670000006</v>
      </c>
      <c r="Q2138" t="str">
        <f>LEFT(N2138,(SEARCH("/",N2138,1)-1))</f>
        <v>music</v>
      </c>
      <c r="R2138" t="str">
        <f>RIGHT(N2138, LEN(N2138) - (SEARCH("/",N2138,1)))</f>
        <v>rock</v>
      </c>
      <c r="S2138" s="12">
        <f>(((J2138/60)/60)/24)+DATE(1970,1,1)+(-5/24)</f>
        <v>42094.028148148143</v>
      </c>
      <c r="T2138" s="12">
        <f>(((I2138/60)/60)/24)+DATE(1970,1,1)+(-5/24)</f>
        <v>42115.028148148143</v>
      </c>
    </row>
    <row r="2139" spans="1:20" ht="48" x14ac:dyDescent="0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>E2139/D2139*100</f>
        <v>0.47222222222222221</v>
      </c>
      <c r="P2139" s="8">
        <v>69.266666670000006</v>
      </c>
      <c r="Q2139" t="str">
        <f>LEFT(N2139,(SEARCH("/",N2139,1)-1))</f>
        <v>games</v>
      </c>
      <c r="R2139" t="str">
        <f>RIGHT(N2139, LEN(N2139) - (SEARCH("/",N2139,1)))</f>
        <v>mobile games</v>
      </c>
      <c r="S2139" s="12">
        <f>(((J2139/60)/60)/24)+DATE(1970,1,1)+(-5/24)</f>
        <v>42094.458923611113</v>
      </c>
      <c r="T2139" s="12">
        <f>(((I2139/60)/60)/24)+DATE(1970,1,1)+(-5/24)</f>
        <v>42124.458923611113</v>
      </c>
    </row>
    <row r="2140" spans="1:20" ht="32" x14ac:dyDescent="0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>E2140/D2140*100</f>
        <v>35.338000000000001</v>
      </c>
      <c r="P2140" s="8">
        <v>69.266666670000006</v>
      </c>
      <c r="Q2140" t="str">
        <f>LEFT(N2140,(SEARCH("/",N2140,1)-1))</f>
        <v>technology</v>
      </c>
      <c r="R2140" t="str">
        <f>RIGHT(N2140, LEN(N2140) - (SEARCH("/",N2140,1)))</f>
        <v>wearables</v>
      </c>
      <c r="S2140" s="12">
        <f>(((J2140/60)/60)/24)+DATE(1970,1,1)+(-5/24)</f>
        <v>42094.599849537037</v>
      </c>
      <c r="T2140" s="12">
        <f>(((I2140/60)/60)/24)+DATE(1970,1,1)+(-5/24)</f>
        <v>42124.599849537037</v>
      </c>
    </row>
    <row r="2141" spans="1:20" ht="16" x14ac:dyDescent="0.2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>E2141/D2141*100</f>
        <v>0.03</v>
      </c>
      <c r="P2141" s="8">
        <v>69.266666670000006</v>
      </c>
      <c r="Q2141" t="str">
        <f>LEFT(N2141,(SEARCH("/",N2141,1)-1))</f>
        <v>theater</v>
      </c>
      <c r="R2141" t="str">
        <f>RIGHT(N2141, LEN(N2141) - (SEARCH("/",N2141,1)))</f>
        <v>plays</v>
      </c>
      <c r="S2141" s="12">
        <f>(((J2141/60)/60)/24)+DATE(1970,1,1)+(-5/24)</f>
        <v>42095.020833333336</v>
      </c>
      <c r="T2141" s="12">
        <f>(((I2141/60)/60)/24)+DATE(1970,1,1)+(-5/24)</f>
        <v>42109.00277777778</v>
      </c>
    </row>
    <row r="2142" spans="1:20" ht="32" x14ac:dyDescent="0.2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>E2142/D2142*100</f>
        <v>104.44</v>
      </c>
      <c r="P2142" s="8">
        <v>69.266666670000006</v>
      </c>
      <c r="Q2142" t="str">
        <f>LEFT(N2142,(SEARCH("/",N2142,1)-1))</f>
        <v>technology</v>
      </c>
      <c r="R2142" t="str">
        <f>RIGHT(N2142, LEN(N2142) - (SEARCH("/",N2142,1)))</f>
        <v>hardware</v>
      </c>
      <c r="S2142" s="12">
        <f>(((J2142/60)/60)/24)+DATE(1970,1,1)+(-5/24)</f>
        <v>42095.032372685186</v>
      </c>
      <c r="T2142" s="12">
        <f>(((I2142/60)/60)/24)+DATE(1970,1,1)+(-5/24)</f>
        <v>42125.032372685186</v>
      </c>
    </row>
    <row r="2143" spans="1:20" ht="48" x14ac:dyDescent="0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>E2143/D2143*100</f>
        <v>3.4125000000000001</v>
      </c>
      <c r="P2143" s="8">
        <v>69.266666670000006</v>
      </c>
      <c r="Q2143" t="str">
        <f>LEFT(N2143,(SEARCH("/",N2143,1)-1))</f>
        <v>theater</v>
      </c>
      <c r="R2143" t="str">
        <f>RIGHT(N2143, LEN(N2143) - (SEARCH("/",N2143,1)))</f>
        <v>musical</v>
      </c>
      <c r="S2143" s="12">
        <f>(((J2143/60)/60)/24)+DATE(1970,1,1)+(-5/24)</f>
        <v>42095.166342592587</v>
      </c>
      <c r="T2143" s="12">
        <f>(((I2143/60)/60)/24)+DATE(1970,1,1)+(-5/24)</f>
        <v>42125.166342592587</v>
      </c>
    </row>
    <row r="2144" spans="1:20" ht="48" x14ac:dyDescent="0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>E2144/D2144*100</f>
        <v>7.8680000000000003</v>
      </c>
      <c r="P2144" s="8">
        <v>69.266666670000006</v>
      </c>
      <c r="Q2144" t="str">
        <f>LEFT(N2144,(SEARCH("/",N2144,1)-1))</f>
        <v>music</v>
      </c>
      <c r="R2144" t="str">
        <f>RIGHT(N2144, LEN(N2144) - (SEARCH("/",N2144,1)))</f>
        <v>faith</v>
      </c>
      <c r="S2144" s="12">
        <f>(((J2144/60)/60)/24)+DATE(1970,1,1)+(-5/24)</f>
        <v>42095.710196759253</v>
      </c>
      <c r="T2144" s="12">
        <f>(((I2144/60)/60)/24)+DATE(1970,1,1)+(-5/24)</f>
        <v>42125.710196759253</v>
      </c>
    </row>
    <row r="2145" spans="1:20" ht="48" x14ac:dyDescent="0.2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>E2145/D2145*100</f>
        <v>0</v>
      </c>
      <c r="P2145" s="8">
        <v>69.266666670000006</v>
      </c>
      <c r="Q2145" t="str">
        <f>LEFT(N2145,(SEARCH("/",N2145,1)-1))</f>
        <v>film &amp; video</v>
      </c>
      <c r="R2145" t="str">
        <f>RIGHT(N2145, LEN(N2145) - (SEARCH("/",N2145,1)))</f>
        <v>science fiction</v>
      </c>
      <c r="S2145" s="12">
        <f>(((J2145/60)/60)/24)+DATE(1970,1,1)+(-5/24)</f>
        <v>42096.201782407406</v>
      </c>
      <c r="T2145" s="12">
        <f>(((I2145/60)/60)/24)+DATE(1970,1,1)+(-5/24)</f>
        <v>42140.219444444439</v>
      </c>
    </row>
    <row r="2146" spans="1:20" ht="48" x14ac:dyDescent="0.2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>E2146/D2146*100</f>
        <v>0</v>
      </c>
      <c r="P2146" s="8">
        <v>69.266666670000006</v>
      </c>
      <c r="Q2146" t="str">
        <f>LEFT(N2146,(SEARCH("/",N2146,1)-1))</f>
        <v>theater</v>
      </c>
      <c r="R2146" t="str">
        <f>RIGHT(N2146, LEN(N2146) - (SEARCH("/",N2146,1)))</f>
        <v>plays</v>
      </c>
      <c r="S2146" s="12">
        <f>(((J2146/60)/60)/24)+DATE(1970,1,1)+(-5/24)</f>
        <v>42096.336215277777</v>
      </c>
      <c r="T2146" s="12">
        <f>(((I2146/60)/60)/24)+DATE(1970,1,1)+(-5/24)</f>
        <v>42126.336215277777</v>
      </c>
    </row>
    <row r="2147" spans="1:20" ht="48" x14ac:dyDescent="0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>E2147/D2147*100</f>
        <v>126.02</v>
      </c>
      <c r="P2147" s="8">
        <v>69.266666670000006</v>
      </c>
      <c r="Q2147" t="str">
        <f>LEFT(N2147,(SEARCH("/",N2147,1)-1))</f>
        <v>music</v>
      </c>
      <c r="R2147" t="str">
        <f>RIGHT(N2147, LEN(N2147) - (SEARCH("/",N2147,1)))</f>
        <v>rock</v>
      </c>
      <c r="S2147" s="12">
        <f>(((J2147/60)/60)/24)+DATE(1970,1,1)+(-5/24)</f>
        <v>42096.424872685187</v>
      </c>
      <c r="T2147" s="12">
        <f>(((I2147/60)/60)/24)+DATE(1970,1,1)+(-5/24)</f>
        <v>42126.424872685187</v>
      </c>
    </row>
    <row r="2148" spans="1:20" ht="32" x14ac:dyDescent="0.2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>E2148/D2148*100</f>
        <v>0</v>
      </c>
      <c r="P2148" s="8">
        <v>69.266666670000006</v>
      </c>
      <c r="Q2148" t="str">
        <f>LEFT(N2148,(SEARCH("/",N2148,1)-1))</f>
        <v>film &amp; video</v>
      </c>
      <c r="R2148" t="str">
        <f>RIGHT(N2148, LEN(N2148) - (SEARCH("/",N2148,1)))</f>
        <v>drama</v>
      </c>
      <c r="S2148" s="12">
        <f>(((J2148/60)/60)/24)+DATE(1970,1,1)+(-5/24)</f>
        <v>42096.478067129625</v>
      </c>
      <c r="T2148" s="12">
        <f>(((I2148/60)/60)/24)+DATE(1970,1,1)+(-5/24)</f>
        <v>42156.478067129625</v>
      </c>
    </row>
    <row r="2149" spans="1:20" ht="48" x14ac:dyDescent="0.2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>E2149/D2149*100</f>
        <v>3.3333333333333333E-2</v>
      </c>
      <c r="P2149" s="8">
        <v>69.266666670000006</v>
      </c>
      <c r="Q2149" t="str">
        <f>LEFT(N2149,(SEARCH("/",N2149,1)-1))</f>
        <v>film &amp; video</v>
      </c>
      <c r="R2149" t="str">
        <f>RIGHT(N2149, LEN(N2149) - (SEARCH("/",N2149,1)))</f>
        <v>science fiction</v>
      </c>
      <c r="S2149" s="12">
        <f>(((J2149/60)/60)/24)+DATE(1970,1,1)+(-5/24)</f>
        <v>42096.496643518512</v>
      </c>
      <c r="T2149" s="12">
        <f>(((I2149/60)/60)/24)+DATE(1970,1,1)+(-5/24)</f>
        <v>42112.219444444439</v>
      </c>
    </row>
    <row r="2150" spans="1:20" ht="48" x14ac:dyDescent="0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>E2150/D2150*100</f>
        <v>0.6875</v>
      </c>
      <c r="P2150" s="8">
        <v>69.266666670000006</v>
      </c>
      <c r="Q2150" t="str">
        <f>LEFT(N2150,(SEARCH("/",N2150,1)-1))</f>
        <v>technology</v>
      </c>
      <c r="R2150" t="str">
        <f>RIGHT(N2150, LEN(N2150) - (SEARCH("/",N2150,1)))</f>
        <v>web</v>
      </c>
      <c r="S2150" s="12">
        <f>(((J2150/60)/60)/24)+DATE(1970,1,1)+(-5/24)</f>
        <v>42096.709907407399</v>
      </c>
      <c r="T2150" s="12">
        <f>(((I2150/60)/60)/24)+DATE(1970,1,1)+(-5/24)</f>
        <v>42126.709907407399</v>
      </c>
    </row>
    <row r="2151" spans="1:20" ht="48" x14ac:dyDescent="0.2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>E2151/D2151*100</f>
        <v>4.8000000000000004E-3</v>
      </c>
      <c r="P2151" s="8">
        <v>69.266666670000006</v>
      </c>
      <c r="Q2151" t="str">
        <f>LEFT(N2151,(SEARCH("/",N2151,1)-1))</f>
        <v>theater</v>
      </c>
      <c r="R2151" t="str">
        <f>RIGHT(N2151, LEN(N2151) - (SEARCH("/",N2151,1)))</f>
        <v>spaces</v>
      </c>
      <c r="S2151" s="12">
        <f>(((J2151/60)/60)/24)+DATE(1970,1,1)+(-5/24)</f>
        <v>42097.440891203696</v>
      </c>
      <c r="T2151" s="12">
        <f>(((I2151/60)/60)/24)+DATE(1970,1,1)+(-5/24)</f>
        <v>42157.440891203696</v>
      </c>
    </row>
    <row r="2152" spans="1:20" ht="48" x14ac:dyDescent="0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>E2152/D2152*100</f>
        <v>59.774999999999999</v>
      </c>
      <c r="P2152" s="8">
        <v>69.266666670000006</v>
      </c>
      <c r="Q2152" t="str">
        <f>LEFT(N2152,(SEARCH("/",N2152,1)-1))</f>
        <v>theater</v>
      </c>
      <c r="R2152" t="str">
        <f>RIGHT(N2152, LEN(N2152) - (SEARCH("/",N2152,1)))</f>
        <v>spaces</v>
      </c>
      <c r="S2152" s="12">
        <f>(((J2152/60)/60)/24)+DATE(1970,1,1)+(-5/24)</f>
        <v>42097.524085648147</v>
      </c>
      <c r="T2152" s="12">
        <f>(((I2152/60)/60)/24)+DATE(1970,1,1)+(-5/24)</f>
        <v>42115.040972222218</v>
      </c>
    </row>
    <row r="2153" spans="1:20" ht="48" x14ac:dyDescent="0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>E2153/D2153*100</f>
        <v>118.5</v>
      </c>
      <c r="P2153" s="8">
        <v>69.266666670000006</v>
      </c>
      <c r="Q2153" t="str">
        <f>LEFT(N2153,(SEARCH("/",N2153,1)-1))</f>
        <v>film &amp; video</v>
      </c>
      <c r="R2153" t="str">
        <f>RIGHT(N2153, LEN(N2153) - (SEARCH("/",N2153,1)))</f>
        <v>television</v>
      </c>
      <c r="S2153" s="12">
        <f>(((J2153/60)/60)/24)+DATE(1970,1,1)+(-5/24)</f>
        <v>42097.570613425924</v>
      </c>
      <c r="T2153" s="12">
        <f>(((I2153/60)/60)/24)+DATE(1970,1,1)+(-5/24)</f>
        <v>42124.430555555555</v>
      </c>
    </row>
    <row r="2154" spans="1:20" ht="48" x14ac:dyDescent="0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>E2154/D2154*100</f>
        <v>162.5</v>
      </c>
      <c r="P2154" s="8">
        <v>69.266666670000006</v>
      </c>
      <c r="Q2154" t="str">
        <f>LEFT(N2154,(SEARCH("/",N2154,1)-1))</f>
        <v>theater</v>
      </c>
      <c r="R2154" t="str">
        <f>RIGHT(N2154, LEN(N2154) - (SEARCH("/",N2154,1)))</f>
        <v>plays</v>
      </c>
      <c r="S2154" s="12">
        <f>(((J2154/60)/60)/24)+DATE(1970,1,1)+(-5/24)</f>
        <v>42097.578159722216</v>
      </c>
      <c r="T2154" s="12">
        <f>(((I2154/60)/60)/24)+DATE(1970,1,1)+(-5/24)</f>
        <v>42127.743750000001</v>
      </c>
    </row>
    <row r="2155" spans="1:20" ht="48" x14ac:dyDescent="0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>E2155/D2155*100</f>
        <v>100</v>
      </c>
      <c r="P2155" s="8">
        <v>69.266666670000006</v>
      </c>
      <c r="Q2155" t="str">
        <f>LEFT(N2155,(SEARCH("/",N2155,1)-1))</f>
        <v>theater</v>
      </c>
      <c r="R2155" t="str">
        <f>RIGHT(N2155, LEN(N2155) - (SEARCH("/",N2155,1)))</f>
        <v>musical</v>
      </c>
      <c r="S2155" s="12">
        <f>(((J2155/60)/60)/24)+DATE(1970,1,1)+(-5/24)</f>
        <v>42097.665821759256</v>
      </c>
      <c r="T2155" s="12">
        <f>(((I2155/60)/60)/24)+DATE(1970,1,1)+(-5/24)</f>
        <v>42142.665821759256</v>
      </c>
    </row>
    <row r="2156" spans="1:20" ht="32" x14ac:dyDescent="0.2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>E2156/D2156*100</f>
        <v>180</v>
      </c>
      <c r="P2156" s="8">
        <v>69.266666670000006</v>
      </c>
      <c r="Q2156" t="str">
        <f>LEFT(N2156,(SEARCH("/",N2156,1)-1))</f>
        <v>theater</v>
      </c>
      <c r="R2156" t="str">
        <f>RIGHT(N2156, LEN(N2156) - (SEARCH("/",N2156,1)))</f>
        <v>spaces</v>
      </c>
      <c r="S2156" s="12">
        <f>(((J2156/60)/60)/24)+DATE(1970,1,1)+(-5/24)</f>
        <v>42098.007905092592</v>
      </c>
      <c r="T2156" s="12">
        <f>(((I2156/60)/60)/24)+DATE(1970,1,1)+(-5/24)</f>
        <v>42119.007905092592</v>
      </c>
    </row>
    <row r="2157" spans="1:20" ht="32" x14ac:dyDescent="0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>E2157/D2157*100</f>
        <v>166.5</v>
      </c>
      <c r="P2157" s="8">
        <v>69.266666670000006</v>
      </c>
      <c r="Q2157" t="str">
        <f>LEFT(N2157,(SEARCH("/",N2157,1)-1))</f>
        <v>film &amp; video</v>
      </c>
      <c r="R2157" t="str">
        <f>RIGHT(N2157, LEN(N2157) - (SEARCH("/",N2157,1)))</f>
        <v>television</v>
      </c>
      <c r="S2157" s="12">
        <f>(((J2157/60)/60)/24)+DATE(1970,1,1)+(-5/24)</f>
        <v>42098.083495370367</v>
      </c>
      <c r="T2157" s="12">
        <f>(((I2157/60)/60)/24)+DATE(1970,1,1)+(-5/24)</f>
        <v>42121.791666666664</v>
      </c>
    </row>
    <row r="2158" spans="1:20" ht="48" x14ac:dyDescent="0.2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>E2158/D2158*100</f>
        <v>0</v>
      </c>
      <c r="P2158" s="8">
        <v>69.266666670000006</v>
      </c>
      <c r="Q2158" t="str">
        <f>LEFT(N2158,(SEARCH("/",N2158,1)-1))</f>
        <v>film &amp; video</v>
      </c>
      <c r="R2158" t="str">
        <f>RIGHT(N2158, LEN(N2158) - (SEARCH("/",N2158,1)))</f>
        <v>animation</v>
      </c>
      <c r="S2158" s="12">
        <f>(((J2158/60)/60)/24)+DATE(1970,1,1)+(-5/24)</f>
        <v>42099.877812500003</v>
      </c>
      <c r="T2158" s="12">
        <f>(((I2158/60)/60)/24)+DATE(1970,1,1)+(-5/24)</f>
        <v>42129.877812500003</v>
      </c>
    </row>
    <row r="2159" spans="1:20" ht="32" x14ac:dyDescent="0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>E2159/D2159*100</f>
        <v>105.80799999999999</v>
      </c>
      <c r="P2159" s="8">
        <v>69.266666670000006</v>
      </c>
      <c r="Q2159" t="str">
        <f>LEFT(N2159,(SEARCH("/",N2159,1)-1))</f>
        <v>technology</v>
      </c>
      <c r="R2159" t="str">
        <f>RIGHT(N2159, LEN(N2159) - (SEARCH("/",N2159,1)))</f>
        <v>wearables</v>
      </c>
      <c r="S2159" s="12">
        <f>(((J2159/60)/60)/24)+DATE(1970,1,1)+(-5/24)</f>
        <v>42100.43373842592</v>
      </c>
      <c r="T2159" s="12">
        <f>(((I2159/60)/60)/24)+DATE(1970,1,1)+(-5/24)</f>
        <v>42155.43373842592</v>
      </c>
    </row>
    <row r="2160" spans="1:20" ht="48" x14ac:dyDescent="0.2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>E2160/D2160*100</f>
        <v>11.57920670115792</v>
      </c>
      <c r="P2160" s="8">
        <v>69.266666670000006</v>
      </c>
      <c r="Q2160" t="str">
        <f>LEFT(N2160,(SEARCH("/",N2160,1)-1))</f>
        <v>theater</v>
      </c>
      <c r="R2160" t="str">
        <f>RIGHT(N2160, LEN(N2160) - (SEARCH("/",N2160,1)))</f>
        <v>spaces</v>
      </c>
      <c r="S2160" s="12">
        <f>(((J2160/60)/60)/24)+DATE(1970,1,1)+(-5/24)</f>
        <v>42100.515405092585</v>
      </c>
      <c r="T2160" s="12">
        <f>(((I2160/60)/60)/24)+DATE(1970,1,1)+(-5/24)</f>
        <v>42129.574999999997</v>
      </c>
    </row>
    <row r="2161" spans="1:20" ht="48" x14ac:dyDescent="0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>E2161/D2161*100</f>
        <v>0.85129023676509719</v>
      </c>
      <c r="P2161" s="8">
        <v>69.266666670000006</v>
      </c>
      <c r="Q2161" t="str">
        <f>LEFT(N2161,(SEARCH("/",N2161,1)-1))</f>
        <v>publishing</v>
      </c>
      <c r="R2161" t="str">
        <f>RIGHT(N2161, LEN(N2161) - (SEARCH("/",N2161,1)))</f>
        <v>fiction</v>
      </c>
      <c r="S2161" s="12">
        <f>(((J2161/60)/60)/24)+DATE(1970,1,1)+(-5/24)</f>
        <v>42100.527604166658</v>
      </c>
      <c r="T2161" s="12">
        <f>(((I2161/60)/60)/24)+DATE(1970,1,1)+(-5/24)</f>
        <v>42134.750694444439</v>
      </c>
    </row>
    <row r="2162" spans="1:20" ht="48" x14ac:dyDescent="0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>E2162/D2162*100</f>
        <v>104.2</v>
      </c>
      <c r="P2162" s="8">
        <v>69.266666670000006</v>
      </c>
      <c r="Q2162" t="str">
        <f>LEFT(N2162,(SEARCH("/",N2162,1)-1))</f>
        <v>theater</v>
      </c>
      <c r="R2162" t="str">
        <f>RIGHT(N2162, LEN(N2162) - (SEARCH("/",N2162,1)))</f>
        <v>plays</v>
      </c>
      <c r="S2162" s="12">
        <f>(((J2162/60)/60)/24)+DATE(1970,1,1)+(-5/24)</f>
        <v>42100.719525462955</v>
      </c>
      <c r="T2162" s="12">
        <f>(((I2162/60)/60)/24)+DATE(1970,1,1)+(-5/24)</f>
        <v>42126.666666666664</v>
      </c>
    </row>
    <row r="2163" spans="1:20" ht="32" x14ac:dyDescent="0.2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>E2163/D2163*100</f>
        <v>119.16666666666667</v>
      </c>
      <c r="P2163" s="8">
        <v>69.266666670000006</v>
      </c>
      <c r="Q2163" t="str">
        <f>LEFT(N2163,(SEARCH("/",N2163,1)-1))</f>
        <v>theater</v>
      </c>
      <c r="R2163" t="str">
        <f>RIGHT(N2163, LEN(N2163) - (SEARCH("/",N2163,1)))</f>
        <v>plays</v>
      </c>
      <c r="S2163" s="12">
        <f>(((J2163/60)/60)/24)+DATE(1970,1,1)+(-5/24)</f>
        <v>42101.215208333328</v>
      </c>
      <c r="T2163" s="12">
        <f>(((I2163/60)/60)/24)+DATE(1970,1,1)+(-5/24)</f>
        <v>42131.215208333328</v>
      </c>
    </row>
    <row r="2164" spans="1:20" ht="48" x14ac:dyDescent="0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>E2164/D2164*100</f>
        <v>100.92000000000002</v>
      </c>
      <c r="P2164" s="8">
        <v>69.266666670000006</v>
      </c>
      <c r="Q2164" t="str">
        <f>LEFT(N2164,(SEARCH("/",N2164,1)-1))</f>
        <v>theater</v>
      </c>
      <c r="R2164" t="str">
        <f>RIGHT(N2164, LEN(N2164) - (SEARCH("/",N2164,1)))</f>
        <v>musical</v>
      </c>
      <c r="S2164" s="12">
        <f>(((J2164/60)/60)/24)+DATE(1970,1,1)+(-5/24)</f>
        <v>42101.375740740739</v>
      </c>
      <c r="T2164" s="12">
        <f>(((I2164/60)/60)/24)+DATE(1970,1,1)+(-5/24)</f>
        <v>42131.375740740739</v>
      </c>
    </row>
    <row r="2165" spans="1:20" ht="48" x14ac:dyDescent="0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>E2165/D2165*100</f>
        <v>0</v>
      </c>
      <c r="P2165" s="8">
        <v>69.266666670000006</v>
      </c>
      <c r="Q2165" t="str">
        <f>LEFT(N2165,(SEARCH("/",N2165,1)-1))</f>
        <v>technology</v>
      </c>
      <c r="R2165" t="str">
        <f>RIGHT(N2165, LEN(N2165) - (SEARCH("/",N2165,1)))</f>
        <v>web</v>
      </c>
      <c r="S2165" s="12">
        <f>(((J2165/60)/60)/24)+DATE(1970,1,1)+(-5/24)</f>
        <v>42101.425370370365</v>
      </c>
      <c r="T2165" s="12">
        <f>(((I2165/60)/60)/24)+DATE(1970,1,1)+(-5/24)</f>
        <v>42161.425370370365</v>
      </c>
    </row>
    <row r="2166" spans="1:20" ht="48" x14ac:dyDescent="0.2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>E2166/D2166*100</f>
        <v>101.19</v>
      </c>
      <c r="P2166" s="8">
        <v>69.266666670000006</v>
      </c>
      <c r="Q2166" t="str">
        <f>LEFT(N2166,(SEARCH("/",N2166,1)-1))</f>
        <v>film &amp; video</v>
      </c>
      <c r="R2166" t="str">
        <f>RIGHT(N2166, LEN(N2166) - (SEARCH("/",N2166,1)))</f>
        <v>documentary</v>
      </c>
      <c r="S2166" s="12">
        <f>(((J2166/60)/60)/24)+DATE(1970,1,1)+(-5/24)</f>
        <v>42101.474039351851</v>
      </c>
      <c r="T2166" s="12">
        <f>(((I2166/60)/60)/24)+DATE(1970,1,1)+(-5/24)</f>
        <v>42139.583333333336</v>
      </c>
    </row>
    <row r="2167" spans="1:20" ht="48" x14ac:dyDescent="0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>E2167/D2167*100</f>
        <v>102.76470588235294</v>
      </c>
      <c r="P2167" s="8">
        <v>69.266666670000006</v>
      </c>
      <c r="Q2167" t="str">
        <f>LEFT(N2167,(SEARCH("/",N2167,1)-1))</f>
        <v>film &amp; video</v>
      </c>
      <c r="R2167" t="str">
        <f>RIGHT(N2167, LEN(N2167) - (SEARCH("/",N2167,1)))</f>
        <v>documentary</v>
      </c>
      <c r="S2167" s="12">
        <f>(((J2167/60)/60)/24)+DATE(1970,1,1)+(-5/24)</f>
        <v>42101.529108796291</v>
      </c>
      <c r="T2167" s="12">
        <f>(((I2167/60)/60)/24)+DATE(1970,1,1)+(-5/24)</f>
        <v>42132.708333333336</v>
      </c>
    </row>
    <row r="2168" spans="1:20" ht="48" x14ac:dyDescent="0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>E2168/D2168*100</f>
        <v>107.08672667523933</v>
      </c>
      <c r="P2168" s="8">
        <v>69.266666670000006</v>
      </c>
      <c r="Q2168" t="str">
        <f>LEFT(N2168,(SEARCH("/",N2168,1)-1))</f>
        <v>music</v>
      </c>
      <c r="R2168" t="str">
        <f>RIGHT(N2168, LEN(N2168) - (SEARCH("/",N2168,1)))</f>
        <v>rock</v>
      </c>
      <c r="S2168" s="12">
        <f>(((J2168/60)/60)/24)+DATE(1970,1,1)+(-5/24)</f>
        <v>42101.550254629627</v>
      </c>
      <c r="T2168" s="12">
        <f>(((I2168/60)/60)/24)+DATE(1970,1,1)+(-5/24)</f>
        <v>42131.550254629627</v>
      </c>
    </row>
    <row r="2169" spans="1:20" ht="48" x14ac:dyDescent="0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>E2169/D2169*100</f>
        <v>100.49999999999999</v>
      </c>
      <c r="P2169" s="8">
        <v>69.266666670000006</v>
      </c>
      <c r="Q2169" t="str">
        <f>LEFT(N2169,(SEARCH("/",N2169,1)-1))</f>
        <v>theater</v>
      </c>
      <c r="R2169" t="str">
        <f>RIGHT(N2169, LEN(N2169) - (SEARCH("/",N2169,1)))</f>
        <v>plays</v>
      </c>
      <c r="S2169" s="12">
        <f>(((J2169/60)/60)/24)+DATE(1970,1,1)+(-5/24)</f>
        <v>42101.620486111111</v>
      </c>
      <c r="T2169" s="12">
        <f>(((I2169/60)/60)/24)+DATE(1970,1,1)+(-5/24)</f>
        <v>42123.749999999993</v>
      </c>
    </row>
    <row r="2170" spans="1:20" ht="48" x14ac:dyDescent="0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>E2170/D2170*100</f>
        <v>2.2222222222222223E-2</v>
      </c>
      <c r="P2170" s="8">
        <v>69.266666670000006</v>
      </c>
      <c r="Q2170" t="str">
        <f>LEFT(N2170,(SEARCH("/",N2170,1)-1))</f>
        <v>music</v>
      </c>
      <c r="R2170" t="str">
        <f>RIGHT(N2170, LEN(N2170) - (SEARCH("/",N2170,1)))</f>
        <v>faith</v>
      </c>
      <c r="S2170" s="12">
        <f>(((J2170/60)/60)/24)+DATE(1970,1,1)+(-5/24)</f>
        <v>42101.828194444439</v>
      </c>
      <c r="T2170" s="12">
        <f>(((I2170/60)/60)/24)+DATE(1970,1,1)+(-5/24)</f>
        <v>42131.828194444439</v>
      </c>
    </row>
    <row r="2171" spans="1:20" ht="32" x14ac:dyDescent="0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>E2171/D2171*100</f>
        <v>125.52941176470588</v>
      </c>
      <c r="P2171" s="8">
        <v>69.266666670000006</v>
      </c>
      <c r="Q2171" t="str">
        <f>LEFT(N2171,(SEARCH("/",N2171,1)-1))</f>
        <v>publishing</v>
      </c>
      <c r="R2171" t="str">
        <f>RIGHT(N2171, LEN(N2171) - (SEARCH("/",N2171,1)))</f>
        <v>nonfiction</v>
      </c>
      <c r="S2171" s="12">
        <f>(((J2171/60)/60)/24)+DATE(1970,1,1)+(-5/24)</f>
        <v>42101.956249999996</v>
      </c>
      <c r="T2171" s="12">
        <f>(((I2171/60)/60)/24)+DATE(1970,1,1)+(-5/24)</f>
        <v>42132.999999999993</v>
      </c>
    </row>
    <row r="2172" spans="1:20" ht="48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>E2172/D2172*100</f>
        <v>0.2</v>
      </c>
      <c r="P2172" s="8">
        <v>69.266666670000006</v>
      </c>
      <c r="Q2172" t="str">
        <f>LEFT(N2172,(SEARCH("/",N2172,1)-1))</f>
        <v>technology</v>
      </c>
      <c r="R2172" t="str">
        <f>RIGHT(N2172, LEN(N2172) - (SEARCH("/",N2172,1)))</f>
        <v>web</v>
      </c>
      <c r="S2172" s="12">
        <f>(((J2172/60)/60)/24)+DATE(1970,1,1)+(-5/24)</f>
        <v>42102.442233796297</v>
      </c>
      <c r="T2172" s="12">
        <f>(((I2172/60)/60)/24)+DATE(1970,1,1)+(-5/24)</f>
        <v>42148.416666666664</v>
      </c>
    </row>
    <row r="2173" spans="1:20" ht="48" x14ac:dyDescent="0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>E2173/D2173*100</f>
        <v>136.16666666666666</v>
      </c>
      <c r="P2173" s="8">
        <v>69.266666670000006</v>
      </c>
      <c r="Q2173" t="str">
        <f>LEFT(N2173,(SEARCH("/",N2173,1)-1))</f>
        <v>theater</v>
      </c>
      <c r="R2173" t="str">
        <f>RIGHT(N2173, LEN(N2173) - (SEARCH("/",N2173,1)))</f>
        <v>plays</v>
      </c>
      <c r="S2173" s="12">
        <f>(((J2173/60)/60)/24)+DATE(1970,1,1)+(-5/24)</f>
        <v>42102.535439814812</v>
      </c>
      <c r="T2173" s="12">
        <f>(((I2173/60)/60)/24)+DATE(1970,1,1)+(-5/24)</f>
        <v>42123.535439814812</v>
      </c>
    </row>
    <row r="2174" spans="1:20" ht="48" x14ac:dyDescent="0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>E2174/D2174*100</f>
        <v>100.75</v>
      </c>
      <c r="P2174" s="8">
        <v>69.266666670000006</v>
      </c>
      <c r="Q2174" t="str">
        <f>LEFT(N2174,(SEARCH("/",N2174,1)-1))</f>
        <v>theater</v>
      </c>
      <c r="R2174" t="str">
        <f>RIGHT(N2174, LEN(N2174) - (SEARCH("/",N2174,1)))</f>
        <v>plays</v>
      </c>
      <c r="S2174" s="12">
        <f>(((J2174/60)/60)/24)+DATE(1970,1,1)+(-5/24)</f>
        <v>42102.657974537033</v>
      </c>
      <c r="T2174" s="12">
        <f>(((I2174/60)/60)/24)+DATE(1970,1,1)+(-5/24)</f>
        <v>42133.657974537033</v>
      </c>
    </row>
    <row r="2175" spans="1:20" ht="48" x14ac:dyDescent="0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>E2175/D2175*100</f>
        <v>31.546666666666667</v>
      </c>
      <c r="P2175" s="8">
        <v>69.266666670000006</v>
      </c>
      <c r="Q2175" t="str">
        <f>LEFT(N2175,(SEARCH("/",N2175,1)-1))</f>
        <v>theater</v>
      </c>
      <c r="R2175" t="str">
        <f>RIGHT(N2175, LEN(N2175) - (SEARCH("/",N2175,1)))</f>
        <v>plays</v>
      </c>
      <c r="S2175" s="12">
        <f>(((J2175/60)/60)/24)+DATE(1970,1,1)+(-5/24)</f>
        <v>42102.808252314811</v>
      </c>
      <c r="T2175" s="12">
        <f>(((I2175/60)/60)/24)+DATE(1970,1,1)+(-5/24)</f>
        <v>42162.808252314811</v>
      </c>
    </row>
    <row r="2176" spans="1:20" ht="48" x14ac:dyDescent="0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>E2176/D2176*100</f>
        <v>0</v>
      </c>
      <c r="P2176" s="8">
        <v>69.266666670000006</v>
      </c>
      <c r="Q2176" t="str">
        <f>LEFT(N2176,(SEARCH("/",N2176,1)-1))</f>
        <v>theater</v>
      </c>
      <c r="R2176" t="str">
        <f>RIGHT(N2176, LEN(N2176) - (SEARCH("/",N2176,1)))</f>
        <v>plays</v>
      </c>
      <c r="S2176" s="12">
        <f>(((J2176/60)/60)/24)+DATE(1970,1,1)+(-5/24)</f>
        <v>42102.816064814811</v>
      </c>
      <c r="T2176" s="12">
        <f>(((I2176/60)/60)/24)+DATE(1970,1,1)+(-5/24)</f>
        <v>42112.729166666664</v>
      </c>
    </row>
    <row r="2177" spans="1:20" ht="48" x14ac:dyDescent="0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>E2177/D2177*100</f>
        <v>115.50800000000001</v>
      </c>
      <c r="P2177" s="8">
        <v>69.266666670000006</v>
      </c>
      <c r="Q2177" t="str">
        <f>LEFT(N2177,(SEARCH("/",N2177,1)-1))</f>
        <v>technology</v>
      </c>
      <c r="R2177" t="str">
        <f>RIGHT(N2177, LEN(N2177) - (SEARCH("/",N2177,1)))</f>
        <v>hardware</v>
      </c>
      <c r="S2177" s="12">
        <f>(((J2177/60)/60)/24)+DATE(1970,1,1)+(-5/24)</f>
        <v>42102.83421296296</v>
      </c>
      <c r="T2177" s="12">
        <f>(((I2177/60)/60)/24)+DATE(1970,1,1)+(-5/24)</f>
        <v>42160.666666666664</v>
      </c>
    </row>
    <row r="2178" spans="1:20" ht="64" x14ac:dyDescent="0.2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>E2178/D2178*100</f>
        <v>105.66666666666666</v>
      </c>
      <c r="P2178" s="8">
        <v>69.266666670000006</v>
      </c>
      <c r="Q2178" t="str">
        <f>LEFT(N2178,(SEARCH("/",N2178,1)-1))</f>
        <v>technology</v>
      </c>
      <c r="R2178" t="str">
        <f>RIGHT(N2178, LEN(N2178) - (SEARCH("/",N2178,1)))</f>
        <v>space exploration</v>
      </c>
      <c r="S2178" s="12">
        <f>(((J2178/60)/60)/24)+DATE(1970,1,1)+(-5/24)</f>
        <v>42102.952245370368</v>
      </c>
      <c r="T2178" s="12">
        <f>(((I2178/60)/60)/24)+DATE(1970,1,1)+(-5/24)</f>
        <v>42162.952245370368</v>
      </c>
    </row>
    <row r="2179" spans="1:20" ht="48" x14ac:dyDescent="0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>E2179/D2179*100</f>
        <v>107.73333333333332</v>
      </c>
      <c r="P2179" s="8">
        <v>69.266666670000006</v>
      </c>
      <c r="Q2179" t="str">
        <f>LEFT(N2179,(SEARCH("/",N2179,1)-1))</f>
        <v>theater</v>
      </c>
      <c r="R2179" t="str">
        <f>RIGHT(N2179, LEN(N2179) - (SEARCH("/",N2179,1)))</f>
        <v>plays</v>
      </c>
      <c r="S2179" s="12">
        <f>(((J2179/60)/60)/24)+DATE(1970,1,1)+(-5/24)</f>
        <v>42103.191145833327</v>
      </c>
      <c r="T2179" s="12">
        <f>(((I2179/60)/60)/24)+DATE(1970,1,1)+(-5/24)</f>
        <v>42133.191145833327</v>
      </c>
    </row>
    <row r="2180" spans="1:20" ht="48" x14ac:dyDescent="0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>E2180/D2180*100</f>
        <v>114.5</v>
      </c>
      <c r="P2180" s="8">
        <v>69.266666670000006</v>
      </c>
      <c r="Q2180" t="str">
        <f>LEFT(N2180,(SEARCH("/",N2180,1)-1))</f>
        <v>theater</v>
      </c>
      <c r="R2180" t="str">
        <f>RIGHT(N2180, LEN(N2180) - (SEARCH("/",N2180,1)))</f>
        <v>plays</v>
      </c>
      <c r="S2180" s="12">
        <f>(((J2180/60)/60)/24)+DATE(1970,1,1)+(-5/24)</f>
        <v>42103.326921296299</v>
      </c>
      <c r="T2180" s="12">
        <f>(((I2180/60)/60)/24)+DATE(1970,1,1)+(-5/24)</f>
        <v>42117.326921296299</v>
      </c>
    </row>
    <row r="2181" spans="1:20" ht="48" x14ac:dyDescent="0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>E2181/D2181*100</f>
        <v>103.2</v>
      </c>
      <c r="P2181" s="8">
        <v>69.266666670000006</v>
      </c>
      <c r="Q2181" t="str">
        <f>LEFT(N2181,(SEARCH("/",N2181,1)-1))</f>
        <v>theater</v>
      </c>
      <c r="R2181" t="str">
        <f>RIGHT(N2181, LEN(N2181) - (SEARCH("/",N2181,1)))</f>
        <v>musical</v>
      </c>
      <c r="S2181" s="12">
        <f>(((J2181/60)/60)/24)+DATE(1970,1,1)+(-5/24)</f>
        <v>42103.348495370366</v>
      </c>
      <c r="T2181" s="12">
        <f>(((I2181/60)/60)/24)+DATE(1970,1,1)+(-5/24)</f>
        <v>42132.957638888889</v>
      </c>
    </row>
    <row r="2182" spans="1:20" ht="48" x14ac:dyDescent="0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>E2182/D2182*100</f>
        <v>0</v>
      </c>
      <c r="P2182" s="8">
        <v>69.266666670000006</v>
      </c>
      <c r="Q2182" t="str">
        <f>LEFT(N2182,(SEARCH("/",N2182,1)-1))</f>
        <v>technology</v>
      </c>
      <c r="R2182" t="str">
        <f>RIGHT(N2182, LEN(N2182) - (SEARCH("/",N2182,1)))</f>
        <v>web</v>
      </c>
      <c r="S2182" s="12">
        <f>(((J2182/60)/60)/24)+DATE(1970,1,1)+(-5/24)</f>
        <v>42103.467847222222</v>
      </c>
      <c r="T2182" s="12">
        <f>(((I2182/60)/60)/24)+DATE(1970,1,1)+(-5/24)</f>
        <v>42115.467847222222</v>
      </c>
    </row>
    <row r="2183" spans="1:20" ht="32" x14ac:dyDescent="0.2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>E2183/D2183*100</f>
        <v>16.254545454545454</v>
      </c>
      <c r="P2183" s="8">
        <v>69.266666670000006</v>
      </c>
      <c r="Q2183" t="str">
        <f>LEFT(N2183,(SEARCH("/",N2183,1)-1))</f>
        <v>theater</v>
      </c>
      <c r="R2183" t="str">
        <f>RIGHT(N2183, LEN(N2183) - (SEARCH("/",N2183,1)))</f>
        <v>plays</v>
      </c>
      <c r="S2183" s="12">
        <f>(((J2183/60)/60)/24)+DATE(1970,1,1)+(-5/24)</f>
        <v>42103.67659722222</v>
      </c>
      <c r="T2183" s="12">
        <f>(((I2183/60)/60)/24)+DATE(1970,1,1)+(-5/24)</f>
        <v>42133.67659722222</v>
      </c>
    </row>
    <row r="2184" spans="1:20" ht="80" x14ac:dyDescent="0.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>E2184/D2184*100</f>
        <v>5.5</v>
      </c>
      <c r="P2184" s="8">
        <v>69.266666670000006</v>
      </c>
      <c r="Q2184" t="str">
        <f>LEFT(N2184,(SEARCH("/",N2184,1)-1))</f>
        <v>theater</v>
      </c>
      <c r="R2184" t="str">
        <f>RIGHT(N2184, LEN(N2184) - (SEARCH("/",N2184,1)))</f>
        <v>musical</v>
      </c>
      <c r="S2184" s="12">
        <f>(((J2184/60)/60)/24)+DATE(1970,1,1)+(-5/24)</f>
        <v>42104.573263888888</v>
      </c>
      <c r="T2184" s="12">
        <f>(((I2184/60)/60)/24)+DATE(1970,1,1)+(-5/24)</f>
        <v>42134.573263888888</v>
      </c>
    </row>
    <row r="2185" spans="1:20" ht="48" x14ac:dyDescent="0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>E2185/D2185*100</f>
        <v>131.80000000000001</v>
      </c>
      <c r="P2185" s="8">
        <v>69.266666670000006</v>
      </c>
      <c r="Q2185" t="str">
        <f>LEFT(N2185,(SEARCH("/",N2185,1)-1))</f>
        <v>photography</v>
      </c>
      <c r="R2185" t="str">
        <f>RIGHT(N2185, LEN(N2185) - (SEARCH("/",N2185,1)))</f>
        <v>photobooks</v>
      </c>
      <c r="S2185" s="12">
        <f>(((J2185/60)/60)/24)+DATE(1970,1,1)+(-5/24)</f>
        <v>42104.632002314807</v>
      </c>
      <c r="T2185" s="12">
        <f>(((I2185/60)/60)/24)+DATE(1970,1,1)+(-5/24)</f>
        <v>42164.632002314807</v>
      </c>
    </row>
    <row r="2186" spans="1:20" ht="16" x14ac:dyDescent="0.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>E2186/D2186*100</f>
        <v>0</v>
      </c>
      <c r="P2186" s="8">
        <v>69.266666670000006</v>
      </c>
      <c r="Q2186" t="str">
        <f>LEFT(N2186,(SEARCH("/",N2186,1)-1))</f>
        <v>food</v>
      </c>
      <c r="R2186" t="str">
        <f>RIGHT(N2186, LEN(N2186) - (SEARCH("/",N2186,1)))</f>
        <v>restaurants</v>
      </c>
      <c r="S2186" s="12">
        <f>(((J2186/60)/60)/24)+DATE(1970,1,1)+(-5/24)</f>
        <v>42104.864629629628</v>
      </c>
      <c r="T2186" s="12">
        <f>(((I2186/60)/60)/24)+DATE(1970,1,1)+(-5/24)</f>
        <v>42134.864629629628</v>
      </c>
    </row>
    <row r="2187" spans="1:20" ht="48" x14ac:dyDescent="0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>E2187/D2187*100</f>
        <v>210.75</v>
      </c>
      <c r="P2187" s="8">
        <v>69.266666670000006</v>
      </c>
      <c r="Q2187" t="str">
        <f>LEFT(N2187,(SEARCH("/",N2187,1)-1))</f>
        <v>theater</v>
      </c>
      <c r="R2187" t="str">
        <f>RIGHT(N2187, LEN(N2187) - (SEARCH("/",N2187,1)))</f>
        <v>plays</v>
      </c>
      <c r="S2187" s="12">
        <f>(((J2187/60)/60)/24)+DATE(1970,1,1)+(-5/24)</f>
        <v>42105.059155092589</v>
      </c>
      <c r="T2187" s="12">
        <f>(((I2187/60)/60)/24)+DATE(1970,1,1)+(-5/24)</f>
        <v>42132.628472222219</v>
      </c>
    </row>
    <row r="2188" spans="1:20" ht="32" x14ac:dyDescent="0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>E2188/D2188*100</f>
        <v>0.86206896551724133</v>
      </c>
      <c r="P2188" s="8">
        <v>69.266666670000006</v>
      </c>
      <c r="Q2188" t="str">
        <f>LEFT(N2188,(SEARCH("/",N2188,1)-1))</f>
        <v>film &amp; video</v>
      </c>
      <c r="R2188" t="str">
        <f>RIGHT(N2188, LEN(N2188) - (SEARCH("/",N2188,1)))</f>
        <v>drama</v>
      </c>
      <c r="S2188" s="12">
        <f>(((J2188/60)/60)/24)+DATE(1970,1,1)+(-5/24)</f>
        <v>42106.457685185182</v>
      </c>
      <c r="T2188" s="12">
        <f>(((I2188/60)/60)/24)+DATE(1970,1,1)+(-5/24)</f>
        <v>42155.186805555553</v>
      </c>
    </row>
    <row r="2189" spans="1:20" ht="48" x14ac:dyDescent="0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>E2189/D2189*100</f>
        <v>221</v>
      </c>
      <c r="P2189" s="8">
        <v>69.266666670000006</v>
      </c>
      <c r="Q2189" t="str">
        <f>LEFT(N2189,(SEARCH("/",N2189,1)-1))</f>
        <v>theater</v>
      </c>
      <c r="R2189" t="str">
        <f>RIGHT(N2189, LEN(N2189) - (SEARCH("/",N2189,1)))</f>
        <v>plays</v>
      </c>
      <c r="S2189" s="12">
        <f>(((J2189/60)/60)/24)+DATE(1970,1,1)+(-5/24)</f>
        <v>42106.859224537031</v>
      </c>
      <c r="T2189" s="12">
        <f>(((I2189/60)/60)/24)+DATE(1970,1,1)+(-5/24)</f>
        <v>42136.859224537031</v>
      </c>
    </row>
    <row r="2190" spans="1:20" ht="32" x14ac:dyDescent="0.2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>E2190/D2190*100</f>
        <v>0.26829268292682928</v>
      </c>
      <c r="P2190" s="8">
        <v>69.266666670000006</v>
      </c>
      <c r="Q2190" t="str">
        <f>LEFT(N2190,(SEARCH("/",N2190,1)-1))</f>
        <v>theater</v>
      </c>
      <c r="R2190" t="str">
        <f>RIGHT(N2190, LEN(N2190) - (SEARCH("/",N2190,1)))</f>
        <v>spaces</v>
      </c>
      <c r="S2190" s="12">
        <f>(((J2190/60)/60)/24)+DATE(1970,1,1)+(-5/24)</f>
        <v>42106.94798611111</v>
      </c>
      <c r="T2190" s="12">
        <f>(((I2190/60)/60)/24)+DATE(1970,1,1)+(-5/24)</f>
        <v>42166.94798611111</v>
      </c>
    </row>
    <row r="2191" spans="1:20" ht="64" x14ac:dyDescent="0.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>E2191/D2191*100</f>
        <v>242</v>
      </c>
      <c r="P2191" s="8">
        <v>69.266666670000006</v>
      </c>
      <c r="Q2191" t="str">
        <f>LEFT(N2191,(SEARCH("/",N2191,1)-1))</f>
        <v>theater</v>
      </c>
      <c r="R2191" t="str">
        <f>RIGHT(N2191, LEN(N2191) - (SEARCH("/",N2191,1)))</f>
        <v>plays</v>
      </c>
      <c r="S2191" s="12">
        <f>(((J2191/60)/60)/24)+DATE(1970,1,1)+(-5/24)</f>
        <v>42107.412685185183</v>
      </c>
      <c r="T2191" s="12">
        <f>(((I2191/60)/60)/24)+DATE(1970,1,1)+(-5/24)</f>
        <v>42167.412685185183</v>
      </c>
    </row>
    <row r="2192" spans="1:20" ht="16" x14ac:dyDescent="0.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>E2192/D2192*100</f>
        <v>0.43333333333333329</v>
      </c>
      <c r="P2192" s="8">
        <v>69.266666670000006</v>
      </c>
      <c r="Q2192" t="str">
        <f>LEFT(N2192,(SEARCH("/",N2192,1)-1))</f>
        <v>food</v>
      </c>
      <c r="R2192" t="str">
        <f>RIGHT(N2192, LEN(N2192) - (SEARCH("/",N2192,1)))</f>
        <v>food trucks</v>
      </c>
      <c r="S2192" s="12">
        <f>(((J2192/60)/60)/24)+DATE(1970,1,1)+(-5/24)</f>
        <v>42107.47142361111</v>
      </c>
      <c r="T2192" s="12">
        <f>(((I2192/60)/60)/24)+DATE(1970,1,1)+(-5/24)</f>
        <v>42137.47142361111</v>
      </c>
    </row>
    <row r="2193" spans="1:20" ht="32" x14ac:dyDescent="0.2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>E2193/D2193*100</f>
        <v>64</v>
      </c>
      <c r="P2193" s="8">
        <v>69.266666670000006</v>
      </c>
      <c r="Q2193" t="str">
        <f>LEFT(N2193,(SEARCH("/",N2193,1)-1))</f>
        <v>film &amp; video</v>
      </c>
      <c r="R2193" t="str">
        <f>RIGHT(N2193, LEN(N2193) - (SEARCH("/",N2193,1)))</f>
        <v>animation</v>
      </c>
      <c r="S2193" s="12">
        <f>(((J2193/60)/60)/24)+DATE(1970,1,1)+(-5/24)</f>
        <v>42107.495543981473</v>
      </c>
      <c r="T2193" s="12">
        <f>(((I2193/60)/60)/24)+DATE(1970,1,1)+(-5/24)</f>
        <v>42137.495543981473</v>
      </c>
    </row>
    <row r="2194" spans="1:20" ht="48" x14ac:dyDescent="0.2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>E2194/D2194*100</f>
        <v>0.5</v>
      </c>
      <c r="P2194" s="8">
        <v>69.266666670000006</v>
      </c>
      <c r="Q2194" t="str">
        <f>LEFT(N2194,(SEARCH("/",N2194,1)-1))</f>
        <v>games</v>
      </c>
      <c r="R2194" t="str">
        <f>RIGHT(N2194, LEN(N2194) - (SEARCH("/",N2194,1)))</f>
        <v>video games</v>
      </c>
      <c r="S2194" s="12">
        <f>(((J2194/60)/60)/24)+DATE(1970,1,1)+(-5/24)</f>
        <v>42107.628101851849</v>
      </c>
      <c r="T2194" s="12">
        <f>(((I2194/60)/60)/24)+DATE(1970,1,1)+(-5/24)</f>
        <v>42137.628101851849</v>
      </c>
    </row>
    <row r="2195" spans="1:20" ht="48" x14ac:dyDescent="0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>E2195/D2195*100</f>
        <v>3.3333333333333335E-3</v>
      </c>
      <c r="P2195" s="8">
        <v>69.266666670000006</v>
      </c>
      <c r="Q2195" t="str">
        <f>LEFT(N2195,(SEARCH("/",N2195,1)-1))</f>
        <v>theater</v>
      </c>
      <c r="R2195" t="str">
        <f>RIGHT(N2195, LEN(N2195) - (SEARCH("/",N2195,1)))</f>
        <v>plays</v>
      </c>
      <c r="S2195" s="12">
        <f>(((J2195/60)/60)/24)+DATE(1970,1,1)+(-5/24)</f>
        <v>42107.632951388885</v>
      </c>
      <c r="T2195" s="12">
        <f>(((I2195/60)/60)/24)+DATE(1970,1,1)+(-5/24)</f>
        <v>42167.632951388885</v>
      </c>
    </row>
    <row r="2196" spans="1:20" ht="48" x14ac:dyDescent="0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>E2196/D2196*100</f>
        <v>6.0000000000000001E-3</v>
      </c>
      <c r="P2196" s="8">
        <v>69.266666670000006</v>
      </c>
      <c r="Q2196" t="str">
        <f>LEFT(N2196,(SEARCH("/",N2196,1)-1))</f>
        <v>theater</v>
      </c>
      <c r="R2196" t="str">
        <f>RIGHT(N2196, LEN(N2196) - (SEARCH("/",N2196,1)))</f>
        <v>plays</v>
      </c>
      <c r="S2196" s="12">
        <f>(((J2196/60)/60)/24)+DATE(1970,1,1)+(-5/24)</f>
        <v>42107.656388888885</v>
      </c>
      <c r="T2196" s="12">
        <f>(((I2196/60)/60)/24)+DATE(1970,1,1)+(-5/24)</f>
        <v>42137.656388888885</v>
      </c>
    </row>
    <row r="2197" spans="1:20" ht="32" x14ac:dyDescent="0.2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>E2197/D2197*100</f>
        <v>0.33333333333333337</v>
      </c>
      <c r="P2197" s="8">
        <v>69.266666670000006</v>
      </c>
      <c r="Q2197" t="str">
        <f>LEFT(N2197,(SEARCH("/",N2197,1)-1))</f>
        <v>photography</v>
      </c>
      <c r="R2197" t="str">
        <f>RIGHT(N2197, LEN(N2197) - (SEARCH("/",N2197,1)))</f>
        <v>nature</v>
      </c>
      <c r="S2197" s="12">
        <f>(((J2197/60)/60)/24)+DATE(1970,1,1)+(-5/24)</f>
        <v>42107.844895833325</v>
      </c>
      <c r="T2197" s="12">
        <f>(((I2197/60)/60)/24)+DATE(1970,1,1)+(-5/24)</f>
        <v>42122.844895833325</v>
      </c>
    </row>
    <row r="2198" spans="1:20" ht="32" x14ac:dyDescent="0.2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>E2198/D2198*100</f>
        <v>127.74000000000001</v>
      </c>
      <c r="P2198" s="8">
        <v>69.266666670000006</v>
      </c>
      <c r="Q2198" t="str">
        <f>LEFT(N2198,(SEARCH("/",N2198,1)-1))</f>
        <v>technology</v>
      </c>
      <c r="R2198" t="str">
        <f>RIGHT(N2198, LEN(N2198) - (SEARCH("/",N2198,1)))</f>
        <v>space exploration</v>
      </c>
      <c r="S2198" s="12">
        <f>(((J2198/60)/60)/24)+DATE(1970,1,1)+(-5/24)</f>
        <v>42108.330115740733</v>
      </c>
      <c r="T2198" s="12">
        <f>(((I2198/60)/60)/24)+DATE(1970,1,1)+(-5/24)</f>
        <v>42138.330115740733</v>
      </c>
    </row>
    <row r="2199" spans="1:20" ht="48" x14ac:dyDescent="0.2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>E2199/D2199*100</f>
        <v>0</v>
      </c>
      <c r="P2199" s="8">
        <v>69.266666670000006</v>
      </c>
      <c r="Q2199" t="str">
        <f>LEFT(N2199,(SEARCH("/",N2199,1)-1))</f>
        <v>theater</v>
      </c>
      <c r="R2199" t="str">
        <f>RIGHT(N2199, LEN(N2199) - (SEARCH("/",N2199,1)))</f>
        <v>plays</v>
      </c>
      <c r="S2199" s="12">
        <f>(((J2199/60)/60)/24)+DATE(1970,1,1)+(-5/24)</f>
        <v>42108.483726851853</v>
      </c>
      <c r="T2199" s="12">
        <f>(((I2199/60)/60)/24)+DATE(1970,1,1)+(-5/24)</f>
        <v>42153.483726851853</v>
      </c>
    </row>
    <row r="2200" spans="1:20" ht="48" x14ac:dyDescent="0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>E2200/D2200*100</f>
        <v>0</v>
      </c>
      <c r="P2200" s="8">
        <v>69.266666670000006</v>
      </c>
      <c r="Q2200" t="str">
        <f>LEFT(N2200,(SEARCH("/",N2200,1)-1))</f>
        <v>technology</v>
      </c>
      <c r="R2200" t="str">
        <f>RIGHT(N2200, LEN(N2200) - (SEARCH("/",N2200,1)))</f>
        <v>web</v>
      </c>
      <c r="S2200" s="12">
        <f>(((J2200/60)/60)/24)+DATE(1970,1,1)+(-5/24)</f>
        <v>42108.78056712963</v>
      </c>
      <c r="T2200" s="12">
        <f>(((I2200/60)/60)/24)+DATE(1970,1,1)+(-5/24)</f>
        <v>42138.78056712963</v>
      </c>
    </row>
    <row r="2201" spans="1:20" ht="16" x14ac:dyDescent="0.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>E2201/D2201*100</f>
        <v>5.6937500000000005</v>
      </c>
      <c r="P2201" s="8">
        <v>69.266666670000006</v>
      </c>
      <c r="Q2201" t="str">
        <f>LEFT(N2201,(SEARCH("/",N2201,1)-1))</f>
        <v>food</v>
      </c>
      <c r="R2201" t="str">
        <f>RIGHT(N2201, LEN(N2201) - (SEARCH("/",N2201,1)))</f>
        <v>food trucks</v>
      </c>
      <c r="S2201" s="12">
        <f>(((J2201/60)/60)/24)+DATE(1970,1,1)+(-5/24)</f>
        <v>42109.501296296294</v>
      </c>
      <c r="T2201" s="12">
        <f>(((I2201/60)/60)/24)+DATE(1970,1,1)+(-5/24)</f>
        <v>42139.501296296294</v>
      </c>
    </row>
    <row r="2202" spans="1:20" ht="48" x14ac:dyDescent="0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>E2202/D2202*100</f>
        <v>109.55</v>
      </c>
      <c r="P2202" s="8">
        <v>69.266666670000006</v>
      </c>
      <c r="Q2202" t="str">
        <f>LEFT(N2202,(SEARCH("/",N2202,1)-1))</f>
        <v>theater</v>
      </c>
      <c r="R2202" t="str">
        <f>RIGHT(N2202, LEN(N2202) - (SEARCH("/",N2202,1)))</f>
        <v>plays</v>
      </c>
      <c r="S2202" s="12">
        <f>(((J2202/60)/60)/24)+DATE(1970,1,1)+(-5/24)</f>
        <v>42109.542916666665</v>
      </c>
      <c r="T2202" s="12">
        <f>(((I2202/60)/60)/24)+DATE(1970,1,1)+(-5/24)</f>
        <v>42155.957638888889</v>
      </c>
    </row>
    <row r="2203" spans="1:20" ht="48" x14ac:dyDescent="0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>E2203/D2203*100</f>
        <v>0.25</v>
      </c>
      <c r="P2203" s="8">
        <v>69.266666670000006</v>
      </c>
      <c r="Q2203" t="str">
        <f>LEFT(N2203,(SEARCH("/",N2203,1)-1))</f>
        <v>theater</v>
      </c>
      <c r="R2203" t="str">
        <f>RIGHT(N2203, LEN(N2203) - (SEARCH("/",N2203,1)))</f>
        <v>plays</v>
      </c>
      <c r="S2203" s="12">
        <f>(((J2203/60)/60)/24)+DATE(1970,1,1)+(-5/24)</f>
        <v>42109.593379629623</v>
      </c>
      <c r="T2203" s="12">
        <f>(((I2203/60)/60)/24)+DATE(1970,1,1)+(-5/24)</f>
        <v>42139.593379629623</v>
      </c>
    </row>
    <row r="2204" spans="1:20" ht="48" x14ac:dyDescent="0.2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>E2204/D2204*100</f>
        <v>200</v>
      </c>
      <c r="P2204" s="8">
        <v>69.266666670000006</v>
      </c>
      <c r="Q2204" t="str">
        <f>LEFT(N2204,(SEARCH("/",N2204,1)-1))</f>
        <v>music</v>
      </c>
      <c r="R2204" t="str">
        <f>RIGHT(N2204, LEN(N2204) - (SEARCH("/",N2204,1)))</f>
        <v>electronic music</v>
      </c>
      <c r="S2204" s="12">
        <f>(((J2204/60)/60)/24)+DATE(1970,1,1)+(-5/24)</f>
        <v>42109.617812499993</v>
      </c>
      <c r="T2204" s="12">
        <f>(((I2204/60)/60)/24)+DATE(1970,1,1)+(-5/24)</f>
        <v>42139.617812499993</v>
      </c>
    </row>
    <row r="2205" spans="1:20" ht="48" x14ac:dyDescent="0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>E2205/D2205*100</f>
        <v>104.12571428571428</v>
      </c>
      <c r="P2205" s="8">
        <v>69.266666670000006</v>
      </c>
      <c r="Q2205" t="str">
        <f>LEFT(N2205,(SEARCH("/",N2205,1)-1))</f>
        <v>photography</v>
      </c>
      <c r="R2205" t="str">
        <f>RIGHT(N2205, LEN(N2205) - (SEARCH("/",N2205,1)))</f>
        <v>photobooks</v>
      </c>
      <c r="S2205" s="12">
        <f>(((J2205/60)/60)/24)+DATE(1970,1,1)+(-5/24)</f>
        <v>42109.686608796292</v>
      </c>
      <c r="T2205" s="12">
        <f>(((I2205/60)/60)/24)+DATE(1970,1,1)+(-5/24)</f>
        <v>42141.541666666664</v>
      </c>
    </row>
    <row r="2206" spans="1:20" ht="48" x14ac:dyDescent="0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>E2206/D2206*100</f>
        <v>10.775</v>
      </c>
      <c r="P2206" s="8">
        <v>69.266666670000006</v>
      </c>
      <c r="Q2206" t="str">
        <f>LEFT(N2206,(SEARCH("/",N2206,1)-1))</f>
        <v>film &amp; video</v>
      </c>
      <c r="R2206" t="str">
        <f>RIGHT(N2206, LEN(N2206) - (SEARCH("/",N2206,1)))</f>
        <v>science fiction</v>
      </c>
      <c r="S2206" s="12">
        <f>(((J2206/60)/60)/24)+DATE(1970,1,1)+(-5/24)</f>
        <v>42109.944710648146</v>
      </c>
      <c r="T2206" s="12">
        <f>(((I2206/60)/60)/24)+DATE(1970,1,1)+(-5/24)</f>
        <v>42154.944710648146</v>
      </c>
    </row>
    <row r="2207" spans="1:20" ht="48" x14ac:dyDescent="0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>E2207/D2207*100</f>
        <v>0.6</v>
      </c>
      <c r="P2207" s="8">
        <v>69.266666670000006</v>
      </c>
      <c r="Q2207" t="str">
        <f>LEFT(N2207,(SEARCH("/",N2207,1)-1))</f>
        <v>food</v>
      </c>
      <c r="R2207" t="str">
        <f>RIGHT(N2207, LEN(N2207) - (SEARCH("/",N2207,1)))</f>
        <v>food trucks</v>
      </c>
      <c r="S2207" s="12">
        <f>(((J2207/60)/60)/24)+DATE(1970,1,1)+(-5/24)</f>
        <v>42110.118090277778</v>
      </c>
      <c r="T2207" s="12">
        <f>(((I2207/60)/60)/24)+DATE(1970,1,1)+(-5/24)</f>
        <v>42139.916666666664</v>
      </c>
    </row>
    <row r="2208" spans="1:20" ht="32" x14ac:dyDescent="0.2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>E2208/D2208*100</f>
        <v>114.9</v>
      </c>
      <c r="P2208" s="8">
        <v>69.266666670000006</v>
      </c>
      <c r="Q2208" t="str">
        <f>LEFT(N2208,(SEARCH("/",N2208,1)-1))</f>
        <v>music</v>
      </c>
      <c r="R2208" t="str">
        <f>RIGHT(N2208, LEN(N2208) - (SEARCH("/",N2208,1)))</f>
        <v>electronic music</v>
      </c>
      <c r="S2208" s="12">
        <f>(((J2208/60)/60)/24)+DATE(1970,1,1)+(-5/24)</f>
        <v>42111.438391203708</v>
      </c>
      <c r="T2208" s="12">
        <f>(((I2208/60)/60)/24)+DATE(1970,1,1)+(-5/24)</f>
        <v>42141.438391203708</v>
      </c>
    </row>
    <row r="2209" spans="1:20" ht="48" x14ac:dyDescent="0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>E2209/D2209*100</f>
        <v>2.3035714285714284E-2</v>
      </c>
      <c r="P2209" s="8">
        <v>69.266666670000006</v>
      </c>
      <c r="Q2209" t="str">
        <f>LEFT(N2209,(SEARCH("/",N2209,1)-1))</f>
        <v>theater</v>
      </c>
      <c r="R2209" t="str">
        <f>RIGHT(N2209, LEN(N2209) - (SEARCH("/",N2209,1)))</f>
        <v>spaces</v>
      </c>
      <c r="S2209" s="12">
        <f>(((J2209/60)/60)/24)+DATE(1970,1,1)+(-5/24)</f>
        <v>42111.475694444445</v>
      </c>
      <c r="T2209" s="12">
        <f>(((I2209/60)/60)/24)+DATE(1970,1,1)+(-5/24)</f>
        <v>42169.59652777778</v>
      </c>
    </row>
    <row r="2210" spans="1:20" ht="48" x14ac:dyDescent="0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>E2210/D2210*100</f>
        <v>0.22599999999999998</v>
      </c>
      <c r="P2210" s="8">
        <v>69.266666670000006</v>
      </c>
      <c r="Q2210" t="str">
        <f>LEFT(N2210,(SEARCH("/",N2210,1)-1))</f>
        <v>technology</v>
      </c>
      <c r="R2210" t="str">
        <f>RIGHT(N2210, LEN(N2210) - (SEARCH("/",N2210,1)))</f>
        <v>wearables</v>
      </c>
      <c r="S2210" s="12">
        <f>(((J2210/60)/60)/24)+DATE(1970,1,1)+(-5/24)</f>
        <v>42111.500694444439</v>
      </c>
      <c r="T2210" s="12">
        <f>(((I2210/60)/60)/24)+DATE(1970,1,1)+(-5/24)</f>
        <v>42156.500694444439</v>
      </c>
    </row>
    <row r="2211" spans="1:20" ht="48" x14ac:dyDescent="0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>E2211/D2211*100</f>
        <v>41.699999999999996</v>
      </c>
      <c r="P2211" s="8">
        <v>69.266666670000006</v>
      </c>
      <c r="Q2211" t="str">
        <f>LEFT(N2211,(SEARCH("/",N2211,1)-1))</f>
        <v>theater</v>
      </c>
      <c r="R2211" t="str">
        <f>RIGHT(N2211, LEN(N2211) - (SEARCH("/",N2211,1)))</f>
        <v>plays</v>
      </c>
      <c r="S2211" s="12">
        <f>(((J2211/60)/60)/24)+DATE(1970,1,1)+(-5/24)</f>
        <v>42111.508321759255</v>
      </c>
      <c r="T2211" s="12">
        <f>(((I2211/60)/60)/24)+DATE(1970,1,1)+(-5/24)</f>
        <v>42131.508321759255</v>
      </c>
    </row>
    <row r="2212" spans="1:20" ht="48" x14ac:dyDescent="0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>E2212/D2212*100</f>
        <v>132.20000000000002</v>
      </c>
      <c r="P2212" s="8">
        <v>69.266666670000006</v>
      </c>
      <c r="Q2212" t="str">
        <f>LEFT(N2212,(SEARCH("/",N2212,1)-1))</f>
        <v>music</v>
      </c>
      <c r="R2212" t="str">
        <f>RIGHT(N2212, LEN(N2212) - (SEARCH("/",N2212,1)))</f>
        <v>rock</v>
      </c>
      <c r="S2212" s="12">
        <f>(((J2212/60)/60)/24)+DATE(1970,1,1)+(-5/24)</f>
        <v>42111.691203703704</v>
      </c>
      <c r="T2212" s="12">
        <f>(((I2212/60)/60)/24)+DATE(1970,1,1)+(-5/24)</f>
        <v>42162.951388888883</v>
      </c>
    </row>
    <row r="2213" spans="1:20" ht="48" x14ac:dyDescent="0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>E2213/D2213*100</f>
        <v>0</v>
      </c>
      <c r="P2213" s="8">
        <v>69.266666670000006</v>
      </c>
      <c r="Q2213" t="str">
        <f>LEFT(N2213,(SEARCH("/",N2213,1)-1))</f>
        <v>theater</v>
      </c>
      <c r="R2213" t="str">
        <f>RIGHT(N2213, LEN(N2213) - (SEARCH("/",N2213,1)))</f>
        <v>plays</v>
      </c>
      <c r="S2213" s="12">
        <f>(((J2213/60)/60)/24)+DATE(1970,1,1)+(-5/24)</f>
        <v>42111.695763888885</v>
      </c>
      <c r="T2213" s="12">
        <f>(((I2213/60)/60)/24)+DATE(1970,1,1)+(-5/24)</f>
        <v>42171.695763888885</v>
      </c>
    </row>
    <row r="2214" spans="1:20" ht="48" x14ac:dyDescent="0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>E2214/D2214*100</f>
        <v>102.08358208955224</v>
      </c>
      <c r="P2214" s="8">
        <v>69.266666670000006</v>
      </c>
      <c r="Q2214" t="str">
        <f>LEFT(N2214,(SEARCH("/",N2214,1)-1))</f>
        <v>film &amp; video</v>
      </c>
      <c r="R2214" t="str">
        <f>RIGHT(N2214, LEN(N2214) - (SEARCH("/",N2214,1)))</f>
        <v>documentary</v>
      </c>
      <c r="S2214" s="12">
        <f>(((J2214/60)/60)/24)+DATE(1970,1,1)+(-5/24)</f>
        <v>42111.762662037036</v>
      </c>
      <c r="T2214" s="12">
        <f>(((I2214/60)/60)/24)+DATE(1970,1,1)+(-5/24)</f>
        <v>42155.888888888883</v>
      </c>
    </row>
    <row r="2215" spans="1:20" ht="48" x14ac:dyDescent="0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>E2215/D2215*100</f>
        <v>100</v>
      </c>
      <c r="P2215" s="8">
        <v>69.266666670000006</v>
      </c>
      <c r="Q2215" t="str">
        <f>LEFT(N2215,(SEARCH("/",N2215,1)-1))</f>
        <v>film &amp; video</v>
      </c>
      <c r="R2215" t="str">
        <f>RIGHT(N2215, LEN(N2215) - (SEARCH("/",N2215,1)))</f>
        <v>documentary</v>
      </c>
      <c r="S2215" s="12">
        <f>(((J2215/60)/60)/24)+DATE(1970,1,1)+(-5/24)</f>
        <v>42111.828379629624</v>
      </c>
      <c r="T2215" s="12">
        <f>(((I2215/60)/60)/24)+DATE(1970,1,1)+(-5/24)</f>
        <v>42131.828379629624</v>
      </c>
    </row>
    <row r="2216" spans="1:20" ht="48" x14ac:dyDescent="0.2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>E2216/D2216*100</f>
        <v>10.7325</v>
      </c>
      <c r="P2216" s="8">
        <v>69.266666670000006</v>
      </c>
      <c r="Q2216" t="str">
        <f>LEFT(N2216,(SEARCH("/",N2216,1)-1))</f>
        <v>food</v>
      </c>
      <c r="R2216" t="str">
        <f>RIGHT(N2216, LEN(N2216) - (SEARCH("/",N2216,1)))</f>
        <v>food trucks</v>
      </c>
      <c r="S2216" s="12">
        <f>(((J2216/60)/60)/24)+DATE(1970,1,1)+(-5/24)</f>
        <v>42112.89671296296</v>
      </c>
      <c r="T2216" s="12">
        <f>(((I2216/60)/60)/24)+DATE(1970,1,1)+(-5/24)</f>
        <v>42157.89671296296</v>
      </c>
    </row>
    <row r="2217" spans="1:20" ht="48" x14ac:dyDescent="0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>E2217/D2217*100</f>
        <v>5.5999999999999994E-2</v>
      </c>
      <c r="P2217" s="8">
        <v>69.266666670000006</v>
      </c>
      <c r="Q2217" t="str">
        <f>LEFT(N2217,(SEARCH("/",N2217,1)-1))</f>
        <v>film &amp; video</v>
      </c>
      <c r="R2217" t="str">
        <f>RIGHT(N2217, LEN(N2217) - (SEARCH("/",N2217,1)))</f>
        <v>science fiction</v>
      </c>
      <c r="S2217" s="12">
        <f>(((J2217/60)/60)/24)+DATE(1970,1,1)+(-5/24)</f>
        <v>42113.342488425922</v>
      </c>
      <c r="T2217" s="12">
        <f>(((I2217/60)/60)/24)+DATE(1970,1,1)+(-5/24)</f>
        <v>42173.342488425922</v>
      </c>
    </row>
    <row r="2218" spans="1:20" ht="48" x14ac:dyDescent="0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>E2218/D2218*100</f>
        <v>47.4</v>
      </c>
      <c r="P2218" s="8">
        <v>69.266666670000006</v>
      </c>
      <c r="Q2218" t="str">
        <f>LEFT(N2218,(SEARCH("/",N2218,1)-1))</f>
        <v>technology</v>
      </c>
      <c r="R2218" t="str">
        <f>RIGHT(N2218, LEN(N2218) - (SEARCH("/",N2218,1)))</f>
        <v>gadgets</v>
      </c>
      <c r="S2218" s="12">
        <f>(((J2218/60)/60)/24)+DATE(1970,1,1)+(-5/24)</f>
        <v>42113.667233796288</v>
      </c>
      <c r="T2218" s="12">
        <f>(((I2218/60)/60)/24)+DATE(1970,1,1)+(-5/24)</f>
        <v>42143.667233796288</v>
      </c>
    </row>
    <row r="2219" spans="1:20" ht="48" x14ac:dyDescent="0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>E2219/D2219*100</f>
        <v>128.29999999999998</v>
      </c>
      <c r="P2219" s="8">
        <v>69.266666670000006</v>
      </c>
      <c r="Q2219" t="str">
        <f>LEFT(N2219,(SEARCH("/",N2219,1)-1))</f>
        <v>film &amp; video</v>
      </c>
      <c r="R2219" t="str">
        <f>RIGHT(N2219, LEN(N2219) - (SEARCH("/",N2219,1)))</f>
        <v>documentary</v>
      </c>
      <c r="S2219" s="12">
        <f>(((J2219/60)/60)/24)+DATE(1970,1,1)+(-5/24)</f>
        <v>42113.77311342593</v>
      </c>
      <c r="T2219" s="12">
        <f>(((I2219/60)/60)/24)+DATE(1970,1,1)+(-5/24)</f>
        <v>42173.77311342593</v>
      </c>
    </row>
    <row r="2220" spans="1:20" ht="48" x14ac:dyDescent="0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>E2220/D2220*100</f>
        <v>8.5370000000000008</v>
      </c>
      <c r="P2220" s="8">
        <v>69.266666670000006</v>
      </c>
      <c r="Q2220" t="str">
        <f>LEFT(N2220,(SEARCH("/",N2220,1)-1))</f>
        <v>journalism</v>
      </c>
      <c r="R2220" t="str">
        <f>RIGHT(N2220, LEN(N2220) - (SEARCH("/",N2220,1)))</f>
        <v>audio</v>
      </c>
      <c r="S2220" s="12">
        <f>(((J2220/60)/60)/24)+DATE(1970,1,1)+(-5/24)</f>
        <v>42114.044618055552</v>
      </c>
      <c r="T2220" s="12">
        <f>(((I2220/60)/60)/24)+DATE(1970,1,1)+(-5/24)</f>
        <v>42144.044618055552</v>
      </c>
    </row>
    <row r="2221" spans="1:20" ht="48" x14ac:dyDescent="0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>E2221/D2221*100</f>
        <v>0</v>
      </c>
      <c r="P2221" s="8">
        <v>69.266666670000006</v>
      </c>
      <c r="Q2221" t="str">
        <f>LEFT(N2221,(SEARCH("/",N2221,1)-1))</f>
        <v>film &amp; video</v>
      </c>
      <c r="R2221" t="str">
        <f>RIGHT(N2221, LEN(N2221) - (SEARCH("/",N2221,1)))</f>
        <v>animation</v>
      </c>
      <c r="S2221" s="12">
        <f>(((J2221/60)/60)/24)+DATE(1970,1,1)+(-5/24)</f>
        <v>42114.517800925918</v>
      </c>
      <c r="T2221" s="12">
        <f>(((I2221/60)/60)/24)+DATE(1970,1,1)+(-5/24)</f>
        <v>42144.517800925918</v>
      </c>
    </row>
    <row r="2222" spans="1:20" ht="48" x14ac:dyDescent="0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>E2222/D2222*100</f>
        <v>36.36</v>
      </c>
      <c r="P2222" s="8">
        <v>69.266666670000006</v>
      </c>
      <c r="Q2222" t="str">
        <f>LEFT(N2222,(SEARCH("/",N2222,1)-1))</f>
        <v>theater</v>
      </c>
      <c r="R2222" t="str">
        <f>RIGHT(N2222, LEN(N2222) - (SEARCH("/",N2222,1)))</f>
        <v>plays</v>
      </c>
      <c r="S2222" s="12">
        <f>(((J2222/60)/60)/24)+DATE(1970,1,1)+(-5/24)</f>
        <v>42114.610601851848</v>
      </c>
      <c r="T2222" s="12">
        <f>(((I2222/60)/60)/24)+DATE(1970,1,1)+(-5/24)</f>
        <v>42134.749305555553</v>
      </c>
    </row>
    <row r="2223" spans="1:20" ht="48" x14ac:dyDescent="0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>E2223/D2223*100</f>
        <v>3.9750000000000001</v>
      </c>
      <c r="P2223" s="8">
        <v>69.266666670000006</v>
      </c>
      <c r="Q2223" t="str">
        <f>LEFT(N2223,(SEARCH("/",N2223,1)-1))</f>
        <v>theater</v>
      </c>
      <c r="R2223" t="str">
        <f>RIGHT(N2223, LEN(N2223) - (SEARCH("/",N2223,1)))</f>
        <v>spaces</v>
      </c>
      <c r="S2223" s="12">
        <f>(((J2223/60)/60)/24)+DATE(1970,1,1)+(-5/24)</f>
        <v>42114.617199074077</v>
      </c>
      <c r="T2223" s="12">
        <f>(((I2223/60)/60)/24)+DATE(1970,1,1)+(-5/24)</f>
        <v>42144.617199074077</v>
      </c>
    </row>
    <row r="2224" spans="1:20" ht="48" x14ac:dyDescent="0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>E2224/D2224*100</f>
        <v>0</v>
      </c>
      <c r="P2224" s="8">
        <v>69.266666670000006</v>
      </c>
      <c r="Q2224" t="str">
        <f>LEFT(N2224,(SEARCH("/",N2224,1)-1))</f>
        <v>film &amp; video</v>
      </c>
      <c r="R2224" t="str">
        <f>RIGHT(N2224, LEN(N2224) - (SEARCH("/",N2224,1)))</f>
        <v>science fiction</v>
      </c>
      <c r="S2224" s="12">
        <f>(((J2224/60)/60)/24)+DATE(1970,1,1)+(-5/24)</f>
        <v>42114.720393518517</v>
      </c>
      <c r="T2224" s="12">
        <f>(((I2224/60)/60)/24)+DATE(1970,1,1)+(-5/24)</f>
        <v>42139.720393518517</v>
      </c>
    </row>
    <row r="2225" spans="1:20" ht="48" x14ac:dyDescent="0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>E2225/D2225*100</f>
        <v>123.27586206896552</v>
      </c>
      <c r="P2225" s="8">
        <v>69.266666670000006</v>
      </c>
      <c r="Q2225" t="str">
        <f>LEFT(N2225,(SEARCH("/",N2225,1)-1))</f>
        <v>film &amp; video</v>
      </c>
      <c r="R2225" t="str">
        <f>RIGHT(N2225, LEN(N2225) - (SEARCH("/",N2225,1)))</f>
        <v>documentary</v>
      </c>
      <c r="S2225" s="12">
        <f>(((J2225/60)/60)/24)+DATE(1970,1,1)+(-5/24)</f>
        <v>42114.735995370364</v>
      </c>
      <c r="T2225" s="12">
        <f>(((I2225/60)/60)/24)+DATE(1970,1,1)+(-5/24)</f>
        <v>42144.735995370364</v>
      </c>
    </row>
    <row r="2226" spans="1:20" ht="48" x14ac:dyDescent="0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>E2226/D2226*100</f>
        <v>473.27000000000004</v>
      </c>
      <c r="P2226" s="8">
        <v>69.266666670000006</v>
      </c>
      <c r="Q2226" t="str">
        <f>LEFT(N2226,(SEARCH("/",N2226,1)-1))</f>
        <v>technology</v>
      </c>
      <c r="R2226" t="str">
        <f>RIGHT(N2226, LEN(N2226) - (SEARCH("/",N2226,1)))</f>
        <v>hardware</v>
      </c>
      <c r="S2226" s="12">
        <f>(((J2226/60)/60)/24)+DATE(1970,1,1)+(-5/24)</f>
        <v>42114.863171296289</v>
      </c>
      <c r="T2226" s="12">
        <f>(((I2226/60)/60)/24)+DATE(1970,1,1)+(-5/24)</f>
        <v>42154.863171296289</v>
      </c>
    </row>
    <row r="2227" spans="1:20" ht="32" x14ac:dyDescent="0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>E2227/D2227*100</f>
        <v>0</v>
      </c>
      <c r="P2227" s="8">
        <v>69.266666670000006</v>
      </c>
      <c r="Q2227" t="str">
        <f>LEFT(N2227,(SEARCH("/",N2227,1)-1))</f>
        <v>theater</v>
      </c>
      <c r="R2227" t="str">
        <f>RIGHT(N2227, LEN(N2227) - (SEARCH("/",N2227,1)))</f>
        <v>plays</v>
      </c>
      <c r="S2227" s="12">
        <f>(((J2227/60)/60)/24)+DATE(1970,1,1)+(-5/24)</f>
        <v>42114.907847222225</v>
      </c>
      <c r="T2227" s="12">
        <f>(((I2227/60)/60)/24)+DATE(1970,1,1)+(-5/24)</f>
        <v>42174.907847222225</v>
      </c>
    </row>
    <row r="2228" spans="1:20" ht="64" x14ac:dyDescent="0.2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>E2228/D2228*100</f>
        <v>3.54</v>
      </c>
      <c r="P2228" s="8">
        <v>69.266666670000006</v>
      </c>
      <c r="Q2228" t="str">
        <f>LEFT(N2228,(SEARCH("/",N2228,1)-1))</f>
        <v>publishing</v>
      </c>
      <c r="R2228" t="str">
        <f>RIGHT(N2228, LEN(N2228) - (SEARCH("/",N2228,1)))</f>
        <v>fiction</v>
      </c>
      <c r="S2228" s="12">
        <f>(((J2228/60)/60)/24)+DATE(1970,1,1)+(-5/24)</f>
        <v>42114.935300925928</v>
      </c>
      <c r="T2228" s="12">
        <f>(((I2228/60)/60)/24)+DATE(1970,1,1)+(-5/24)</f>
        <v>42144.935300925928</v>
      </c>
    </row>
    <row r="2229" spans="1:20" ht="32" x14ac:dyDescent="0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>E2229/D2229*100</f>
        <v>2.666666666666667</v>
      </c>
      <c r="P2229" s="8">
        <v>69.266666670000006</v>
      </c>
      <c r="Q2229" t="str">
        <f>LEFT(N2229,(SEARCH("/",N2229,1)-1))</f>
        <v>film &amp; video</v>
      </c>
      <c r="R2229" t="str">
        <f>RIGHT(N2229, LEN(N2229) - (SEARCH("/",N2229,1)))</f>
        <v>science fiction</v>
      </c>
      <c r="S2229" s="12">
        <f>(((J2229/60)/60)/24)+DATE(1970,1,1)+(-5/24)</f>
        <v>42115.339062499996</v>
      </c>
      <c r="T2229" s="12">
        <f>(((I2229/60)/60)/24)+DATE(1970,1,1)+(-5/24)</f>
        <v>42158.339062499996</v>
      </c>
    </row>
    <row r="2230" spans="1:20" ht="48" x14ac:dyDescent="0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>E2230/D2230*100</f>
        <v>0.30285714285714288</v>
      </c>
      <c r="P2230" s="8">
        <v>69.266666670000006</v>
      </c>
      <c r="Q2230" t="str">
        <f>LEFT(N2230,(SEARCH("/",N2230,1)-1))</f>
        <v>technology</v>
      </c>
      <c r="R2230" t="str">
        <f>RIGHT(N2230, LEN(N2230) - (SEARCH("/",N2230,1)))</f>
        <v>wearables</v>
      </c>
      <c r="S2230" s="12">
        <f>(((J2230/60)/60)/24)+DATE(1970,1,1)+(-5/24)</f>
        <v>42115.448206018518</v>
      </c>
      <c r="T2230" s="12">
        <f>(((I2230/60)/60)/24)+DATE(1970,1,1)+(-5/24)</f>
        <v>42145.448206018518</v>
      </c>
    </row>
    <row r="2231" spans="1:20" ht="48" x14ac:dyDescent="0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>E2231/D2231*100</f>
        <v>145.88</v>
      </c>
      <c r="P2231" s="8">
        <v>69.266666670000006</v>
      </c>
      <c r="Q2231" t="str">
        <f>LEFT(N2231,(SEARCH("/",N2231,1)-1))</f>
        <v>technology</v>
      </c>
      <c r="R2231" t="str">
        <f>RIGHT(N2231, LEN(N2231) - (SEARCH("/",N2231,1)))</f>
        <v>space exploration</v>
      </c>
      <c r="S2231" s="12">
        <f>(((J2231/60)/60)/24)+DATE(1970,1,1)+(-5/24)</f>
        <v>42115.539212962954</v>
      </c>
      <c r="T2231" s="12">
        <f>(((I2231/60)/60)/24)+DATE(1970,1,1)+(-5/24)</f>
        <v>42145.539212962954</v>
      </c>
    </row>
    <row r="2232" spans="1:20" ht="48" x14ac:dyDescent="0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>E2232/D2232*100</f>
        <v>126.86868686868686</v>
      </c>
      <c r="P2232" s="8">
        <v>69.266666670000006</v>
      </c>
      <c r="Q2232" t="str">
        <f>LEFT(N2232,(SEARCH("/",N2232,1)-1))</f>
        <v>technology</v>
      </c>
      <c r="R2232" t="str">
        <f>RIGHT(N2232, LEN(N2232) - (SEARCH("/",N2232,1)))</f>
        <v>hardware</v>
      </c>
      <c r="S2232" s="12">
        <f>(((J2232/60)/60)/24)+DATE(1970,1,1)+(-5/24)</f>
        <v>42115.645555555551</v>
      </c>
      <c r="T2232" s="12">
        <f>(((I2232/60)/60)/24)+DATE(1970,1,1)+(-5/24)</f>
        <v>42148.645555555551</v>
      </c>
    </row>
    <row r="2233" spans="1:20" ht="48" x14ac:dyDescent="0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>E2233/D2233*100</f>
        <v>108.43750000000001</v>
      </c>
      <c r="P2233" s="8">
        <v>69.266666670000006</v>
      </c>
      <c r="Q2233" t="str">
        <f>LEFT(N2233,(SEARCH("/",N2233,1)-1))</f>
        <v>theater</v>
      </c>
      <c r="R2233" t="str">
        <f>RIGHT(N2233, LEN(N2233) - (SEARCH("/",N2233,1)))</f>
        <v>plays</v>
      </c>
      <c r="S2233" s="12">
        <f>(((J2233/60)/60)/24)+DATE(1970,1,1)+(-5/24)</f>
        <v>42115.681319444448</v>
      </c>
      <c r="T2233" s="12">
        <f>(((I2233/60)/60)/24)+DATE(1970,1,1)+(-5/24)</f>
        <v>42150.906249999993</v>
      </c>
    </row>
    <row r="2234" spans="1:20" ht="48" x14ac:dyDescent="0.2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>E2234/D2234*100</f>
        <v>0</v>
      </c>
      <c r="P2234" s="8">
        <v>69.266666670000006</v>
      </c>
      <c r="Q2234" t="str">
        <f>LEFT(N2234,(SEARCH("/",N2234,1)-1))</f>
        <v>publishing</v>
      </c>
      <c r="R2234" t="str">
        <f>RIGHT(N2234, LEN(N2234) - (SEARCH("/",N2234,1)))</f>
        <v>translations</v>
      </c>
      <c r="S2234" s="12">
        <f>(((J2234/60)/60)/24)+DATE(1970,1,1)+(-5/24)</f>
        <v>42115.728217592587</v>
      </c>
      <c r="T2234" s="12">
        <f>(((I2234/60)/60)/24)+DATE(1970,1,1)+(-5/24)</f>
        <v>42146.017361111109</v>
      </c>
    </row>
    <row r="2235" spans="1:20" ht="48" x14ac:dyDescent="0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>E2235/D2235*100</f>
        <v>23.692499999999999</v>
      </c>
      <c r="P2235" s="8">
        <v>69.266666670000006</v>
      </c>
      <c r="Q2235" t="str">
        <f>LEFT(N2235,(SEARCH("/",N2235,1)-1))</f>
        <v>photography</v>
      </c>
      <c r="R2235" t="str">
        <f>RIGHT(N2235, LEN(N2235) - (SEARCH("/",N2235,1)))</f>
        <v>photobooks</v>
      </c>
      <c r="S2235" s="12">
        <f>(((J2235/60)/60)/24)+DATE(1970,1,1)+(-5/24)</f>
        <v>42115.741643518515</v>
      </c>
      <c r="T2235" s="12">
        <f>(((I2235/60)/60)/24)+DATE(1970,1,1)+(-5/24)</f>
        <v>42145.741643518515</v>
      </c>
    </row>
    <row r="2236" spans="1:20" ht="48" x14ac:dyDescent="0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>E2236/D2236*100</f>
        <v>2.6969696969696968</v>
      </c>
      <c r="P2236" s="8">
        <v>69.266666670000006</v>
      </c>
      <c r="Q2236" t="str">
        <f>LEFT(N2236,(SEARCH("/",N2236,1)-1))</f>
        <v>technology</v>
      </c>
      <c r="R2236" t="str">
        <f>RIGHT(N2236, LEN(N2236) - (SEARCH("/",N2236,1)))</f>
        <v>gadgets</v>
      </c>
      <c r="S2236" s="12">
        <f>(((J2236/60)/60)/24)+DATE(1970,1,1)+(-5/24)</f>
        <v>42116.334826388884</v>
      </c>
      <c r="T2236" s="12">
        <f>(((I2236/60)/60)/24)+DATE(1970,1,1)+(-5/24)</f>
        <v>42146.333333333336</v>
      </c>
    </row>
    <row r="2237" spans="1:20" ht="48" x14ac:dyDescent="0.2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>E2237/D2237*100</f>
        <v>100.824</v>
      </c>
      <c r="P2237" s="8">
        <v>69.266666670000006</v>
      </c>
      <c r="Q2237" t="str">
        <f>LEFT(N2237,(SEARCH("/",N2237,1)-1))</f>
        <v>theater</v>
      </c>
      <c r="R2237" t="str">
        <f>RIGHT(N2237, LEN(N2237) - (SEARCH("/",N2237,1)))</f>
        <v>plays</v>
      </c>
      <c r="S2237" s="12">
        <f>(((J2237/60)/60)/24)+DATE(1970,1,1)+(-5/24)</f>
        <v>42116.502418981479</v>
      </c>
      <c r="T2237" s="12">
        <f>(((I2237/60)/60)/24)+DATE(1970,1,1)+(-5/24)</f>
        <v>42146.502418981479</v>
      </c>
    </row>
    <row r="2238" spans="1:20" ht="48" x14ac:dyDescent="0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>E2238/D2238*100</f>
        <v>110.38153846153847</v>
      </c>
      <c r="P2238" s="8">
        <v>69.266666670000006</v>
      </c>
      <c r="Q2238" t="str">
        <f>LEFT(N2238,(SEARCH("/",N2238,1)-1))</f>
        <v>film &amp; video</v>
      </c>
      <c r="R2238" t="str">
        <f>RIGHT(N2238, LEN(N2238) - (SEARCH("/",N2238,1)))</f>
        <v>documentary</v>
      </c>
      <c r="S2238" s="12">
        <f>(((J2238/60)/60)/24)+DATE(1970,1,1)+(-5/24)</f>
        <v>42117.68309027778</v>
      </c>
      <c r="T2238" s="12">
        <f>(((I2238/60)/60)/24)+DATE(1970,1,1)+(-5/24)</f>
        <v>42147.68309027778</v>
      </c>
    </row>
    <row r="2239" spans="1:20" ht="48" x14ac:dyDescent="0.2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>E2239/D2239*100</f>
        <v>0</v>
      </c>
      <c r="P2239" s="8">
        <v>69.266666670000006</v>
      </c>
      <c r="Q2239" t="str">
        <f>LEFT(N2239,(SEARCH("/",N2239,1)-1))</f>
        <v>theater</v>
      </c>
      <c r="R2239" t="str">
        <f>RIGHT(N2239, LEN(N2239) - (SEARCH("/",N2239,1)))</f>
        <v>spaces</v>
      </c>
      <c r="S2239" s="12">
        <f>(((J2239/60)/60)/24)+DATE(1970,1,1)+(-5/24)</f>
        <v>42117.931250000001</v>
      </c>
      <c r="T2239" s="12">
        <f>(((I2239/60)/60)/24)+DATE(1970,1,1)+(-5/24)</f>
        <v>42147.931250000001</v>
      </c>
    </row>
    <row r="2240" spans="1:20" ht="48" x14ac:dyDescent="0.2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>E2240/D2240*100</f>
        <v>12.327272727272726</v>
      </c>
      <c r="P2240" s="8">
        <v>69.266666670000006</v>
      </c>
      <c r="Q2240" t="str">
        <f>LEFT(N2240,(SEARCH("/",N2240,1)-1))</f>
        <v>theater</v>
      </c>
      <c r="R2240" t="str">
        <f>RIGHT(N2240, LEN(N2240) - (SEARCH("/",N2240,1)))</f>
        <v>musical</v>
      </c>
      <c r="S2240" s="12">
        <f>(((J2240/60)/60)/24)+DATE(1970,1,1)+(-5/24)</f>
        <v>42118.138101851851</v>
      </c>
      <c r="T2240" s="12">
        <f>(((I2240/60)/60)/24)+DATE(1970,1,1)+(-5/24)</f>
        <v>42148.138101851851</v>
      </c>
    </row>
    <row r="2241" spans="1:20" ht="48" x14ac:dyDescent="0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>E2241/D2241*100</f>
        <v>102.35000000000001</v>
      </c>
      <c r="P2241" s="8">
        <v>69.266666670000006</v>
      </c>
      <c r="Q2241" t="str">
        <f>LEFT(N2241,(SEARCH("/",N2241,1)-1))</f>
        <v>theater</v>
      </c>
      <c r="R2241" t="str">
        <f>RIGHT(N2241, LEN(N2241) - (SEARCH("/",N2241,1)))</f>
        <v>plays</v>
      </c>
      <c r="S2241" s="12">
        <f>(((J2241/60)/60)/24)+DATE(1970,1,1)+(-5/24)</f>
        <v>42118.347997685189</v>
      </c>
      <c r="T2241" s="12">
        <f>(((I2241/60)/60)/24)+DATE(1970,1,1)+(-5/24)</f>
        <v>42149.957638888889</v>
      </c>
    </row>
    <row r="2242" spans="1:20" ht="48" x14ac:dyDescent="0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>E2242/D2242*100</f>
        <v>102.1</v>
      </c>
      <c r="P2242" s="8">
        <v>69.266666670000006</v>
      </c>
      <c r="Q2242" t="str">
        <f>LEFT(N2242,(SEARCH("/",N2242,1)-1))</f>
        <v>music</v>
      </c>
      <c r="R2242" t="str">
        <f>RIGHT(N2242, LEN(N2242) - (SEARCH("/",N2242,1)))</f>
        <v>electronic music</v>
      </c>
      <c r="S2242" s="12">
        <f>(((J2242/60)/60)/24)+DATE(1970,1,1)+(-5/24)</f>
        <v>42119.61414351852</v>
      </c>
      <c r="T2242" s="12">
        <f>(((I2242/60)/60)/24)+DATE(1970,1,1)+(-5/24)</f>
        <v>42141.999999999993</v>
      </c>
    </row>
    <row r="2243" spans="1:20" ht="32" x14ac:dyDescent="0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>E2243/D2243*100</f>
        <v>102.49999999999999</v>
      </c>
      <c r="P2243" s="8">
        <v>69.266666670000006</v>
      </c>
      <c r="Q2243" t="str">
        <f>LEFT(N2243,(SEARCH("/",N2243,1)-1))</f>
        <v>theater</v>
      </c>
      <c r="R2243" t="str">
        <f>RIGHT(N2243, LEN(N2243) - (SEARCH("/",N2243,1)))</f>
        <v>plays</v>
      </c>
      <c r="S2243" s="12">
        <f>(((J2243/60)/60)/24)+DATE(1970,1,1)+(-5/24)</f>
        <v>42120.322893518511</v>
      </c>
      <c r="T2243" s="12">
        <f>(((I2243/60)/60)/24)+DATE(1970,1,1)+(-5/24)</f>
        <v>42155.322893518511</v>
      </c>
    </row>
    <row r="2244" spans="1:20" ht="32" x14ac:dyDescent="0.2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>E2244/D2244*100</f>
        <v>110.83333333333334</v>
      </c>
      <c r="P2244" s="8">
        <v>69.266666670000006</v>
      </c>
      <c r="Q2244" t="str">
        <f>LEFT(N2244,(SEARCH("/",N2244,1)-1))</f>
        <v>photography</v>
      </c>
      <c r="R2244" t="str">
        <f>RIGHT(N2244, LEN(N2244) - (SEARCH("/",N2244,1)))</f>
        <v>photobooks</v>
      </c>
      <c r="S2244" s="12">
        <f>(((J2244/60)/60)/24)+DATE(1970,1,1)+(-5/24)</f>
        <v>42120.419803240737</v>
      </c>
      <c r="T2244" s="12">
        <f>(((I2244/60)/60)/24)+DATE(1970,1,1)+(-5/24)</f>
        <v>42165.419803240737</v>
      </c>
    </row>
    <row r="2245" spans="1:20" ht="48" x14ac:dyDescent="0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>E2245/D2245*100</f>
        <v>158.20000000000002</v>
      </c>
      <c r="P2245" s="8">
        <v>69.266666670000006</v>
      </c>
      <c r="Q2245" t="str">
        <f>LEFT(N2245,(SEARCH("/",N2245,1)-1))</f>
        <v>theater</v>
      </c>
      <c r="R2245" t="str">
        <f>RIGHT(N2245, LEN(N2245) - (SEARCH("/",N2245,1)))</f>
        <v>plays</v>
      </c>
      <c r="S2245" s="12">
        <f>(((J2245/60)/60)/24)+DATE(1970,1,1)+(-5/24)</f>
        <v>42121.041481481479</v>
      </c>
      <c r="T2245" s="12">
        <f>(((I2245/60)/60)/24)+DATE(1970,1,1)+(-5/24)</f>
        <v>42142.041481481479</v>
      </c>
    </row>
    <row r="2246" spans="1:20" ht="48" x14ac:dyDescent="0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>E2246/D2246*100</f>
        <v>0.1</v>
      </c>
      <c r="P2246" s="8">
        <v>69.266666670000006</v>
      </c>
      <c r="Q2246" t="str">
        <f>LEFT(N2246,(SEARCH("/",N2246,1)-1))</f>
        <v>publishing</v>
      </c>
      <c r="R2246" t="str">
        <f>RIGHT(N2246, LEN(N2246) - (SEARCH("/",N2246,1)))</f>
        <v>art books</v>
      </c>
      <c r="S2246" s="12">
        <f>(((J2246/60)/60)/24)+DATE(1970,1,1)+(-5/24)</f>
        <v>42121.158668981479</v>
      </c>
      <c r="T2246" s="12">
        <f>(((I2246/60)/60)/24)+DATE(1970,1,1)+(-5/24)</f>
        <v>42152.628472222219</v>
      </c>
    </row>
    <row r="2247" spans="1:20" ht="48" x14ac:dyDescent="0.2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>E2247/D2247*100</f>
        <v>103</v>
      </c>
      <c r="P2247" s="8">
        <v>69.266666670000006</v>
      </c>
      <c r="Q2247" t="str">
        <f>LEFT(N2247,(SEARCH("/",N2247,1)-1))</f>
        <v>theater</v>
      </c>
      <c r="R2247" t="str">
        <f>RIGHT(N2247, LEN(N2247) - (SEARCH("/",N2247,1)))</f>
        <v>spaces</v>
      </c>
      <c r="S2247" s="12">
        <f>(((J2247/60)/60)/24)+DATE(1970,1,1)+(-5/24)</f>
        <v>42121.46743055556</v>
      </c>
      <c r="T2247" s="12">
        <f>(((I2247/60)/60)/24)+DATE(1970,1,1)+(-5/24)</f>
        <v>42166.46743055556</v>
      </c>
    </row>
    <row r="2248" spans="1:20" ht="48" x14ac:dyDescent="0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>E2248/D2248*100</f>
        <v>103</v>
      </c>
      <c r="P2248" s="8">
        <v>69.266666670000006</v>
      </c>
      <c r="Q2248" t="str">
        <f>LEFT(N2248,(SEARCH("/",N2248,1)-1))</f>
        <v>theater</v>
      </c>
      <c r="R2248" t="str">
        <f>RIGHT(N2248, LEN(N2248) - (SEARCH("/",N2248,1)))</f>
        <v>plays</v>
      </c>
      <c r="S2248" s="12">
        <f>(((J2248/60)/60)/24)+DATE(1970,1,1)+(-5/24)</f>
        <v>42121.548587962963</v>
      </c>
      <c r="T2248" s="12">
        <f>(((I2248/60)/60)/24)+DATE(1970,1,1)+(-5/24)</f>
        <v>42155.999999999993</v>
      </c>
    </row>
    <row r="2249" spans="1:20" ht="48" x14ac:dyDescent="0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>E2249/D2249*100</f>
        <v>0</v>
      </c>
      <c r="P2249" s="8">
        <v>69.266666670000006</v>
      </c>
      <c r="Q2249" t="str">
        <f>LEFT(N2249,(SEARCH("/",N2249,1)-1))</f>
        <v>photography</v>
      </c>
      <c r="R2249" t="str">
        <f>RIGHT(N2249, LEN(N2249) - (SEARCH("/",N2249,1)))</f>
        <v>nature</v>
      </c>
      <c r="S2249" s="12">
        <f>(((J2249/60)/60)/24)+DATE(1970,1,1)+(-5/24)</f>
        <v>42121.616192129623</v>
      </c>
      <c r="T2249" s="12">
        <f>(((I2249/60)/60)/24)+DATE(1970,1,1)+(-5/24)</f>
        <v>42151.616192129623</v>
      </c>
    </row>
    <row r="2250" spans="1:20" ht="48" x14ac:dyDescent="0.2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>E2250/D2250*100</f>
        <v>0</v>
      </c>
      <c r="P2250" s="8">
        <v>69.266666670000006</v>
      </c>
      <c r="Q2250" t="str">
        <f>LEFT(N2250,(SEARCH("/",N2250,1)-1))</f>
        <v>technology</v>
      </c>
      <c r="R2250" t="str">
        <f>RIGHT(N2250, LEN(N2250) - (SEARCH("/",N2250,1)))</f>
        <v>web</v>
      </c>
      <c r="S2250" s="12">
        <f>(((J2250/60)/60)/24)+DATE(1970,1,1)+(-5/24)</f>
        <v>42121.800891203697</v>
      </c>
      <c r="T2250" s="12">
        <f>(((I2250/60)/60)/24)+DATE(1970,1,1)+(-5/24)</f>
        <v>42151.800891203697</v>
      </c>
    </row>
    <row r="2251" spans="1:20" ht="48" x14ac:dyDescent="0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>E2251/D2251*100</f>
        <v>0</v>
      </c>
      <c r="P2251" s="8">
        <v>69.266666670000006</v>
      </c>
      <c r="Q2251" t="str">
        <f>LEFT(N2251,(SEARCH("/",N2251,1)-1))</f>
        <v>food</v>
      </c>
      <c r="R2251" t="str">
        <f>RIGHT(N2251, LEN(N2251) - (SEARCH("/",N2251,1)))</f>
        <v>food trucks</v>
      </c>
      <c r="S2251" s="12">
        <f>(((J2251/60)/60)/24)+DATE(1970,1,1)+(-5/24)</f>
        <v>42122.421168981477</v>
      </c>
      <c r="T2251" s="12">
        <f>(((I2251/60)/60)/24)+DATE(1970,1,1)+(-5/24)</f>
        <v>42143.421168981477</v>
      </c>
    </row>
    <row r="2252" spans="1:20" ht="32" x14ac:dyDescent="0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>E2252/D2252*100</f>
        <v>0.15</v>
      </c>
      <c r="P2252" s="8">
        <v>69.266666670000006</v>
      </c>
      <c r="Q2252" t="str">
        <f>LEFT(N2252,(SEARCH("/",N2252,1)-1))</f>
        <v>theater</v>
      </c>
      <c r="R2252" t="str">
        <f>RIGHT(N2252, LEN(N2252) - (SEARCH("/",N2252,1)))</f>
        <v>spaces</v>
      </c>
      <c r="S2252" s="12">
        <f>(((J2252/60)/60)/24)+DATE(1970,1,1)+(-5/24)</f>
        <v>42122.461736111109</v>
      </c>
      <c r="T2252" s="12">
        <f>(((I2252/60)/60)/24)+DATE(1970,1,1)+(-5/24)</f>
        <v>42152.457638888889</v>
      </c>
    </row>
    <row r="2253" spans="1:20" ht="32" x14ac:dyDescent="0.2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>E2253/D2253*100</f>
        <v>13.333333333333334</v>
      </c>
      <c r="P2253" s="8">
        <v>69.266666670000006</v>
      </c>
      <c r="Q2253" t="str">
        <f>LEFT(N2253,(SEARCH("/",N2253,1)-1))</f>
        <v>theater</v>
      </c>
      <c r="R2253" t="str">
        <f>RIGHT(N2253, LEN(N2253) - (SEARCH("/",N2253,1)))</f>
        <v>plays</v>
      </c>
      <c r="S2253" s="12">
        <f>(((J2253/60)/60)/24)+DATE(1970,1,1)+(-5/24)</f>
        <v>42122.484826388885</v>
      </c>
      <c r="T2253" s="12">
        <f>(((I2253/60)/60)/24)+DATE(1970,1,1)+(-5/24)</f>
        <v>42152.484826388885</v>
      </c>
    </row>
    <row r="2254" spans="1:20" ht="48" x14ac:dyDescent="0.2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>E2254/D2254*100</f>
        <v>4.8</v>
      </c>
      <c r="P2254" s="8">
        <v>69.266666670000006</v>
      </c>
      <c r="Q2254" t="str">
        <f>LEFT(N2254,(SEARCH("/",N2254,1)-1))</f>
        <v>theater</v>
      </c>
      <c r="R2254" t="str">
        <f>RIGHT(N2254, LEN(N2254) - (SEARCH("/",N2254,1)))</f>
        <v>plays</v>
      </c>
      <c r="S2254" s="12">
        <f>(((J2254/60)/60)/24)+DATE(1970,1,1)+(-5/24)</f>
        <v>42122.524166666662</v>
      </c>
      <c r="T2254" s="12">
        <f>(((I2254/60)/60)/24)+DATE(1970,1,1)+(-5/24)</f>
        <v>42155.524305555555</v>
      </c>
    </row>
    <row r="2255" spans="1:20" ht="48" x14ac:dyDescent="0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>E2255/D2255*100</f>
        <v>3.8464497269020695E-2</v>
      </c>
      <c r="P2255" s="8">
        <v>69.266666670000006</v>
      </c>
      <c r="Q2255" t="str">
        <f>LEFT(N2255,(SEARCH("/",N2255,1)-1))</f>
        <v>games</v>
      </c>
      <c r="R2255" t="str">
        <f>RIGHT(N2255, LEN(N2255) - (SEARCH("/",N2255,1)))</f>
        <v>video games</v>
      </c>
      <c r="S2255" s="12">
        <f>(((J2255/60)/60)/24)+DATE(1970,1,1)+(-5/24)</f>
        <v>42122.977465277778</v>
      </c>
      <c r="T2255" s="12">
        <f>(((I2255/60)/60)/24)+DATE(1970,1,1)+(-5/24)</f>
        <v>42152.977465277778</v>
      </c>
    </row>
    <row r="2256" spans="1:20" ht="48" x14ac:dyDescent="0.2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>E2256/D2256*100</f>
        <v>0.2</v>
      </c>
      <c r="P2256" s="8">
        <v>69.266666670000006</v>
      </c>
      <c r="Q2256" t="str">
        <f>LEFT(N2256,(SEARCH("/",N2256,1)-1))</f>
        <v>theater</v>
      </c>
      <c r="R2256" t="str">
        <f>RIGHT(N2256, LEN(N2256) - (SEARCH("/",N2256,1)))</f>
        <v>plays</v>
      </c>
      <c r="S2256" s="12">
        <f>(((J2256/60)/60)/24)+DATE(1970,1,1)+(-5/24)</f>
        <v>42123.440497685187</v>
      </c>
      <c r="T2256" s="12">
        <f>(((I2256/60)/60)/24)+DATE(1970,1,1)+(-5/24)</f>
        <v>42153.440497685187</v>
      </c>
    </row>
    <row r="2257" spans="1:20" ht="48" x14ac:dyDescent="0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>E2257/D2257*100</f>
        <v>3.5520833333333335</v>
      </c>
      <c r="P2257" s="8">
        <v>69.266666670000006</v>
      </c>
      <c r="Q2257" t="str">
        <f>LEFT(N2257,(SEARCH("/",N2257,1)-1))</f>
        <v>technology</v>
      </c>
      <c r="R2257" t="str">
        <f>RIGHT(N2257, LEN(N2257) - (SEARCH("/",N2257,1)))</f>
        <v>wearables</v>
      </c>
      <c r="S2257" s="12">
        <f>(((J2257/60)/60)/24)+DATE(1970,1,1)+(-5/24)</f>
        <v>42123.470312500001</v>
      </c>
      <c r="T2257" s="12">
        <f>(((I2257/60)/60)/24)+DATE(1970,1,1)+(-5/24)</f>
        <v>42153.470312500001</v>
      </c>
    </row>
    <row r="2258" spans="1:20" ht="48" x14ac:dyDescent="0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>E2258/D2258*100</f>
        <v>106.73333333333332</v>
      </c>
      <c r="P2258" s="8">
        <v>69.266666670000006</v>
      </c>
      <c r="Q2258" t="str">
        <f>LEFT(N2258,(SEARCH("/",N2258,1)-1))</f>
        <v>photography</v>
      </c>
      <c r="R2258" t="str">
        <f>RIGHT(N2258, LEN(N2258) - (SEARCH("/",N2258,1)))</f>
        <v>photobooks</v>
      </c>
      <c r="S2258" s="12">
        <f>(((J2258/60)/60)/24)+DATE(1970,1,1)+(-5/24)</f>
        <v>42123.655034722215</v>
      </c>
      <c r="T2258" s="12">
        <f>(((I2258/60)/60)/24)+DATE(1970,1,1)+(-5/24)</f>
        <v>42156.737499999996</v>
      </c>
    </row>
    <row r="2259" spans="1:20" ht="48" x14ac:dyDescent="0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>E2259/D2259*100</f>
        <v>11.533333333333333</v>
      </c>
      <c r="P2259" s="8">
        <v>69.266666670000006</v>
      </c>
      <c r="Q2259" t="str">
        <f>LEFT(N2259,(SEARCH("/",N2259,1)-1))</f>
        <v>theater</v>
      </c>
      <c r="R2259" t="str">
        <f>RIGHT(N2259, LEN(N2259) - (SEARCH("/",N2259,1)))</f>
        <v>plays</v>
      </c>
      <c r="S2259" s="12">
        <f>(((J2259/60)/60)/24)+DATE(1970,1,1)+(-5/24)</f>
        <v>42124.415543981479</v>
      </c>
      <c r="T2259" s="12">
        <f>(((I2259/60)/60)/24)+DATE(1970,1,1)+(-5/24)</f>
        <v>42166.749999999993</v>
      </c>
    </row>
    <row r="2260" spans="1:20" ht="48" x14ac:dyDescent="0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>E2260/D2260*100</f>
        <v>100</v>
      </c>
      <c r="P2260" s="8">
        <v>69.266666670000006</v>
      </c>
      <c r="Q2260" t="str">
        <f>LEFT(N2260,(SEARCH("/",N2260,1)-1))</f>
        <v>theater</v>
      </c>
      <c r="R2260" t="str">
        <f>RIGHT(N2260, LEN(N2260) - (SEARCH("/",N2260,1)))</f>
        <v>plays</v>
      </c>
      <c r="S2260" s="12">
        <f>(((J2260/60)/60)/24)+DATE(1970,1,1)+(-5/24)</f>
        <v>42124.63277777777</v>
      </c>
      <c r="T2260" s="12">
        <f>(((I2260/60)/60)/24)+DATE(1970,1,1)+(-5/24)</f>
        <v>42154.63277777777</v>
      </c>
    </row>
    <row r="2261" spans="1:20" ht="48" x14ac:dyDescent="0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>E2261/D2261*100</f>
        <v>103.4</v>
      </c>
      <c r="P2261" s="8">
        <v>69.266666670000006</v>
      </c>
      <c r="Q2261" t="str">
        <f>LEFT(N2261,(SEARCH("/",N2261,1)-1))</f>
        <v>theater</v>
      </c>
      <c r="R2261" t="str">
        <f>RIGHT(N2261, LEN(N2261) - (SEARCH("/",N2261,1)))</f>
        <v>plays</v>
      </c>
      <c r="S2261" s="12">
        <f>(((J2261/60)/60)/24)+DATE(1970,1,1)+(-5/24)</f>
        <v>42124.640081018515</v>
      </c>
      <c r="T2261" s="12">
        <f>(((I2261/60)/60)/24)+DATE(1970,1,1)+(-5/24)</f>
        <v>42154.640081018515</v>
      </c>
    </row>
    <row r="2262" spans="1:20" ht="48" x14ac:dyDescent="0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>E2262/D2262*100</f>
        <v>0.4</v>
      </c>
      <c r="P2262" s="8">
        <v>69.266666670000006</v>
      </c>
      <c r="Q2262" t="str">
        <f>LEFT(N2262,(SEARCH("/",N2262,1)-1))</f>
        <v>food</v>
      </c>
      <c r="R2262" t="str">
        <f>RIGHT(N2262, LEN(N2262) - (SEARCH("/",N2262,1)))</f>
        <v>food trucks</v>
      </c>
      <c r="S2262" s="12">
        <f>(((J2262/60)/60)/24)+DATE(1970,1,1)+(-5/24)</f>
        <v>42124.684849537036</v>
      </c>
      <c r="T2262" s="12">
        <f>(((I2262/60)/60)/24)+DATE(1970,1,1)+(-5/24)</f>
        <v>42154.684849537036</v>
      </c>
    </row>
    <row r="2263" spans="1:20" ht="48" x14ac:dyDescent="0.2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>E2263/D2263*100</f>
        <v>122.8</v>
      </c>
      <c r="P2263" s="8">
        <v>69.266666670000006</v>
      </c>
      <c r="Q2263" t="str">
        <f>LEFT(N2263,(SEARCH("/",N2263,1)-1))</f>
        <v>music</v>
      </c>
      <c r="R2263" t="str">
        <f>RIGHT(N2263, LEN(N2263) - (SEARCH("/",N2263,1)))</f>
        <v>classical music</v>
      </c>
      <c r="S2263" s="12">
        <f>(((J2263/60)/60)/24)+DATE(1970,1,1)+(-5/24)</f>
        <v>42124.869942129626</v>
      </c>
      <c r="T2263" s="12">
        <f>(((I2263/60)/60)/24)+DATE(1970,1,1)+(-5/24)</f>
        <v>42155.957638888889</v>
      </c>
    </row>
    <row r="2264" spans="1:20" ht="48" x14ac:dyDescent="0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>E2264/D2264*100</f>
        <v>154.57142857142858</v>
      </c>
      <c r="P2264" s="8">
        <v>69.266666670000006</v>
      </c>
      <c r="Q2264" t="str">
        <f>LEFT(N2264,(SEARCH("/",N2264,1)-1))</f>
        <v>film &amp; video</v>
      </c>
      <c r="R2264" t="str">
        <f>RIGHT(N2264, LEN(N2264) - (SEARCH("/",N2264,1)))</f>
        <v>shorts</v>
      </c>
      <c r="S2264" s="12">
        <f>(((J2264/60)/60)/24)+DATE(1970,1,1)+(-5/24)</f>
        <v>42125.124849537031</v>
      </c>
      <c r="T2264" s="12">
        <f>(((I2264/60)/60)/24)+DATE(1970,1,1)+(-5/24)</f>
        <v>42155.124849537031</v>
      </c>
    </row>
    <row r="2265" spans="1:20" ht="48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>E2265/D2265*100</f>
        <v>102.45398773006136</v>
      </c>
      <c r="P2265" s="8">
        <v>69.266666670000006</v>
      </c>
      <c r="Q2265" t="str">
        <f>LEFT(N2265,(SEARCH("/",N2265,1)-1))</f>
        <v>photography</v>
      </c>
      <c r="R2265" t="str">
        <f>RIGHT(N2265, LEN(N2265) - (SEARCH("/",N2265,1)))</f>
        <v>photobooks</v>
      </c>
      <c r="S2265" s="12">
        <f>(((J2265/60)/60)/24)+DATE(1970,1,1)+(-5/24)</f>
        <v>42125.4065625</v>
      </c>
      <c r="T2265" s="12">
        <f>(((I2265/60)/60)/24)+DATE(1970,1,1)+(-5/24)</f>
        <v>42155.4065625</v>
      </c>
    </row>
    <row r="2266" spans="1:20" ht="32" x14ac:dyDescent="0.2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>E2266/D2266*100</f>
        <v>20</v>
      </c>
      <c r="P2266" s="8">
        <v>69.266666670000006</v>
      </c>
      <c r="Q2266" t="str">
        <f>LEFT(N2266,(SEARCH("/",N2266,1)-1))</f>
        <v>theater</v>
      </c>
      <c r="R2266" t="str">
        <f>RIGHT(N2266, LEN(N2266) - (SEARCH("/",N2266,1)))</f>
        <v>plays</v>
      </c>
      <c r="S2266" s="12">
        <f>(((J2266/60)/60)/24)+DATE(1970,1,1)+(-5/24)</f>
        <v>42125.436134259253</v>
      </c>
      <c r="T2266" s="12">
        <f>(((I2266/60)/60)/24)+DATE(1970,1,1)+(-5/24)</f>
        <v>42155.436134259253</v>
      </c>
    </row>
    <row r="2267" spans="1:20" ht="48" x14ac:dyDescent="0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>E2267/D2267*100</f>
        <v>127.49999999999999</v>
      </c>
      <c r="P2267" s="8">
        <v>69.266666670000006</v>
      </c>
      <c r="Q2267" t="str">
        <f>LEFT(N2267,(SEARCH("/",N2267,1)-1))</f>
        <v>theater</v>
      </c>
      <c r="R2267" t="str">
        <f>RIGHT(N2267, LEN(N2267) - (SEARCH("/",N2267,1)))</f>
        <v>plays</v>
      </c>
      <c r="S2267" s="12">
        <f>(((J2267/60)/60)/24)+DATE(1970,1,1)+(-5/24)</f>
        <v>42125.439201388886</v>
      </c>
      <c r="T2267" s="12">
        <f>(((I2267/60)/60)/24)+DATE(1970,1,1)+(-5/24)</f>
        <v>42150.439201388886</v>
      </c>
    </row>
    <row r="2268" spans="1:20" ht="48" x14ac:dyDescent="0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>E2268/D2268*100</f>
        <v>102.66666666666666</v>
      </c>
      <c r="P2268" s="8">
        <v>69.266666670000006</v>
      </c>
      <c r="Q2268" t="str">
        <f>LEFT(N2268,(SEARCH("/",N2268,1)-1))</f>
        <v>theater</v>
      </c>
      <c r="R2268" t="str">
        <f>RIGHT(N2268, LEN(N2268) - (SEARCH("/",N2268,1)))</f>
        <v>plays</v>
      </c>
      <c r="S2268" s="12">
        <f>(((J2268/60)/60)/24)+DATE(1970,1,1)+(-5/24)</f>
        <v>42125.564479166664</v>
      </c>
      <c r="T2268" s="12">
        <f>(((I2268/60)/60)/24)+DATE(1970,1,1)+(-5/24)</f>
        <v>42155.564479166664</v>
      </c>
    </row>
    <row r="2269" spans="1:20" ht="48" x14ac:dyDescent="0.2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>E2269/D2269*100</f>
        <v>0</v>
      </c>
      <c r="P2269" s="8">
        <v>69.266666670000006</v>
      </c>
      <c r="Q2269" t="str">
        <f>LEFT(N2269,(SEARCH("/",N2269,1)-1))</f>
        <v>music</v>
      </c>
      <c r="R2269" t="str">
        <f>RIGHT(N2269, LEN(N2269) - (SEARCH("/",N2269,1)))</f>
        <v>faith</v>
      </c>
      <c r="S2269" s="12">
        <f>(((J2269/60)/60)/24)+DATE(1970,1,1)+(-5/24)</f>
        <v>42125.705474537033</v>
      </c>
      <c r="T2269" s="12">
        <f>(((I2269/60)/60)/24)+DATE(1970,1,1)+(-5/24)</f>
        <v>42185.705474537033</v>
      </c>
    </row>
    <row r="2270" spans="1:20" ht="48" x14ac:dyDescent="0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>E2270/D2270*100</f>
        <v>155.20000000000002</v>
      </c>
      <c r="P2270" s="8">
        <v>69.266666670000006</v>
      </c>
      <c r="Q2270" t="str">
        <f>LEFT(N2270,(SEARCH("/",N2270,1)-1))</f>
        <v>theater</v>
      </c>
      <c r="R2270" t="str">
        <f>RIGHT(N2270, LEN(N2270) - (SEARCH("/",N2270,1)))</f>
        <v>plays</v>
      </c>
      <c r="S2270" s="12">
        <f>(((J2270/60)/60)/24)+DATE(1970,1,1)+(-5/24)</f>
        <v>42126.666678240734</v>
      </c>
      <c r="T2270" s="12">
        <f>(((I2270/60)/60)/24)+DATE(1970,1,1)+(-5/24)</f>
        <v>42158.082638888889</v>
      </c>
    </row>
    <row r="2271" spans="1:20" ht="48" x14ac:dyDescent="0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>E2271/D2271*100</f>
        <v>136.625</v>
      </c>
      <c r="P2271" s="8">
        <v>69.266666670000006</v>
      </c>
      <c r="Q2271" t="str">
        <f>LEFT(N2271,(SEARCH("/",N2271,1)-1))</f>
        <v>music</v>
      </c>
      <c r="R2271" t="str">
        <f>RIGHT(N2271, LEN(N2271) - (SEARCH("/",N2271,1)))</f>
        <v>rock</v>
      </c>
      <c r="S2271" s="12">
        <f>(((J2271/60)/60)/24)+DATE(1970,1,1)+(-5/24)</f>
        <v>42126.712905092594</v>
      </c>
      <c r="T2271" s="12">
        <f>(((I2271/60)/60)/24)+DATE(1970,1,1)+(-5/24)</f>
        <v>42157.979166666664</v>
      </c>
    </row>
    <row r="2272" spans="1:20" ht="48" x14ac:dyDescent="0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>E2272/D2272*100</f>
        <v>205.54838709677421</v>
      </c>
      <c r="P2272" s="8">
        <v>69.266666670000006</v>
      </c>
      <c r="Q2272" t="str">
        <f>LEFT(N2272,(SEARCH("/",N2272,1)-1))</f>
        <v>music</v>
      </c>
      <c r="R2272" t="str">
        <f>RIGHT(N2272, LEN(N2272) - (SEARCH("/",N2272,1)))</f>
        <v>electronic music</v>
      </c>
      <c r="S2272" s="12">
        <f>(((J2272/60)/60)/24)+DATE(1970,1,1)+(-5/24)</f>
        <v>42126.861215277771</v>
      </c>
      <c r="T2272" s="12">
        <f>(((I2272/60)/60)/24)+DATE(1970,1,1)+(-5/24)</f>
        <v>42156.824305555558</v>
      </c>
    </row>
    <row r="2273" spans="1:20" ht="48" x14ac:dyDescent="0.2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>E2273/D2273*100</f>
        <v>2</v>
      </c>
      <c r="P2273" s="8">
        <v>69.266666670000006</v>
      </c>
      <c r="Q2273" t="str">
        <f>LEFT(N2273,(SEARCH("/",N2273,1)-1))</f>
        <v>theater</v>
      </c>
      <c r="R2273" t="str">
        <f>RIGHT(N2273, LEN(N2273) - (SEARCH("/",N2273,1)))</f>
        <v>plays</v>
      </c>
      <c r="S2273" s="12">
        <f>(((J2273/60)/60)/24)+DATE(1970,1,1)+(-5/24)</f>
        <v>42128.222731481481</v>
      </c>
      <c r="T2273" s="12">
        <f>(((I2273/60)/60)/24)+DATE(1970,1,1)+(-5/24)</f>
        <v>42146.666666666664</v>
      </c>
    </row>
    <row r="2274" spans="1:20" ht="48" x14ac:dyDescent="0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>E2274/D2274*100</f>
        <v>2.1</v>
      </c>
      <c r="P2274" s="8">
        <v>69.266666670000006</v>
      </c>
      <c r="Q2274" t="str">
        <f>LEFT(N2274,(SEARCH("/",N2274,1)-1))</f>
        <v>theater</v>
      </c>
      <c r="R2274" t="str">
        <f>RIGHT(N2274, LEN(N2274) - (SEARCH("/",N2274,1)))</f>
        <v>plays</v>
      </c>
      <c r="S2274" s="12">
        <f>(((J2274/60)/60)/24)+DATE(1970,1,1)+(-5/24)</f>
        <v>42128.407349537032</v>
      </c>
      <c r="T2274" s="12">
        <f>(((I2274/60)/60)/24)+DATE(1970,1,1)+(-5/24)</f>
        <v>42188.407349537032</v>
      </c>
    </row>
    <row r="2275" spans="1:20" ht="48" x14ac:dyDescent="0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>E2275/D2275*100</f>
        <v>101</v>
      </c>
      <c r="P2275" s="8">
        <v>69.266666670000006</v>
      </c>
      <c r="Q2275" t="str">
        <f>LEFT(N2275,(SEARCH("/",N2275,1)-1))</f>
        <v>theater</v>
      </c>
      <c r="R2275" t="str">
        <f>RIGHT(N2275, LEN(N2275) - (SEARCH("/",N2275,1)))</f>
        <v>plays</v>
      </c>
      <c r="S2275" s="12">
        <f>(((J2275/60)/60)/24)+DATE(1970,1,1)+(-5/24)</f>
        <v>42128.419560185182</v>
      </c>
      <c r="T2275" s="12">
        <f>(((I2275/60)/60)/24)+DATE(1970,1,1)+(-5/24)</f>
        <v>42158.419560185182</v>
      </c>
    </row>
    <row r="2276" spans="1:20" ht="48" x14ac:dyDescent="0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>E2276/D2276*100</f>
        <v>112.00000000000001</v>
      </c>
      <c r="P2276" s="8">
        <v>69.266666670000006</v>
      </c>
      <c r="Q2276" t="str">
        <f>LEFT(N2276,(SEARCH("/",N2276,1)-1))</f>
        <v>technology</v>
      </c>
      <c r="R2276" t="str">
        <f>RIGHT(N2276, LEN(N2276) - (SEARCH("/",N2276,1)))</f>
        <v>space exploration</v>
      </c>
      <c r="S2276" s="12">
        <f>(((J2276/60)/60)/24)+DATE(1970,1,1)+(-5/24)</f>
        <v>42128.41978009259</v>
      </c>
      <c r="T2276" s="12">
        <f>(((I2276/60)/60)/24)+DATE(1970,1,1)+(-5/24)</f>
        <v>42158.41978009259</v>
      </c>
    </row>
    <row r="2277" spans="1:20" ht="48" x14ac:dyDescent="0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>E2277/D2277*100</f>
        <v>115.33333333333333</v>
      </c>
      <c r="P2277" s="8">
        <v>69.266666670000006</v>
      </c>
      <c r="Q2277" t="str">
        <f>LEFT(N2277,(SEARCH("/",N2277,1)-1))</f>
        <v>theater</v>
      </c>
      <c r="R2277" t="str">
        <f>RIGHT(N2277, LEN(N2277) - (SEARCH("/",N2277,1)))</f>
        <v>plays</v>
      </c>
      <c r="S2277" s="12">
        <f>(((J2277/60)/60)/24)+DATE(1970,1,1)+(-5/24)</f>
        <v>42128.528275462959</v>
      </c>
      <c r="T2277" s="12">
        <f>(((I2277/60)/60)/24)+DATE(1970,1,1)+(-5/24)</f>
        <v>42140.916666666664</v>
      </c>
    </row>
    <row r="2278" spans="1:20" ht="48" x14ac:dyDescent="0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>E2278/D2278*100</f>
        <v>19.762499999999999</v>
      </c>
      <c r="P2278" s="8">
        <v>69.266666670000006</v>
      </c>
      <c r="Q2278" t="str">
        <f>LEFT(N2278,(SEARCH("/",N2278,1)-1))</f>
        <v>theater</v>
      </c>
      <c r="R2278" t="str">
        <f>RIGHT(N2278, LEN(N2278) - (SEARCH("/",N2278,1)))</f>
        <v>spaces</v>
      </c>
      <c r="S2278" s="12">
        <f>(((J2278/60)/60)/24)+DATE(1970,1,1)+(-5/24)</f>
        <v>42128.605914351843</v>
      </c>
      <c r="T2278" s="12">
        <f>(((I2278/60)/60)/24)+DATE(1970,1,1)+(-5/24)</f>
        <v>42135.605914351843</v>
      </c>
    </row>
    <row r="2279" spans="1:20" ht="32" x14ac:dyDescent="0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>E2279/D2279*100</f>
        <v>104.67500000000001</v>
      </c>
      <c r="P2279" s="8">
        <v>69.266666670000006</v>
      </c>
      <c r="Q2279" t="str">
        <f>LEFT(N2279,(SEARCH("/",N2279,1)-1))</f>
        <v>music</v>
      </c>
      <c r="R2279" t="str">
        <f>RIGHT(N2279, LEN(N2279) - (SEARCH("/",N2279,1)))</f>
        <v>metal</v>
      </c>
      <c r="S2279" s="12">
        <f>(((J2279/60)/60)/24)+DATE(1970,1,1)+(-5/24)</f>
        <v>42128.611898148149</v>
      </c>
      <c r="T2279" s="12">
        <f>(((I2279/60)/60)/24)+DATE(1970,1,1)+(-5/24)</f>
        <v>42158.791666666664</v>
      </c>
    </row>
    <row r="2280" spans="1:20" ht="48" x14ac:dyDescent="0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>E2280/D2280*100</f>
        <v>103.34</v>
      </c>
      <c r="P2280" s="8">
        <v>69.266666670000006</v>
      </c>
      <c r="Q2280" t="str">
        <f>LEFT(N2280,(SEARCH("/",N2280,1)-1))</f>
        <v>theater</v>
      </c>
      <c r="R2280" t="str">
        <f>RIGHT(N2280, LEN(N2280) - (SEARCH("/",N2280,1)))</f>
        <v>musical</v>
      </c>
      <c r="S2280" s="12">
        <f>(((J2280/60)/60)/24)+DATE(1970,1,1)+(-5/24)</f>
        <v>42128.615740740737</v>
      </c>
      <c r="T2280" s="12">
        <f>(((I2280/60)/60)/24)+DATE(1970,1,1)+(-5/24)</f>
        <v>42157.791666666664</v>
      </c>
    </row>
    <row r="2281" spans="1:20" ht="48" x14ac:dyDescent="0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>E2281/D2281*100</f>
        <v>59.3</v>
      </c>
      <c r="P2281" s="8">
        <v>69.266666670000006</v>
      </c>
      <c r="Q2281" t="str">
        <f>LEFT(N2281,(SEARCH("/",N2281,1)-1))</f>
        <v>technology</v>
      </c>
      <c r="R2281" t="str">
        <f>RIGHT(N2281, LEN(N2281) - (SEARCH("/",N2281,1)))</f>
        <v>gadgets</v>
      </c>
      <c r="S2281" s="12">
        <f>(((J2281/60)/60)/24)+DATE(1970,1,1)+(-5/24)</f>
        <v>42129.018055555549</v>
      </c>
      <c r="T2281" s="12">
        <f>(((I2281/60)/60)/24)+DATE(1970,1,1)+(-5/24)</f>
        <v>42159.018055555549</v>
      </c>
    </row>
    <row r="2282" spans="1:20" ht="48" x14ac:dyDescent="0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>E2282/D2282*100</f>
        <v>100.33333333333334</v>
      </c>
      <c r="P2282" s="8">
        <v>69.266666670000006</v>
      </c>
      <c r="Q2282" t="str">
        <f>LEFT(N2282,(SEARCH("/",N2282,1)-1))</f>
        <v>theater</v>
      </c>
      <c r="R2282" t="str">
        <f>RIGHT(N2282, LEN(N2282) - (SEARCH("/",N2282,1)))</f>
        <v>plays</v>
      </c>
      <c r="S2282" s="12">
        <f>(((J2282/60)/60)/24)+DATE(1970,1,1)+(-5/24)</f>
        <v>42129.333252314813</v>
      </c>
      <c r="T2282" s="12">
        <f>(((I2282/60)/60)/24)+DATE(1970,1,1)+(-5/24)</f>
        <v>42159.333252314813</v>
      </c>
    </row>
    <row r="2283" spans="1:20" ht="48" x14ac:dyDescent="0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>E2283/D2283*100</f>
        <v>0.4</v>
      </c>
      <c r="P2283" s="8">
        <v>69.266666670000006</v>
      </c>
      <c r="Q2283" t="str">
        <f>LEFT(N2283,(SEARCH("/",N2283,1)-1))</f>
        <v>film &amp; video</v>
      </c>
      <c r="R2283" t="str">
        <f>RIGHT(N2283, LEN(N2283) - (SEARCH("/",N2283,1)))</f>
        <v>drama</v>
      </c>
      <c r="S2283" s="12">
        <f>(((J2283/60)/60)/24)+DATE(1970,1,1)+(-5/24)</f>
        <v>42129.568877314807</v>
      </c>
      <c r="T2283" s="12">
        <f>(((I2283/60)/60)/24)+DATE(1970,1,1)+(-5/24)</f>
        <v>42159.568877314807</v>
      </c>
    </row>
    <row r="2284" spans="1:20" ht="48" x14ac:dyDescent="0.2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>E2284/D2284*100</f>
        <v>6.5</v>
      </c>
      <c r="P2284" s="8">
        <v>69.266666670000006</v>
      </c>
      <c r="Q2284" t="str">
        <f>LEFT(N2284,(SEARCH("/",N2284,1)-1))</f>
        <v>music</v>
      </c>
      <c r="R2284" t="str">
        <f>RIGHT(N2284, LEN(N2284) - (SEARCH("/",N2284,1)))</f>
        <v>faith</v>
      </c>
      <c r="S2284" s="12">
        <f>(((J2284/60)/60)/24)+DATE(1970,1,1)+(-5/24)</f>
        <v>42129.617071759254</v>
      </c>
      <c r="T2284" s="12">
        <f>(((I2284/60)/60)/24)+DATE(1970,1,1)+(-5/24)</f>
        <v>42186.041666666664</v>
      </c>
    </row>
    <row r="2285" spans="1:20" ht="48" x14ac:dyDescent="0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>E2285/D2285*100</f>
        <v>3.3333333333333335E-3</v>
      </c>
      <c r="P2285" s="8">
        <v>69.266666670000006</v>
      </c>
      <c r="Q2285" t="str">
        <f>LEFT(N2285,(SEARCH("/",N2285,1)-1))</f>
        <v>film &amp; video</v>
      </c>
      <c r="R2285" t="str">
        <f>RIGHT(N2285, LEN(N2285) - (SEARCH("/",N2285,1)))</f>
        <v>animation</v>
      </c>
      <c r="S2285" s="12">
        <f>(((J2285/60)/60)/24)+DATE(1970,1,1)+(-5/24)</f>
        <v>42130.127025462956</v>
      </c>
      <c r="T2285" s="12">
        <f>(((I2285/60)/60)/24)+DATE(1970,1,1)+(-5/24)</f>
        <v>42145.127025462956</v>
      </c>
    </row>
    <row r="2286" spans="1:20" ht="32" x14ac:dyDescent="0.2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>E2286/D2286*100</f>
        <v>111.60000000000001</v>
      </c>
      <c r="P2286" s="8">
        <v>69.266666670000006</v>
      </c>
      <c r="Q2286" t="str">
        <f>LEFT(N2286,(SEARCH("/",N2286,1)-1))</f>
        <v>music</v>
      </c>
      <c r="R2286" t="str">
        <f>RIGHT(N2286, LEN(N2286) - (SEARCH("/",N2286,1)))</f>
        <v>rock</v>
      </c>
      <c r="S2286" s="12">
        <f>(((J2286/60)/60)/24)+DATE(1970,1,1)+(-5/24)</f>
        <v>42130.28328703704</v>
      </c>
      <c r="T2286" s="12">
        <f>(((I2286/60)/60)/24)+DATE(1970,1,1)+(-5/24)</f>
        <v>42160.28328703704</v>
      </c>
    </row>
    <row r="2287" spans="1:20" ht="32" x14ac:dyDescent="0.2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>E2287/D2287*100</f>
        <v>0</v>
      </c>
      <c r="P2287" s="8">
        <v>69.266666670000006</v>
      </c>
      <c r="Q2287" t="str">
        <f>LEFT(N2287,(SEARCH("/",N2287,1)-1))</f>
        <v>technology</v>
      </c>
      <c r="R2287" t="str">
        <f>RIGHT(N2287, LEN(N2287) - (SEARCH("/",N2287,1)))</f>
        <v>web</v>
      </c>
      <c r="S2287" s="12">
        <f>(((J2287/60)/60)/24)+DATE(1970,1,1)+(-5/24)</f>
        <v>42130.575277777774</v>
      </c>
      <c r="T2287" s="12">
        <f>(((I2287/60)/60)/24)+DATE(1970,1,1)+(-5/24)</f>
        <v>42160.575277777774</v>
      </c>
    </row>
    <row r="2288" spans="1:20" ht="48" x14ac:dyDescent="0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>E2288/D2288*100</f>
        <v>2.2388059701492535</v>
      </c>
      <c r="P2288" s="8">
        <v>69.266666670000006</v>
      </c>
      <c r="Q2288" t="str">
        <f>LEFT(N2288,(SEARCH("/",N2288,1)-1))</f>
        <v>publishing</v>
      </c>
      <c r="R2288" t="str">
        <f>RIGHT(N2288, LEN(N2288) - (SEARCH("/",N2288,1)))</f>
        <v>fiction</v>
      </c>
      <c r="S2288" s="12">
        <f>(((J2288/60)/60)/24)+DATE(1970,1,1)+(-5/24)</f>
        <v>42130.587650462963</v>
      </c>
      <c r="T2288" s="12">
        <f>(((I2288/60)/60)/24)+DATE(1970,1,1)+(-5/24)</f>
        <v>42175.587650462963</v>
      </c>
    </row>
    <row r="2289" spans="1:20" ht="48" x14ac:dyDescent="0.2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>E2289/D2289*100</f>
        <v>105.44</v>
      </c>
      <c r="P2289" s="8">
        <v>69.266666670000006</v>
      </c>
      <c r="Q2289" t="str">
        <f>LEFT(N2289,(SEARCH("/",N2289,1)-1))</f>
        <v>photography</v>
      </c>
      <c r="R2289" t="str">
        <f>RIGHT(N2289, LEN(N2289) - (SEARCH("/",N2289,1)))</f>
        <v>photobooks</v>
      </c>
      <c r="S2289" s="12">
        <f>(((J2289/60)/60)/24)+DATE(1970,1,1)+(-5/24)</f>
        <v>42130.656817129631</v>
      </c>
      <c r="T2289" s="12">
        <f>(((I2289/60)/60)/24)+DATE(1970,1,1)+(-5/24)</f>
        <v>42162.958333333336</v>
      </c>
    </row>
    <row r="2290" spans="1:20" ht="32" x14ac:dyDescent="0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>E2290/D2290*100</f>
        <v>0.2</v>
      </c>
      <c r="P2290" s="8">
        <v>69.266666670000006</v>
      </c>
      <c r="Q2290" t="str">
        <f>LEFT(N2290,(SEARCH("/",N2290,1)-1))</f>
        <v>technology</v>
      </c>
      <c r="R2290" t="str">
        <f>RIGHT(N2290, LEN(N2290) - (SEARCH("/",N2290,1)))</f>
        <v>web</v>
      </c>
      <c r="S2290" s="12">
        <f>(((J2290/60)/60)/24)+DATE(1970,1,1)+(-5/24)</f>
        <v>42131.247106481482</v>
      </c>
      <c r="T2290" s="12">
        <f>(((I2290/60)/60)/24)+DATE(1970,1,1)+(-5/24)</f>
        <v>42161.240972222215</v>
      </c>
    </row>
    <row r="2291" spans="1:20" ht="48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>E2291/D2291*100</f>
        <v>105.5</v>
      </c>
      <c r="P2291" s="8">
        <v>69.266666670000006</v>
      </c>
      <c r="Q2291" t="str">
        <f>LEFT(N2291,(SEARCH("/",N2291,1)-1))</f>
        <v>theater</v>
      </c>
      <c r="R2291" t="str">
        <f>RIGHT(N2291, LEN(N2291) - (SEARCH("/",N2291,1)))</f>
        <v>plays</v>
      </c>
      <c r="S2291" s="12">
        <f>(((J2291/60)/60)/24)+DATE(1970,1,1)+(-5/24)</f>
        <v>42131.827835648146</v>
      </c>
      <c r="T2291" s="12">
        <f>(((I2291/60)/60)/24)+DATE(1970,1,1)+(-5/24)</f>
        <v>42186.082638888889</v>
      </c>
    </row>
    <row r="2292" spans="1:20" ht="48" x14ac:dyDescent="0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>E2292/D2292*100</f>
        <v>1</v>
      </c>
      <c r="P2292" s="8">
        <v>69.266666670000006</v>
      </c>
      <c r="Q2292" t="str">
        <f>LEFT(N2292,(SEARCH("/",N2292,1)-1))</f>
        <v>theater</v>
      </c>
      <c r="R2292" t="str">
        <f>RIGHT(N2292, LEN(N2292) - (SEARCH("/",N2292,1)))</f>
        <v>musical</v>
      </c>
      <c r="S2292" s="12">
        <f>(((J2292/60)/60)/24)+DATE(1970,1,1)+(-5/24)</f>
        <v>42132.372152777774</v>
      </c>
      <c r="T2292" s="12">
        <f>(((I2292/60)/60)/24)+DATE(1970,1,1)+(-5/24)</f>
        <v>42162.372152777774</v>
      </c>
    </row>
    <row r="2293" spans="1:20" ht="64" x14ac:dyDescent="0.2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>E2293/D2293*100</f>
        <v>20</v>
      </c>
      <c r="P2293" s="8">
        <v>69.266666670000006</v>
      </c>
      <c r="Q2293" t="str">
        <f>LEFT(N2293,(SEARCH("/",N2293,1)-1))</f>
        <v>theater</v>
      </c>
      <c r="R2293" t="str">
        <f>RIGHT(N2293, LEN(N2293) - (SEARCH("/",N2293,1)))</f>
        <v>plays</v>
      </c>
      <c r="S2293" s="12">
        <f>(((J2293/60)/60)/24)+DATE(1970,1,1)+(-5/24)</f>
        <v>42132.601620370369</v>
      </c>
      <c r="T2293" s="12">
        <f>(((I2293/60)/60)/24)+DATE(1970,1,1)+(-5/24)</f>
        <v>42192.601620370369</v>
      </c>
    </row>
    <row r="2294" spans="1:20" ht="32" x14ac:dyDescent="0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>E2294/D2294*100</f>
        <v>1</v>
      </c>
      <c r="P2294" s="8">
        <v>69.266666670000006</v>
      </c>
      <c r="Q2294" t="str">
        <f>LEFT(N2294,(SEARCH("/",N2294,1)-1))</f>
        <v>theater</v>
      </c>
      <c r="R2294" t="str">
        <f>RIGHT(N2294, LEN(N2294) - (SEARCH("/",N2294,1)))</f>
        <v>spaces</v>
      </c>
      <c r="S2294" s="12">
        <f>(((J2294/60)/60)/24)+DATE(1970,1,1)+(-5/24)</f>
        <v>42132.705995370365</v>
      </c>
      <c r="T2294" s="12">
        <f>(((I2294/60)/60)/24)+DATE(1970,1,1)+(-5/24)</f>
        <v>42162.705995370365</v>
      </c>
    </row>
    <row r="2295" spans="1:20" ht="32" x14ac:dyDescent="0.2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>E2295/D2295*100</f>
        <v>254.31499999999997</v>
      </c>
      <c r="P2295" s="8">
        <v>69.266666670000006</v>
      </c>
      <c r="Q2295" t="str">
        <f>LEFT(N2295,(SEARCH("/",N2295,1)-1))</f>
        <v>photography</v>
      </c>
      <c r="R2295" t="str">
        <f>RIGHT(N2295, LEN(N2295) - (SEARCH("/",N2295,1)))</f>
        <v>photobooks</v>
      </c>
      <c r="S2295" s="12">
        <f>(((J2295/60)/60)/24)+DATE(1970,1,1)+(-5/24)</f>
        <v>42132.733472222222</v>
      </c>
      <c r="T2295" s="12">
        <f>(((I2295/60)/60)/24)+DATE(1970,1,1)+(-5/24)</f>
        <v>42155.666666666664</v>
      </c>
    </row>
    <row r="2296" spans="1:20" ht="48" x14ac:dyDescent="0.2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>E2296/D2296*100</f>
        <v>153.73333333333335</v>
      </c>
      <c r="P2296" s="8">
        <v>69.266666670000006</v>
      </c>
      <c r="Q2296" t="str">
        <f>LEFT(N2296,(SEARCH("/",N2296,1)-1))</f>
        <v>theater</v>
      </c>
      <c r="R2296" t="str">
        <f>RIGHT(N2296, LEN(N2296) - (SEARCH("/",N2296,1)))</f>
        <v>plays</v>
      </c>
      <c r="S2296" s="12">
        <f>(((J2296/60)/60)/24)+DATE(1970,1,1)+(-5/24)</f>
        <v>42133.963738425926</v>
      </c>
      <c r="T2296" s="12">
        <f>(((I2296/60)/60)/24)+DATE(1970,1,1)+(-5/24)</f>
        <v>42155.082638888889</v>
      </c>
    </row>
    <row r="2297" spans="1:20" ht="48" x14ac:dyDescent="0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>E2297/D2297*100</f>
        <v>0</v>
      </c>
      <c r="P2297" s="8">
        <v>69.266666670000006</v>
      </c>
      <c r="Q2297" t="str">
        <f>LEFT(N2297,(SEARCH("/",N2297,1)-1))</f>
        <v>film &amp; video</v>
      </c>
      <c r="R2297" t="str">
        <f>RIGHT(N2297, LEN(N2297) - (SEARCH("/",N2297,1)))</f>
        <v>drama</v>
      </c>
      <c r="S2297" s="12">
        <f>(((J2297/60)/60)/24)+DATE(1970,1,1)+(-5/24)</f>
        <v>42135.026921296296</v>
      </c>
      <c r="T2297" s="12">
        <f>(((I2297/60)/60)/24)+DATE(1970,1,1)+(-5/24)</f>
        <v>42195.026921296296</v>
      </c>
    </row>
    <row r="2298" spans="1:20" ht="48" x14ac:dyDescent="0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>E2298/D2298*100</f>
        <v>5.548</v>
      </c>
      <c r="P2298" s="8">
        <v>69.266666670000006</v>
      </c>
      <c r="Q2298" t="str">
        <f>LEFT(N2298,(SEARCH("/",N2298,1)-1))</f>
        <v>film &amp; video</v>
      </c>
      <c r="R2298" t="str">
        <f>RIGHT(N2298, LEN(N2298) - (SEARCH("/",N2298,1)))</f>
        <v>science fiction</v>
      </c>
      <c r="S2298" s="12">
        <f>(((J2298/60)/60)/24)+DATE(1970,1,1)+(-5/24)</f>
        <v>42135.381215277775</v>
      </c>
      <c r="T2298" s="12">
        <f>(((I2298/60)/60)/24)+DATE(1970,1,1)+(-5/24)</f>
        <v>42165.874999999993</v>
      </c>
    </row>
    <row r="2299" spans="1:20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>E2299/D2299*100</f>
        <v>104.3047619047619</v>
      </c>
      <c r="P2299" s="8">
        <v>69.266666670000006</v>
      </c>
      <c r="Q2299" t="str">
        <f>LEFT(N2299,(SEARCH("/",N2299,1)-1))</f>
        <v>theater</v>
      </c>
      <c r="R2299" t="str">
        <f>RIGHT(N2299, LEN(N2299) - (SEARCH("/",N2299,1)))</f>
        <v>plays</v>
      </c>
      <c r="S2299" s="12">
        <f>(((J2299/60)/60)/24)+DATE(1970,1,1)+(-5/24)</f>
        <v>42135.391874999994</v>
      </c>
      <c r="T2299" s="12">
        <f>(((I2299/60)/60)/24)+DATE(1970,1,1)+(-5/24)</f>
        <v>42166.874999999993</v>
      </c>
    </row>
    <row r="2300" spans="1:20" ht="48" x14ac:dyDescent="0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>E2300/D2300*100</f>
        <v>0</v>
      </c>
      <c r="P2300" s="8">
        <v>69.266666670000006</v>
      </c>
      <c r="Q2300" t="str">
        <f>LEFT(N2300,(SEARCH("/",N2300,1)-1))</f>
        <v>film &amp; video</v>
      </c>
      <c r="R2300" t="str">
        <f>RIGHT(N2300, LEN(N2300) - (SEARCH("/",N2300,1)))</f>
        <v>drama</v>
      </c>
      <c r="S2300" s="12">
        <f>(((J2300/60)/60)/24)+DATE(1970,1,1)+(-5/24)</f>
        <v>42135.462175925924</v>
      </c>
      <c r="T2300" s="12">
        <f>(((I2300/60)/60)/24)+DATE(1970,1,1)+(-5/24)</f>
        <v>42195.462175925924</v>
      </c>
    </row>
    <row r="2301" spans="1:20" ht="48" x14ac:dyDescent="0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>E2301/D2301*100</f>
        <v>108.80000000000001</v>
      </c>
      <c r="P2301" s="8">
        <v>69.266666670000006</v>
      </c>
      <c r="Q2301" t="str">
        <f>LEFT(N2301,(SEARCH("/",N2301,1)-1))</f>
        <v>theater</v>
      </c>
      <c r="R2301" t="str">
        <f>RIGHT(N2301, LEN(N2301) - (SEARCH("/",N2301,1)))</f>
        <v>plays</v>
      </c>
      <c r="S2301" s="12">
        <f>(((J2301/60)/60)/24)+DATE(1970,1,1)+(-5/24)</f>
        <v>42135.602361111109</v>
      </c>
      <c r="T2301" s="12">
        <f>(((I2301/60)/60)/24)+DATE(1970,1,1)+(-5/24)</f>
        <v>42165.602361111109</v>
      </c>
    </row>
    <row r="2302" spans="1:20" ht="48" x14ac:dyDescent="0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>E2302/D2302*100</f>
        <v>40.1</v>
      </c>
      <c r="P2302" s="8">
        <v>69.266666670000006</v>
      </c>
      <c r="Q2302" t="str">
        <f>LEFT(N2302,(SEARCH("/",N2302,1)-1))</f>
        <v>film &amp; video</v>
      </c>
      <c r="R2302" t="str">
        <f>RIGHT(N2302, LEN(N2302) - (SEARCH("/",N2302,1)))</f>
        <v>drama</v>
      </c>
      <c r="S2302" s="12">
        <f>(((J2302/60)/60)/24)+DATE(1970,1,1)+(-5/24)</f>
        <v>42135.82707175926</v>
      </c>
      <c r="T2302" s="12">
        <f>(((I2302/60)/60)/24)+DATE(1970,1,1)+(-5/24)</f>
        <v>42175.82707175926</v>
      </c>
    </row>
    <row r="2303" spans="1:20" ht="32" x14ac:dyDescent="0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>E2303/D2303*100</f>
        <v>5.4</v>
      </c>
      <c r="P2303" s="8">
        <v>69.266666670000006</v>
      </c>
      <c r="Q2303" t="str">
        <f>LEFT(N2303,(SEARCH("/",N2303,1)-1))</f>
        <v>theater</v>
      </c>
      <c r="R2303" t="str">
        <f>RIGHT(N2303, LEN(N2303) - (SEARCH("/",N2303,1)))</f>
        <v>plays</v>
      </c>
      <c r="S2303" s="12">
        <f>(((J2303/60)/60)/24)+DATE(1970,1,1)+(-5/24)</f>
        <v>42135.884155092594</v>
      </c>
      <c r="T2303" s="12">
        <f>(((I2303/60)/60)/24)+DATE(1970,1,1)+(-5/24)</f>
        <v>42165.884155092594</v>
      </c>
    </row>
    <row r="2304" spans="1:20" ht="48" x14ac:dyDescent="0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>E2304/D2304*100</f>
        <v>201.14999999999998</v>
      </c>
      <c r="P2304" s="8">
        <v>69.266666670000006</v>
      </c>
      <c r="Q2304" t="str">
        <f>LEFT(N2304,(SEARCH("/",N2304,1)-1))</f>
        <v>technology</v>
      </c>
      <c r="R2304" t="str">
        <f>RIGHT(N2304, LEN(N2304) - (SEARCH("/",N2304,1)))</f>
        <v>hardware</v>
      </c>
      <c r="S2304" s="12">
        <f>(((J2304/60)/60)/24)+DATE(1970,1,1)+(-5/24)</f>
        <v>42135.976226851846</v>
      </c>
      <c r="T2304" s="12">
        <f>(((I2304/60)/60)/24)+DATE(1970,1,1)+(-5/24)</f>
        <v>42165.976226851846</v>
      </c>
    </row>
    <row r="2305" spans="1:20" ht="32" x14ac:dyDescent="0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>E2305/D2305*100</f>
        <v>382.12909090909091</v>
      </c>
      <c r="P2305" s="8">
        <v>69.266666670000006</v>
      </c>
      <c r="Q2305" t="str">
        <f>LEFT(N2305,(SEARCH("/",N2305,1)-1))</f>
        <v>technology</v>
      </c>
      <c r="R2305" t="str">
        <f>RIGHT(N2305, LEN(N2305) - (SEARCH("/",N2305,1)))</f>
        <v>hardware</v>
      </c>
      <c r="S2305" s="12">
        <f>(((J2305/60)/60)/24)+DATE(1970,1,1)+(-5/24)</f>
        <v>42136.001342592594</v>
      </c>
      <c r="T2305" s="12">
        <f>(((I2305/60)/60)/24)+DATE(1970,1,1)+(-5/24)</f>
        <v>42167.624999999993</v>
      </c>
    </row>
    <row r="2306" spans="1:20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>E2306/D2306*100</f>
        <v>116.92307692307693</v>
      </c>
      <c r="P2306" s="8">
        <v>69.266666670000006</v>
      </c>
      <c r="Q2306" t="str">
        <f>LEFT(N2306,(SEARCH("/",N2306,1)-1))</f>
        <v>theater</v>
      </c>
      <c r="R2306" t="str">
        <f>RIGHT(N2306, LEN(N2306) - (SEARCH("/",N2306,1)))</f>
        <v>plays</v>
      </c>
      <c r="S2306" s="12">
        <f>(((J2306/60)/60)/24)+DATE(1970,1,1)+(-5/24)</f>
        <v>42136.0624537037</v>
      </c>
      <c r="T2306" s="12">
        <f>(((I2306/60)/60)/24)+DATE(1970,1,1)+(-5/24)</f>
        <v>42167.863194444442</v>
      </c>
    </row>
    <row r="2307" spans="1:20" ht="48" x14ac:dyDescent="0.2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>E2307/D2307*100</f>
        <v>7.8809523809523814</v>
      </c>
      <c r="P2307" s="8">
        <v>69.266666670000006</v>
      </c>
      <c r="Q2307" t="str">
        <f>LEFT(N2307,(SEARCH("/",N2307,1)-1))</f>
        <v>publishing</v>
      </c>
      <c r="R2307" t="str">
        <f>RIGHT(N2307, LEN(N2307) - (SEARCH("/",N2307,1)))</f>
        <v>children's books</v>
      </c>
      <c r="S2307" s="12">
        <f>(((J2307/60)/60)/24)+DATE(1970,1,1)+(-5/24)</f>
        <v>42136.088842592588</v>
      </c>
      <c r="T2307" s="12">
        <f>(((I2307/60)/60)/24)+DATE(1970,1,1)+(-5/24)</f>
        <v>42167.088842592588</v>
      </c>
    </row>
    <row r="2308" spans="1:20" ht="48" x14ac:dyDescent="0.2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>E2308/D2308*100</f>
        <v>161.459</v>
      </c>
      <c r="P2308" s="8">
        <v>69.266666670000006</v>
      </c>
      <c r="Q2308" t="str">
        <f>LEFT(N2308,(SEARCH("/",N2308,1)-1))</f>
        <v>technology</v>
      </c>
      <c r="R2308" t="str">
        <f>RIGHT(N2308, LEN(N2308) - (SEARCH("/",N2308,1)))</f>
        <v>hardware</v>
      </c>
      <c r="S2308" s="12">
        <f>(((J2308/60)/60)/24)+DATE(1970,1,1)+(-5/24)</f>
        <v>42136.212418981479</v>
      </c>
      <c r="T2308" s="12">
        <f>(((I2308/60)/60)/24)+DATE(1970,1,1)+(-5/24)</f>
        <v>42166.212418981479</v>
      </c>
    </row>
    <row r="2309" spans="1:20" ht="48" x14ac:dyDescent="0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>E2309/D2309*100</f>
        <v>131.28333333333333</v>
      </c>
      <c r="P2309" s="8">
        <v>69.266666670000006</v>
      </c>
      <c r="Q2309" t="str">
        <f>LEFT(N2309,(SEARCH("/",N2309,1)-1))</f>
        <v>theater</v>
      </c>
      <c r="R2309" t="str">
        <f>RIGHT(N2309, LEN(N2309) - (SEARCH("/",N2309,1)))</f>
        <v>plays</v>
      </c>
      <c r="S2309" s="12">
        <f>(((J2309/60)/60)/24)+DATE(1970,1,1)+(-5/24)</f>
        <v>42136.32780092593</v>
      </c>
      <c r="T2309" s="12">
        <f>(((I2309/60)/60)/24)+DATE(1970,1,1)+(-5/24)</f>
        <v>42167.666666666664</v>
      </c>
    </row>
    <row r="2310" spans="1:20" ht="48" x14ac:dyDescent="0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>E2310/D2310*100</f>
        <v>138.19999999999999</v>
      </c>
      <c r="P2310" s="8">
        <v>69.266666670000006</v>
      </c>
      <c r="Q2310" t="str">
        <f>LEFT(N2310,(SEARCH("/",N2310,1)-1))</f>
        <v>theater</v>
      </c>
      <c r="R2310" t="str">
        <f>RIGHT(N2310, LEN(N2310) - (SEARCH("/",N2310,1)))</f>
        <v>plays</v>
      </c>
      <c r="S2310" s="12">
        <f>(((J2310/60)/60)/24)+DATE(1970,1,1)+(-5/24)</f>
        <v>42136.466863425921</v>
      </c>
      <c r="T2310" s="12">
        <f>(((I2310/60)/60)/24)+DATE(1970,1,1)+(-5/24)</f>
        <v>42166.466863425921</v>
      </c>
    </row>
    <row r="2311" spans="1:20" ht="32" x14ac:dyDescent="0.2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>E2311/D2311*100</f>
        <v>146.5</v>
      </c>
      <c r="P2311" s="8">
        <v>69.266666670000006</v>
      </c>
      <c r="Q2311" t="str">
        <f>LEFT(N2311,(SEARCH("/",N2311,1)-1))</f>
        <v>games</v>
      </c>
      <c r="R2311" t="str">
        <f>RIGHT(N2311, LEN(N2311) - (SEARCH("/",N2311,1)))</f>
        <v>tabletop games</v>
      </c>
      <c r="S2311" s="12">
        <f>(((J2311/60)/60)/24)+DATE(1970,1,1)+(-5/24)</f>
        <v>42136.542673611104</v>
      </c>
      <c r="T2311" s="12">
        <f>(((I2311/60)/60)/24)+DATE(1970,1,1)+(-5/24)</f>
        <v>42166.542673611104</v>
      </c>
    </row>
    <row r="2312" spans="1:20" ht="48" x14ac:dyDescent="0.2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>E2312/D2312*100</f>
        <v>7.043333333333333</v>
      </c>
      <c r="P2312" s="8">
        <v>69.266666670000006</v>
      </c>
      <c r="Q2312" t="str">
        <f>LEFT(N2312,(SEARCH("/",N2312,1)-1))</f>
        <v>theater</v>
      </c>
      <c r="R2312" t="str">
        <f>RIGHT(N2312, LEN(N2312) - (SEARCH("/",N2312,1)))</f>
        <v>plays</v>
      </c>
      <c r="S2312" s="12">
        <f>(((J2312/60)/60)/24)+DATE(1970,1,1)+(-5/24)</f>
        <v>42136.558842592589</v>
      </c>
      <c r="T2312" s="12">
        <f>(((I2312/60)/60)/24)+DATE(1970,1,1)+(-5/24)</f>
        <v>42166.558842592589</v>
      </c>
    </row>
    <row r="2313" spans="1:20" ht="48" x14ac:dyDescent="0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>E2313/D2313*100</f>
        <v>101.49999999999999</v>
      </c>
      <c r="P2313" s="8">
        <v>69.266666670000006</v>
      </c>
      <c r="Q2313" t="str">
        <f>LEFT(N2313,(SEARCH("/",N2313,1)-1))</f>
        <v>theater</v>
      </c>
      <c r="R2313" t="str">
        <f>RIGHT(N2313, LEN(N2313) - (SEARCH("/",N2313,1)))</f>
        <v>plays</v>
      </c>
      <c r="S2313" s="12">
        <f>(((J2313/60)/60)/24)+DATE(1970,1,1)+(-5/24)</f>
        <v>42137.18746527777</v>
      </c>
      <c r="T2313" s="12">
        <f>(((I2313/60)/60)/24)+DATE(1970,1,1)+(-5/24)</f>
        <v>42171.249999999993</v>
      </c>
    </row>
    <row r="2314" spans="1:20" ht="48" x14ac:dyDescent="0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>E2314/D2314*100</f>
        <v>100.86153846153847</v>
      </c>
      <c r="P2314" s="8">
        <v>69.266666670000006</v>
      </c>
      <c r="Q2314" t="str">
        <f>LEFT(N2314,(SEARCH("/",N2314,1)-1))</f>
        <v>photography</v>
      </c>
      <c r="R2314" t="str">
        <f>RIGHT(N2314, LEN(N2314) - (SEARCH("/",N2314,1)))</f>
        <v>photobooks</v>
      </c>
      <c r="S2314" s="12">
        <f>(((J2314/60)/60)/24)+DATE(1970,1,1)+(-5/24)</f>
        <v>42138.298043981478</v>
      </c>
      <c r="T2314" s="12">
        <f>(((I2314/60)/60)/24)+DATE(1970,1,1)+(-5/24)</f>
        <v>42168.298043981478</v>
      </c>
    </row>
    <row r="2315" spans="1:20" ht="48" x14ac:dyDescent="0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>E2315/D2315*100</f>
        <v>108.21333333333334</v>
      </c>
      <c r="P2315" s="8">
        <v>69.266666670000006</v>
      </c>
      <c r="Q2315" t="str">
        <f>LEFT(N2315,(SEARCH("/",N2315,1)-1))</f>
        <v>technology</v>
      </c>
      <c r="R2315" t="str">
        <f>RIGHT(N2315, LEN(N2315) - (SEARCH("/",N2315,1)))</f>
        <v>hardware</v>
      </c>
      <c r="S2315" s="12">
        <f>(((J2315/60)/60)/24)+DATE(1970,1,1)+(-5/24)</f>
        <v>42138.475856481477</v>
      </c>
      <c r="T2315" s="12">
        <f>(((I2315/60)/60)/24)+DATE(1970,1,1)+(-5/24)</f>
        <v>42168.475856481477</v>
      </c>
    </row>
    <row r="2316" spans="1:20" ht="48" x14ac:dyDescent="0.2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>E2316/D2316*100</f>
        <v>0.43166666666666664</v>
      </c>
      <c r="P2316" s="8">
        <v>69.266666670000006</v>
      </c>
      <c r="Q2316" t="str">
        <f>LEFT(N2316,(SEARCH("/",N2316,1)-1))</f>
        <v>technology</v>
      </c>
      <c r="R2316" t="str">
        <f>RIGHT(N2316, LEN(N2316) - (SEARCH("/",N2316,1)))</f>
        <v>web</v>
      </c>
      <c r="S2316" s="12">
        <f>(((J2316/60)/60)/24)+DATE(1970,1,1)+(-5/24)</f>
        <v>42138.484293981477</v>
      </c>
      <c r="T2316" s="12">
        <f>(((I2316/60)/60)/24)+DATE(1970,1,1)+(-5/24)</f>
        <v>42168.484293981477</v>
      </c>
    </row>
    <row r="2317" spans="1:20" ht="48" x14ac:dyDescent="0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>E2317/D2317*100</f>
        <v>3.267605633802817</v>
      </c>
      <c r="P2317" s="8">
        <v>69.266666670000006</v>
      </c>
      <c r="Q2317" t="str">
        <f>LEFT(N2317,(SEARCH("/",N2317,1)-1))</f>
        <v>theater</v>
      </c>
      <c r="R2317" t="str">
        <f>RIGHT(N2317, LEN(N2317) - (SEARCH("/",N2317,1)))</f>
        <v>musical</v>
      </c>
      <c r="S2317" s="12">
        <f>(((J2317/60)/60)/24)+DATE(1970,1,1)+(-5/24)</f>
        <v>42138.590486111112</v>
      </c>
      <c r="T2317" s="12">
        <f>(((I2317/60)/60)/24)+DATE(1970,1,1)+(-5/24)</f>
        <v>42170.590486111112</v>
      </c>
    </row>
    <row r="2318" spans="1:20" ht="48" x14ac:dyDescent="0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>E2318/D2318*100</f>
        <v>100</v>
      </c>
      <c r="P2318" s="8">
        <v>69.266666670000006</v>
      </c>
      <c r="Q2318" t="str">
        <f>LEFT(N2318,(SEARCH("/",N2318,1)-1))</f>
        <v>theater</v>
      </c>
      <c r="R2318" t="str">
        <f>RIGHT(N2318, LEN(N2318) - (SEARCH("/",N2318,1)))</f>
        <v>musical</v>
      </c>
      <c r="S2318" s="12">
        <f>(((J2318/60)/60)/24)+DATE(1970,1,1)+(-5/24)</f>
        <v>42138.722337962965</v>
      </c>
      <c r="T2318" s="12">
        <f>(((I2318/60)/60)/24)+DATE(1970,1,1)+(-5/24)</f>
        <v>42168.722337962965</v>
      </c>
    </row>
    <row r="2319" spans="1:20" ht="48" x14ac:dyDescent="0.2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>E2319/D2319*100</f>
        <v>106.66666666666667</v>
      </c>
      <c r="P2319" s="8">
        <v>69.266666670000006</v>
      </c>
      <c r="Q2319" t="str">
        <f>LEFT(N2319,(SEARCH("/",N2319,1)-1))</f>
        <v>theater</v>
      </c>
      <c r="R2319" t="str">
        <f>RIGHT(N2319, LEN(N2319) - (SEARCH("/",N2319,1)))</f>
        <v>spaces</v>
      </c>
      <c r="S2319" s="12">
        <f>(((J2319/60)/60)/24)+DATE(1970,1,1)+(-5/24)</f>
        <v>42138.806192129625</v>
      </c>
      <c r="T2319" s="12">
        <f>(((I2319/60)/60)/24)+DATE(1970,1,1)+(-5/24)</f>
        <v>42168.806192129625</v>
      </c>
    </row>
    <row r="2320" spans="1:20" ht="48" x14ac:dyDescent="0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>E2320/D2320*100</f>
        <v>104.80000000000001</v>
      </c>
      <c r="P2320" s="8">
        <v>69.266666670000006</v>
      </c>
      <c r="Q2320" t="str">
        <f>LEFT(N2320,(SEARCH("/",N2320,1)-1))</f>
        <v>theater</v>
      </c>
      <c r="R2320" t="str">
        <f>RIGHT(N2320, LEN(N2320) - (SEARCH("/",N2320,1)))</f>
        <v>plays</v>
      </c>
      <c r="S2320" s="12">
        <f>(((J2320/60)/60)/24)+DATE(1970,1,1)+(-5/24)</f>
        <v>42139.317233796297</v>
      </c>
      <c r="T2320" s="12">
        <f>(((I2320/60)/60)/24)+DATE(1970,1,1)+(-5/24)</f>
        <v>42169.317233796297</v>
      </c>
    </row>
    <row r="2321" spans="1:20" ht="48" x14ac:dyDescent="0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>E2321/D2321*100</f>
        <v>0</v>
      </c>
      <c r="P2321" s="8">
        <v>69.266666670000006</v>
      </c>
      <c r="Q2321" t="str">
        <f>LEFT(N2321,(SEARCH("/",N2321,1)-1))</f>
        <v>publishing</v>
      </c>
      <c r="R2321" t="str">
        <f>RIGHT(N2321, LEN(N2321) - (SEARCH("/",N2321,1)))</f>
        <v>translations</v>
      </c>
      <c r="S2321" s="12">
        <f>(((J2321/60)/60)/24)+DATE(1970,1,1)+(-5/24)</f>
        <v>42139.333969907406</v>
      </c>
      <c r="T2321" s="12">
        <f>(((I2321/60)/60)/24)+DATE(1970,1,1)+(-5/24)</f>
        <v>42169.333969907406</v>
      </c>
    </row>
    <row r="2322" spans="1:20" ht="64" x14ac:dyDescent="0.2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>E2322/D2322*100</f>
        <v>254.45000000000002</v>
      </c>
      <c r="P2322" s="8">
        <v>69.266666670000006</v>
      </c>
      <c r="Q2322" t="str">
        <f>LEFT(N2322,(SEARCH("/",N2322,1)-1))</f>
        <v>food</v>
      </c>
      <c r="R2322" t="str">
        <f>RIGHT(N2322, LEN(N2322) - (SEARCH("/",N2322,1)))</f>
        <v>small batch</v>
      </c>
      <c r="S2322" s="12">
        <f>(((J2322/60)/60)/24)+DATE(1970,1,1)+(-5/24)</f>
        <v>42139.573344907411</v>
      </c>
      <c r="T2322" s="12">
        <f>(((I2322/60)/60)/24)+DATE(1970,1,1)+(-5/24)</f>
        <v>42169.573344907411</v>
      </c>
    </row>
    <row r="2323" spans="1:20" ht="48" x14ac:dyDescent="0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>E2323/D2323*100</f>
        <v>144</v>
      </c>
      <c r="P2323" s="8">
        <v>69.266666670000006</v>
      </c>
      <c r="Q2323" t="str">
        <f>LEFT(N2323,(SEARCH("/",N2323,1)-1))</f>
        <v>theater</v>
      </c>
      <c r="R2323" t="str">
        <f>RIGHT(N2323, LEN(N2323) - (SEARCH("/",N2323,1)))</f>
        <v>plays</v>
      </c>
      <c r="S2323" s="12">
        <f>(((J2323/60)/60)/24)+DATE(1970,1,1)+(-5/24)</f>
        <v>42139.608506944445</v>
      </c>
      <c r="T2323" s="12">
        <f>(((I2323/60)/60)/24)+DATE(1970,1,1)+(-5/24)</f>
        <v>42181.666666666664</v>
      </c>
    </row>
    <row r="2324" spans="1:20" ht="32" x14ac:dyDescent="0.2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>E2324/D2324*100</f>
        <v>0</v>
      </c>
      <c r="P2324" s="8">
        <v>69.266666670000006</v>
      </c>
      <c r="Q2324" t="str">
        <f>LEFT(N2324,(SEARCH("/",N2324,1)-1))</f>
        <v>food</v>
      </c>
      <c r="R2324" t="str">
        <f>RIGHT(N2324, LEN(N2324) - (SEARCH("/",N2324,1)))</f>
        <v>food trucks</v>
      </c>
      <c r="S2324" s="12">
        <f>(((J2324/60)/60)/24)+DATE(1970,1,1)+(-5/24)</f>
        <v>42139.964918981481</v>
      </c>
      <c r="T2324" s="12">
        <f>(((I2324/60)/60)/24)+DATE(1970,1,1)+(-5/24)</f>
        <v>42169.964918981481</v>
      </c>
    </row>
    <row r="2325" spans="1:20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>E2325/D2325*100</f>
        <v>4.8099999999999996</v>
      </c>
      <c r="P2325" s="8">
        <v>69.266666670000006</v>
      </c>
      <c r="Q2325" t="str">
        <f>LEFT(N2325,(SEARCH("/",N2325,1)-1))</f>
        <v>theater</v>
      </c>
      <c r="R2325" t="str">
        <f>RIGHT(N2325, LEN(N2325) - (SEARCH("/",N2325,1)))</f>
        <v>musical</v>
      </c>
      <c r="S2325" s="12">
        <f>(((J2325/60)/60)/24)+DATE(1970,1,1)+(-5/24)</f>
        <v>42140.21298611111</v>
      </c>
      <c r="T2325" s="12">
        <f>(((I2325/60)/60)/24)+DATE(1970,1,1)+(-5/24)</f>
        <v>42171.770833333336</v>
      </c>
    </row>
    <row r="2326" spans="1:20" ht="32" x14ac:dyDescent="0.2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>E2326/D2326*100</f>
        <v>184</v>
      </c>
      <c r="P2326" s="8">
        <v>69.266666670000006</v>
      </c>
      <c r="Q2326" t="str">
        <f>LEFT(N2326,(SEARCH("/",N2326,1)-1))</f>
        <v>theater</v>
      </c>
      <c r="R2326" t="str">
        <f>RIGHT(N2326, LEN(N2326) - (SEARCH("/",N2326,1)))</f>
        <v>plays</v>
      </c>
      <c r="S2326" s="12">
        <f>(((J2326/60)/60)/24)+DATE(1970,1,1)+(-5/24)</f>
        <v>42140.503981481481</v>
      </c>
      <c r="T2326" s="12">
        <f>(((I2326/60)/60)/24)+DATE(1970,1,1)+(-5/24)</f>
        <v>42154.548611111109</v>
      </c>
    </row>
    <row r="2327" spans="1:20" ht="32" x14ac:dyDescent="0.2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>E2327/D2327*100</f>
        <v>13</v>
      </c>
      <c r="P2327" s="8">
        <v>69.266666670000006</v>
      </c>
      <c r="Q2327" t="str">
        <f>LEFT(N2327,(SEARCH("/",N2327,1)-1))</f>
        <v>publishing</v>
      </c>
      <c r="R2327" t="str">
        <f>RIGHT(N2327, LEN(N2327) - (SEARCH("/",N2327,1)))</f>
        <v>art books</v>
      </c>
      <c r="S2327" s="12">
        <f>(((J2327/60)/60)/24)+DATE(1970,1,1)+(-5/24)</f>
        <v>42140.670925925922</v>
      </c>
      <c r="T2327" s="12">
        <f>(((I2327/60)/60)/24)+DATE(1970,1,1)+(-5/24)</f>
        <v>42185.670925925922</v>
      </c>
    </row>
    <row r="2328" spans="1:20" ht="48" x14ac:dyDescent="0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>E2328/D2328*100</f>
        <v>0.97400000000000009</v>
      </c>
      <c r="P2328" s="8">
        <v>69.266666670000006</v>
      </c>
      <c r="Q2328" t="str">
        <f>LEFT(N2328,(SEARCH("/",N2328,1)-1))</f>
        <v>technology</v>
      </c>
      <c r="R2328" t="str">
        <f>RIGHT(N2328, LEN(N2328) - (SEARCH("/",N2328,1)))</f>
        <v>web</v>
      </c>
      <c r="S2328" s="12">
        <f>(((J2328/60)/60)/24)+DATE(1970,1,1)+(-5/24)</f>
        <v>42140.712731481479</v>
      </c>
      <c r="T2328" s="12">
        <f>(((I2328/60)/60)/24)+DATE(1970,1,1)+(-5/24)</f>
        <v>42170.712731481479</v>
      </c>
    </row>
    <row r="2329" spans="1:20" ht="48" x14ac:dyDescent="0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>E2329/D2329*100</f>
        <v>118.33333333333333</v>
      </c>
      <c r="P2329" s="8">
        <v>69.266666670000006</v>
      </c>
      <c r="Q2329" t="str">
        <f>LEFT(N2329,(SEARCH("/",N2329,1)-1))</f>
        <v>theater</v>
      </c>
      <c r="R2329" t="str">
        <f>RIGHT(N2329, LEN(N2329) - (SEARCH("/",N2329,1)))</f>
        <v>plays</v>
      </c>
      <c r="S2329" s="12">
        <f>(((J2329/60)/60)/24)+DATE(1970,1,1)+(-5/24)</f>
        <v>42141.33280092592</v>
      </c>
      <c r="T2329" s="12">
        <f>(((I2329/60)/60)/24)+DATE(1970,1,1)+(-5/24)</f>
        <v>42171.33280092592</v>
      </c>
    </row>
    <row r="2330" spans="1:20" ht="32" x14ac:dyDescent="0.2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>E2330/D2330*100</f>
        <v>59.583333333333336</v>
      </c>
      <c r="P2330" s="8">
        <v>69.266666670000006</v>
      </c>
      <c r="Q2330" t="str">
        <f>LEFT(N2330,(SEARCH("/",N2330,1)-1))</f>
        <v>theater</v>
      </c>
      <c r="R2330" t="str">
        <f>RIGHT(N2330, LEN(N2330) - (SEARCH("/",N2330,1)))</f>
        <v>spaces</v>
      </c>
      <c r="S2330" s="12">
        <f>(((J2330/60)/60)/24)+DATE(1970,1,1)+(-5/24)</f>
        <v>42141.532974537033</v>
      </c>
      <c r="T2330" s="12">
        <f>(((I2330/60)/60)/24)+DATE(1970,1,1)+(-5/24)</f>
        <v>42171.532974537033</v>
      </c>
    </row>
    <row r="2331" spans="1:20" ht="32" x14ac:dyDescent="0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>E2331/D2331*100</f>
        <v>424</v>
      </c>
      <c r="P2331" s="8">
        <v>69.266666670000006</v>
      </c>
      <c r="Q2331" t="str">
        <f>LEFT(N2331,(SEARCH("/",N2331,1)-1))</f>
        <v>music</v>
      </c>
      <c r="R2331" t="str">
        <f>RIGHT(N2331, LEN(N2331) - (SEARCH("/",N2331,1)))</f>
        <v>rock</v>
      </c>
      <c r="S2331" s="12">
        <f>(((J2331/60)/60)/24)+DATE(1970,1,1)+(-5/24)</f>
        <v>42141.554467592585</v>
      </c>
      <c r="T2331" s="12">
        <f>(((I2331/60)/60)/24)+DATE(1970,1,1)+(-5/24)</f>
        <v>42163.874999999993</v>
      </c>
    </row>
    <row r="2332" spans="1:20" ht="48" x14ac:dyDescent="0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>E2332/D2332*100</f>
        <v>106.075</v>
      </c>
      <c r="P2332" s="8">
        <v>69.266666670000006</v>
      </c>
      <c r="Q2332" t="str">
        <f>LEFT(N2332,(SEARCH("/",N2332,1)-1))</f>
        <v>music</v>
      </c>
      <c r="R2332" t="str">
        <f>RIGHT(N2332, LEN(N2332) - (SEARCH("/",N2332,1)))</f>
        <v>rock</v>
      </c>
      <c r="S2332" s="12">
        <f>(((J2332/60)/60)/24)+DATE(1970,1,1)+(-5/24)</f>
        <v>42141.748784722215</v>
      </c>
      <c r="T2332" s="12">
        <f>(((I2332/60)/60)/24)+DATE(1970,1,1)+(-5/24)</f>
        <v>42176.999999999993</v>
      </c>
    </row>
    <row r="2333" spans="1:20" ht="48" x14ac:dyDescent="0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>E2333/D2333*100</f>
        <v>109.54545454545455</v>
      </c>
      <c r="P2333" s="8">
        <v>69.266666670000006</v>
      </c>
      <c r="Q2333" t="str">
        <f>LEFT(N2333,(SEARCH("/",N2333,1)-1))</f>
        <v>theater</v>
      </c>
      <c r="R2333" t="str">
        <f>RIGHT(N2333, LEN(N2333) - (SEARCH("/",N2333,1)))</f>
        <v>plays</v>
      </c>
      <c r="S2333" s="12">
        <f>(((J2333/60)/60)/24)+DATE(1970,1,1)+(-5/24)</f>
        <v>42142.305682870363</v>
      </c>
      <c r="T2333" s="12">
        <f>(((I2333/60)/60)/24)+DATE(1970,1,1)+(-5/24)</f>
        <v>42155.749999999993</v>
      </c>
    </row>
    <row r="2334" spans="1:20" ht="48" x14ac:dyDescent="0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>E2334/D2334*100</f>
        <v>9.9878048780487809</v>
      </c>
      <c r="P2334" s="8">
        <v>69.266666670000006</v>
      </c>
      <c r="Q2334" t="str">
        <f>LEFT(N2334,(SEARCH("/",N2334,1)-1))</f>
        <v>publishing</v>
      </c>
      <c r="R2334" t="str">
        <f>RIGHT(N2334, LEN(N2334) - (SEARCH("/",N2334,1)))</f>
        <v>translations</v>
      </c>
      <c r="S2334" s="12">
        <f>(((J2334/60)/60)/24)+DATE(1970,1,1)+(-5/24)</f>
        <v>42142.558773148143</v>
      </c>
      <c r="T2334" s="12">
        <f>(((I2334/60)/60)/24)+DATE(1970,1,1)+(-5/24)</f>
        <v>42163.416666666664</v>
      </c>
    </row>
    <row r="2335" spans="1:20" ht="48" x14ac:dyDescent="0.2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>E2335/D2335*100</f>
        <v>36.5</v>
      </c>
      <c r="P2335" s="8">
        <v>69.266666670000006</v>
      </c>
      <c r="Q2335" t="str">
        <f>LEFT(N2335,(SEARCH("/",N2335,1)-1))</f>
        <v>theater</v>
      </c>
      <c r="R2335" t="str">
        <f>RIGHT(N2335, LEN(N2335) - (SEARCH("/",N2335,1)))</f>
        <v>plays</v>
      </c>
      <c r="S2335" s="12">
        <f>(((J2335/60)/60)/24)+DATE(1970,1,1)+(-5/24)</f>
        <v>42142.560486111113</v>
      </c>
      <c r="T2335" s="12">
        <f>(((I2335/60)/60)/24)+DATE(1970,1,1)+(-5/24)</f>
        <v>42182.560486111113</v>
      </c>
    </row>
    <row r="2336" spans="1:20" ht="48" x14ac:dyDescent="0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>E2336/D2336*100</f>
        <v>109.03333333333333</v>
      </c>
      <c r="P2336" s="8">
        <v>69.266666670000006</v>
      </c>
      <c r="Q2336" t="str">
        <f>LEFT(N2336,(SEARCH("/",N2336,1)-1))</f>
        <v>theater</v>
      </c>
      <c r="R2336" t="str">
        <f>RIGHT(N2336, LEN(N2336) - (SEARCH("/",N2336,1)))</f>
        <v>plays</v>
      </c>
      <c r="S2336" s="12">
        <f>(((J2336/60)/60)/24)+DATE(1970,1,1)+(-5/24)</f>
        <v>42143.236886574072</v>
      </c>
      <c r="T2336" s="12">
        <f>(((I2336/60)/60)/24)+DATE(1970,1,1)+(-5/24)</f>
        <v>42173.236886574072</v>
      </c>
    </row>
    <row r="2337" spans="1:20" ht="48" x14ac:dyDescent="0.2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>E2337/D2337*100</f>
        <v>103.8</v>
      </c>
      <c r="P2337" s="8">
        <v>69.266666670000006</v>
      </c>
      <c r="Q2337" t="str">
        <f>LEFT(N2337,(SEARCH("/",N2337,1)-1))</f>
        <v>theater</v>
      </c>
      <c r="R2337" t="str">
        <f>RIGHT(N2337, LEN(N2337) - (SEARCH("/",N2337,1)))</f>
        <v>plays</v>
      </c>
      <c r="S2337" s="12">
        <f>(((J2337/60)/60)/24)+DATE(1970,1,1)+(-5/24)</f>
        <v>42143.252789351849</v>
      </c>
      <c r="T2337" s="12">
        <f>(((I2337/60)/60)/24)+DATE(1970,1,1)+(-5/24)</f>
        <v>42173.252789351849</v>
      </c>
    </row>
    <row r="2338" spans="1:20" ht="32" x14ac:dyDescent="0.2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>E2338/D2338*100</f>
        <v>0.625</v>
      </c>
      <c r="P2338" s="8">
        <v>69.266666670000006</v>
      </c>
      <c r="Q2338" t="str">
        <f>LEFT(N2338,(SEARCH("/",N2338,1)-1))</f>
        <v>food</v>
      </c>
      <c r="R2338" t="str">
        <f>RIGHT(N2338, LEN(N2338) - (SEARCH("/",N2338,1)))</f>
        <v>food trucks</v>
      </c>
      <c r="S2338" s="12">
        <f>(((J2338/60)/60)/24)+DATE(1970,1,1)+(-5/24)</f>
        <v>42143.505844907406</v>
      </c>
      <c r="T2338" s="12">
        <f>(((I2338/60)/60)/24)+DATE(1970,1,1)+(-5/24)</f>
        <v>42173.505844907406</v>
      </c>
    </row>
    <row r="2339" spans="1:20" ht="48" x14ac:dyDescent="0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>E2339/D2339*100</f>
        <v>0</v>
      </c>
      <c r="P2339" s="8">
        <v>69.266666670000006</v>
      </c>
      <c r="Q2339" t="str">
        <f>LEFT(N2339,(SEARCH("/",N2339,1)-1))</f>
        <v>technology</v>
      </c>
      <c r="R2339" t="str">
        <f>RIGHT(N2339, LEN(N2339) - (SEARCH("/",N2339,1)))</f>
        <v>web</v>
      </c>
      <c r="S2339" s="12">
        <f>(((J2339/60)/60)/24)+DATE(1970,1,1)+(-5/24)</f>
        <v>42143.585821759254</v>
      </c>
      <c r="T2339" s="12">
        <f>(((I2339/60)/60)/24)+DATE(1970,1,1)+(-5/24)</f>
        <v>42173.585821759254</v>
      </c>
    </row>
    <row r="2340" spans="1:20" ht="48" x14ac:dyDescent="0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>E2340/D2340*100</f>
        <v>67.333333333333329</v>
      </c>
      <c r="P2340" s="8">
        <v>69.266666670000006</v>
      </c>
      <c r="Q2340" t="str">
        <f>LEFT(N2340,(SEARCH("/",N2340,1)-1))</f>
        <v>theater</v>
      </c>
      <c r="R2340" t="str">
        <f>RIGHT(N2340, LEN(N2340) - (SEARCH("/",N2340,1)))</f>
        <v>plays</v>
      </c>
      <c r="S2340" s="12">
        <f>(((J2340/60)/60)/24)+DATE(1970,1,1)+(-5/24)</f>
        <v>42143.709409722222</v>
      </c>
      <c r="T2340" s="12">
        <f>(((I2340/60)/60)/24)+DATE(1970,1,1)+(-5/24)</f>
        <v>42181.350694444445</v>
      </c>
    </row>
    <row r="2341" spans="1:20" ht="48" x14ac:dyDescent="0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>E2341/D2341*100</f>
        <v>100.8</v>
      </c>
      <c r="P2341" s="8">
        <v>69.266666670000006</v>
      </c>
      <c r="Q2341" t="str">
        <f>LEFT(N2341,(SEARCH("/",N2341,1)-1))</f>
        <v>theater</v>
      </c>
      <c r="R2341" t="str">
        <f>RIGHT(N2341, LEN(N2341) - (SEARCH("/",N2341,1)))</f>
        <v>plays</v>
      </c>
      <c r="S2341" s="12">
        <f>(((J2341/60)/60)/24)+DATE(1970,1,1)+(-5/24)</f>
        <v>42143.833518518521</v>
      </c>
      <c r="T2341" s="12">
        <f>(((I2341/60)/60)/24)+DATE(1970,1,1)+(-5/24)</f>
        <v>42173.833518518521</v>
      </c>
    </row>
    <row r="2342" spans="1:20" ht="48" x14ac:dyDescent="0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>E2342/D2342*100</f>
        <v>31.25</v>
      </c>
      <c r="P2342" s="8">
        <v>69.266666670000006</v>
      </c>
      <c r="Q2342" t="str">
        <f>LEFT(N2342,(SEARCH("/",N2342,1)-1))</f>
        <v>theater</v>
      </c>
      <c r="R2342" t="str">
        <f>RIGHT(N2342, LEN(N2342) - (SEARCH("/",N2342,1)))</f>
        <v>plays</v>
      </c>
      <c r="S2342" s="12">
        <f>(((J2342/60)/60)/24)+DATE(1970,1,1)+(-5/24)</f>
        <v>42144.023194444446</v>
      </c>
      <c r="T2342" s="12">
        <f>(((I2342/60)/60)/24)+DATE(1970,1,1)+(-5/24)</f>
        <v>42202.916666666664</v>
      </c>
    </row>
    <row r="2343" spans="1:20" ht="48" x14ac:dyDescent="0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>E2343/D2343*100</f>
        <v>65</v>
      </c>
      <c r="P2343" s="8">
        <v>69.266666670000006</v>
      </c>
      <c r="Q2343" t="str">
        <f>LEFT(N2343,(SEARCH("/",N2343,1)-1))</f>
        <v>theater</v>
      </c>
      <c r="R2343" t="str">
        <f>RIGHT(N2343, LEN(N2343) - (SEARCH("/",N2343,1)))</f>
        <v>musical</v>
      </c>
      <c r="S2343" s="12">
        <f>(((J2343/60)/60)/24)+DATE(1970,1,1)+(-5/24)</f>
        <v>42144.207199074073</v>
      </c>
      <c r="T2343" s="12">
        <f>(((I2343/60)/60)/24)+DATE(1970,1,1)+(-5/24)</f>
        <v>42165.207199074073</v>
      </c>
    </row>
    <row r="2344" spans="1:20" ht="48" x14ac:dyDescent="0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>E2344/D2344*100</f>
        <v>128.06</v>
      </c>
      <c r="P2344" s="8">
        <v>69.266666670000006</v>
      </c>
      <c r="Q2344" t="str">
        <f>LEFT(N2344,(SEARCH("/",N2344,1)-1))</f>
        <v>theater</v>
      </c>
      <c r="R2344" t="str">
        <f>RIGHT(N2344, LEN(N2344) - (SEARCH("/",N2344,1)))</f>
        <v>plays</v>
      </c>
      <c r="S2344" s="12">
        <f>(((J2344/60)/60)/24)+DATE(1970,1,1)+(-5/24)</f>
        <v>42144.365474537037</v>
      </c>
      <c r="T2344" s="12">
        <f>(((I2344/60)/60)/24)+DATE(1970,1,1)+(-5/24)</f>
        <v>42165.957638888889</v>
      </c>
    </row>
    <row r="2345" spans="1:20" ht="48" x14ac:dyDescent="0.2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>E2345/D2345*100</f>
        <v>0.66115702479338845</v>
      </c>
      <c r="P2345" s="8">
        <v>69.266666670000006</v>
      </c>
      <c r="Q2345" t="str">
        <f>LEFT(N2345,(SEARCH("/",N2345,1)-1))</f>
        <v>publishing</v>
      </c>
      <c r="R2345" t="str">
        <f>RIGHT(N2345, LEN(N2345) - (SEARCH("/",N2345,1)))</f>
        <v>art books</v>
      </c>
      <c r="S2345" s="12">
        <f>(((J2345/60)/60)/24)+DATE(1970,1,1)+(-5/24)</f>
        <v>42144.561145833337</v>
      </c>
      <c r="T2345" s="12">
        <f>(((I2345/60)/60)/24)+DATE(1970,1,1)+(-5/24)</f>
        <v>42174.561145833337</v>
      </c>
    </row>
    <row r="2346" spans="1:20" ht="48" x14ac:dyDescent="0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>E2346/D2346*100</f>
        <v>104.92727272727274</v>
      </c>
      <c r="P2346" s="8">
        <v>69.266666670000006</v>
      </c>
      <c r="Q2346" t="str">
        <f>LEFT(N2346,(SEARCH("/",N2346,1)-1))</f>
        <v>theater</v>
      </c>
      <c r="R2346" t="str">
        <f>RIGHT(N2346, LEN(N2346) - (SEARCH("/",N2346,1)))</f>
        <v>plays</v>
      </c>
      <c r="S2346" s="12">
        <f>(((J2346/60)/60)/24)+DATE(1970,1,1)+(-5/24)</f>
        <v>42145.538356481477</v>
      </c>
      <c r="T2346" s="12">
        <f>(((I2346/60)/60)/24)+DATE(1970,1,1)+(-5/24)</f>
        <v>42175.538356481477</v>
      </c>
    </row>
    <row r="2347" spans="1:20" ht="48" x14ac:dyDescent="0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>E2347/D2347*100</f>
        <v>237.15</v>
      </c>
      <c r="P2347" s="8">
        <v>69.266666670000006</v>
      </c>
      <c r="Q2347" t="str">
        <f>LEFT(N2347,(SEARCH("/",N2347,1)-1))</f>
        <v>music</v>
      </c>
      <c r="R2347" t="str">
        <f>RIGHT(N2347, LEN(N2347) - (SEARCH("/",N2347,1)))</f>
        <v>electronic music</v>
      </c>
      <c r="S2347" s="12">
        <f>(((J2347/60)/60)/24)+DATE(1970,1,1)+(-5/24)</f>
        <v>42145.711354166669</v>
      </c>
      <c r="T2347" s="12">
        <f>(((I2347/60)/60)/24)+DATE(1970,1,1)+(-5/24)</f>
        <v>42175.711354166669</v>
      </c>
    </row>
    <row r="2348" spans="1:20" ht="48" x14ac:dyDescent="0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>E2348/D2348*100</f>
        <v>110.7</v>
      </c>
      <c r="P2348" s="8">
        <v>69.266666670000006</v>
      </c>
      <c r="Q2348" t="str">
        <f>LEFT(N2348,(SEARCH("/",N2348,1)-1))</f>
        <v>music</v>
      </c>
      <c r="R2348" t="str">
        <f>RIGHT(N2348, LEN(N2348) - (SEARCH("/",N2348,1)))</f>
        <v>rock</v>
      </c>
      <c r="S2348" s="12">
        <f>(((J2348/60)/60)/24)+DATE(1970,1,1)+(-5/24)</f>
        <v>42145.982569444437</v>
      </c>
      <c r="T2348" s="12">
        <f>(((I2348/60)/60)/24)+DATE(1970,1,1)+(-5/24)</f>
        <v>42169.982569444437</v>
      </c>
    </row>
    <row r="2349" spans="1:20" ht="32" x14ac:dyDescent="0.2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>E2349/D2349*100</f>
        <v>100</v>
      </c>
      <c r="P2349" s="8">
        <v>69.266666670000006</v>
      </c>
      <c r="Q2349" t="str">
        <f>LEFT(N2349,(SEARCH("/",N2349,1)-1))</f>
        <v>theater</v>
      </c>
      <c r="R2349" t="str">
        <f>RIGHT(N2349, LEN(N2349) - (SEARCH("/",N2349,1)))</f>
        <v>plays</v>
      </c>
      <c r="S2349" s="12">
        <f>(((J2349/60)/60)/24)+DATE(1970,1,1)+(-5/24)</f>
        <v>42146.36206018518</v>
      </c>
      <c r="T2349" s="12">
        <f>(((I2349/60)/60)/24)+DATE(1970,1,1)+(-5/24)</f>
        <v>42176.36206018518</v>
      </c>
    </row>
    <row r="2350" spans="1:20" ht="48" x14ac:dyDescent="0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>E2350/D2350*100</f>
        <v>110.73333333333333</v>
      </c>
      <c r="P2350" s="8">
        <v>69.266666670000006</v>
      </c>
      <c r="Q2350" t="str">
        <f>LEFT(N2350,(SEARCH("/",N2350,1)-1))</f>
        <v>theater</v>
      </c>
      <c r="R2350" t="str">
        <f>RIGHT(N2350, LEN(N2350) - (SEARCH("/",N2350,1)))</f>
        <v>plays</v>
      </c>
      <c r="S2350" s="12">
        <f>(((J2350/60)/60)/24)+DATE(1970,1,1)+(-5/24)</f>
        <v>42146.52275462963</v>
      </c>
      <c r="T2350" s="12">
        <f>(((I2350/60)/60)/24)+DATE(1970,1,1)+(-5/24)</f>
        <v>42176.52275462963</v>
      </c>
    </row>
    <row r="2351" spans="1:20" ht="48" x14ac:dyDescent="0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>E2351/D2351*100</f>
        <v>156.96</v>
      </c>
      <c r="P2351" s="8">
        <v>69.266666670000006</v>
      </c>
      <c r="Q2351" t="str">
        <f>LEFT(N2351,(SEARCH("/",N2351,1)-1))</f>
        <v>theater</v>
      </c>
      <c r="R2351" t="str">
        <f>RIGHT(N2351, LEN(N2351) - (SEARCH("/",N2351,1)))</f>
        <v>spaces</v>
      </c>
      <c r="S2351" s="12">
        <f>(((J2351/60)/60)/24)+DATE(1970,1,1)+(-5/24)</f>
        <v>42146.627881944441</v>
      </c>
      <c r="T2351" s="12">
        <f>(((I2351/60)/60)/24)+DATE(1970,1,1)+(-5/24)</f>
        <v>42176.627881944441</v>
      </c>
    </row>
    <row r="2352" spans="1:20" ht="32" x14ac:dyDescent="0.2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>E2352/D2352*100</f>
        <v>210</v>
      </c>
      <c r="P2352" s="8">
        <v>69.266666670000006</v>
      </c>
      <c r="Q2352" t="str">
        <f>LEFT(N2352,(SEARCH("/",N2352,1)-1))</f>
        <v>theater</v>
      </c>
      <c r="R2352" t="str">
        <f>RIGHT(N2352, LEN(N2352) - (SEARCH("/",N2352,1)))</f>
        <v>plays</v>
      </c>
      <c r="S2352" s="12">
        <f>(((J2352/60)/60)/24)+DATE(1970,1,1)+(-5/24)</f>
        <v>42147.521597222221</v>
      </c>
      <c r="T2352" s="12">
        <f>(((I2352/60)/60)/24)+DATE(1970,1,1)+(-5/24)</f>
        <v>42177.521597222221</v>
      </c>
    </row>
    <row r="2353" spans="1:20" ht="48" x14ac:dyDescent="0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>E2353/D2353*100</f>
        <v>21.092608822670172</v>
      </c>
      <c r="P2353" s="8">
        <v>69.266666670000006</v>
      </c>
      <c r="Q2353" t="str">
        <f>LEFT(N2353,(SEARCH("/",N2353,1)-1))</f>
        <v>film &amp; video</v>
      </c>
      <c r="R2353" t="str">
        <f>RIGHT(N2353, LEN(N2353) - (SEARCH("/",N2353,1)))</f>
        <v>drama</v>
      </c>
      <c r="S2353" s="12">
        <f>(((J2353/60)/60)/24)+DATE(1970,1,1)+(-5/24)</f>
        <v>42147.533506944441</v>
      </c>
      <c r="T2353" s="12">
        <f>(((I2353/60)/60)/24)+DATE(1970,1,1)+(-5/24)</f>
        <v>42177.533506944441</v>
      </c>
    </row>
    <row r="2354" spans="1:20" ht="48" x14ac:dyDescent="0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>E2354/D2354*100</f>
        <v>118.33333333333333</v>
      </c>
      <c r="P2354" s="8">
        <v>69.266666670000006</v>
      </c>
      <c r="Q2354" t="str">
        <f>LEFT(N2354,(SEARCH("/",N2354,1)-1))</f>
        <v>theater</v>
      </c>
      <c r="R2354" t="str">
        <f>RIGHT(N2354, LEN(N2354) - (SEARCH("/",N2354,1)))</f>
        <v>plays</v>
      </c>
      <c r="S2354" s="12">
        <f>(((J2354/60)/60)/24)+DATE(1970,1,1)+(-5/24)</f>
        <v>42147.61850694444</v>
      </c>
      <c r="T2354" s="12">
        <f>(((I2354/60)/60)/24)+DATE(1970,1,1)+(-5/24)</f>
        <v>42176.725694444445</v>
      </c>
    </row>
    <row r="2355" spans="1:20" ht="48" x14ac:dyDescent="0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>E2355/D2355*100</f>
        <v>104.57142857142858</v>
      </c>
      <c r="P2355" s="8">
        <v>69.266666670000006</v>
      </c>
      <c r="Q2355" t="str">
        <f>LEFT(N2355,(SEARCH("/",N2355,1)-1))</f>
        <v>theater</v>
      </c>
      <c r="R2355" t="str">
        <f>RIGHT(N2355, LEN(N2355) - (SEARCH("/",N2355,1)))</f>
        <v>plays</v>
      </c>
      <c r="S2355" s="12">
        <f>(((J2355/60)/60)/24)+DATE(1970,1,1)+(-5/24)</f>
        <v>42148.468518518515</v>
      </c>
      <c r="T2355" s="12">
        <f>(((I2355/60)/60)/24)+DATE(1970,1,1)+(-5/24)</f>
        <v>42170.468518518515</v>
      </c>
    </row>
    <row r="2356" spans="1:20" ht="32" x14ac:dyDescent="0.2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>E2356/D2356*100</f>
        <v>107.26249999999999</v>
      </c>
      <c r="P2356" s="8">
        <v>69.266666670000006</v>
      </c>
      <c r="Q2356" t="str">
        <f>LEFT(N2356,(SEARCH("/",N2356,1)-1))</f>
        <v>film &amp; video</v>
      </c>
      <c r="R2356" t="str">
        <f>RIGHT(N2356, LEN(N2356) - (SEARCH("/",N2356,1)))</f>
        <v>television</v>
      </c>
      <c r="S2356" s="12">
        <f>(((J2356/60)/60)/24)+DATE(1970,1,1)+(-5/24)</f>
        <v>42149.340555555551</v>
      </c>
      <c r="T2356" s="12">
        <f>(((I2356/60)/60)/24)+DATE(1970,1,1)+(-5/24)</f>
        <v>42163.458333333336</v>
      </c>
    </row>
    <row r="2357" spans="1:20" ht="48" x14ac:dyDescent="0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>E2357/D2357*100</f>
        <v>127.75000000000001</v>
      </c>
      <c r="P2357" s="8">
        <v>69.266666670000006</v>
      </c>
      <c r="Q2357" t="str">
        <f>LEFT(N2357,(SEARCH("/",N2357,1)-1))</f>
        <v>theater</v>
      </c>
      <c r="R2357" t="str">
        <f>RIGHT(N2357, LEN(N2357) - (SEARCH("/",N2357,1)))</f>
        <v>plays</v>
      </c>
      <c r="S2357" s="12">
        <f>(((J2357/60)/60)/24)+DATE(1970,1,1)+(-5/24)</f>
        <v>42149.732083333329</v>
      </c>
      <c r="T2357" s="12">
        <f>(((I2357/60)/60)/24)+DATE(1970,1,1)+(-5/24)</f>
        <v>42179.732083333329</v>
      </c>
    </row>
    <row r="2358" spans="1:20" ht="48" x14ac:dyDescent="0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>E2358/D2358*100</f>
        <v>100</v>
      </c>
      <c r="P2358" s="8">
        <v>69.266666670000006</v>
      </c>
      <c r="Q2358" t="str">
        <f>LEFT(N2358,(SEARCH("/",N2358,1)-1))</f>
        <v>theater</v>
      </c>
      <c r="R2358" t="str">
        <f>RIGHT(N2358, LEN(N2358) - (SEARCH("/",N2358,1)))</f>
        <v>plays</v>
      </c>
      <c r="S2358" s="12">
        <f>(((J2358/60)/60)/24)+DATE(1970,1,1)+(-5/24)</f>
        <v>42150.253749999996</v>
      </c>
      <c r="T2358" s="12">
        <f>(((I2358/60)/60)/24)+DATE(1970,1,1)+(-5/24)</f>
        <v>42180.253749999996</v>
      </c>
    </row>
    <row r="2359" spans="1:20" ht="48" x14ac:dyDescent="0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>E2359/D2359*100</f>
        <v>19.139999999999997</v>
      </c>
      <c r="P2359" s="8">
        <v>69.266666670000006</v>
      </c>
      <c r="Q2359" t="str">
        <f>LEFT(N2359,(SEARCH("/",N2359,1)-1))</f>
        <v>food</v>
      </c>
      <c r="R2359" t="str">
        <f>RIGHT(N2359, LEN(N2359) - (SEARCH("/",N2359,1)))</f>
        <v>food trucks</v>
      </c>
      <c r="S2359" s="12">
        <f>(((J2359/60)/60)/24)+DATE(1970,1,1)+(-5/24)</f>
        <v>42150.277106481481</v>
      </c>
      <c r="T2359" s="12">
        <f>(((I2359/60)/60)/24)+DATE(1970,1,1)+(-5/24)</f>
        <v>42180.958333333336</v>
      </c>
    </row>
    <row r="2360" spans="1:20" ht="48" x14ac:dyDescent="0.2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>E2360/D2360*100</f>
        <v>288.17</v>
      </c>
      <c r="P2360" s="8">
        <v>69.266666670000006</v>
      </c>
      <c r="Q2360" t="str">
        <f>LEFT(N2360,(SEARCH("/",N2360,1)-1))</f>
        <v>technology</v>
      </c>
      <c r="R2360" t="str">
        <f>RIGHT(N2360, LEN(N2360) - (SEARCH("/",N2360,1)))</f>
        <v>hardware</v>
      </c>
      <c r="S2360" s="12">
        <f>(((J2360/60)/60)/24)+DATE(1970,1,1)+(-5/24)</f>
        <v>42150.502233796295</v>
      </c>
      <c r="T2360" s="12">
        <f>(((I2360/60)/60)/24)+DATE(1970,1,1)+(-5/24)</f>
        <v>42180.583333333336</v>
      </c>
    </row>
    <row r="2361" spans="1:20" ht="48" x14ac:dyDescent="0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>E2361/D2361*100</f>
        <v>104.66666666666666</v>
      </c>
      <c r="P2361" s="8">
        <v>69.266666670000006</v>
      </c>
      <c r="Q2361" t="str">
        <f>LEFT(N2361,(SEARCH("/",N2361,1)-1))</f>
        <v>theater</v>
      </c>
      <c r="R2361" t="str">
        <f>RIGHT(N2361, LEN(N2361) - (SEARCH("/",N2361,1)))</f>
        <v>plays</v>
      </c>
      <c r="S2361" s="12">
        <f>(((J2361/60)/60)/24)+DATE(1970,1,1)+(-5/24)</f>
        <v>42150.546979166662</v>
      </c>
      <c r="T2361" s="12">
        <f>(((I2361/60)/60)/24)+DATE(1970,1,1)+(-5/24)</f>
        <v>42180.546979166662</v>
      </c>
    </row>
    <row r="2362" spans="1:20" ht="48" x14ac:dyDescent="0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>E2362/D2362*100</f>
        <v>0</v>
      </c>
      <c r="P2362" s="8">
        <v>69.266666670000006</v>
      </c>
      <c r="Q2362" t="str">
        <f>LEFT(N2362,(SEARCH("/",N2362,1)-1))</f>
        <v>technology</v>
      </c>
      <c r="R2362" t="str">
        <f>RIGHT(N2362, LEN(N2362) - (SEARCH("/",N2362,1)))</f>
        <v>web</v>
      </c>
      <c r="S2362" s="12">
        <f>(((J2362/60)/60)/24)+DATE(1970,1,1)+(-5/24)</f>
        <v>42150.569398148145</v>
      </c>
      <c r="T2362" s="12">
        <f>(((I2362/60)/60)/24)+DATE(1970,1,1)+(-5/24)</f>
        <v>42180.569398148145</v>
      </c>
    </row>
    <row r="2363" spans="1:20" ht="48" x14ac:dyDescent="0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>E2363/D2363*100</f>
        <v>105.42</v>
      </c>
      <c r="P2363" s="8">
        <v>69.266666670000006</v>
      </c>
      <c r="Q2363" t="str">
        <f>LEFT(N2363,(SEARCH("/",N2363,1)-1))</f>
        <v>theater</v>
      </c>
      <c r="R2363" t="str">
        <f>RIGHT(N2363, LEN(N2363) - (SEARCH("/",N2363,1)))</f>
        <v>plays</v>
      </c>
      <c r="S2363" s="12">
        <f>(((J2363/60)/60)/24)+DATE(1970,1,1)+(-5/24)</f>
        <v>42150.861273148148</v>
      </c>
      <c r="T2363" s="12">
        <f>(((I2363/60)/60)/24)+DATE(1970,1,1)+(-5/24)</f>
        <v>42171.861273148148</v>
      </c>
    </row>
    <row r="2364" spans="1:20" ht="32" x14ac:dyDescent="0.2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>E2364/D2364*100</f>
        <v>7.8266666666666662</v>
      </c>
      <c r="P2364" s="8">
        <v>69.266666670000006</v>
      </c>
      <c r="Q2364" t="str">
        <f>LEFT(N2364,(SEARCH("/",N2364,1)-1))</f>
        <v>games</v>
      </c>
      <c r="R2364" t="str">
        <f>RIGHT(N2364, LEN(N2364) - (SEARCH("/",N2364,1)))</f>
        <v>video games</v>
      </c>
      <c r="S2364" s="12">
        <f>(((J2364/60)/60)/24)+DATE(1970,1,1)+(-5/24)</f>
        <v>42150.981192129628</v>
      </c>
      <c r="T2364" s="12">
        <f>(((I2364/60)/60)/24)+DATE(1970,1,1)+(-5/24)</f>
        <v>42180.981192129628</v>
      </c>
    </row>
    <row r="2365" spans="1:20" ht="48" x14ac:dyDescent="0.2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>E2365/D2365*100</f>
        <v>5</v>
      </c>
      <c r="P2365" s="8">
        <v>69.266666670000006</v>
      </c>
      <c r="Q2365" t="str">
        <f>LEFT(N2365,(SEARCH("/",N2365,1)-1))</f>
        <v>theater</v>
      </c>
      <c r="R2365" t="str">
        <f>RIGHT(N2365, LEN(N2365) - (SEARCH("/",N2365,1)))</f>
        <v>plays</v>
      </c>
      <c r="S2365" s="12">
        <f>(((J2365/60)/60)/24)+DATE(1970,1,1)+(-5/24)</f>
        <v>42151.029351851852</v>
      </c>
      <c r="T2365" s="12">
        <f>(((I2365/60)/60)/24)+DATE(1970,1,1)+(-5/24)</f>
        <v>42211.029351851852</v>
      </c>
    </row>
    <row r="2366" spans="1:20" ht="48" x14ac:dyDescent="0.2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>E2366/D2366*100</f>
        <v>0.125</v>
      </c>
      <c r="P2366" s="8">
        <v>69.266666670000006</v>
      </c>
      <c r="Q2366" t="str">
        <f>LEFT(N2366,(SEARCH("/",N2366,1)-1))</f>
        <v>photography</v>
      </c>
      <c r="R2366" t="str">
        <f>RIGHT(N2366, LEN(N2366) - (SEARCH("/",N2366,1)))</f>
        <v>places</v>
      </c>
      <c r="S2366" s="12">
        <f>(((J2366/60)/60)/24)+DATE(1970,1,1)+(-5/24)</f>
        <v>42151.459004629629</v>
      </c>
      <c r="T2366" s="12">
        <f>(((I2366/60)/60)/24)+DATE(1970,1,1)+(-5/24)</f>
        <v>42211.459004629629</v>
      </c>
    </row>
    <row r="2367" spans="1:20" ht="48" x14ac:dyDescent="0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>E2367/D2367*100</f>
        <v>12.196620583717358</v>
      </c>
      <c r="P2367" s="8">
        <v>69.266666670000006</v>
      </c>
      <c r="Q2367" t="str">
        <f>LEFT(N2367,(SEARCH("/",N2367,1)-1))</f>
        <v>theater</v>
      </c>
      <c r="R2367" t="str">
        <f>RIGHT(N2367, LEN(N2367) - (SEARCH("/",N2367,1)))</f>
        <v>plays</v>
      </c>
      <c r="S2367" s="12">
        <f>(((J2367/60)/60)/24)+DATE(1970,1,1)+(-5/24)</f>
        <v>42151.697384259263</v>
      </c>
      <c r="T2367" s="12">
        <f>(((I2367/60)/60)/24)+DATE(1970,1,1)+(-5/24)</f>
        <v>42182.697384259263</v>
      </c>
    </row>
    <row r="2368" spans="1:20" ht="48" x14ac:dyDescent="0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>E2368/D2368*100</f>
        <v>199.244</v>
      </c>
      <c r="P2368" s="8">
        <v>69.266666670000006</v>
      </c>
      <c r="Q2368" t="str">
        <f>LEFT(N2368,(SEARCH("/",N2368,1)-1))</f>
        <v>photography</v>
      </c>
      <c r="R2368" t="str">
        <f>RIGHT(N2368, LEN(N2368) - (SEARCH("/",N2368,1)))</f>
        <v>photobooks</v>
      </c>
      <c r="S2368" s="12">
        <f>(((J2368/60)/60)/24)+DATE(1970,1,1)+(-5/24)</f>
        <v>42152.080486111103</v>
      </c>
      <c r="T2368" s="12">
        <f>(((I2368/60)/60)/24)+DATE(1970,1,1)+(-5/24)</f>
        <v>42182.080486111103</v>
      </c>
    </row>
    <row r="2369" spans="1:20" ht="48" x14ac:dyDescent="0.2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>E2369/D2369*100</f>
        <v>122</v>
      </c>
      <c r="P2369" s="8">
        <v>69.266666670000006</v>
      </c>
      <c r="Q2369" t="str">
        <f>LEFT(N2369,(SEARCH("/",N2369,1)-1))</f>
        <v>theater</v>
      </c>
      <c r="R2369" t="str">
        <f>RIGHT(N2369, LEN(N2369) - (SEARCH("/",N2369,1)))</f>
        <v>plays</v>
      </c>
      <c r="S2369" s="12">
        <f>(((J2369/60)/60)/24)+DATE(1970,1,1)+(-5/24)</f>
        <v>42152.295162037037</v>
      </c>
      <c r="T2369" s="12">
        <f>(((I2369/60)/60)/24)+DATE(1970,1,1)+(-5/24)</f>
        <v>42172.295162037037</v>
      </c>
    </row>
    <row r="2370" spans="1:20" ht="48" x14ac:dyDescent="0.2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>E2370/D2370*100</f>
        <v>105.80000000000001</v>
      </c>
      <c r="P2370" s="8">
        <v>69.266666670000006</v>
      </c>
      <c r="Q2370" t="str">
        <f>LEFT(N2370,(SEARCH("/",N2370,1)-1))</f>
        <v>games</v>
      </c>
      <c r="R2370" t="str">
        <f>RIGHT(N2370, LEN(N2370) - (SEARCH("/",N2370,1)))</f>
        <v>tabletop games</v>
      </c>
      <c r="S2370" s="12">
        <f>(((J2370/60)/60)/24)+DATE(1970,1,1)+(-5/24)</f>
        <v>42152.432500000003</v>
      </c>
      <c r="T2370" s="12">
        <f>(((I2370/60)/60)/24)+DATE(1970,1,1)+(-5/24)</f>
        <v>42182.432500000003</v>
      </c>
    </row>
    <row r="2371" spans="1:20" ht="32" x14ac:dyDescent="0.2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>E2371/D2371*100</f>
        <v>102.1</v>
      </c>
      <c r="P2371" s="8">
        <v>69.266666670000006</v>
      </c>
      <c r="Q2371" t="str">
        <f>LEFT(N2371,(SEARCH("/",N2371,1)-1))</f>
        <v>theater</v>
      </c>
      <c r="R2371" t="str">
        <f>RIGHT(N2371, LEN(N2371) - (SEARCH("/",N2371,1)))</f>
        <v>plays</v>
      </c>
      <c r="S2371" s="12">
        <f>(((J2371/60)/60)/24)+DATE(1970,1,1)+(-5/24)</f>
        <v>42152.557384259257</v>
      </c>
      <c r="T2371" s="12">
        <f>(((I2371/60)/60)/24)+DATE(1970,1,1)+(-5/24)</f>
        <v>42188.557384259257</v>
      </c>
    </row>
    <row r="2372" spans="1:20" ht="32" x14ac:dyDescent="0.2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>E2372/D2372*100</f>
        <v>0</v>
      </c>
      <c r="P2372" s="8">
        <v>69.266666670000006</v>
      </c>
      <c r="Q2372" t="str">
        <f>LEFT(N2372,(SEARCH("/",N2372,1)-1))</f>
        <v>music</v>
      </c>
      <c r="R2372" t="str">
        <f>RIGHT(N2372, LEN(N2372) - (SEARCH("/",N2372,1)))</f>
        <v>faith</v>
      </c>
      <c r="S2372" s="12">
        <f>(((J2372/60)/60)/24)+DATE(1970,1,1)+(-5/24)</f>
        <v>42152.698518518511</v>
      </c>
      <c r="T2372" s="12">
        <f>(((I2372/60)/60)/24)+DATE(1970,1,1)+(-5/24)</f>
        <v>42166.416666666664</v>
      </c>
    </row>
    <row r="2373" spans="1:20" ht="48" x14ac:dyDescent="0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>E2373/D2373*100</f>
        <v>0.2</v>
      </c>
      <c r="P2373" s="8">
        <v>69.266666670000006</v>
      </c>
      <c r="Q2373" t="str">
        <f>LEFT(N2373,(SEARCH("/",N2373,1)-1))</f>
        <v>film &amp; video</v>
      </c>
      <c r="R2373" t="str">
        <f>RIGHT(N2373, LEN(N2373) - (SEARCH("/",N2373,1)))</f>
        <v>animation</v>
      </c>
      <c r="S2373" s="12">
        <f>(((J2373/60)/60)/24)+DATE(1970,1,1)+(-5/24)</f>
        <v>42153.423263888886</v>
      </c>
      <c r="T2373" s="12">
        <f>(((I2373/60)/60)/24)+DATE(1970,1,1)+(-5/24)</f>
        <v>42183.423263888886</v>
      </c>
    </row>
    <row r="2374" spans="1:20" ht="48" x14ac:dyDescent="0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>E2374/D2374*100</f>
        <v>0</v>
      </c>
      <c r="P2374" s="8">
        <v>69.266666670000006</v>
      </c>
      <c r="Q2374" t="str">
        <f>LEFT(N2374,(SEARCH("/",N2374,1)-1))</f>
        <v>food</v>
      </c>
      <c r="R2374" t="str">
        <f>RIGHT(N2374, LEN(N2374) - (SEARCH("/",N2374,1)))</f>
        <v>food trucks</v>
      </c>
      <c r="S2374" s="12">
        <f>(((J2374/60)/60)/24)+DATE(1970,1,1)+(-5/24)</f>
        <v>42154.431921296295</v>
      </c>
      <c r="T2374" s="12">
        <f>(((I2374/60)/60)/24)+DATE(1970,1,1)+(-5/24)</f>
        <v>42184.431921296295</v>
      </c>
    </row>
    <row r="2375" spans="1:20" ht="48" x14ac:dyDescent="0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>E2375/D2375*100</f>
        <v>0</v>
      </c>
      <c r="P2375" s="8">
        <v>69.266666670000006</v>
      </c>
      <c r="Q2375" t="str">
        <f>LEFT(N2375,(SEARCH("/",N2375,1)-1))</f>
        <v>food</v>
      </c>
      <c r="R2375" t="str">
        <f>RIGHT(N2375, LEN(N2375) - (SEARCH("/",N2375,1)))</f>
        <v>food trucks</v>
      </c>
      <c r="S2375" s="12">
        <f>(((J2375/60)/60)/24)+DATE(1970,1,1)+(-5/24)</f>
        <v>42154.518113425926</v>
      </c>
      <c r="T2375" s="12">
        <f>(((I2375/60)/60)/24)+DATE(1970,1,1)+(-5/24)</f>
        <v>42185.447916666664</v>
      </c>
    </row>
    <row r="2376" spans="1:20" ht="48" x14ac:dyDescent="0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>E2376/D2376*100</f>
        <v>5.5555555555555552E-2</v>
      </c>
      <c r="P2376" s="8">
        <v>69.266666670000006</v>
      </c>
      <c r="Q2376" t="str">
        <f>LEFT(N2376,(SEARCH("/",N2376,1)-1))</f>
        <v>theater</v>
      </c>
      <c r="R2376" t="str">
        <f>RIGHT(N2376, LEN(N2376) - (SEARCH("/",N2376,1)))</f>
        <v>musical</v>
      </c>
      <c r="S2376" s="12">
        <f>(((J2376/60)/60)/24)+DATE(1970,1,1)+(-5/24)</f>
        <v>42154.610486111109</v>
      </c>
      <c r="T2376" s="12">
        <f>(((I2376/60)/60)/24)+DATE(1970,1,1)+(-5/24)</f>
        <v>42184.957638888889</v>
      </c>
    </row>
    <row r="2377" spans="1:20" ht="16" x14ac:dyDescent="0.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>E2377/D2377*100</f>
        <v>126</v>
      </c>
      <c r="P2377" s="8">
        <v>69.266666670000006</v>
      </c>
      <c r="Q2377" t="str">
        <f>LEFT(N2377,(SEARCH("/",N2377,1)-1))</f>
        <v>theater</v>
      </c>
      <c r="R2377" t="str">
        <f>RIGHT(N2377, LEN(N2377) - (SEARCH("/",N2377,1)))</f>
        <v>plays</v>
      </c>
      <c r="S2377" s="12">
        <f>(((J2377/60)/60)/24)+DATE(1970,1,1)+(-5/24)</f>
        <v>42154.664791666662</v>
      </c>
      <c r="T2377" s="12">
        <f>(((I2377/60)/60)/24)+DATE(1970,1,1)+(-5/24)</f>
        <v>42184.664791666662</v>
      </c>
    </row>
    <row r="2378" spans="1:20" ht="48" x14ac:dyDescent="0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>E2378/D2378*100</f>
        <v>1.06</v>
      </c>
      <c r="P2378" s="8">
        <v>69.266666670000006</v>
      </c>
      <c r="Q2378" t="str">
        <f>LEFT(N2378,(SEARCH("/",N2378,1)-1))</f>
        <v>games</v>
      </c>
      <c r="R2378" t="str">
        <f>RIGHT(N2378, LEN(N2378) - (SEARCH("/",N2378,1)))</f>
        <v>mobile games</v>
      </c>
      <c r="S2378" s="12">
        <f>(((J2378/60)/60)/24)+DATE(1970,1,1)+(-5/24)</f>
        <v>42154.921319444438</v>
      </c>
      <c r="T2378" s="12">
        <f>(((I2378/60)/60)/24)+DATE(1970,1,1)+(-5/24)</f>
        <v>42184.921319444438</v>
      </c>
    </row>
    <row r="2379" spans="1:20" ht="32" x14ac:dyDescent="0.2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>E2379/D2379*100</f>
        <v>0</v>
      </c>
      <c r="P2379" s="8">
        <v>69.266666670000006</v>
      </c>
      <c r="Q2379" t="str">
        <f>LEFT(N2379,(SEARCH("/",N2379,1)-1))</f>
        <v>food</v>
      </c>
      <c r="R2379" t="str">
        <f>RIGHT(N2379, LEN(N2379) - (SEARCH("/",N2379,1)))</f>
        <v>food trucks</v>
      </c>
      <c r="S2379" s="12">
        <f>(((J2379/60)/60)/24)+DATE(1970,1,1)+(-5/24)</f>
        <v>42154.931145833332</v>
      </c>
      <c r="T2379" s="12">
        <f>(((I2379/60)/60)/24)+DATE(1970,1,1)+(-5/24)</f>
        <v>42214.931145833332</v>
      </c>
    </row>
    <row r="2380" spans="1:20" ht="48" x14ac:dyDescent="0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>E2380/D2380*100</f>
        <v>101.25</v>
      </c>
      <c r="P2380" s="8">
        <v>69.266666670000006</v>
      </c>
      <c r="Q2380" t="str">
        <f>LEFT(N2380,(SEARCH("/",N2380,1)-1))</f>
        <v>theater</v>
      </c>
      <c r="R2380" t="str">
        <f>RIGHT(N2380, LEN(N2380) - (SEARCH("/",N2380,1)))</f>
        <v>plays</v>
      </c>
      <c r="S2380" s="12">
        <f>(((J2380/60)/60)/24)+DATE(1970,1,1)+(-5/24)</f>
        <v>42154.934305555551</v>
      </c>
      <c r="T2380" s="12">
        <f>(((I2380/60)/60)/24)+DATE(1970,1,1)+(-5/24)</f>
        <v>42214.934305555551</v>
      </c>
    </row>
    <row r="2381" spans="1:20" ht="48" x14ac:dyDescent="0.2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>E2381/D2381*100</f>
        <v>103.42499999999998</v>
      </c>
      <c r="P2381" s="8">
        <v>69.266666670000006</v>
      </c>
      <c r="Q2381" t="str">
        <f>LEFT(N2381,(SEARCH("/",N2381,1)-1))</f>
        <v>theater</v>
      </c>
      <c r="R2381" t="str">
        <f>RIGHT(N2381, LEN(N2381) - (SEARCH("/",N2381,1)))</f>
        <v>plays</v>
      </c>
      <c r="S2381" s="12">
        <f>(((J2381/60)/60)/24)+DATE(1970,1,1)+(-5/24)</f>
        <v>42155.488460648143</v>
      </c>
      <c r="T2381" s="12">
        <f>(((I2381/60)/60)/24)+DATE(1970,1,1)+(-5/24)</f>
        <v>42190.488460648143</v>
      </c>
    </row>
    <row r="2382" spans="1:20" ht="16" x14ac:dyDescent="0.2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>E2382/D2382*100</f>
        <v>115.65217391304347</v>
      </c>
      <c r="P2382" s="8">
        <v>69.266666670000006</v>
      </c>
      <c r="Q2382" t="str">
        <f>LEFT(N2382,(SEARCH("/",N2382,1)-1))</f>
        <v>theater</v>
      </c>
      <c r="R2382" t="str">
        <f>RIGHT(N2382, LEN(N2382) - (SEARCH("/",N2382,1)))</f>
        <v>plays</v>
      </c>
      <c r="S2382" s="12">
        <f>(((J2382/60)/60)/24)+DATE(1970,1,1)+(-5/24)</f>
        <v>42155.71188657407</v>
      </c>
      <c r="T2382" s="12">
        <f>(((I2382/60)/60)/24)+DATE(1970,1,1)+(-5/24)</f>
        <v>42176.680555555555</v>
      </c>
    </row>
    <row r="2383" spans="1:20" ht="48" x14ac:dyDescent="0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>E2383/D2383*100</f>
        <v>112.32142857142857</v>
      </c>
      <c r="P2383" s="8">
        <v>69.266666670000006</v>
      </c>
      <c r="Q2383" t="str">
        <f>LEFT(N2383,(SEARCH("/",N2383,1)-1))</f>
        <v>theater</v>
      </c>
      <c r="R2383" t="str">
        <f>RIGHT(N2383, LEN(N2383) - (SEARCH("/",N2383,1)))</f>
        <v>plays</v>
      </c>
      <c r="S2383" s="12">
        <f>(((J2383/60)/60)/24)+DATE(1970,1,1)+(-5/24)</f>
        <v>42156.302060185182</v>
      </c>
      <c r="T2383" s="12">
        <f>(((I2383/60)/60)/24)+DATE(1970,1,1)+(-5/24)</f>
        <v>42186.302060185182</v>
      </c>
    </row>
    <row r="2384" spans="1:20" ht="48" x14ac:dyDescent="0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>E2384/D2384*100</f>
        <v>348.01799999999997</v>
      </c>
      <c r="P2384" s="8">
        <v>69.266666670000006</v>
      </c>
      <c r="Q2384" t="str">
        <f>LEFT(N2384,(SEARCH("/",N2384,1)-1))</f>
        <v>technology</v>
      </c>
      <c r="R2384" t="str">
        <f>RIGHT(N2384, LEN(N2384) - (SEARCH("/",N2384,1)))</f>
        <v>hardware</v>
      </c>
      <c r="S2384" s="12">
        <f>(((J2384/60)/60)/24)+DATE(1970,1,1)+(-5/24)</f>
        <v>42157.043495370373</v>
      </c>
      <c r="T2384" s="12">
        <f>(((I2384/60)/60)/24)+DATE(1970,1,1)+(-5/24)</f>
        <v>42197.043495370373</v>
      </c>
    </row>
    <row r="2385" spans="1:20" ht="64" x14ac:dyDescent="0.2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>E2385/D2385*100</f>
        <v>106.85</v>
      </c>
      <c r="P2385" s="8">
        <v>69.266666670000006</v>
      </c>
      <c r="Q2385" t="str">
        <f>LEFT(N2385,(SEARCH("/",N2385,1)-1))</f>
        <v>theater</v>
      </c>
      <c r="R2385" t="str">
        <f>RIGHT(N2385, LEN(N2385) - (SEARCH("/",N2385,1)))</f>
        <v>plays</v>
      </c>
      <c r="S2385" s="12">
        <f>(((J2385/60)/60)/24)+DATE(1970,1,1)+(-5/24)</f>
        <v>42157.26185185185</v>
      </c>
      <c r="T2385" s="12">
        <f>(((I2385/60)/60)/24)+DATE(1970,1,1)+(-5/24)</f>
        <v>42187.26185185185</v>
      </c>
    </row>
    <row r="2386" spans="1:20" ht="48" x14ac:dyDescent="0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>E2386/D2386*100</f>
        <v>107.78267254038178</v>
      </c>
      <c r="P2386" s="8">
        <v>69.266666670000006</v>
      </c>
      <c r="Q2386" t="str">
        <f>LEFT(N2386,(SEARCH("/",N2386,1)-1))</f>
        <v>theater</v>
      </c>
      <c r="R2386" t="str">
        <f>RIGHT(N2386, LEN(N2386) - (SEARCH("/",N2386,1)))</f>
        <v>plays</v>
      </c>
      <c r="S2386" s="12">
        <f>(((J2386/60)/60)/24)+DATE(1970,1,1)+(-5/24)</f>
        <v>42157.382731481477</v>
      </c>
      <c r="T2386" s="12">
        <f>(((I2386/60)/60)/24)+DATE(1970,1,1)+(-5/24)</f>
        <v>42178.874999999993</v>
      </c>
    </row>
    <row r="2387" spans="1:20" ht="48" x14ac:dyDescent="0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>E2387/D2387*100</f>
        <v>0.06</v>
      </c>
      <c r="P2387" s="8">
        <v>69.266666670000006</v>
      </c>
      <c r="Q2387" t="str">
        <f>LEFT(N2387,(SEARCH("/",N2387,1)-1))</f>
        <v>theater</v>
      </c>
      <c r="R2387" t="str">
        <f>RIGHT(N2387, LEN(N2387) - (SEARCH("/",N2387,1)))</f>
        <v>musical</v>
      </c>
      <c r="S2387" s="12">
        <f>(((J2387/60)/60)/24)+DATE(1970,1,1)+(-5/24)</f>
        <v>42157.389756944445</v>
      </c>
      <c r="T2387" s="12">
        <f>(((I2387/60)/60)/24)+DATE(1970,1,1)+(-5/24)</f>
        <v>42217.374999999993</v>
      </c>
    </row>
    <row r="2388" spans="1:20" ht="48" x14ac:dyDescent="0.2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>E2388/D2388*100</f>
        <v>102.66666666666666</v>
      </c>
      <c r="P2388" s="8">
        <v>69.266666670000006</v>
      </c>
      <c r="Q2388" t="str">
        <f>LEFT(N2388,(SEARCH("/",N2388,1)-1))</f>
        <v>theater</v>
      </c>
      <c r="R2388" t="str">
        <f>RIGHT(N2388, LEN(N2388) - (SEARCH("/",N2388,1)))</f>
        <v>plays</v>
      </c>
      <c r="S2388" s="12">
        <f>(((J2388/60)/60)/24)+DATE(1970,1,1)+(-5/24)</f>
        <v>42157.444178240738</v>
      </c>
      <c r="T2388" s="12">
        <f>(((I2388/60)/60)/24)+DATE(1970,1,1)+(-5/24)</f>
        <v>42187.444178240738</v>
      </c>
    </row>
    <row r="2389" spans="1:20" ht="48" x14ac:dyDescent="0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>E2389/D2389*100</f>
        <v>0</v>
      </c>
      <c r="P2389" s="8">
        <v>69.266666670000006</v>
      </c>
      <c r="Q2389" t="str">
        <f>LEFT(N2389,(SEARCH("/",N2389,1)-1))</f>
        <v>technology</v>
      </c>
      <c r="R2389" t="str">
        <f>RIGHT(N2389, LEN(N2389) - (SEARCH("/",N2389,1)))</f>
        <v>web</v>
      </c>
      <c r="S2389" s="12">
        <f>(((J2389/60)/60)/24)+DATE(1970,1,1)+(-5/24)</f>
        <v>42157.708148148151</v>
      </c>
      <c r="T2389" s="12">
        <f>(((I2389/60)/60)/24)+DATE(1970,1,1)+(-5/24)</f>
        <v>42187.708148148151</v>
      </c>
    </row>
    <row r="2390" spans="1:20" ht="48" x14ac:dyDescent="0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>E2390/D2390*100</f>
        <v>0.52</v>
      </c>
      <c r="P2390" s="8">
        <v>69.266666670000006</v>
      </c>
      <c r="Q2390" t="str">
        <f>LEFT(N2390,(SEARCH("/",N2390,1)-1))</f>
        <v>technology</v>
      </c>
      <c r="R2390" t="str">
        <f>RIGHT(N2390, LEN(N2390) - (SEARCH("/",N2390,1)))</f>
        <v>wearables</v>
      </c>
      <c r="S2390" s="12">
        <f>(((J2390/60)/60)/24)+DATE(1970,1,1)+(-5/24)</f>
        <v>42157.819976851846</v>
      </c>
      <c r="T2390" s="12">
        <f>(((I2390/60)/60)/24)+DATE(1970,1,1)+(-5/24)</f>
        <v>42185.819976851846</v>
      </c>
    </row>
    <row r="2391" spans="1:20" ht="48" x14ac:dyDescent="0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>E2391/D2391*100</f>
        <v>127.95</v>
      </c>
      <c r="P2391" s="8">
        <v>69.266666670000006</v>
      </c>
      <c r="Q2391" t="str">
        <f>LEFT(N2391,(SEARCH("/",N2391,1)-1))</f>
        <v>theater</v>
      </c>
      <c r="R2391" t="str">
        <f>RIGHT(N2391, LEN(N2391) - (SEARCH("/",N2391,1)))</f>
        <v>plays</v>
      </c>
      <c r="S2391" s="12">
        <f>(((J2391/60)/60)/24)+DATE(1970,1,1)+(-5/24)</f>
        <v>42157.857361111113</v>
      </c>
      <c r="T2391" s="12">
        <f>(((I2391/60)/60)/24)+DATE(1970,1,1)+(-5/24)</f>
        <v>42200.791666666664</v>
      </c>
    </row>
    <row r="2392" spans="1:20" ht="48" x14ac:dyDescent="0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>E2392/D2392*100</f>
        <v>16.161904761904761</v>
      </c>
      <c r="P2392" s="8">
        <v>69.266666670000006</v>
      </c>
      <c r="Q2392" t="str">
        <f>LEFT(N2392,(SEARCH("/",N2392,1)-1))</f>
        <v>theater</v>
      </c>
      <c r="R2392" t="str">
        <f>RIGHT(N2392, LEN(N2392) - (SEARCH("/",N2392,1)))</f>
        <v>plays</v>
      </c>
      <c r="S2392" s="12">
        <f>(((J2392/60)/60)/24)+DATE(1970,1,1)+(-5/24)</f>
        <v>42159.016099537032</v>
      </c>
      <c r="T2392" s="12">
        <f>(((I2392/60)/60)/24)+DATE(1970,1,1)+(-5/24)</f>
        <v>42204.016099537032</v>
      </c>
    </row>
    <row r="2393" spans="1:20" ht="32" x14ac:dyDescent="0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>E2393/D2393*100</f>
        <v>48.485714285714288</v>
      </c>
      <c r="P2393" s="8">
        <v>69.266666670000006</v>
      </c>
      <c r="Q2393" t="str">
        <f>LEFT(N2393,(SEARCH("/",N2393,1)-1))</f>
        <v>photography</v>
      </c>
      <c r="R2393" t="str">
        <f>RIGHT(N2393, LEN(N2393) - (SEARCH("/",N2393,1)))</f>
        <v>photobooks</v>
      </c>
      <c r="S2393" s="12">
        <f>(((J2393/60)/60)/24)+DATE(1970,1,1)+(-5/24)</f>
        <v>42159.264236111114</v>
      </c>
      <c r="T2393" s="12">
        <f>(((I2393/60)/60)/24)+DATE(1970,1,1)+(-5/24)</f>
        <v>42182.707638888889</v>
      </c>
    </row>
    <row r="2394" spans="1:20" ht="48" x14ac:dyDescent="0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>E2394/D2394*100</f>
        <v>14.680000000000001</v>
      </c>
      <c r="P2394" s="8">
        <v>69.266666670000006</v>
      </c>
      <c r="Q2394" t="str">
        <f>LEFT(N2394,(SEARCH("/",N2394,1)-1))</f>
        <v>technology</v>
      </c>
      <c r="R2394" t="str">
        <f>RIGHT(N2394, LEN(N2394) - (SEARCH("/",N2394,1)))</f>
        <v>web</v>
      </c>
      <c r="S2394" s="12">
        <f>(((J2394/60)/60)/24)+DATE(1970,1,1)+(-5/24)</f>
        <v>42159.441249999996</v>
      </c>
      <c r="T2394" s="12">
        <f>(((I2394/60)/60)/24)+DATE(1970,1,1)+(-5/24)</f>
        <v>42219.441249999996</v>
      </c>
    </row>
    <row r="2395" spans="1:20" ht="48" x14ac:dyDescent="0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>E2395/D2395*100</f>
        <v>101.64999999999999</v>
      </c>
      <c r="P2395" s="8">
        <v>69.266666670000006</v>
      </c>
      <c r="Q2395" t="str">
        <f>LEFT(N2395,(SEARCH("/",N2395,1)-1))</f>
        <v>theater</v>
      </c>
      <c r="R2395" t="str">
        <f>RIGHT(N2395, LEN(N2395) - (SEARCH("/",N2395,1)))</f>
        <v>plays</v>
      </c>
      <c r="S2395" s="12">
        <f>(((J2395/60)/60)/24)+DATE(1970,1,1)+(-5/24)</f>
        <v>42160.374710648146</v>
      </c>
      <c r="T2395" s="12">
        <f>(((I2395/60)/60)/24)+DATE(1970,1,1)+(-5/24)</f>
        <v>42175.374710648146</v>
      </c>
    </row>
    <row r="2396" spans="1:20" ht="48" x14ac:dyDescent="0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>E2396/D2396*100</f>
        <v>143.33333333333334</v>
      </c>
      <c r="P2396" s="8">
        <v>69.266666670000006</v>
      </c>
      <c r="Q2396" t="str">
        <f>LEFT(N2396,(SEARCH("/",N2396,1)-1))</f>
        <v>theater</v>
      </c>
      <c r="R2396" t="str">
        <f>RIGHT(N2396, LEN(N2396) - (SEARCH("/",N2396,1)))</f>
        <v>plays</v>
      </c>
      <c r="S2396" s="12">
        <f>(((J2396/60)/60)/24)+DATE(1970,1,1)+(-5/24)</f>
        <v>42160.443483796298</v>
      </c>
      <c r="T2396" s="12">
        <f>(((I2396/60)/60)/24)+DATE(1970,1,1)+(-5/24)</f>
        <v>42190.443483796298</v>
      </c>
    </row>
    <row r="2397" spans="1:20" ht="32" x14ac:dyDescent="0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>E2397/D2397*100</f>
        <v>106.52500000000001</v>
      </c>
      <c r="P2397" s="8">
        <v>69.266666670000006</v>
      </c>
      <c r="Q2397" t="str">
        <f>LEFT(N2397,(SEARCH("/",N2397,1)-1))</f>
        <v>music</v>
      </c>
      <c r="R2397" t="str">
        <f>RIGHT(N2397, LEN(N2397) - (SEARCH("/",N2397,1)))</f>
        <v>indie rock</v>
      </c>
      <c r="S2397" s="12">
        <f>(((J2397/60)/60)/24)+DATE(1970,1,1)+(-5/24)</f>
        <v>42160.500196759262</v>
      </c>
      <c r="T2397" s="12">
        <f>(((I2397/60)/60)/24)+DATE(1970,1,1)+(-5/24)</f>
        <v>42190.500196759262</v>
      </c>
    </row>
    <row r="2398" spans="1:20" ht="48" x14ac:dyDescent="0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>E2398/D2398*100</f>
        <v>124.08571428571429</v>
      </c>
      <c r="P2398" s="8">
        <v>69.266666670000006</v>
      </c>
      <c r="Q2398" t="str">
        <f>LEFT(N2398,(SEARCH("/",N2398,1)-1))</f>
        <v>music</v>
      </c>
      <c r="R2398" t="str">
        <f>RIGHT(N2398, LEN(N2398) - (SEARCH("/",N2398,1)))</f>
        <v>rock</v>
      </c>
      <c r="S2398" s="12">
        <f>(((J2398/60)/60)/24)+DATE(1970,1,1)+(-5/24)</f>
        <v>42160.526874999996</v>
      </c>
      <c r="T2398" s="12">
        <f>(((I2398/60)/60)/24)+DATE(1970,1,1)+(-5/24)</f>
        <v>42190.526874999996</v>
      </c>
    </row>
    <row r="2399" spans="1:20" ht="48" x14ac:dyDescent="0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>E2399/D2399*100</f>
        <v>0.01</v>
      </c>
      <c r="P2399" s="8">
        <v>69.266666670000006</v>
      </c>
      <c r="Q2399" t="str">
        <f>LEFT(N2399,(SEARCH("/",N2399,1)-1))</f>
        <v>film &amp; video</v>
      </c>
      <c r="R2399" t="str">
        <f>RIGHT(N2399, LEN(N2399) - (SEARCH("/",N2399,1)))</f>
        <v>drama</v>
      </c>
      <c r="S2399" s="12">
        <f>(((J2399/60)/60)/24)+DATE(1970,1,1)+(-5/24)</f>
        <v>42160.719155092585</v>
      </c>
      <c r="T2399" s="12">
        <f>(((I2399/60)/60)/24)+DATE(1970,1,1)+(-5/24)</f>
        <v>42220.719155092585</v>
      </c>
    </row>
    <row r="2400" spans="1:20" ht="48" x14ac:dyDescent="0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>E2400/D2400*100</f>
        <v>101.31677953348381</v>
      </c>
      <c r="P2400" s="8">
        <v>69.266666670000006</v>
      </c>
      <c r="Q2400" t="str">
        <f>LEFT(N2400,(SEARCH("/",N2400,1)-1))</f>
        <v>photography</v>
      </c>
      <c r="R2400" t="str">
        <f>RIGHT(N2400, LEN(N2400) - (SEARCH("/",N2400,1)))</f>
        <v>photobooks</v>
      </c>
      <c r="S2400" s="12">
        <f>(((J2400/60)/60)/24)+DATE(1970,1,1)+(-5/24)</f>
        <v>42161.562499999993</v>
      </c>
      <c r="T2400" s="12">
        <f>(((I2400/60)/60)/24)+DATE(1970,1,1)+(-5/24)</f>
        <v>42193.562499999993</v>
      </c>
    </row>
    <row r="2401" spans="1:20" ht="48" x14ac:dyDescent="0.2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>E2401/D2401*100</f>
        <v>107.4</v>
      </c>
      <c r="P2401" s="8">
        <v>69.266666670000006</v>
      </c>
      <c r="Q2401" t="str">
        <f>LEFT(N2401,(SEARCH("/",N2401,1)-1))</f>
        <v>publishing</v>
      </c>
      <c r="R2401" t="str">
        <f>RIGHT(N2401, LEN(N2401) - (SEARCH("/",N2401,1)))</f>
        <v>nonfiction</v>
      </c>
      <c r="S2401" s="12">
        <f>(((J2401/60)/60)/24)+DATE(1970,1,1)+(-5/24)</f>
        <v>42161.93844907407</v>
      </c>
      <c r="T2401" s="12">
        <f>(((I2401/60)/60)/24)+DATE(1970,1,1)+(-5/24)</f>
        <v>42175.93844907407</v>
      </c>
    </row>
    <row r="2402" spans="1:20" ht="48" x14ac:dyDescent="0.2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>E2402/D2402*100</f>
        <v>109.00000000000001</v>
      </c>
      <c r="P2402" s="8">
        <v>69.266666670000006</v>
      </c>
      <c r="Q2402" t="str">
        <f>LEFT(N2402,(SEARCH("/",N2402,1)-1))</f>
        <v>theater</v>
      </c>
      <c r="R2402" t="str">
        <f>RIGHT(N2402, LEN(N2402) - (SEARCH("/",N2402,1)))</f>
        <v>plays</v>
      </c>
      <c r="S2402" s="12">
        <f>(((J2402/60)/60)/24)+DATE(1970,1,1)+(-5/24)</f>
        <v>42162.521215277775</v>
      </c>
      <c r="T2402" s="12">
        <f>(((I2402/60)/60)/24)+DATE(1970,1,1)+(-5/24)</f>
        <v>42192.521215277775</v>
      </c>
    </row>
    <row r="2403" spans="1:20" ht="48" x14ac:dyDescent="0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>E2403/D2403*100</f>
        <v>100.71428571428571</v>
      </c>
      <c r="P2403" s="8">
        <v>69.266666670000006</v>
      </c>
      <c r="Q2403" t="str">
        <f>LEFT(N2403,(SEARCH("/",N2403,1)-1))</f>
        <v>theater</v>
      </c>
      <c r="R2403" t="str">
        <f>RIGHT(N2403, LEN(N2403) - (SEARCH("/",N2403,1)))</f>
        <v>spaces</v>
      </c>
      <c r="S2403" s="12">
        <f>(((J2403/60)/60)/24)+DATE(1970,1,1)+(-5/24)</f>
        <v>42163.090000000004</v>
      </c>
      <c r="T2403" s="12">
        <f>(((I2403/60)/60)/24)+DATE(1970,1,1)+(-5/24)</f>
        <v>42205.708333333336</v>
      </c>
    </row>
    <row r="2404" spans="1:20" ht="32" x14ac:dyDescent="0.2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>E2404/D2404*100</f>
        <v>166.33076923076925</v>
      </c>
      <c r="P2404" s="8">
        <v>69.266666670000006</v>
      </c>
      <c r="Q2404" t="str">
        <f>LEFT(N2404,(SEARCH("/",N2404,1)-1))</f>
        <v>photography</v>
      </c>
      <c r="R2404" t="str">
        <f>RIGHT(N2404, LEN(N2404) - (SEARCH("/",N2404,1)))</f>
        <v>photobooks</v>
      </c>
      <c r="S2404" s="12">
        <f>(((J2404/60)/60)/24)+DATE(1970,1,1)+(-5/24)</f>
        <v>42163.3752662037</v>
      </c>
      <c r="T2404" s="12">
        <f>(((I2404/60)/60)/24)+DATE(1970,1,1)+(-5/24)</f>
        <v>42193.3752662037</v>
      </c>
    </row>
    <row r="2405" spans="1:20" ht="48" x14ac:dyDescent="0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>E2405/D2405*100</f>
        <v>542.15</v>
      </c>
      <c r="P2405" s="8">
        <v>69.266666670000006</v>
      </c>
      <c r="Q2405" t="str">
        <f>LEFT(N2405,(SEARCH("/",N2405,1)-1))</f>
        <v>games</v>
      </c>
      <c r="R2405" t="str">
        <f>RIGHT(N2405, LEN(N2405) - (SEARCH("/",N2405,1)))</f>
        <v>tabletop games</v>
      </c>
      <c r="S2405" s="12">
        <f>(((J2405/60)/60)/24)+DATE(1970,1,1)+(-5/24)</f>
        <v>42163.417453703696</v>
      </c>
      <c r="T2405" s="12">
        <f>(((I2405/60)/60)/24)+DATE(1970,1,1)+(-5/24)</f>
        <v>42190.916666666664</v>
      </c>
    </row>
    <row r="2406" spans="1:20" ht="48" x14ac:dyDescent="0.2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>E2406/D2406*100</f>
        <v>2.7199999999999998</v>
      </c>
      <c r="P2406" s="8">
        <v>69.266666670000006</v>
      </c>
      <c r="Q2406" t="str">
        <f>LEFT(N2406,(SEARCH("/",N2406,1)-1))</f>
        <v>technology</v>
      </c>
      <c r="R2406" t="str">
        <f>RIGHT(N2406, LEN(N2406) - (SEARCH("/",N2406,1)))</f>
        <v>web</v>
      </c>
      <c r="S2406" s="12">
        <f>(((J2406/60)/60)/24)+DATE(1970,1,1)+(-5/24)</f>
        <v>42163.428495370368</v>
      </c>
      <c r="T2406" s="12">
        <f>(((I2406/60)/60)/24)+DATE(1970,1,1)+(-5/24)</f>
        <v>42193.428495370368</v>
      </c>
    </row>
    <row r="2407" spans="1:20" ht="48" x14ac:dyDescent="0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>E2407/D2407*100</f>
        <v>101.375</v>
      </c>
      <c r="P2407" s="8">
        <v>69.266666670000006</v>
      </c>
      <c r="Q2407" t="str">
        <f>LEFT(N2407,(SEARCH("/",N2407,1)-1))</f>
        <v>film &amp; video</v>
      </c>
      <c r="R2407" t="str">
        <f>RIGHT(N2407, LEN(N2407) - (SEARCH("/",N2407,1)))</f>
        <v>documentary</v>
      </c>
      <c r="S2407" s="12">
        <f>(((J2407/60)/60)/24)+DATE(1970,1,1)+(-5/24)</f>
        <v>42163.689583333333</v>
      </c>
      <c r="T2407" s="12">
        <f>(((I2407/60)/60)/24)+DATE(1970,1,1)+(-5/24)</f>
        <v>42207.924305555549</v>
      </c>
    </row>
    <row r="2408" spans="1:20" ht="48" x14ac:dyDescent="0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>E2408/D2408*100</f>
        <v>267.29166666666669</v>
      </c>
      <c r="P2408" s="8">
        <v>69.266666670000006</v>
      </c>
      <c r="Q2408" t="str">
        <f>LEFT(N2408,(SEARCH("/",N2408,1)-1))</f>
        <v>technology</v>
      </c>
      <c r="R2408" t="str">
        <f>RIGHT(N2408, LEN(N2408) - (SEARCH("/",N2408,1)))</f>
        <v>wearables</v>
      </c>
      <c r="S2408" s="12">
        <f>(((J2408/60)/60)/24)+DATE(1970,1,1)+(-5/24)</f>
        <v>42163.748993055553</v>
      </c>
      <c r="T2408" s="12">
        <f>(((I2408/60)/60)/24)+DATE(1970,1,1)+(-5/24)</f>
        <v>42193.748993055553</v>
      </c>
    </row>
    <row r="2409" spans="1:20" ht="48" x14ac:dyDescent="0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>E2409/D2409*100</f>
        <v>0</v>
      </c>
      <c r="P2409" s="8">
        <v>69.266666670000006</v>
      </c>
      <c r="Q2409" t="str">
        <f>LEFT(N2409,(SEARCH("/",N2409,1)-1))</f>
        <v>food</v>
      </c>
      <c r="R2409" t="str">
        <f>RIGHT(N2409, LEN(N2409) - (SEARCH("/",N2409,1)))</f>
        <v>food trucks</v>
      </c>
      <c r="S2409" s="12">
        <f>(((J2409/60)/60)/24)+DATE(1970,1,1)+(-5/24)</f>
        <v>42163.961712962955</v>
      </c>
      <c r="T2409" s="12">
        <f>(((I2409/60)/60)/24)+DATE(1970,1,1)+(-5/24)</f>
        <v>42223.961712962955</v>
      </c>
    </row>
    <row r="2410" spans="1:20" ht="32" x14ac:dyDescent="0.2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>E2410/D2410*100</f>
        <v>1</v>
      </c>
      <c r="P2410" s="8">
        <v>69.266666670000006</v>
      </c>
      <c r="Q2410" t="str">
        <f>LEFT(N2410,(SEARCH("/",N2410,1)-1))</f>
        <v>theater</v>
      </c>
      <c r="R2410" t="str">
        <f>RIGHT(N2410, LEN(N2410) - (SEARCH("/",N2410,1)))</f>
        <v>plays</v>
      </c>
      <c r="S2410" s="12">
        <f>(((J2410/60)/60)/24)+DATE(1970,1,1)+(-5/24)</f>
        <v>42164.091388888883</v>
      </c>
      <c r="T2410" s="12">
        <f>(((I2410/60)/60)/24)+DATE(1970,1,1)+(-5/24)</f>
        <v>42190.749305555553</v>
      </c>
    </row>
    <row r="2411" spans="1:20" ht="48" x14ac:dyDescent="0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>E2411/D2411*100</f>
        <v>0.44999999999999996</v>
      </c>
      <c r="P2411" s="8">
        <v>69.266666670000006</v>
      </c>
      <c r="Q2411" t="str">
        <f>LEFT(N2411,(SEARCH("/",N2411,1)-1))</f>
        <v>games</v>
      </c>
      <c r="R2411" t="str">
        <f>RIGHT(N2411, LEN(N2411) - (SEARCH("/",N2411,1)))</f>
        <v>mobile games</v>
      </c>
      <c r="S2411" s="12">
        <f>(((J2411/60)/60)/24)+DATE(1970,1,1)+(-5/24)</f>
        <v>42164.407523148147</v>
      </c>
      <c r="T2411" s="12">
        <f>(((I2411/60)/60)/24)+DATE(1970,1,1)+(-5/24)</f>
        <v>42193.489583333336</v>
      </c>
    </row>
    <row r="2412" spans="1:20" ht="16" x14ac:dyDescent="0.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>E2412/D2412*100</f>
        <v>0</v>
      </c>
      <c r="P2412" s="8">
        <v>69.266666670000006</v>
      </c>
      <c r="Q2412" t="str">
        <f>LEFT(N2412,(SEARCH("/",N2412,1)-1))</f>
        <v>games</v>
      </c>
      <c r="R2412" t="str">
        <f>RIGHT(N2412, LEN(N2412) - (SEARCH("/",N2412,1)))</f>
        <v>mobile games</v>
      </c>
      <c r="S2412" s="12">
        <f>(((J2412/60)/60)/24)+DATE(1970,1,1)+(-5/24)</f>
        <v>42164.491319444445</v>
      </c>
      <c r="T2412" s="12">
        <f>(((I2412/60)/60)/24)+DATE(1970,1,1)+(-5/24)</f>
        <v>42194.491319444445</v>
      </c>
    </row>
    <row r="2413" spans="1:20" ht="48" x14ac:dyDescent="0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>E2413/D2413*100</f>
        <v>0</v>
      </c>
      <c r="P2413" s="8">
        <v>69.266666670000006</v>
      </c>
      <c r="Q2413" t="str">
        <f>LEFT(N2413,(SEARCH("/",N2413,1)-1))</f>
        <v>film &amp; video</v>
      </c>
      <c r="R2413" t="str">
        <f>RIGHT(N2413, LEN(N2413) - (SEARCH("/",N2413,1)))</f>
        <v>drama</v>
      </c>
      <c r="S2413" s="12">
        <f>(((J2413/60)/60)/24)+DATE(1970,1,1)+(-5/24)</f>
        <v>42164.685659722221</v>
      </c>
      <c r="T2413" s="12">
        <f>(((I2413/60)/60)/24)+DATE(1970,1,1)+(-5/24)</f>
        <v>42194.685659722221</v>
      </c>
    </row>
    <row r="2414" spans="1:20" ht="48" x14ac:dyDescent="0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>E2414/D2414*100</f>
        <v>0</v>
      </c>
      <c r="P2414" s="8">
        <v>69.266666670000006</v>
      </c>
      <c r="Q2414" t="str">
        <f>LEFT(N2414,(SEARCH("/",N2414,1)-1))</f>
        <v>film &amp; video</v>
      </c>
      <c r="R2414" t="str">
        <f>RIGHT(N2414, LEN(N2414) - (SEARCH("/",N2414,1)))</f>
        <v>drama</v>
      </c>
      <c r="S2414" s="12">
        <f>(((J2414/60)/60)/24)+DATE(1970,1,1)+(-5/24)</f>
        <v>42164.700196759259</v>
      </c>
      <c r="T2414" s="12">
        <f>(((I2414/60)/60)/24)+DATE(1970,1,1)+(-5/24)</f>
        <v>42194.700196759259</v>
      </c>
    </row>
    <row r="2415" spans="1:20" ht="48" x14ac:dyDescent="0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>E2415/D2415*100</f>
        <v>4.8666666666666663</v>
      </c>
      <c r="P2415" s="8">
        <v>69.266666670000006</v>
      </c>
      <c r="Q2415" t="str">
        <f>LEFT(N2415,(SEARCH("/",N2415,1)-1))</f>
        <v>theater</v>
      </c>
      <c r="R2415" t="str">
        <f>RIGHT(N2415, LEN(N2415) - (SEARCH("/",N2415,1)))</f>
        <v>plays</v>
      </c>
      <c r="S2415" s="12">
        <f>(((J2415/60)/60)/24)+DATE(1970,1,1)+(-5/24)</f>
        <v>42164.829247685186</v>
      </c>
      <c r="T2415" s="12">
        <f>(((I2415/60)/60)/24)+DATE(1970,1,1)+(-5/24)</f>
        <v>42224.69027777778</v>
      </c>
    </row>
    <row r="2416" spans="1:20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>E2416/D2416*100</f>
        <v>100.05</v>
      </c>
      <c r="P2416" s="8">
        <v>69.266666670000006</v>
      </c>
      <c r="Q2416" t="str">
        <f>LEFT(N2416,(SEARCH("/",N2416,1)-1))</f>
        <v>theater</v>
      </c>
      <c r="R2416" t="str">
        <f>RIGHT(N2416, LEN(N2416) - (SEARCH("/",N2416,1)))</f>
        <v>plays</v>
      </c>
      <c r="S2416" s="12">
        <f>(((J2416/60)/60)/24)+DATE(1970,1,1)+(-5/24)</f>
        <v>42165.254293981481</v>
      </c>
      <c r="T2416" s="12">
        <f>(((I2416/60)/60)/24)+DATE(1970,1,1)+(-5/24)</f>
        <v>42196.395833333336</v>
      </c>
    </row>
    <row r="2417" spans="1:20" ht="48" x14ac:dyDescent="0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>E2417/D2417*100</f>
        <v>0</v>
      </c>
      <c r="P2417" s="8">
        <v>69.266666670000006</v>
      </c>
      <c r="Q2417" t="str">
        <f>LEFT(N2417,(SEARCH("/",N2417,1)-1))</f>
        <v>technology</v>
      </c>
      <c r="R2417" t="str">
        <f>RIGHT(N2417, LEN(N2417) - (SEARCH("/",N2417,1)))</f>
        <v>web</v>
      </c>
      <c r="S2417" s="12">
        <f>(((J2417/60)/60)/24)+DATE(1970,1,1)+(-5/24)</f>
        <v>42165.576956018522</v>
      </c>
      <c r="T2417" s="12">
        <f>(((I2417/60)/60)/24)+DATE(1970,1,1)+(-5/24)</f>
        <v>42195.576956018522</v>
      </c>
    </row>
    <row r="2418" spans="1:20" ht="16" x14ac:dyDescent="0.2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>E2418/D2418*100</f>
        <v>100</v>
      </c>
      <c r="P2418" s="8">
        <v>69.266666670000006</v>
      </c>
      <c r="Q2418" t="str">
        <f>LEFT(N2418,(SEARCH("/",N2418,1)-1))</f>
        <v>music</v>
      </c>
      <c r="R2418" t="str">
        <f>RIGHT(N2418, LEN(N2418) - (SEARCH("/",N2418,1)))</f>
        <v>metal</v>
      </c>
      <c r="S2418" s="12">
        <f>(((J2418/60)/60)/24)+DATE(1970,1,1)+(-5/24)</f>
        <v>42165.590000000004</v>
      </c>
      <c r="T2418" s="12">
        <f>(((I2418/60)/60)/24)+DATE(1970,1,1)+(-5/24)</f>
        <v>42195.590000000004</v>
      </c>
    </row>
    <row r="2419" spans="1:20" ht="48" x14ac:dyDescent="0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>E2419/D2419*100</f>
        <v>0</v>
      </c>
      <c r="P2419" s="8">
        <v>69.266666670000006</v>
      </c>
      <c r="Q2419" t="str">
        <f>LEFT(N2419,(SEARCH("/",N2419,1)-1))</f>
        <v>film &amp; video</v>
      </c>
      <c r="R2419" t="str">
        <f>RIGHT(N2419, LEN(N2419) - (SEARCH("/",N2419,1)))</f>
        <v>drama</v>
      </c>
      <c r="S2419" s="12">
        <f>(((J2419/60)/60)/24)+DATE(1970,1,1)+(-5/24)</f>
        <v>42165.714525462965</v>
      </c>
      <c r="T2419" s="12">
        <f>(((I2419/60)/60)/24)+DATE(1970,1,1)+(-5/24)</f>
        <v>42195.714525462965</v>
      </c>
    </row>
    <row r="2420" spans="1:20" ht="32" x14ac:dyDescent="0.2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>E2420/D2420*100</f>
        <v>104.51515151515152</v>
      </c>
      <c r="P2420" s="8">
        <v>69.266666670000006</v>
      </c>
      <c r="Q2420" t="str">
        <f>LEFT(N2420,(SEARCH("/",N2420,1)-1))</f>
        <v>theater</v>
      </c>
      <c r="R2420" t="str">
        <f>RIGHT(N2420, LEN(N2420) - (SEARCH("/",N2420,1)))</f>
        <v>plays</v>
      </c>
      <c r="S2420" s="12">
        <f>(((J2420/60)/60)/24)+DATE(1970,1,1)+(-5/24)</f>
        <v>42165.784791666665</v>
      </c>
      <c r="T2420" s="12">
        <f>(((I2420/60)/60)/24)+DATE(1970,1,1)+(-5/24)</f>
        <v>42187.784791666665</v>
      </c>
    </row>
    <row r="2421" spans="1:20" ht="48" x14ac:dyDescent="0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>E2421/D2421*100</f>
        <v>120</v>
      </c>
      <c r="P2421" s="8">
        <v>69.266666670000006</v>
      </c>
      <c r="Q2421" t="str">
        <f>LEFT(N2421,(SEARCH("/",N2421,1)-1))</f>
        <v>theater</v>
      </c>
      <c r="R2421" t="str">
        <f>RIGHT(N2421, LEN(N2421) - (SEARCH("/",N2421,1)))</f>
        <v>musical</v>
      </c>
      <c r="S2421" s="12">
        <f>(((J2421/60)/60)/24)+DATE(1970,1,1)+(-5/24)</f>
        <v>42166.011400462965</v>
      </c>
      <c r="T2421" s="12">
        <f>(((I2421/60)/60)/24)+DATE(1970,1,1)+(-5/24)</f>
        <v>42198.629166666658</v>
      </c>
    </row>
    <row r="2422" spans="1:20" ht="48" x14ac:dyDescent="0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>E2422/D2422*100</f>
        <v>116.91666666666667</v>
      </c>
      <c r="P2422" s="8">
        <v>69.266666670000006</v>
      </c>
      <c r="Q2422" t="str">
        <f>LEFT(N2422,(SEARCH("/",N2422,1)-1))</f>
        <v>theater</v>
      </c>
      <c r="R2422" t="str">
        <f>RIGHT(N2422, LEN(N2422) - (SEARCH("/",N2422,1)))</f>
        <v>plays</v>
      </c>
      <c r="S2422" s="12">
        <f>(((J2422/60)/60)/24)+DATE(1970,1,1)+(-5/24)</f>
        <v>42166.814872685187</v>
      </c>
      <c r="T2422" s="12">
        <f>(((I2422/60)/60)/24)+DATE(1970,1,1)+(-5/24)</f>
        <v>42195.957638888889</v>
      </c>
    </row>
    <row r="2423" spans="1:20" ht="48" x14ac:dyDescent="0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>E2423/D2423*100</f>
        <v>5</v>
      </c>
      <c r="P2423" s="8">
        <v>69.266666670000006</v>
      </c>
      <c r="Q2423" t="str">
        <f>LEFT(N2423,(SEARCH("/",N2423,1)-1))</f>
        <v>games</v>
      </c>
      <c r="R2423" t="str">
        <f>RIGHT(N2423, LEN(N2423) - (SEARCH("/",N2423,1)))</f>
        <v>video games</v>
      </c>
      <c r="S2423" s="12">
        <f>(((J2423/60)/60)/24)+DATE(1970,1,1)+(-5/24)</f>
        <v>42166.998738425922</v>
      </c>
      <c r="T2423" s="12">
        <f>(((I2423/60)/60)/24)+DATE(1970,1,1)+(-5/24)</f>
        <v>42196.998738425922</v>
      </c>
    </row>
    <row r="2424" spans="1:20" ht="48" x14ac:dyDescent="0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>E2424/D2424*100</f>
        <v>105.86</v>
      </c>
      <c r="P2424" s="8">
        <v>69.266666670000006</v>
      </c>
      <c r="Q2424" t="str">
        <f>LEFT(N2424,(SEARCH("/",N2424,1)-1))</f>
        <v>theater</v>
      </c>
      <c r="R2424" t="str">
        <f>RIGHT(N2424, LEN(N2424) - (SEARCH("/",N2424,1)))</f>
        <v>plays</v>
      </c>
      <c r="S2424" s="12">
        <f>(((J2424/60)/60)/24)+DATE(1970,1,1)+(-5/24)</f>
        <v>42167.22583333333</v>
      </c>
      <c r="T2424" s="12">
        <f>(((I2424/60)/60)/24)+DATE(1970,1,1)+(-5/24)</f>
        <v>42197.22583333333</v>
      </c>
    </row>
    <row r="2425" spans="1:20" ht="48" x14ac:dyDescent="0.2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>E2425/D2425*100</f>
        <v>101.66666666666666</v>
      </c>
      <c r="P2425" s="8">
        <v>69.266666670000006</v>
      </c>
      <c r="Q2425" t="str">
        <f>LEFT(N2425,(SEARCH("/",N2425,1)-1))</f>
        <v>theater</v>
      </c>
      <c r="R2425" t="str">
        <f>RIGHT(N2425, LEN(N2425) - (SEARCH("/",N2425,1)))</f>
        <v>plays</v>
      </c>
      <c r="S2425" s="12">
        <f>(((J2425/60)/60)/24)+DATE(1970,1,1)+(-5/24)</f>
        <v>42167.324826388889</v>
      </c>
      <c r="T2425" s="12">
        <f>(((I2425/60)/60)/24)+DATE(1970,1,1)+(-5/24)</f>
        <v>42197.324826388889</v>
      </c>
    </row>
    <row r="2426" spans="1:20" ht="48" x14ac:dyDescent="0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>E2426/D2426*100</f>
        <v>100.28571428571429</v>
      </c>
      <c r="P2426" s="8">
        <v>69.266666670000006</v>
      </c>
      <c r="Q2426" t="str">
        <f>LEFT(N2426,(SEARCH("/",N2426,1)-1))</f>
        <v>theater</v>
      </c>
      <c r="R2426" t="str">
        <f>RIGHT(N2426, LEN(N2426) - (SEARCH("/",N2426,1)))</f>
        <v>musical</v>
      </c>
      <c r="S2426" s="12">
        <f>(((J2426/60)/60)/24)+DATE(1970,1,1)+(-5/24)</f>
        <v>42167.326458333329</v>
      </c>
      <c r="T2426" s="12">
        <f>(((I2426/60)/60)/24)+DATE(1970,1,1)+(-5/24)</f>
        <v>42195.957638888889</v>
      </c>
    </row>
    <row r="2427" spans="1:20" ht="48" x14ac:dyDescent="0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>E2427/D2427*100</f>
        <v>0</v>
      </c>
      <c r="P2427" s="8">
        <v>69.266666670000006</v>
      </c>
      <c r="Q2427" t="str">
        <f>LEFT(N2427,(SEARCH("/",N2427,1)-1))</f>
        <v>technology</v>
      </c>
      <c r="R2427" t="str">
        <f>RIGHT(N2427, LEN(N2427) - (SEARCH("/",N2427,1)))</f>
        <v>web</v>
      </c>
      <c r="S2427" s="12">
        <f>(((J2427/60)/60)/24)+DATE(1970,1,1)+(-5/24)</f>
        <v>42167.605370370373</v>
      </c>
      <c r="T2427" s="12">
        <f>(((I2427/60)/60)/24)+DATE(1970,1,1)+(-5/24)</f>
        <v>42197.605370370373</v>
      </c>
    </row>
    <row r="2428" spans="1:20" ht="32" x14ac:dyDescent="0.2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>E2428/D2428*100</f>
        <v>7.0000000000000009</v>
      </c>
      <c r="P2428" s="8">
        <v>69.266666670000006</v>
      </c>
      <c r="Q2428" t="str">
        <f>LEFT(N2428,(SEARCH("/",N2428,1)-1))</f>
        <v>photography</v>
      </c>
      <c r="R2428" t="str">
        <f>RIGHT(N2428, LEN(N2428) - (SEARCH("/",N2428,1)))</f>
        <v>people</v>
      </c>
      <c r="S2428" s="12">
        <f>(((J2428/60)/60)/24)+DATE(1970,1,1)+(-5/24)</f>
        <v>42167.685023148144</v>
      </c>
      <c r="T2428" s="12">
        <f>(((I2428/60)/60)/24)+DATE(1970,1,1)+(-5/24)</f>
        <v>42188.685023148144</v>
      </c>
    </row>
    <row r="2429" spans="1:20" ht="96" x14ac:dyDescent="0.2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>E2429/D2429*100</f>
        <v>115.5</v>
      </c>
      <c r="P2429" s="8">
        <v>69.266666670000006</v>
      </c>
      <c r="Q2429" t="str">
        <f>LEFT(N2429,(SEARCH("/",N2429,1)-1))</f>
        <v>theater</v>
      </c>
      <c r="R2429" t="str">
        <f>RIGHT(N2429, LEN(N2429) - (SEARCH("/",N2429,1)))</f>
        <v>plays</v>
      </c>
      <c r="S2429" s="12">
        <f>(((J2429/60)/60)/24)+DATE(1970,1,1)+(-5/24)</f>
        <v>42168.108148148145</v>
      </c>
      <c r="T2429" s="12">
        <f>(((I2429/60)/60)/24)+DATE(1970,1,1)+(-5/24)</f>
        <v>42198.108148148145</v>
      </c>
    </row>
    <row r="2430" spans="1:20" ht="64" x14ac:dyDescent="0.2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>E2430/D2430*100</f>
        <v>6.0000000000000001E-3</v>
      </c>
      <c r="P2430" s="8">
        <v>69.266666670000006</v>
      </c>
      <c r="Q2430" t="str">
        <f>LEFT(N2430,(SEARCH("/",N2430,1)-1))</f>
        <v>film &amp; video</v>
      </c>
      <c r="R2430" t="str">
        <f>RIGHT(N2430, LEN(N2430) - (SEARCH("/",N2430,1)))</f>
        <v>science fiction</v>
      </c>
      <c r="S2430" s="12">
        <f>(((J2430/60)/60)/24)+DATE(1970,1,1)+(-5/24)</f>
        <v>42168.351099537038</v>
      </c>
      <c r="T2430" s="12">
        <f>(((I2430/60)/60)/24)+DATE(1970,1,1)+(-5/24)</f>
        <v>42208.351099537038</v>
      </c>
    </row>
    <row r="2431" spans="1:20" ht="48" x14ac:dyDescent="0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>E2431/D2431*100</f>
        <v>124</v>
      </c>
      <c r="P2431" s="8">
        <v>69.266666670000006</v>
      </c>
      <c r="Q2431" t="str">
        <f>LEFT(N2431,(SEARCH("/",N2431,1)-1))</f>
        <v>theater</v>
      </c>
      <c r="R2431" t="str">
        <f>RIGHT(N2431, LEN(N2431) - (SEARCH("/",N2431,1)))</f>
        <v>plays</v>
      </c>
      <c r="S2431" s="12">
        <f>(((J2431/60)/60)/24)+DATE(1970,1,1)+(-5/24)</f>
        <v>42169.606006944443</v>
      </c>
      <c r="T2431" s="12">
        <f>(((I2431/60)/60)/24)+DATE(1970,1,1)+(-5/24)</f>
        <v>42199.606006944443</v>
      </c>
    </row>
    <row r="2432" spans="1:20" ht="48" x14ac:dyDescent="0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>E2432/D2432*100</f>
        <v>0.08</v>
      </c>
      <c r="P2432" s="8">
        <v>69.266666670000006</v>
      </c>
      <c r="Q2432" t="str">
        <f>LEFT(N2432,(SEARCH("/",N2432,1)-1))</f>
        <v>theater</v>
      </c>
      <c r="R2432" t="str">
        <f>RIGHT(N2432, LEN(N2432) - (SEARCH("/",N2432,1)))</f>
        <v>plays</v>
      </c>
      <c r="S2432" s="12">
        <f>(((J2432/60)/60)/24)+DATE(1970,1,1)+(-5/24)</f>
        <v>42169.750173611108</v>
      </c>
      <c r="T2432" s="12">
        <f>(((I2432/60)/60)/24)+DATE(1970,1,1)+(-5/24)</f>
        <v>42199.750173611108</v>
      </c>
    </row>
    <row r="2433" spans="1:20" ht="32" x14ac:dyDescent="0.2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>E2433/D2433*100</f>
        <v>0.27999999999999997</v>
      </c>
      <c r="P2433" s="8">
        <v>69.266666670000006</v>
      </c>
      <c r="Q2433" t="str">
        <f>LEFT(N2433,(SEARCH("/",N2433,1)-1))</f>
        <v>theater</v>
      </c>
      <c r="R2433" t="str">
        <f>RIGHT(N2433, LEN(N2433) - (SEARCH("/",N2433,1)))</f>
        <v>musical</v>
      </c>
      <c r="S2433" s="12">
        <f>(((J2433/60)/60)/24)+DATE(1970,1,1)+(-5/24)</f>
        <v>42170.238680555551</v>
      </c>
      <c r="T2433" s="12">
        <f>(((I2433/60)/60)/24)+DATE(1970,1,1)+(-5/24)</f>
        <v>42200.238680555551</v>
      </c>
    </row>
    <row r="2434" spans="1:20" ht="48" x14ac:dyDescent="0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>E2434/D2434*100</f>
        <v>2.9250000000000003</v>
      </c>
      <c r="P2434" s="8">
        <v>69.266666670000006</v>
      </c>
      <c r="Q2434" t="str">
        <f>LEFT(N2434,(SEARCH("/",N2434,1)-1))</f>
        <v>food</v>
      </c>
      <c r="R2434" t="str">
        <f>RIGHT(N2434, LEN(N2434) - (SEARCH("/",N2434,1)))</f>
        <v>food trucks</v>
      </c>
      <c r="S2434" s="12">
        <f>(((J2434/60)/60)/24)+DATE(1970,1,1)+(-5/24)</f>
        <v>42170.520127314812</v>
      </c>
      <c r="T2434" s="12">
        <f>(((I2434/60)/60)/24)+DATE(1970,1,1)+(-5/24)</f>
        <v>42200.520127314812</v>
      </c>
    </row>
    <row r="2435" spans="1:20" ht="48" x14ac:dyDescent="0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>E2435/D2435*100</f>
        <v>100.57142857142858</v>
      </c>
      <c r="P2435" s="8">
        <v>69.266666670000006</v>
      </c>
      <c r="Q2435" t="str">
        <f>LEFT(N2435,(SEARCH("/",N2435,1)-1))</f>
        <v>theater</v>
      </c>
      <c r="R2435" t="str">
        <f>RIGHT(N2435, LEN(N2435) - (SEARCH("/",N2435,1)))</f>
        <v>spaces</v>
      </c>
      <c r="S2435" s="12">
        <f>(((J2435/60)/60)/24)+DATE(1970,1,1)+(-5/24)</f>
        <v>42170.638113425921</v>
      </c>
      <c r="T2435" s="12">
        <f>(((I2435/60)/60)/24)+DATE(1970,1,1)+(-5/24)</f>
        <v>42230.638113425921</v>
      </c>
    </row>
    <row r="2436" spans="1:20" ht="48" x14ac:dyDescent="0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>E2436/D2436*100</f>
        <v>106</v>
      </c>
      <c r="P2436" s="8">
        <v>69.266666670000006</v>
      </c>
      <c r="Q2436" t="str">
        <f>LEFT(N2436,(SEARCH("/",N2436,1)-1))</f>
        <v>theater</v>
      </c>
      <c r="R2436" t="str">
        <f>RIGHT(N2436, LEN(N2436) - (SEARCH("/",N2436,1)))</f>
        <v>plays</v>
      </c>
      <c r="S2436" s="12">
        <f>(((J2436/60)/60)/24)+DATE(1970,1,1)+(-5/24)</f>
        <v>42170.701898148145</v>
      </c>
      <c r="T2436" s="12">
        <f>(((I2436/60)/60)/24)+DATE(1970,1,1)+(-5/24)</f>
        <v>42204.957638888889</v>
      </c>
    </row>
    <row r="2437" spans="1:20" ht="48" x14ac:dyDescent="0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>E2437/D2437*100</f>
        <v>4</v>
      </c>
      <c r="P2437" s="8">
        <v>69.266666670000006</v>
      </c>
      <c r="Q2437" t="str">
        <f>LEFT(N2437,(SEARCH("/",N2437,1)-1))</f>
        <v>photography</v>
      </c>
      <c r="R2437" t="str">
        <f>RIGHT(N2437, LEN(N2437) - (SEARCH("/",N2437,1)))</f>
        <v>nature</v>
      </c>
      <c r="S2437" s="12">
        <f>(((J2437/60)/60)/24)+DATE(1970,1,1)+(-5/24)</f>
        <v>42170.788194444445</v>
      </c>
      <c r="T2437" s="12">
        <f>(((I2437/60)/60)/24)+DATE(1970,1,1)+(-5/24)</f>
        <v>42185.788194444445</v>
      </c>
    </row>
    <row r="2438" spans="1:20" ht="48" x14ac:dyDescent="0.2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>E2438/D2438*100</f>
        <v>107.74999999999999</v>
      </c>
      <c r="P2438" s="8">
        <v>69.266666670000006</v>
      </c>
      <c r="Q2438" t="str">
        <f>LEFT(N2438,(SEARCH("/",N2438,1)-1))</f>
        <v>theater</v>
      </c>
      <c r="R2438" t="str">
        <f>RIGHT(N2438, LEN(N2438) - (SEARCH("/",N2438,1)))</f>
        <v>plays</v>
      </c>
      <c r="S2438" s="12">
        <f>(((J2438/60)/60)/24)+DATE(1970,1,1)+(-5/24)</f>
        <v>42170.826527777775</v>
      </c>
      <c r="T2438" s="12">
        <f>(((I2438/60)/60)/24)+DATE(1970,1,1)+(-5/24)</f>
        <v>42195.083333333336</v>
      </c>
    </row>
    <row r="2439" spans="1:20" ht="48" x14ac:dyDescent="0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>E2439/D2439*100</f>
        <v>142.66666666666669</v>
      </c>
      <c r="P2439" s="8">
        <v>69.266666670000006</v>
      </c>
      <c r="Q2439" t="str">
        <f>LEFT(N2439,(SEARCH("/",N2439,1)-1))</f>
        <v>theater</v>
      </c>
      <c r="R2439" t="str">
        <f>RIGHT(N2439, LEN(N2439) - (SEARCH("/",N2439,1)))</f>
        <v>plays</v>
      </c>
      <c r="S2439" s="12">
        <f>(((J2439/60)/60)/24)+DATE(1970,1,1)+(-5/24)</f>
        <v>42171.109108796292</v>
      </c>
      <c r="T2439" s="12">
        <f>(((I2439/60)/60)/24)+DATE(1970,1,1)+(-5/24)</f>
        <v>42195.666666666664</v>
      </c>
    </row>
    <row r="2440" spans="1:20" ht="48" x14ac:dyDescent="0.2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>E2440/D2440*100</f>
        <v>12</v>
      </c>
      <c r="P2440" s="8">
        <v>69.266666670000006</v>
      </c>
      <c r="Q2440" t="str">
        <f>LEFT(N2440,(SEARCH("/",N2440,1)-1))</f>
        <v>theater</v>
      </c>
      <c r="R2440" t="str">
        <f>RIGHT(N2440, LEN(N2440) - (SEARCH("/",N2440,1)))</f>
        <v>spaces</v>
      </c>
      <c r="S2440" s="12">
        <f>(((J2440/60)/60)/24)+DATE(1970,1,1)+(-5/24)</f>
        <v>42171.175196759257</v>
      </c>
      <c r="T2440" s="12">
        <f>(((I2440/60)/60)/24)+DATE(1970,1,1)+(-5/24)</f>
        <v>42201.12222222222</v>
      </c>
    </row>
    <row r="2441" spans="1:20" ht="48" x14ac:dyDescent="0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>E2441/D2441*100</f>
        <v>100.45454545454547</v>
      </c>
      <c r="P2441" s="8">
        <v>69.266666670000006</v>
      </c>
      <c r="Q2441" t="str">
        <f>LEFT(N2441,(SEARCH("/",N2441,1)-1))</f>
        <v>theater</v>
      </c>
      <c r="R2441" t="str">
        <f>RIGHT(N2441, LEN(N2441) - (SEARCH("/",N2441,1)))</f>
        <v>plays</v>
      </c>
      <c r="S2441" s="12">
        <f>(((J2441/60)/60)/24)+DATE(1970,1,1)+(-5/24)</f>
        <v>42171.517083333332</v>
      </c>
      <c r="T2441" s="12">
        <f>(((I2441/60)/60)/24)+DATE(1970,1,1)+(-5/24)</f>
        <v>42201.517083333332</v>
      </c>
    </row>
    <row r="2442" spans="1:20" ht="48" x14ac:dyDescent="0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>E2442/D2442*100</f>
        <v>0</v>
      </c>
      <c r="P2442" s="8">
        <v>69.266666670000006</v>
      </c>
      <c r="Q2442" t="str">
        <f>LEFT(N2442,(SEARCH("/",N2442,1)-1))</f>
        <v>theater</v>
      </c>
      <c r="R2442" t="str">
        <f>RIGHT(N2442, LEN(N2442) - (SEARCH("/",N2442,1)))</f>
        <v>plays</v>
      </c>
      <c r="S2442" s="12">
        <f>(((J2442/60)/60)/24)+DATE(1970,1,1)+(-5/24)</f>
        <v>42171.535636574066</v>
      </c>
      <c r="T2442" s="12">
        <f>(((I2442/60)/60)/24)+DATE(1970,1,1)+(-5/24)</f>
        <v>42201.535636574066</v>
      </c>
    </row>
    <row r="2443" spans="1:20" ht="48" x14ac:dyDescent="0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>E2443/D2443*100</f>
        <v>16.826666666666668</v>
      </c>
      <c r="P2443" s="8">
        <v>69.266666670000006</v>
      </c>
      <c r="Q2443" t="str">
        <f>LEFT(N2443,(SEARCH("/",N2443,1)-1))</f>
        <v>theater</v>
      </c>
      <c r="R2443" t="str">
        <f>RIGHT(N2443, LEN(N2443) - (SEARCH("/",N2443,1)))</f>
        <v>plays</v>
      </c>
      <c r="S2443" s="12">
        <f>(((J2443/60)/60)/24)+DATE(1970,1,1)+(-5/24)</f>
        <v>42171.55027777778</v>
      </c>
      <c r="T2443" s="12">
        <f>(((I2443/60)/60)/24)+DATE(1970,1,1)+(-5/24)</f>
        <v>42231.55027777778</v>
      </c>
    </row>
    <row r="2444" spans="1:20" ht="48" x14ac:dyDescent="0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>E2444/D2444*100</f>
        <v>100.11666666666667</v>
      </c>
      <c r="P2444" s="8">
        <v>69.266666670000006</v>
      </c>
      <c r="Q2444" t="str">
        <f>LEFT(N2444,(SEARCH("/",N2444,1)-1))</f>
        <v>theater</v>
      </c>
      <c r="R2444" t="str">
        <f>RIGHT(N2444, LEN(N2444) - (SEARCH("/",N2444,1)))</f>
        <v>plays</v>
      </c>
      <c r="S2444" s="12">
        <f>(((J2444/60)/60)/24)+DATE(1970,1,1)+(-5/24)</f>
        <v>42171.555081018516</v>
      </c>
      <c r="T2444" s="12">
        <f>(((I2444/60)/60)/24)+DATE(1970,1,1)+(-5/24)</f>
        <v>42211.555081018516</v>
      </c>
    </row>
    <row r="2445" spans="1:20" ht="48" x14ac:dyDescent="0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>E2445/D2445*100</f>
        <v>0</v>
      </c>
      <c r="P2445" s="8">
        <v>69.266666670000006</v>
      </c>
      <c r="Q2445" t="str">
        <f>LEFT(N2445,(SEARCH("/",N2445,1)-1))</f>
        <v>music</v>
      </c>
      <c r="R2445" t="str">
        <f>RIGHT(N2445, LEN(N2445) - (SEARCH("/",N2445,1)))</f>
        <v>faith</v>
      </c>
      <c r="S2445" s="12">
        <f>(((J2445/60)/60)/24)+DATE(1970,1,1)+(-5/24)</f>
        <v>42171.60905092593</v>
      </c>
      <c r="T2445" s="12">
        <f>(((I2445/60)/60)/24)+DATE(1970,1,1)+(-5/24)</f>
        <v>42201.60905092593</v>
      </c>
    </row>
    <row r="2446" spans="1:20" ht="32" x14ac:dyDescent="0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>E2446/D2446*100</f>
        <v>110.66666666666667</v>
      </c>
      <c r="P2446" s="8">
        <v>69.266666670000006</v>
      </c>
      <c r="Q2446" t="str">
        <f>LEFT(N2446,(SEARCH("/",N2446,1)-1))</f>
        <v>theater</v>
      </c>
      <c r="R2446" t="str">
        <f>RIGHT(N2446, LEN(N2446) - (SEARCH("/",N2446,1)))</f>
        <v>plays</v>
      </c>
      <c r="S2446" s="12">
        <f>(((J2446/60)/60)/24)+DATE(1970,1,1)+(-5/24)</f>
        <v>42171.616550925923</v>
      </c>
      <c r="T2446" s="12">
        <f>(((I2446/60)/60)/24)+DATE(1970,1,1)+(-5/24)</f>
        <v>42201.616550925923</v>
      </c>
    </row>
    <row r="2447" spans="1:20" ht="48" x14ac:dyDescent="0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>E2447/D2447*100</f>
        <v>0</v>
      </c>
      <c r="P2447" s="8">
        <v>69.266666670000006</v>
      </c>
      <c r="Q2447" t="str">
        <f>LEFT(N2447,(SEARCH("/",N2447,1)-1))</f>
        <v>film &amp; video</v>
      </c>
      <c r="R2447" t="str">
        <f>RIGHT(N2447, LEN(N2447) - (SEARCH("/",N2447,1)))</f>
        <v>animation</v>
      </c>
      <c r="S2447" s="12">
        <f>(((J2447/60)/60)/24)+DATE(1970,1,1)+(-5/24)</f>
        <v>42171.619270833333</v>
      </c>
      <c r="T2447" s="12">
        <f>(((I2447/60)/60)/24)+DATE(1970,1,1)+(-5/24)</f>
        <v>42201.619270833333</v>
      </c>
    </row>
    <row r="2448" spans="1:20" ht="48" x14ac:dyDescent="0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>E2448/D2448*100</f>
        <v>0</v>
      </c>
      <c r="P2448" s="8">
        <v>69.266666670000006</v>
      </c>
      <c r="Q2448" t="str">
        <f>LEFT(N2448,(SEARCH("/",N2448,1)-1))</f>
        <v>film &amp; video</v>
      </c>
      <c r="R2448" t="str">
        <f>RIGHT(N2448, LEN(N2448) - (SEARCH("/",N2448,1)))</f>
        <v>drama</v>
      </c>
      <c r="S2448" s="12">
        <f>(((J2448/60)/60)/24)+DATE(1970,1,1)+(-5/24)</f>
        <v>42171.704756944448</v>
      </c>
      <c r="T2448" s="12">
        <f>(((I2448/60)/60)/24)+DATE(1970,1,1)+(-5/24)</f>
        <v>42231.704756944448</v>
      </c>
    </row>
    <row r="2449" spans="1:20" ht="48" x14ac:dyDescent="0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>E2449/D2449*100</f>
        <v>34.08</v>
      </c>
      <c r="P2449" s="8">
        <v>69.266666670000006</v>
      </c>
      <c r="Q2449" t="str">
        <f>LEFT(N2449,(SEARCH("/",N2449,1)-1))</f>
        <v>theater</v>
      </c>
      <c r="R2449" t="str">
        <f>RIGHT(N2449, LEN(N2449) - (SEARCH("/",N2449,1)))</f>
        <v>plays</v>
      </c>
      <c r="S2449" s="12">
        <f>(((J2449/60)/60)/24)+DATE(1970,1,1)+(-5/24)</f>
        <v>42172.23123842592</v>
      </c>
      <c r="T2449" s="12">
        <f>(((I2449/60)/60)/24)+DATE(1970,1,1)+(-5/24)</f>
        <v>42202.23123842592</v>
      </c>
    </row>
    <row r="2450" spans="1:20" ht="16" x14ac:dyDescent="0.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>E2450/D2450*100</f>
        <v>1.6</v>
      </c>
      <c r="P2450" s="8">
        <v>69.266666670000006</v>
      </c>
      <c r="Q2450" t="str">
        <f>LEFT(N2450,(SEARCH("/",N2450,1)-1))</f>
        <v>theater</v>
      </c>
      <c r="R2450" t="str">
        <f>RIGHT(N2450, LEN(N2450) - (SEARCH("/",N2450,1)))</f>
        <v>plays</v>
      </c>
      <c r="S2450" s="12">
        <f>(((J2450/60)/60)/24)+DATE(1970,1,1)+(-5/24)</f>
        <v>42172.405173611107</v>
      </c>
      <c r="T2450" s="12">
        <f>(((I2450/60)/60)/24)+DATE(1970,1,1)+(-5/24)</f>
        <v>42202.345833333333</v>
      </c>
    </row>
    <row r="2451" spans="1:20" ht="48" x14ac:dyDescent="0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>E2451/D2451*100</f>
        <v>0.33333333333333337</v>
      </c>
      <c r="P2451" s="8">
        <v>69.266666670000006</v>
      </c>
      <c r="Q2451" t="str">
        <f>LEFT(N2451,(SEARCH("/",N2451,1)-1))</f>
        <v>publishing</v>
      </c>
      <c r="R2451" t="str">
        <f>RIGHT(N2451, LEN(N2451) - (SEARCH("/",N2451,1)))</f>
        <v>children's books</v>
      </c>
      <c r="S2451" s="12">
        <f>(((J2451/60)/60)/24)+DATE(1970,1,1)+(-5/24)</f>
        <v>42172.460694444446</v>
      </c>
      <c r="T2451" s="12">
        <f>(((I2451/60)/60)/24)+DATE(1970,1,1)+(-5/24)</f>
        <v>42202.460694444446</v>
      </c>
    </row>
    <row r="2452" spans="1:20" ht="48" x14ac:dyDescent="0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>E2452/D2452*100</f>
        <v>0</v>
      </c>
      <c r="P2452" s="8">
        <v>69.266666670000006</v>
      </c>
      <c r="Q2452" t="str">
        <f>LEFT(N2452,(SEARCH("/",N2452,1)-1))</f>
        <v>theater</v>
      </c>
      <c r="R2452" t="str">
        <f>RIGHT(N2452, LEN(N2452) - (SEARCH("/",N2452,1)))</f>
        <v>musical</v>
      </c>
      <c r="S2452" s="12">
        <f>(((J2452/60)/60)/24)+DATE(1970,1,1)+(-5/24)</f>
        <v>42172.477766203701</v>
      </c>
      <c r="T2452" s="12">
        <f>(((I2452/60)/60)/24)+DATE(1970,1,1)+(-5/24)</f>
        <v>42202.468055555553</v>
      </c>
    </row>
    <row r="2453" spans="1:20" ht="48" x14ac:dyDescent="0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>E2453/D2453*100</f>
        <v>102.1</v>
      </c>
      <c r="P2453" s="8">
        <v>69.266666670000006</v>
      </c>
      <c r="Q2453" t="str">
        <f>LEFT(N2453,(SEARCH("/",N2453,1)-1))</f>
        <v>theater</v>
      </c>
      <c r="R2453" t="str">
        <f>RIGHT(N2453, LEN(N2453) - (SEARCH("/",N2453,1)))</f>
        <v>plays</v>
      </c>
      <c r="S2453" s="12">
        <f>(((J2453/60)/60)/24)+DATE(1970,1,1)+(-5/24)</f>
        <v>42172.549305555549</v>
      </c>
      <c r="T2453" s="12">
        <f>(((I2453/60)/60)/24)+DATE(1970,1,1)+(-5/24)</f>
        <v>42202.549305555549</v>
      </c>
    </row>
    <row r="2454" spans="1:20" ht="48" x14ac:dyDescent="0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>E2454/D2454*100</f>
        <v>0.2</v>
      </c>
      <c r="P2454" s="8">
        <v>69.266666670000006</v>
      </c>
      <c r="Q2454" t="str">
        <f>LEFT(N2454,(SEARCH("/",N2454,1)-1))</f>
        <v>technology</v>
      </c>
      <c r="R2454" t="str">
        <f>RIGHT(N2454, LEN(N2454) - (SEARCH("/",N2454,1)))</f>
        <v>wearables</v>
      </c>
      <c r="S2454" s="12">
        <f>(((J2454/60)/60)/24)+DATE(1970,1,1)+(-5/24)</f>
        <v>42172.608090277768</v>
      </c>
      <c r="T2454" s="12">
        <f>(((I2454/60)/60)/24)+DATE(1970,1,1)+(-5/24)</f>
        <v>42202.608090277768</v>
      </c>
    </row>
    <row r="2455" spans="1:20" ht="48" x14ac:dyDescent="0.2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>E2455/D2455*100</f>
        <v>0</v>
      </c>
      <c r="P2455" s="8">
        <v>69.266666670000006</v>
      </c>
      <c r="Q2455" t="str">
        <f>LEFT(N2455,(SEARCH("/",N2455,1)-1))</f>
        <v>photography</v>
      </c>
      <c r="R2455" t="str">
        <f>RIGHT(N2455, LEN(N2455) - (SEARCH("/",N2455,1)))</f>
        <v>photobooks</v>
      </c>
      <c r="S2455" s="12">
        <f>(((J2455/60)/60)/24)+DATE(1970,1,1)+(-5/24)</f>
        <v>42172.698344907411</v>
      </c>
      <c r="T2455" s="12">
        <f>(((I2455/60)/60)/24)+DATE(1970,1,1)+(-5/24)</f>
        <v>42186.698344907411</v>
      </c>
    </row>
    <row r="2456" spans="1:20" ht="48" x14ac:dyDescent="0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>E2456/D2456*100</f>
        <v>0.85000000000000009</v>
      </c>
      <c r="P2456" s="8">
        <v>69.266666670000006</v>
      </c>
      <c r="Q2456" t="str">
        <f>LEFT(N2456,(SEARCH("/",N2456,1)-1))</f>
        <v>publishing</v>
      </c>
      <c r="R2456" t="str">
        <f>RIGHT(N2456, LEN(N2456) - (SEARCH("/",N2456,1)))</f>
        <v>children's books</v>
      </c>
      <c r="S2456" s="12">
        <f>(((J2456/60)/60)/24)+DATE(1970,1,1)+(-5/24)</f>
        <v>42172.750578703701</v>
      </c>
      <c r="T2456" s="12">
        <f>(((I2456/60)/60)/24)+DATE(1970,1,1)+(-5/24)</f>
        <v>42232.750578703701</v>
      </c>
    </row>
    <row r="2457" spans="1:20" ht="48" x14ac:dyDescent="0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>E2457/D2457*100</f>
        <v>5.0413333333333332</v>
      </c>
      <c r="P2457" s="8">
        <v>69.266666670000006</v>
      </c>
      <c r="Q2457" t="str">
        <f>LEFT(N2457,(SEARCH("/",N2457,1)-1))</f>
        <v>technology</v>
      </c>
      <c r="R2457" t="str">
        <f>RIGHT(N2457, LEN(N2457) - (SEARCH("/",N2457,1)))</f>
        <v>web</v>
      </c>
      <c r="S2457" s="12">
        <f>(((J2457/60)/60)/24)+DATE(1970,1,1)+(-5/24)</f>
        <v>42173.067407407405</v>
      </c>
      <c r="T2457" s="12">
        <f>(((I2457/60)/60)/24)+DATE(1970,1,1)+(-5/24)</f>
        <v>42217.536805555552</v>
      </c>
    </row>
    <row r="2458" spans="1:20" ht="48" x14ac:dyDescent="0.2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>E2458/D2458*100</f>
        <v>100</v>
      </c>
      <c r="P2458" s="8">
        <v>69.266666670000006</v>
      </c>
      <c r="Q2458" t="str">
        <f>LEFT(N2458,(SEARCH("/",N2458,1)-1))</f>
        <v>theater</v>
      </c>
      <c r="R2458" t="str">
        <f>RIGHT(N2458, LEN(N2458) - (SEARCH("/",N2458,1)))</f>
        <v>musical</v>
      </c>
      <c r="S2458" s="12">
        <f>(((J2458/60)/60)/24)+DATE(1970,1,1)+(-5/24)</f>
        <v>42173.258530092593</v>
      </c>
      <c r="T2458" s="12">
        <f>(((I2458/60)/60)/24)+DATE(1970,1,1)+(-5/24)</f>
        <v>42226.749999999993</v>
      </c>
    </row>
    <row r="2459" spans="1:20" ht="48" x14ac:dyDescent="0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>E2459/D2459*100</f>
        <v>0.25</v>
      </c>
      <c r="P2459" s="8">
        <v>69.266666670000006</v>
      </c>
      <c r="Q2459" t="str">
        <f>LEFT(N2459,(SEARCH("/",N2459,1)-1))</f>
        <v>theater</v>
      </c>
      <c r="R2459" t="str">
        <f>RIGHT(N2459, LEN(N2459) - (SEARCH("/",N2459,1)))</f>
        <v>spaces</v>
      </c>
      <c r="S2459" s="12">
        <f>(((J2459/60)/60)/24)+DATE(1970,1,1)+(-5/24)</f>
        <v>42173.462488425925</v>
      </c>
      <c r="T2459" s="12">
        <f>(((I2459/60)/60)/24)+DATE(1970,1,1)+(-5/24)</f>
        <v>42233.462488425925</v>
      </c>
    </row>
    <row r="2460" spans="1:20" ht="16" x14ac:dyDescent="0.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>E2460/D2460*100</f>
        <v>132.36666666666667</v>
      </c>
      <c r="P2460" s="8">
        <v>69.266666670000006</v>
      </c>
      <c r="Q2460" t="str">
        <f>LEFT(N2460,(SEARCH("/",N2460,1)-1))</f>
        <v>music</v>
      </c>
      <c r="R2460" t="str">
        <f>RIGHT(N2460, LEN(N2460) - (SEARCH("/",N2460,1)))</f>
        <v>indie rock</v>
      </c>
      <c r="S2460" s="12">
        <f>(((J2460/60)/60)/24)+DATE(1970,1,1)+(-5/24)</f>
        <v>42173.53800925926</v>
      </c>
      <c r="T2460" s="12">
        <f>(((I2460/60)/60)/24)+DATE(1970,1,1)+(-5/24)</f>
        <v>42186.944444444445</v>
      </c>
    </row>
    <row r="2461" spans="1:20" ht="48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>E2461/D2461*100</f>
        <v>116.26</v>
      </c>
      <c r="P2461" s="8">
        <v>69.266666670000006</v>
      </c>
      <c r="Q2461" t="str">
        <f>LEFT(N2461,(SEARCH("/",N2461,1)-1))</f>
        <v>theater</v>
      </c>
      <c r="R2461" t="str">
        <f>RIGHT(N2461, LEN(N2461) - (SEARCH("/",N2461,1)))</f>
        <v>plays</v>
      </c>
      <c r="S2461" s="12">
        <f>(((J2461/60)/60)/24)+DATE(1970,1,1)+(-5/24)</f>
        <v>42173.594884259255</v>
      </c>
      <c r="T2461" s="12">
        <f>(((I2461/60)/60)/24)+DATE(1970,1,1)+(-5/24)</f>
        <v>42203.082638888889</v>
      </c>
    </row>
    <row r="2462" spans="1:20" ht="48" x14ac:dyDescent="0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>E2462/D2462*100</f>
        <v>0.35000000000000003</v>
      </c>
      <c r="P2462" s="8">
        <v>69.266666670000006</v>
      </c>
      <c r="Q2462" t="str">
        <f>LEFT(N2462,(SEARCH("/",N2462,1)-1))</f>
        <v>technology</v>
      </c>
      <c r="R2462" t="str">
        <f>RIGHT(N2462, LEN(N2462) - (SEARCH("/",N2462,1)))</f>
        <v>wearables</v>
      </c>
      <c r="S2462" s="12">
        <f>(((J2462/60)/60)/24)+DATE(1970,1,1)+(-5/24)</f>
        <v>42173.634907407402</v>
      </c>
      <c r="T2462" s="12">
        <f>(((I2462/60)/60)/24)+DATE(1970,1,1)+(-5/24)</f>
        <v>42203.634907407402</v>
      </c>
    </row>
    <row r="2463" spans="1:20" ht="48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>E2463/D2463*100</f>
        <v>103.17033333333335</v>
      </c>
      <c r="P2463" s="8">
        <v>69.266666670000006</v>
      </c>
      <c r="Q2463" t="str">
        <f>LEFT(N2463,(SEARCH("/",N2463,1)-1))</f>
        <v>theater</v>
      </c>
      <c r="R2463" t="str">
        <f>RIGHT(N2463, LEN(N2463) - (SEARCH("/",N2463,1)))</f>
        <v>plays</v>
      </c>
      <c r="S2463" s="12">
        <f>(((J2463/60)/60)/24)+DATE(1970,1,1)+(-5/24)</f>
        <v>42173.761793981481</v>
      </c>
      <c r="T2463" s="12">
        <f>(((I2463/60)/60)/24)+DATE(1970,1,1)+(-5/24)</f>
        <v>42203.761793981481</v>
      </c>
    </row>
    <row r="2464" spans="1:20" ht="48" x14ac:dyDescent="0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>E2464/D2464*100</f>
        <v>1.4285714285714287E-2</v>
      </c>
      <c r="P2464" s="8">
        <v>69.266666670000006</v>
      </c>
      <c r="Q2464" t="str">
        <f>LEFT(N2464,(SEARCH("/",N2464,1)-1))</f>
        <v>theater</v>
      </c>
      <c r="R2464" t="str">
        <f>RIGHT(N2464, LEN(N2464) - (SEARCH("/",N2464,1)))</f>
        <v>plays</v>
      </c>
      <c r="S2464" s="12">
        <f>(((J2464/60)/60)/24)+DATE(1970,1,1)+(-5/24)</f>
        <v>42174.572488425918</v>
      </c>
      <c r="T2464" s="12">
        <f>(((I2464/60)/60)/24)+DATE(1970,1,1)+(-5/24)</f>
        <v>42204.572488425918</v>
      </c>
    </row>
    <row r="2465" spans="1:20" ht="48" x14ac:dyDescent="0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>E2465/D2465*100</f>
        <v>0</v>
      </c>
      <c r="P2465" s="8">
        <v>69.266666670000006</v>
      </c>
      <c r="Q2465" t="str">
        <f>LEFT(N2465,(SEARCH("/",N2465,1)-1))</f>
        <v>publishing</v>
      </c>
      <c r="R2465" t="str">
        <f>RIGHT(N2465, LEN(N2465) - (SEARCH("/",N2465,1)))</f>
        <v>translations</v>
      </c>
      <c r="S2465" s="12">
        <f>(((J2465/60)/60)/24)+DATE(1970,1,1)+(-5/24)</f>
        <v>42175.572083333333</v>
      </c>
      <c r="T2465" s="12">
        <f>(((I2465/60)/60)/24)+DATE(1970,1,1)+(-5/24)</f>
        <v>42205.572083333333</v>
      </c>
    </row>
    <row r="2466" spans="1:20" ht="48" x14ac:dyDescent="0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>E2466/D2466*100</f>
        <v>145.29411764705881</v>
      </c>
      <c r="P2466" s="8">
        <v>69.266666670000006</v>
      </c>
      <c r="Q2466" t="str">
        <f>LEFT(N2466,(SEARCH("/",N2466,1)-1))</f>
        <v>film &amp; video</v>
      </c>
      <c r="R2466" t="str">
        <f>RIGHT(N2466, LEN(N2466) - (SEARCH("/",N2466,1)))</f>
        <v>television</v>
      </c>
      <c r="S2466" s="12">
        <f>(((J2466/60)/60)/24)+DATE(1970,1,1)+(-5/24)</f>
        <v>42175.608032407406</v>
      </c>
      <c r="T2466" s="12">
        <f>(((I2466/60)/60)/24)+DATE(1970,1,1)+(-5/24)</f>
        <v>42205.608032407406</v>
      </c>
    </row>
    <row r="2467" spans="1:20" ht="48" x14ac:dyDescent="0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>E2467/D2467*100</f>
        <v>21.25</v>
      </c>
      <c r="P2467" s="8">
        <v>69.266666670000006</v>
      </c>
      <c r="Q2467" t="str">
        <f>LEFT(N2467,(SEARCH("/",N2467,1)-1))</f>
        <v>music</v>
      </c>
      <c r="R2467" t="str">
        <f>RIGHT(N2467, LEN(N2467) - (SEARCH("/",N2467,1)))</f>
        <v>faith</v>
      </c>
      <c r="S2467" s="12">
        <f>(((J2467/60)/60)/24)+DATE(1970,1,1)+(-5/24)</f>
        <v>42175.740648148152</v>
      </c>
      <c r="T2467" s="12">
        <f>(((I2467/60)/60)/24)+DATE(1970,1,1)+(-5/24)</f>
        <v>42205.740648148152</v>
      </c>
    </row>
    <row r="2468" spans="1:20" ht="64" x14ac:dyDescent="0.2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>E2468/D2468*100</f>
        <v>110.5675</v>
      </c>
      <c r="P2468" s="8">
        <v>69.266666670000006</v>
      </c>
      <c r="Q2468" t="str">
        <f>LEFT(N2468,(SEARCH("/",N2468,1)-1))</f>
        <v>theater</v>
      </c>
      <c r="R2468" t="str">
        <f>RIGHT(N2468, LEN(N2468) - (SEARCH("/",N2468,1)))</f>
        <v>plays</v>
      </c>
      <c r="S2468" s="12">
        <f>(((J2468/60)/60)/24)+DATE(1970,1,1)+(-5/24)</f>
        <v>42176.210706018515</v>
      </c>
      <c r="T2468" s="12">
        <f>(((I2468/60)/60)/24)+DATE(1970,1,1)+(-5/24)</f>
        <v>42206.210706018515</v>
      </c>
    </row>
    <row r="2469" spans="1:20" ht="48" x14ac:dyDescent="0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>E2469/D2469*100</f>
        <v>136.85882352941178</v>
      </c>
      <c r="P2469" s="7">
        <f>E2469/L2469</f>
        <v>63.917582417582416</v>
      </c>
      <c r="Q2469" t="str">
        <f>LEFT(N2469,(SEARCH("/",N2469,1)-1))</f>
        <v>film &amp; video</v>
      </c>
      <c r="R2469" t="str">
        <f>RIGHT(N2469, LEN(N2469) - (SEARCH("/",N2469,1)))</f>
        <v>television</v>
      </c>
      <c r="S2469" s="12">
        <f>(((J2469/60)/60)/24)+DATE(1970,1,1)+(-5/24)</f>
        <v>42176.798738425925</v>
      </c>
      <c r="T2469" s="12">
        <f>(((I2469/60)/60)/24)+DATE(1970,1,1)+(-5/24)</f>
        <v>42207.916666666664</v>
      </c>
    </row>
    <row r="2470" spans="1:20" ht="48" x14ac:dyDescent="0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>E2470/D2470*100</f>
        <v>2.0066666666666668</v>
      </c>
      <c r="P2470" s="8">
        <v>69.266666670000006</v>
      </c>
      <c r="Q2470" t="str">
        <f>LEFT(N2470,(SEARCH("/",N2470,1)-1))</f>
        <v>film &amp; video</v>
      </c>
      <c r="R2470" t="str">
        <f>RIGHT(N2470, LEN(N2470) - (SEARCH("/",N2470,1)))</f>
        <v>animation</v>
      </c>
      <c r="S2470" s="12">
        <f>(((J2470/60)/60)/24)+DATE(1970,1,1)+(-5/24)</f>
        <v>42177.283055555548</v>
      </c>
      <c r="T2470" s="12">
        <f>(((I2470/60)/60)/24)+DATE(1970,1,1)+(-5/24)</f>
        <v>42237.283055555548</v>
      </c>
    </row>
    <row r="2471" spans="1:20" ht="48" x14ac:dyDescent="0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>E2471/D2471*100</f>
        <v>6.0999999999999999E-2</v>
      </c>
      <c r="P2471" s="8">
        <v>69.266666670000006</v>
      </c>
      <c r="Q2471" t="str">
        <f>LEFT(N2471,(SEARCH("/",N2471,1)-1))</f>
        <v>technology</v>
      </c>
      <c r="R2471" t="str">
        <f>RIGHT(N2471, LEN(N2471) - (SEARCH("/",N2471,1)))</f>
        <v>web</v>
      </c>
      <c r="S2471" s="12">
        <f>(((J2471/60)/60)/24)+DATE(1970,1,1)+(-5/24)</f>
        <v>42177.334837962961</v>
      </c>
      <c r="T2471" s="12">
        <f>(((I2471/60)/60)/24)+DATE(1970,1,1)+(-5/24)</f>
        <v>42207.334837962961</v>
      </c>
    </row>
    <row r="2472" spans="1:20" ht="48" x14ac:dyDescent="0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>E2472/D2472*100</f>
        <v>132</v>
      </c>
      <c r="P2472" s="8">
        <v>69.266666670000006</v>
      </c>
      <c r="Q2472" t="str">
        <f>LEFT(N2472,(SEARCH("/",N2472,1)-1))</f>
        <v>theater</v>
      </c>
      <c r="R2472" t="str">
        <f>RIGHT(N2472, LEN(N2472) - (SEARCH("/",N2472,1)))</f>
        <v>plays</v>
      </c>
      <c r="S2472" s="12">
        <f>(((J2472/60)/60)/24)+DATE(1970,1,1)+(-5/24)</f>
        <v>42177.553449074076</v>
      </c>
      <c r="T2472" s="12">
        <f>(((I2472/60)/60)/24)+DATE(1970,1,1)+(-5/24)</f>
        <v>42197.833333333336</v>
      </c>
    </row>
    <row r="2473" spans="1:20" ht="48" x14ac:dyDescent="0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>E2473/D2473*100</f>
        <v>107.5</v>
      </c>
      <c r="P2473" s="8">
        <v>69.266666670000006</v>
      </c>
      <c r="Q2473" t="str">
        <f>LEFT(N2473,(SEARCH("/",N2473,1)-1))</f>
        <v>theater</v>
      </c>
      <c r="R2473" t="str">
        <f>RIGHT(N2473, LEN(N2473) - (SEARCH("/",N2473,1)))</f>
        <v>spaces</v>
      </c>
      <c r="S2473" s="12">
        <f>(((J2473/60)/60)/24)+DATE(1970,1,1)+(-5/24)</f>
        <v>42177.583576388883</v>
      </c>
      <c r="T2473" s="12">
        <f>(((I2473/60)/60)/24)+DATE(1970,1,1)+(-5/24)</f>
        <v>42181.749999999993</v>
      </c>
    </row>
    <row r="2474" spans="1:20" ht="48" x14ac:dyDescent="0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>E2474/D2474*100</f>
        <v>6</v>
      </c>
      <c r="P2474" s="8">
        <v>69.266666670000006</v>
      </c>
      <c r="Q2474" t="str">
        <f>LEFT(N2474,(SEARCH("/",N2474,1)-1))</f>
        <v>theater</v>
      </c>
      <c r="R2474" t="str">
        <f>RIGHT(N2474, LEN(N2474) - (SEARCH("/",N2474,1)))</f>
        <v>plays</v>
      </c>
      <c r="S2474" s="12">
        <f>(((J2474/60)/60)/24)+DATE(1970,1,1)+(-5/24)</f>
        <v>42177.755868055552</v>
      </c>
      <c r="T2474" s="12">
        <f>(((I2474/60)/60)/24)+DATE(1970,1,1)+(-5/24)</f>
        <v>42207.755868055552</v>
      </c>
    </row>
    <row r="2475" spans="1:20" ht="48" x14ac:dyDescent="0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>E2475/D2475*100</f>
        <v>100.63392857142857</v>
      </c>
      <c r="P2475" s="8">
        <v>69.266666670000006</v>
      </c>
      <c r="Q2475" t="str">
        <f>LEFT(N2475,(SEARCH("/",N2475,1)-1))</f>
        <v>film &amp; video</v>
      </c>
      <c r="R2475" t="str">
        <f>RIGHT(N2475, LEN(N2475) - (SEARCH("/",N2475,1)))</f>
        <v>documentary</v>
      </c>
      <c r="S2475" s="12">
        <f>(((J2475/60)/60)/24)+DATE(1970,1,1)+(-5/24)</f>
        <v>42178.07403935185</v>
      </c>
      <c r="T2475" s="12">
        <f>(((I2475/60)/60)/24)+DATE(1970,1,1)+(-5/24)</f>
        <v>42208.07403935185</v>
      </c>
    </row>
    <row r="2476" spans="1:20" ht="16" x14ac:dyDescent="0.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>E2476/D2476*100</f>
        <v>1.3333333333333334E-2</v>
      </c>
      <c r="P2476" s="8">
        <v>69.266666670000006</v>
      </c>
      <c r="Q2476" t="str">
        <f>LEFT(N2476,(SEARCH("/",N2476,1)-1))</f>
        <v>technology</v>
      </c>
      <c r="R2476" t="str">
        <f>RIGHT(N2476, LEN(N2476) - (SEARCH("/",N2476,1)))</f>
        <v>web</v>
      </c>
      <c r="S2476" s="12">
        <f>(((J2476/60)/60)/24)+DATE(1970,1,1)+(-5/24)</f>
        <v>42178.406238425923</v>
      </c>
      <c r="T2476" s="12">
        <f>(((I2476/60)/60)/24)+DATE(1970,1,1)+(-5/24)</f>
        <v>42193.406238425923</v>
      </c>
    </row>
    <row r="2477" spans="1:20" ht="48" x14ac:dyDescent="0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>E2477/D2477*100</f>
        <v>2.4</v>
      </c>
      <c r="P2477" s="8">
        <v>69.266666670000006</v>
      </c>
      <c r="Q2477" t="str">
        <f>LEFT(N2477,(SEARCH("/",N2477,1)-1))</f>
        <v>theater</v>
      </c>
      <c r="R2477" t="str">
        <f>RIGHT(N2477, LEN(N2477) - (SEARCH("/",N2477,1)))</f>
        <v>plays</v>
      </c>
      <c r="S2477" s="12">
        <f>(((J2477/60)/60)/24)+DATE(1970,1,1)+(-5/24)</f>
        <v>42178.607557870368</v>
      </c>
      <c r="T2477" s="12">
        <f>(((I2477/60)/60)/24)+DATE(1970,1,1)+(-5/24)</f>
        <v>42238.607557870368</v>
      </c>
    </row>
    <row r="2478" spans="1:20" ht="48" x14ac:dyDescent="0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>E2478/D2478*100</f>
        <v>104.46206037108834</v>
      </c>
      <c r="P2478" s="8">
        <v>69.266666670000006</v>
      </c>
      <c r="Q2478" t="str">
        <f>LEFT(N2478,(SEARCH("/",N2478,1)-1))</f>
        <v>technology</v>
      </c>
      <c r="R2478" t="str">
        <f>RIGHT(N2478, LEN(N2478) - (SEARCH("/",N2478,1)))</f>
        <v>wearables</v>
      </c>
      <c r="S2478" s="12">
        <f>(((J2478/60)/60)/24)+DATE(1970,1,1)+(-5/24)</f>
        <v>42178.952418981477</v>
      </c>
      <c r="T2478" s="12">
        <f>(((I2478/60)/60)/24)+DATE(1970,1,1)+(-5/24)</f>
        <v>42211.541666666664</v>
      </c>
    </row>
    <row r="2479" spans="1:20" ht="48" x14ac:dyDescent="0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>E2479/D2479*100</f>
        <v>0</v>
      </c>
      <c r="P2479" s="8">
        <v>69.266666670000006</v>
      </c>
      <c r="Q2479" t="str">
        <f>LEFT(N2479,(SEARCH("/",N2479,1)-1))</f>
        <v>music</v>
      </c>
      <c r="R2479" t="str">
        <f>RIGHT(N2479, LEN(N2479) - (SEARCH("/",N2479,1)))</f>
        <v>faith</v>
      </c>
      <c r="S2479" s="12">
        <f>(((J2479/60)/60)/24)+DATE(1970,1,1)+(-5/24)</f>
        <v>42179.098055555551</v>
      </c>
      <c r="T2479" s="12">
        <f>(((I2479/60)/60)/24)+DATE(1970,1,1)+(-5/24)</f>
        <v>42239.098055555551</v>
      </c>
    </row>
    <row r="2480" spans="1:20" ht="48" x14ac:dyDescent="0.2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>E2480/D2480*100</f>
        <v>118.25757575757576</v>
      </c>
      <c r="P2480" s="8">
        <v>69.266666670000006</v>
      </c>
      <c r="Q2480" t="str">
        <f>LEFT(N2480,(SEARCH("/",N2480,1)-1))</f>
        <v>theater</v>
      </c>
      <c r="R2480" t="str">
        <f>RIGHT(N2480, LEN(N2480) - (SEARCH("/",N2480,1)))</f>
        <v>plays</v>
      </c>
      <c r="S2480" s="12">
        <f>(((J2480/60)/60)/24)+DATE(1970,1,1)+(-5/24)</f>
        <v>42179.136655092596</v>
      </c>
      <c r="T2480" s="12">
        <f>(((I2480/60)/60)/24)+DATE(1970,1,1)+(-5/24)</f>
        <v>42219.541666666664</v>
      </c>
    </row>
    <row r="2481" spans="1:20" ht="48" x14ac:dyDescent="0.2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>E2481/D2481*100</f>
        <v>0.1875</v>
      </c>
      <c r="P2481" s="8">
        <v>69.266666670000006</v>
      </c>
      <c r="Q2481" t="str">
        <f>LEFT(N2481,(SEARCH("/",N2481,1)-1))</f>
        <v>technology</v>
      </c>
      <c r="R2481" t="str">
        <f>RIGHT(N2481, LEN(N2481) - (SEARCH("/",N2481,1)))</f>
        <v>web</v>
      </c>
      <c r="S2481" s="12">
        <f>(((J2481/60)/60)/24)+DATE(1970,1,1)+(-5/24)</f>
        <v>42179.445046296292</v>
      </c>
      <c r="T2481" s="12">
        <f>(((I2481/60)/60)/24)+DATE(1970,1,1)+(-5/24)</f>
        <v>42210.707638888889</v>
      </c>
    </row>
    <row r="2482" spans="1:20" ht="48" x14ac:dyDescent="0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>E2482/D2482*100</f>
        <v>100.25</v>
      </c>
      <c r="P2482" s="8">
        <v>69.266666670000006</v>
      </c>
      <c r="Q2482" t="str">
        <f>LEFT(N2482,(SEARCH("/",N2482,1)-1))</f>
        <v>theater</v>
      </c>
      <c r="R2482" t="str">
        <f>RIGHT(N2482, LEN(N2482) - (SEARCH("/",N2482,1)))</f>
        <v>plays</v>
      </c>
      <c r="S2482" s="12">
        <f>(((J2482/60)/60)/24)+DATE(1970,1,1)+(-5/24)</f>
        <v>42179.646296296291</v>
      </c>
      <c r="T2482" s="12">
        <f>(((I2482/60)/60)/24)+DATE(1970,1,1)+(-5/24)</f>
        <v>42203.458333333336</v>
      </c>
    </row>
    <row r="2483" spans="1:20" ht="48" x14ac:dyDescent="0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>E2483/D2483*100</f>
        <v>202</v>
      </c>
      <c r="P2483" s="8">
        <v>69.266666670000006</v>
      </c>
      <c r="Q2483" t="str">
        <f>LEFT(N2483,(SEARCH("/",N2483,1)-1))</f>
        <v>theater</v>
      </c>
      <c r="R2483" t="str">
        <f>RIGHT(N2483, LEN(N2483) - (SEARCH("/",N2483,1)))</f>
        <v>plays</v>
      </c>
      <c r="S2483" s="12">
        <f>(((J2483/60)/60)/24)+DATE(1970,1,1)+(-5/24)</f>
        <v>42179.690138888887</v>
      </c>
      <c r="T2483" s="12">
        <f>(((I2483/60)/60)/24)+DATE(1970,1,1)+(-5/24)</f>
        <v>42195.541666666664</v>
      </c>
    </row>
    <row r="2484" spans="1:20" ht="48" x14ac:dyDescent="0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>E2484/D2484*100</f>
        <v>0</v>
      </c>
      <c r="P2484" s="8">
        <v>69.266666670000006</v>
      </c>
      <c r="Q2484" t="str">
        <f>LEFT(N2484,(SEARCH("/",N2484,1)-1))</f>
        <v>theater</v>
      </c>
      <c r="R2484" t="str">
        <f>RIGHT(N2484, LEN(N2484) - (SEARCH("/",N2484,1)))</f>
        <v>musical</v>
      </c>
      <c r="S2484" s="12">
        <f>(((J2484/60)/60)/24)+DATE(1970,1,1)+(-5/24)</f>
        <v>42179.9374537037</v>
      </c>
      <c r="T2484" s="12">
        <f>(((I2484/60)/60)/24)+DATE(1970,1,1)+(-5/24)</f>
        <v>42229.9374537037</v>
      </c>
    </row>
    <row r="2485" spans="1:20" ht="48" x14ac:dyDescent="0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>E2485/D2485*100</f>
        <v>0.13</v>
      </c>
      <c r="P2485" s="8">
        <v>69.266666670000006</v>
      </c>
      <c r="Q2485" t="str">
        <f>LEFT(N2485,(SEARCH("/",N2485,1)-1))</f>
        <v>food</v>
      </c>
      <c r="R2485" t="str">
        <f>RIGHT(N2485, LEN(N2485) - (SEARCH("/",N2485,1)))</f>
        <v>food trucks</v>
      </c>
      <c r="S2485" s="12">
        <f>(((J2485/60)/60)/24)+DATE(1970,1,1)+(-5/24)</f>
        <v>42179.977708333325</v>
      </c>
      <c r="T2485" s="12">
        <f>(((I2485/60)/60)/24)+DATE(1970,1,1)+(-5/24)</f>
        <v>42219.977708333325</v>
      </c>
    </row>
    <row r="2486" spans="1:20" ht="48" x14ac:dyDescent="0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>E2486/D2486*100</f>
        <v>0</v>
      </c>
      <c r="P2486" s="8">
        <v>69.266666670000006</v>
      </c>
      <c r="Q2486" t="str">
        <f>LEFT(N2486,(SEARCH("/",N2486,1)-1))</f>
        <v>publishing</v>
      </c>
      <c r="R2486" t="str">
        <f>RIGHT(N2486, LEN(N2486) - (SEARCH("/",N2486,1)))</f>
        <v>translations</v>
      </c>
      <c r="S2486" s="12">
        <f>(((J2486/60)/60)/24)+DATE(1970,1,1)+(-5/24)</f>
        <v>42180.181944444441</v>
      </c>
      <c r="T2486" s="12">
        <f>(((I2486/60)/60)/24)+DATE(1970,1,1)+(-5/24)</f>
        <v>42240.181944444441</v>
      </c>
    </row>
    <row r="2487" spans="1:20" ht="48" x14ac:dyDescent="0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>E2487/D2487*100</f>
        <v>7.8</v>
      </c>
      <c r="P2487" s="8">
        <v>69.266666670000006</v>
      </c>
      <c r="Q2487" t="str">
        <f>LEFT(N2487,(SEARCH("/",N2487,1)-1))</f>
        <v>photography</v>
      </c>
      <c r="R2487" t="str">
        <f>RIGHT(N2487, LEN(N2487) - (SEARCH("/",N2487,1)))</f>
        <v>people</v>
      </c>
      <c r="S2487" s="12">
        <f>(((J2487/60)/60)/24)+DATE(1970,1,1)+(-5/24)</f>
        <v>42181.693703703706</v>
      </c>
      <c r="T2487" s="12">
        <f>(((I2487/60)/60)/24)+DATE(1970,1,1)+(-5/24)</f>
        <v>42201.693703703706</v>
      </c>
    </row>
    <row r="2488" spans="1:20" ht="48" x14ac:dyDescent="0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>E2488/D2488*100</f>
        <v>17.155555555555555</v>
      </c>
      <c r="P2488" s="8">
        <v>69.266666670000006</v>
      </c>
      <c r="Q2488" t="str">
        <f>LEFT(N2488,(SEARCH("/",N2488,1)-1))</f>
        <v>technology</v>
      </c>
      <c r="R2488" t="str">
        <f>RIGHT(N2488, LEN(N2488) - (SEARCH("/",N2488,1)))</f>
        <v>wearables</v>
      </c>
      <c r="S2488" s="12">
        <f>(((J2488/60)/60)/24)+DATE(1970,1,1)+(-5/24)</f>
        <v>42181.800069444442</v>
      </c>
      <c r="T2488" s="12">
        <f>(((I2488/60)/60)/24)+DATE(1970,1,1)+(-5/24)</f>
        <v>42226.800069444442</v>
      </c>
    </row>
    <row r="2489" spans="1:20" ht="48" x14ac:dyDescent="0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>E2489/D2489*100</f>
        <v>0</v>
      </c>
      <c r="P2489" s="8">
        <v>69.266666670000006</v>
      </c>
      <c r="Q2489" t="str">
        <f>LEFT(N2489,(SEARCH("/",N2489,1)-1))</f>
        <v>theater</v>
      </c>
      <c r="R2489" t="str">
        <f>RIGHT(N2489, LEN(N2489) - (SEARCH("/",N2489,1)))</f>
        <v>musical</v>
      </c>
      <c r="S2489" s="12">
        <f>(((J2489/60)/60)/24)+DATE(1970,1,1)+(-5/24)</f>
        <v>42181.854143518511</v>
      </c>
      <c r="T2489" s="12">
        <f>(((I2489/60)/60)/24)+DATE(1970,1,1)+(-5/24)</f>
        <v>42211.854143518511</v>
      </c>
    </row>
    <row r="2490" spans="1:20" ht="32" x14ac:dyDescent="0.2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>E2490/D2490*100</f>
        <v>110.24425000000002</v>
      </c>
      <c r="P2490" s="8">
        <v>69.266666670000006</v>
      </c>
      <c r="Q2490" t="str">
        <f>LEFT(N2490,(SEARCH("/",N2490,1)-1))</f>
        <v>theater</v>
      </c>
      <c r="R2490" t="str">
        <f>RIGHT(N2490, LEN(N2490) - (SEARCH("/",N2490,1)))</f>
        <v>musical</v>
      </c>
      <c r="S2490" s="12">
        <f>(((J2490/60)/60)/24)+DATE(1970,1,1)+(-5/24)</f>
        <v>42181.899918981479</v>
      </c>
      <c r="T2490" s="12">
        <f>(((I2490/60)/60)/24)+DATE(1970,1,1)+(-5/24)</f>
        <v>42241.899918981479</v>
      </c>
    </row>
    <row r="2491" spans="1:20" ht="32" x14ac:dyDescent="0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>E2491/D2491*100</f>
        <v>16</v>
      </c>
      <c r="P2491" s="8">
        <v>69.266666670000006</v>
      </c>
      <c r="Q2491" t="str">
        <f>LEFT(N2491,(SEARCH("/",N2491,1)-1))</f>
        <v>film &amp; video</v>
      </c>
      <c r="R2491" t="str">
        <f>RIGHT(N2491, LEN(N2491) - (SEARCH("/",N2491,1)))</f>
        <v>drama</v>
      </c>
      <c r="S2491" s="12">
        <f>(((J2491/60)/60)/24)+DATE(1970,1,1)+(-5/24)</f>
        <v>42182.02612268518</v>
      </c>
      <c r="T2491" s="12">
        <f>(((I2491/60)/60)/24)+DATE(1970,1,1)+(-5/24)</f>
        <v>42206.082638888889</v>
      </c>
    </row>
    <row r="2492" spans="1:20" ht="48" x14ac:dyDescent="0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>E2492/D2492*100</f>
        <v>107.60000000000001</v>
      </c>
      <c r="P2492" s="8">
        <v>69.266666670000006</v>
      </c>
      <c r="Q2492" t="str">
        <f>LEFT(N2492,(SEARCH("/",N2492,1)-1))</f>
        <v>theater</v>
      </c>
      <c r="R2492" t="str">
        <f>RIGHT(N2492, LEN(N2492) - (SEARCH("/",N2492,1)))</f>
        <v>plays</v>
      </c>
      <c r="S2492" s="12">
        <f>(((J2492/60)/60)/24)+DATE(1970,1,1)+(-5/24)</f>
        <v>42183.022673611107</v>
      </c>
      <c r="T2492" s="12">
        <f>(((I2492/60)/60)/24)+DATE(1970,1,1)+(-5/24)</f>
        <v>42228.022673611107</v>
      </c>
    </row>
    <row r="2493" spans="1:20" ht="48" x14ac:dyDescent="0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>E2493/D2493*100</f>
        <v>2.4E-2</v>
      </c>
      <c r="P2493" s="8">
        <v>69.266666670000006</v>
      </c>
      <c r="Q2493" t="str">
        <f>LEFT(N2493,(SEARCH("/",N2493,1)-1))</f>
        <v>food</v>
      </c>
      <c r="R2493" t="str">
        <f>RIGHT(N2493, LEN(N2493) - (SEARCH("/",N2493,1)))</f>
        <v>food trucks</v>
      </c>
      <c r="S2493" s="12">
        <f>(((J2493/60)/60)/24)+DATE(1970,1,1)+(-5/24)</f>
        <v>42183.97751157407</v>
      </c>
      <c r="T2493" s="12">
        <f>(((I2493/60)/60)/24)+DATE(1970,1,1)+(-5/24)</f>
        <v>42218.97751157407</v>
      </c>
    </row>
    <row r="2494" spans="1:20" ht="32" x14ac:dyDescent="0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>E2494/D2494*100</f>
        <v>106.4</v>
      </c>
      <c r="P2494" s="8">
        <v>69.266666670000006</v>
      </c>
      <c r="Q2494" t="str">
        <f>LEFT(N2494,(SEARCH("/",N2494,1)-1))</f>
        <v>theater</v>
      </c>
      <c r="R2494" t="str">
        <f>RIGHT(N2494, LEN(N2494) - (SEARCH("/",N2494,1)))</f>
        <v>plays</v>
      </c>
      <c r="S2494" s="12">
        <f>(((J2494/60)/60)/24)+DATE(1970,1,1)+(-5/24)</f>
        <v>42184.001203703701</v>
      </c>
      <c r="T2494" s="12">
        <f>(((I2494/60)/60)/24)+DATE(1970,1,1)+(-5/24)</f>
        <v>42202.668055555558</v>
      </c>
    </row>
    <row r="2495" spans="1:20" ht="48" x14ac:dyDescent="0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>E2495/D2495*100</f>
        <v>101.96000000000001</v>
      </c>
      <c r="P2495" s="8">
        <v>69.266666670000006</v>
      </c>
      <c r="Q2495" t="str">
        <f>LEFT(N2495,(SEARCH("/",N2495,1)-1))</f>
        <v>theater</v>
      </c>
      <c r="R2495" t="str">
        <f>RIGHT(N2495, LEN(N2495) - (SEARCH("/",N2495,1)))</f>
        <v>plays</v>
      </c>
      <c r="S2495" s="12">
        <f>(((J2495/60)/60)/24)+DATE(1970,1,1)+(-5/24)</f>
        <v>42184.364548611113</v>
      </c>
      <c r="T2495" s="12">
        <f>(((I2495/60)/60)/24)+DATE(1970,1,1)+(-5/24)</f>
        <v>42214.499999999993</v>
      </c>
    </row>
    <row r="2496" spans="1:20" ht="48" x14ac:dyDescent="0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>E2496/D2496*100</f>
        <v>101.6</v>
      </c>
      <c r="P2496" s="8">
        <v>69.266666670000006</v>
      </c>
      <c r="Q2496" t="str">
        <f>LEFT(N2496,(SEARCH("/",N2496,1)-1))</f>
        <v>film &amp; video</v>
      </c>
      <c r="R2496" t="str">
        <f>RIGHT(N2496, LEN(N2496) - (SEARCH("/",N2496,1)))</f>
        <v>documentary</v>
      </c>
      <c r="S2496" s="12">
        <f>(((J2496/60)/60)/24)+DATE(1970,1,1)+(-5/24)</f>
        <v>42184.417916666665</v>
      </c>
      <c r="T2496" s="12">
        <f>(((I2496/60)/60)/24)+DATE(1970,1,1)+(-5/24)</f>
        <v>42217.417916666665</v>
      </c>
    </row>
    <row r="2497" spans="1:20" ht="32" x14ac:dyDescent="0.2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>E2497/D2497*100</f>
        <v>218.75</v>
      </c>
      <c r="P2497" s="8">
        <v>69.266666670000006</v>
      </c>
      <c r="Q2497" t="str">
        <f>LEFT(N2497,(SEARCH("/",N2497,1)-1))</f>
        <v>music</v>
      </c>
      <c r="R2497" t="str">
        <f>RIGHT(N2497, LEN(N2497) - (SEARCH("/",N2497,1)))</f>
        <v>rock</v>
      </c>
      <c r="S2497" s="12">
        <f>(((J2497/60)/60)/24)+DATE(1970,1,1)+(-5/24)</f>
        <v>42184.438530092586</v>
      </c>
      <c r="T2497" s="12">
        <f>(((I2497/60)/60)/24)+DATE(1970,1,1)+(-5/24)</f>
        <v>42214.438530092586</v>
      </c>
    </row>
    <row r="2498" spans="1:20" ht="32" x14ac:dyDescent="0.2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>E2498/D2498*100</f>
        <v>109.38000000000001</v>
      </c>
      <c r="P2498" s="8">
        <v>69.266666670000006</v>
      </c>
      <c r="Q2498" t="str">
        <f>LEFT(N2498,(SEARCH("/",N2498,1)-1))</f>
        <v>publishing</v>
      </c>
      <c r="R2498" t="str">
        <f>RIGHT(N2498, LEN(N2498) - (SEARCH("/",N2498,1)))</f>
        <v>nonfiction</v>
      </c>
      <c r="S2498" s="12">
        <f>(((J2498/60)/60)/24)+DATE(1970,1,1)+(-5/24)</f>
        <v>42184.608206018522</v>
      </c>
      <c r="T2498" s="12">
        <f>(((I2498/60)/60)/24)+DATE(1970,1,1)+(-5/24)</f>
        <v>42214.957638888889</v>
      </c>
    </row>
    <row r="2499" spans="1:20" ht="48" x14ac:dyDescent="0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>E2499/D2499*100</f>
        <v>407.7</v>
      </c>
      <c r="P2499" s="8">
        <v>69.266666670000006</v>
      </c>
      <c r="Q2499" t="str">
        <f>LEFT(N2499,(SEARCH("/",N2499,1)-1))</f>
        <v>technology</v>
      </c>
      <c r="R2499" t="str">
        <f>RIGHT(N2499, LEN(N2499) - (SEARCH("/",N2499,1)))</f>
        <v>space exploration</v>
      </c>
      <c r="S2499" s="12">
        <f>(((J2499/60)/60)/24)+DATE(1970,1,1)+(-5/24)</f>
        <v>42184.666342592587</v>
      </c>
      <c r="T2499" s="12">
        <f>(((I2499/60)/60)/24)+DATE(1970,1,1)+(-5/24)</f>
        <v>42227.874999999993</v>
      </c>
    </row>
    <row r="2500" spans="1:20" ht="48" x14ac:dyDescent="0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>E2500/D2500*100</f>
        <v>1.9259999999999999</v>
      </c>
      <c r="P2500" s="8">
        <v>69.266666670000006</v>
      </c>
      <c r="Q2500" t="str">
        <f>LEFT(N2500,(SEARCH("/",N2500,1)-1))</f>
        <v>technology</v>
      </c>
      <c r="R2500" t="str">
        <f>RIGHT(N2500, LEN(N2500) - (SEARCH("/",N2500,1)))</f>
        <v>wearables</v>
      </c>
      <c r="S2500" s="12">
        <f>(((J2500/60)/60)/24)+DATE(1970,1,1)+(-5/24)</f>
        <v>42184.850659722222</v>
      </c>
      <c r="T2500" s="12">
        <f>(((I2500/60)/60)/24)+DATE(1970,1,1)+(-5/24)</f>
        <v>42229.850659722222</v>
      </c>
    </row>
    <row r="2501" spans="1:20" ht="48" x14ac:dyDescent="0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>E2501/D2501*100</f>
        <v>112.1</v>
      </c>
      <c r="P2501" s="8">
        <v>69.266666670000006</v>
      </c>
      <c r="Q2501" t="str">
        <f>LEFT(N2501,(SEARCH("/",N2501,1)-1))</f>
        <v>theater</v>
      </c>
      <c r="R2501" t="str">
        <f>RIGHT(N2501, LEN(N2501) - (SEARCH("/",N2501,1)))</f>
        <v>plays</v>
      </c>
      <c r="S2501" s="12">
        <f>(((J2501/60)/60)/24)+DATE(1970,1,1)+(-5/24)</f>
        <v>42185.058912037035</v>
      </c>
      <c r="T2501" s="12">
        <f>(((I2501/60)/60)/24)+DATE(1970,1,1)+(-5/24)</f>
        <v>42221.249999999993</v>
      </c>
    </row>
    <row r="2502" spans="1:20" ht="32" x14ac:dyDescent="0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>E2502/D2502*100</f>
        <v>4.666666666666667</v>
      </c>
      <c r="P2502" s="8">
        <v>69.266666670000006</v>
      </c>
      <c r="Q2502" t="str">
        <f>LEFT(N2502,(SEARCH("/",N2502,1)-1))</f>
        <v>photography</v>
      </c>
      <c r="R2502" t="str">
        <f>RIGHT(N2502, LEN(N2502) - (SEARCH("/",N2502,1)))</f>
        <v>nature</v>
      </c>
      <c r="S2502" s="12">
        <f>(((J2502/60)/60)/24)+DATE(1970,1,1)+(-5/24)</f>
        <v>42185.189340277771</v>
      </c>
      <c r="T2502" s="12">
        <f>(((I2502/60)/60)/24)+DATE(1970,1,1)+(-5/24)</f>
        <v>42244.299999999996</v>
      </c>
    </row>
    <row r="2503" spans="1:20" ht="32" x14ac:dyDescent="0.2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>E2503/D2503*100</f>
        <v>138.62051149573753</v>
      </c>
      <c r="P2503" s="8">
        <v>69.266666670000006</v>
      </c>
      <c r="Q2503" t="str">
        <f>LEFT(N2503,(SEARCH("/",N2503,1)-1))</f>
        <v>theater</v>
      </c>
      <c r="R2503" t="str">
        <f>RIGHT(N2503, LEN(N2503) - (SEARCH("/",N2503,1)))</f>
        <v>plays</v>
      </c>
      <c r="S2503" s="12">
        <f>(((J2503/60)/60)/24)+DATE(1970,1,1)+(-5/24)</f>
        <v>42185.312754629624</v>
      </c>
      <c r="T2503" s="12">
        <f>(((I2503/60)/60)/24)+DATE(1970,1,1)+(-5/24)</f>
        <v>42215.312754629624</v>
      </c>
    </row>
    <row r="2504" spans="1:20" ht="48" x14ac:dyDescent="0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>E2504/D2504*100</f>
        <v>103.49999999999999</v>
      </c>
      <c r="P2504" s="8">
        <v>69.266666670000006</v>
      </c>
      <c r="Q2504" t="str">
        <f>LEFT(N2504,(SEARCH("/",N2504,1)-1))</f>
        <v>theater</v>
      </c>
      <c r="R2504" t="str">
        <f>RIGHT(N2504, LEN(N2504) - (SEARCH("/",N2504,1)))</f>
        <v>plays</v>
      </c>
      <c r="S2504" s="12">
        <f>(((J2504/60)/60)/24)+DATE(1970,1,1)+(-5/24)</f>
        <v>42185.347824074073</v>
      </c>
      <c r="T2504" s="12">
        <f>(((I2504/60)/60)/24)+DATE(1970,1,1)+(-5/24)</f>
        <v>42208.564583333333</v>
      </c>
    </row>
    <row r="2505" spans="1:20" ht="48" x14ac:dyDescent="0.2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>E2505/D2505*100</f>
        <v>0</v>
      </c>
      <c r="P2505" s="8">
        <v>69.266666670000006</v>
      </c>
      <c r="Q2505" t="str">
        <f>LEFT(N2505,(SEARCH("/",N2505,1)-1))</f>
        <v>theater</v>
      </c>
      <c r="R2505" t="str">
        <f>RIGHT(N2505, LEN(N2505) - (SEARCH("/",N2505,1)))</f>
        <v>plays</v>
      </c>
      <c r="S2505" s="12">
        <f>(((J2505/60)/60)/24)+DATE(1970,1,1)+(-5/24)</f>
        <v>42185.802835648145</v>
      </c>
      <c r="T2505" s="12">
        <f>(((I2505/60)/60)/24)+DATE(1970,1,1)+(-5/24)</f>
        <v>42230.609722222223</v>
      </c>
    </row>
    <row r="2506" spans="1:20" ht="48" x14ac:dyDescent="0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>E2506/D2506*100</f>
        <v>3.1413333333333333</v>
      </c>
      <c r="P2506" s="8">
        <v>69.266666670000006</v>
      </c>
      <c r="Q2506" t="str">
        <f>LEFT(N2506,(SEARCH("/",N2506,1)-1))</f>
        <v>film &amp; video</v>
      </c>
      <c r="R2506" t="str">
        <f>RIGHT(N2506, LEN(N2506) - (SEARCH("/",N2506,1)))</f>
        <v>science fiction</v>
      </c>
      <c r="S2506" s="12">
        <f>(((J2506/60)/60)/24)+DATE(1970,1,1)+(-5/24)</f>
        <v>42186.049085648141</v>
      </c>
      <c r="T2506" s="12">
        <f>(((I2506/60)/60)/24)+DATE(1970,1,1)+(-5/24)</f>
        <v>42216.999305555553</v>
      </c>
    </row>
    <row r="2507" spans="1:20" ht="48" x14ac:dyDescent="0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>E2507/D2507*100</f>
        <v>102.02500000000001</v>
      </c>
      <c r="P2507" s="8">
        <v>69.266666670000006</v>
      </c>
      <c r="Q2507" t="str">
        <f>LEFT(N2507,(SEARCH("/",N2507,1)-1))</f>
        <v>theater</v>
      </c>
      <c r="R2507" t="str">
        <f>RIGHT(N2507, LEN(N2507) - (SEARCH("/",N2507,1)))</f>
        <v>plays</v>
      </c>
      <c r="S2507" s="12">
        <f>(((J2507/60)/60)/24)+DATE(1970,1,1)+(-5/24)</f>
        <v>42186.647546296292</v>
      </c>
      <c r="T2507" s="12">
        <f>(((I2507/60)/60)/24)+DATE(1970,1,1)+(-5/24)</f>
        <v>42216.647546296292</v>
      </c>
    </row>
    <row r="2508" spans="1:20" ht="32" x14ac:dyDescent="0.2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>E2508/D2508*100</f>
        <v>107.88</v>
      </c>
      <c r="P2508" s="8">
        <v>69.266666670000006</v>
      </c>
      <c r="Q2508" t="str">
        <f>LEFT(N2508,(SEARCH("/",N2508,1)-1))</f>
        <v>food</v>
      </c>
      <c r="R2508" t="str">
        <f>RIGHT(N2508, LEN(N2508) - (SEARCH("/",N2508,1)))</f>
        <v>small batch</v>
      </c>
      <c r="S2508" s="12">
        <f>(((J2508/60)/60)/24)+DATE(1970,1,1)+(-5/24)</f>
        <v>42186.917291666665</v>
      </c>
      <c r="T2508" s="12">
        <f>(((I2508/60)/60)/24)+DATE(1970,1,1)+(-5/24)</f>
        <v>42207.999305555553</v>
      </c>
    </row>
    <row r="2509" spans="1:20" ht="48" x14ac:dyDescent="0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>E2509/D2509*100</f>
        <v>1.02</v>
      </c>
      <c r="P2509" s="8">
        <v>69.266666670000006</v>
      </c>
      <c r="Q2509" t="str">
        <f>LEFT(N2509,(SEARCH("/",N2509,1)-1))</f>
        <v>music</v>
      </c>
      <c r="R2509" t="str">
        <f>RIGHT(N2509, LEN(N2509) - (SEARCH("/",N2509,1)))</f>
        <v>faith</v>
      </c>
      <c r="S2509" s="12">
        <f>(((J2509/60)/60)/24)+DATE(1970,1,1)+(-5/24)</f>
        <v>42187.073344907411</v>
      </c>
      <c r="T2509" s="12">
        <f>(((I2509/60)/60)/24)+DATE(1970,1,1)+(-5/24)</f>
        <v>42247.073344907411</v>
      </c>
    </row>
    <row r="2510" spans="1:20" ht="32" x14ac:dyDescent="0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>E2510/D2510*100</f>
        <v>100</v>
      </c>
      <c r="P2510" s="8">
        <v>69.266666670000006</v>
      </c>
      <c r="Q2510" t="str">
        <f>LEFT(N2510,(SEARCH("/",N2510,1)-1))</f>
        <v>film &amp; video</v>
      </c>
      <c r="R2510" t="str">
        <f>RIGHT(N2510, LEN(N2510) - (SEARCH("/",N2510,1)))</f>
        <v>science fiction</v>
      </c>
      <c r="S2510" s="12">
        <f>(((J2510/60)/60)/24)+DATE(1970,1,1)+(-5/24)</f>
        <v>42187.712638888886</v>
      </c>
      <c r="T2510" s="12">
        <f>(((I2510/60)/60)/24)+DATE(1970,1,1)+(-5/24)</f>
        <v>42197.712638888886</v>
      </c>
    </row>
    <row r="2511" spans="1:20" ht="48" x14ac:dyDescent="0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>E2511/D2511*100</f>
        <v>26.35217391304348</v>
      </c>
      <c r="P2511" s="8">
        <v>69.266666670000006</v>
      </c>
      <c r="Q2511" t="str">
        <f>LEFT(N2511,(SEARCH("/",N2511,1)-1))</f>
        <v>food</v>
      </c>
      <c r="R2511" t="str">
        <f>RIGHT(N2511, LEN(N2511) - (SEARCH("/",N2511,1)))</f>
        <v>food trucks</v>
      </c>
      <c r="S2511" s="12">
        <f>(((J2511/60)/60)/24)+DATE(1970,1,1)+(-5/24)</f>
        <v>42187.731747685182</v>
      </c>
      <c r="T2511" s="12">
        <f>(((I2511/60)/60)/24)+DATE(1970,1,1)+(-5/24)</f>
        <v>42218.708333333336</v>
      </c>
    </row>
    <row r="2512" spans="1:20" ht="48" x14ac:dyDescent="0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>E2512/D2512*100</f>
        <v>0</v>
      </c>
      <c r="P2512" s="8">
        <v>69.266666670000006</v>
      </c>
      <c r="Q2512" t="str">
        <f>LEFT(N2512,(SEARCH("/",N2512,1)-1))</f>
        <v>technology</v>
      </c>
      <c r="R2512" t="str">
        <f>RIGHT(N2512, LEN(N2512) - (SEARCH("/",N2512,1)))</f>
        <v>web</v>
      </c>
      <c r="S2512" s="12">
        <f>(((J2512/60)/60)/24)+DATE(1970,1,1)+(-5/24)</f>
        <v>42187.804444444446</v>
      </c>
      <c r="T2512" s="12">
        <f>(((I2512/60)/60)/24)+DATE(1970,1,1)+(-5/24)</f>
        <v>42217.804444444446</v>
      </c>
    </row>
    <row r="2513" spans="1:20" ht="64" x14ac:dyDescent="0.2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>E2513/D2513*100</f>
        <v>0</v>
      </c>
      <c r="P2513" s="8">
        <v>69.266666670000006</v>
      </c>
      <c r="Q2513" t="str">
        <f>LEFT(N2513,(SEARCH("/",N2513,1)-1))</f>
        <v>photography</v>
      </c>
      <c r="R2513" t="str">
        <f>RIGHT(N2513, LEN(N2513) - (SEARCH("/",N2513,1)))</f>
        <v>nature</v>
      </c>
      <c r="S2513" s="12">
        <f>(((J2513/60)/60)/24)+DATE(1970,1,1)+(-5/24)</f>
        <v>42188.043865740743</v>
      </c>
      <c r="T2513" s="12">
        <f>(((I2513/60)/60)/24)+DATE(1970,1,1)+(-5/24)</f>
        <v>42218.043865740743</v>
      </c>
    </row>
    <row r="2514" spans="1:20" ht="48" x14ac:dyDescent="0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>E2514/D2514*100</f>
        <v>141.56666666666666</v>
      </c>
      <c r="P2514" s="8">
        <v>69.266666670000006</v>
      </c>
      <c r="Q2514" t="str">
        <f>LEFT(N2514,(SEARCH("/",N2514,1)-1))</f>
        <v>theater</v>
      </c>
      <c r="R2514" t="str">
        <f>RIGHT(N2514, LEN(N2514) - (SEARCH("/",N2514,1)))</f>
        <v>plays</v>
      </c>
      <c r="S2514" s="12">
        <f>(((J2514/60)/60)/24)+DATE(1970,1,1)+(-5/24)</f>
        <v>42188.259166666663</v>
      </c>
      <c r="T2514" s="12">
        <f>(((I2514/60)/60)/24)+DATE(1970,1,1)+(-5/24)</f>
        <v>42218.458333333336</v>
      </c>
    </row>
    <row r="2515" spans="1:20" ht="48" x14ac:dyDescent="0.2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>E2515/D2515*100</f>
        <v>3.3033333333333332</v>
      </c>
      <c r="P2515" s="8">
        <v>69.266666670000006</v>
      </c>
      <c r="Q2515" t="str">
        <f>LEFT(N2515,(SEARCH("/",N2515,1)-1))</f>
        <v>technology</v>
      </c>
      <c r="R2515" t="str">
        <f>RIGHT(N2515, LEN(N2515) - (SEARCH("/",N2515,1)))</f>
        <v>wearables</v>
      </c>
      <c r="S2515" s="12">
        <f>(((J2515/60)/60)/24)+DATE(1970,1,1)+(-5/24)</f>
        <v>42188.595289351848</v>
      </c>
      <c r="T2515" s="12">
        <f>(((I2515/60)/60)/24)+DATE(1970,1,1)+(-5/24)</f>
        <v>42218.595289351848</v>
      </c>
    </row>
    <row r="2516" spans="1:20" ht="48" x14ac:dyDescent="0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>E2516/D2516*100</f>
        <v>10</v>
      </c>
      <c r="P2516" s="8">
        <v>69.266666670000006</v>
      </c>
      <c r="Q2516" t="str">
        <f>LEFT(N2516,(SEARCH("/",N2516,1)-1))</f>
        <v>theater</v>
      </c>
      <c r="R2516" t="str">
        <f>RIGHT(N2516, LEN(N2516) - (SEARCH("/",N2516,1)))</f>
        <v>plays</v>
      </c>
      <c r="S2516" s="12">
        <f>(((J2516/60)/60)/24)+DATE(1970,1,1)+(-5/24)</f>
        <v>42188.624606481484</v>
      </c>
      <c r="T2516" s="12">
        <f>(((I2516/60)/60)/24)+DATE(1970,1,1)+(-5/24)</f>
        <v>42242.563888888886</v>
      </c>
    </row>
    <row r="2517" spans="1:20" ht="32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>E2517/D2517*100</f>
        <v>61.124000000000002</v>
      </c>
      <c r="P2517" s="8">
        <v>69.266666670000006</v>
      </c>
      <c r="Q2517" t="str">
        <f>LEFT(N2517,(SEARCH("/",N2517,1)-1))</f>
        <v>photography</v>
      </c>
      <c r="R2517" t="str">
        <f>RIGHT(N2517, LEN(N2517) - (SEARCH("/",N2517,1)))</f>
        <v>photobooks</v>
      </c>
      <c r="S2517" s="12">
        <f>(((J2517/60)/60)/24)+DATE(1970,1,1)+(-5/24)</f>
        <v>42188.822708333326</v>
      </c>
      <c r="T2517" s="12">
        <f>(((I2517/60)/60)/24)+DATE(1970,1,1)+(-5/24)</f>
        <v>42226.082638888889</v>
      </c>
    </row>
    <row r="2518" spans="1:20" ht="64" x14ac:dyDescent="0.2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>E2518/D2518*100</f>
        <v>0</v>
      </c>
      <c r="P2518" s="8">
        <v>69.266666670000006</v>
      </c>
      <c r="Q2518" t="str">
        <f>LEFT(N2518,(SEARCH("/",N2518,1)-1))</f>
        <v>technology</v>
      </c>
      <c r="R2518" t="str">
        <f>RIGHT(N2518, LEN(N2518) - (SEARCH("/",N2518,1)))</f>
        <v>wearables</v>
      </c>
      <c r="S2518" s="12">
        <f>(((J2518/60)/60)/24)+DATE(1970,1,1)+(-5/24)</f>
        <v>42189.464930555558</v>
      </c>
      <c r="T2518" s="12">
        <f>(((I2518/60)/60)/24)+DATE(1970,1,1)+(-5/24)</f>
        <v>42219.464930555558</v>
      </c>
    </row>
    <row r="2519" spans="1:20" ht="48" x14ac:dyDescent="0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>E2519/D2519*100</f>
        <v>1.4200000000000002</v>
      </c>
      <c r="P2519" s="8">
        <v>69.266666670000006</v>
      </c>
      <c r="Q2519" t="str">
        <f>LEFT(N2519,(SEARCH("/",N2519,1)-1))</f>
        <v>games</v>
      </c>
      <c r="R2519" t="str">
        <f>RIGHT(N2519, LEN(N2519) - (SEARCH("/",N2519,1)))</f>
        <v>video games</v>
      </c>
      <c r="S2519" s="12">
        <f>(((J2519/60)/60)/24)+DATE(1970,1,1)+(-5/24)</f>
        <v>42190.815196759257</v>
      </c>
      <c r="T2519" s="12">
        <f>(((I2519/60)/60)/24)+DATE(1970,1,1)+(-5/24)</f>
        <v>42220.815196759257</v>
      </c>
    </row>
    <row r="2520" spans="1:20" ht="48" x14ac:dyDescent="0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>E2520/D2520*100</f>
        <v>100.49999999999999</v>
      </c>
      <c r="P2520" s="8">
        <v>69.266666670000006</v>
      </c>
      <c r="Q2520" t="str">
        <f>LEFT(N2520,(SEARCH("/",N2520,1)-1))</f>
        <v>theater</v>
      </c>
      <c r="R2520" t="str">
        <f>RIGHT(N2520, LEN(N2520) - (SEARCH("/",N2520,1)))</f>
        <v>plays</v>
      </c>
      <c r="S2520" s="12">
        <f>(((J2520/60)/60)/24)+DATE(1970,1,1)+(-5/24)</f>
        <v>42191.155173611107</v>
      </c>
      <c r="T2520" s="12">
        <f>(((I2520/60)/60)/24)+DATE(1970,1,1)+(-5/24)</f>
        <v>42221.155173611107</v>
      </c>
    </row>
    <row r="2521" spans="1:20" ht="48" x14ac:dyDescent="0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>E2521/D2521*100</f>
        <v>1.2123076923076923</v>
      </c>
      <c r="P2521" s="8">
        <v>69.266666670000006</v>
      </c>
      <c r="Q2521" t="str">
        <f>LEFT(N2521,(SEARCH("/",N2521,1)-1))</f>
        <v>technology</v>
      </c>
      <c r="R2521" t="str">
        <f>RIGHT(N2521, LEN(N2521) - (SEARCH("/",N2521,1)))</f>
        <v>web</v>
      </c>
      <c r="S2521" s="12">
        <f>(((J2521/60)/60)/24)+DATE(1970,1,1)+(-5/24)</f>
        <v>42191.493425925924</v>
      </c>
      <c r="T2521" s="12">
        <f>(((I2521/60)/60)/24)+DATE(1970,1,1)+(-5/24)</f>
        <v>42221.493425925924</v>
      </c>
    </row>
    <row r="2522" spans="1:20" ht="48" x14ac:dyDescent="0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>E2522/D2522*100</f>
        <v>0</v>
      </c>
      <c r="P2522" s="8">
        <v>69.266666670000006</v>
      </c>
      <c r="Q2522" t="str">
        <f>LEFT(N2522,(SEARCH("/",N2522,1)-1))</f>
        <v>film &amp; video</v>
      </c>
      <c r="R2522" t="str">
        <f>RIGHT(N2522, LEN(N2522) - (SEARCH("/",N2522,1)))</f>
        <v>drama</v>
      </c>
      <c r="S2522" s="12">
        <f>(((J2522/60)/60)/24)+DATE(1970,1,1)+(-5/24)</f>
        <v>42191.615729166668</v>
      </c>
      <c r="T2522" s="12">
        <f>(((I2522/60)/60)/24)+DATE(1970,1,1)+(-5/24)</f>
        <v>42221.615729166668</v>
      </c>
    </row>
    <row r="2523" spans="1:20" ht="48" x14ac:dyDescent="0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>E2523/D2523*100</f>
        <v>0</v>
      </c>
      <c r="P2523" s="8">
        <v>69.266666670000006</v>
      </c>
      <c r="Q2523" t="str">
        <f>LEFT(N2523,(SEARCH("/",N2523,1)-1))</f>
        <v>games</v>
      </c>
      <c r="R2523" t="str">
        <f>RIGHT(N2523, LEN(N2523) - (SEARCH("/",N2523,1)))</f>
        <v>mobile games</v>
      </c>
      <c r="S2523" s="12">
        <f>(((J2523/60)/60)/24)+DATE(1970,1,1)+(-5/24)</f>
        <v>42192.253715277773</v>
      </c>
      <c r="T2523" s="12">
        <f>(((I2523/60)/60)/24)+DATE(1970,1,1)+(-5/24)</f>
        <v>42222.253715277773</v>
      </c>
    </row>
    <row r="2524" spans="1:20" ht="48" x14ac:dyDescent="0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>E2524/D2524*100</f>
        <v>113.99999999999999</v>
      </c>
      <c r="P2524" s="8">
        <v>69.266666670000006</v>
      </c>
      <c r="Q2524" t="str">
        <f>LEFT(N2524,(SEARCH("/",N2524,1)-1))</f>
        <v>theater</v>
      </c>
      <c r="R2524" t="str">
        <f>RIGHT(N2524, LEN(N2524) - (SEARCH("/",N2524,1)))</f>
        <v>plays</v>
      </c>
      <c r="S2524" s="12">
        <f>(((J2524/60)/60)/24)+DATE(1970,1,1)+(-5/24)</f>
        <v>42192.383611111109</v>
      </c>
      <c r="T2524" s="12">
        <f>(((I2524/60)/60)/24)+DATE(1970,1,1)+(-5/24)</f>
        <v>42223.499999999993</v>
      </c>
    </row>
    <row r="2525" spans="1:20" ht="48" x14ac:dyDescent="0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>E2525/D2525*100</f>
        <v>101.83333333333333</v>
      </c>
      <c r="P2525" s="8">
        <v>69.266666670000006</v>
      </c>
      <c r="Q2525" t="str">
        <f>LEFT(N2525,(SEARCH("/",N2525,1)-1))</f>
        <v>theater</v>
      </c>
      <c r="R2525" t="str">
        <f>RIGHT(N2525, LEN(N2525) - (SEARCH("/",N2525,1)))</f>
        <v>plays</v>
      </c>
      <c r="S2525" s="12">
        <f>(((J2525/60)/60)/24)+DATE(1970,1,1)+(-5/24)</f>
        <v>42192.438738425924</v>
      </c>
      <c r="T2525" s="12">
        <f>(((I2525/60)/60)/24)+DATE(1970,1,1)+(-5/24)</f>
        <v>42222.438738425924</v>
      </c>
    </row>
    <row r="2526" spans="1:20" ht="48" x14ac:dyDescent="0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>E2526/D2526*100</f>
        <v>18.181818181818183</v>
      </c>
      <c r="P2526" s="8">
        <v>69.266666670000006</v>
      </c>
      <c r="Q2526" t="str">
        <f>LEFT(N2526,(SEARCH("/",N2526,1)-1))</f>
        <v>publishing</v>
      </c>
      <c r="R2526" t="str">
        <f>RIGHT(N2526, LEN(N2526) - (SEARCH("/",N2526,1)))</f>
        <v>translations</v>
      </c>
      <c r="S2526" s="12">
        <f>(((J2526/60)/60)/24)+DATE(1970,1,1)+(-5/24)</f>
        <v>42192.467488425922</v>
      </c>
      <c r="T2526" s="12">
        <f>(((I2526/60)/60)/24)+DATE(1970,1,1)+(-5/24)</f>
        <v>42232.467488425922</v>
      </c>
    </row>
    <row r="2527" spans="1:20" ht="48" x14ac:dyDescent="0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>E2527/D2527*100</f>
        <v>0.42399999999999999</v>
      </c>
      <c r="P2527" s="8">
        <v>69.266666670000006</v>
      </c>
      <c r="Q2527" t="str">
        <f>LEFT(N2527,(SEARCH("/",N2527,1)-1))</f>
        <v>technology</v>
      </c>
      <c r="R2527" t="str">
        <f>RIGHT(N2527, LEN(N2527) - (SEARCH("/",N2527,1)))</f>
        <v>web</v>
      </c>
      <c r="S2527" s="12">
        <f>(((J2527/60)/60)/24)+DATE(1970,1,1)+(-5/24)</f>
        <v>42192.607905092591</v>
      </c>
      <c r="T2527" s="12">
        <f>(((I2527/60)/60)/24)+DATE(1970,1,1)+(-5/24)</f>
        <v>42211.957638888889</v>
      </c>
    </row>
    <row r="2528" spans="1:20" ht="48" x14ac:dyDescent="0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>E2528/D2528*100</f>
        <v>23.333333333333332</v>
      </c>
      <c r="P2528" s="8">
        <v>69.266666670000006</v>
      </c>
      <c r="Q2528" t="str">
        <f>LEFT(N2528,(SEARCH("/",N2528,1)-1))</f>
        <v>theater</v>
      </c>
      <c r="R2528" t="str">
        <f>RIGHT(N2528, LEN(N2528) - (SEARCH("/",N2528,1)))</f>
        <v>plays</v>
      </c>
      <c r="S2528" s="12">
        <f>(((J2528/60)/60)/24)+DATE(1970,1,1)+(-5/24)</f>
        <v>42192.69736111111</v>
      </c>
      <c r="T2528" s="12">
        <f>(((I2528/60)/60)/24)+DATE(1970,1,1)+(-5/24)</f>
        <v>42236.503472222219</v>
      </c>
    </row>
    <row r="2529" spans="1:20" ht="48" x14ac:dyDescent="0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>E2529/D2529*100</f>
        <v>118.66666666666667</v>
      </c>
      <c r="P2529" s="8">
        <v>69.266666670000006</v>
      </c>
      <c r="Q2529" t="str">
        <f>LEFT(N2529,(SEARCH("/",N2529,1)-1))</f>
        <v>theater</v>
      </c>
      <c r="R2529" t="str">
        <f>RIGHT(N2529, LEN(N2529) - (SEARCH("/",N2529,1)))</f>
        <v>plays</v>
      </c>
      <c r="S2529" s="12">
        <f>(((J2529/60)/60)/24)+DATE(1970,1,1)+(-5/24)</f>
        <v>42192.725624999999</v>
      </c>
      <c r="T2529" s="12">
        <f>(((I2529/60)/60)/24)+DATE(1970,1,1)+(-5/24)</f>
        <v>42217.725624999999</v>
      </c>
    </row>
    <row r="2530" spans="1:20" ht="64" x14ac:dyDescent="0.2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>E2530/D2530*100</f>
        <v>32.56</v>
      </c>
      <c r="P2530" s="8">
        <v>69.266666670000006</v>
      </c>
      <c r="Q2530" t="str">
        <f>LEFT(N2530,(SEARCH("/",N2530,1)-1))</f>
        <v>theater</v>
      </c>
      <c r="R2530" t="str">
        <f>RIGHT(N2530, LEN(N2530) - (SEARCH("/",N2530,1)))</f>
        <v>plays</v>
      </c>
      <c r="S2530" s="12">
        <f>(((J2530/60)/60)/24)+DATE(1970,1,1)+(-5/24)</f>
        <v>42193.273958333331</v>
      </c>
      <c r="T2530" s="12">
        <f>(((I2530/60)/60)/24)+DATE(1970,1,1)+(-5/24)</f>
        <v>42233.458333333336</v>
      </c>
    </row>
    <row r="2531" spans="1:20" ht="48" x14ac:dyDescent="0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>E2531/D2531*100</f>
        <v>110.2</v>
      </c>
      <c r="P2531" s="8">
        <v>69.266666670000006</v>
      </c>
      <c r="Q2531" t="str">
        <f>LEFT(N2531,(SEARCH("/",N2531,1)-1))</f>
        <v>music</v>
      </c>
      <c r="R2531" t="str">
        <f>RIGHT(N2531, LEN(N2531) - (SEARCH("/",N2531,1)))</f>
        <v>rock</v>
      </c>
      <c r="S2531" s="12">
        <f>(((J2531/60)/60)/24)+DATE(1970,1,1)+(-5/24)</f>
        <v>42193.442337962959</v>
      </c>
      <c r="T2531" s="12">
        <f>(((I2531/60)/60)/24)+DATE(1970,1,1)+(-5/24)</f>
        <v>42237.999305555553</v>
      </c>
    </row>
    <row r="2532" spans="1:20" ht="48" x14ac:dyDescent="0.2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>E2532/D2532*100</f>
        <v>101.86206896551724</v>
      </c>
      <c r="P2532" s="8">
        <v>69.266666670000006</v>
      </c>
      <c r="Q2532" t="str">
        <f>LEFT(N2532,(SEARCH("/",N2532,1)-1))</f>
        <v>theater</v>
      </c>
      <c r="R2532" t="str">
        <f>RIGHT(N2532, LEN(N2532) - (SEARCH("/",N2532,1)))</f>
        <v>plays</v>
      </c>
      <c r="S2532" s="12">
        <f>(((J2532/60)/60)/24)+DATE(1970,1,1)+(-5/24)</f>
        <v>42193.5155787037</v>
      </c>
      <c r="T2532" s="12">
        <f>(((I2532/60)/60)/24)+DATE(1970,1,1)+(-5/24)</f>
        <v>42223.5155787037</v>
      </c>
    </row>
    <row r="2533" spans="1:20" ht="48" x14ac:dyDescent="0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>E2533/D2533*100</f>
        <v>100.07272727272726</v>
      </c>
      <c r="P2533" s="8">
        <v>69.266666670000006</v>
      </c>
      <c r="Q2533" t="str">
        <f>LEFT(N2533,(SEARCH("/",N2533,1)-1))</f>
        <v>theater</v>
      </c>
      <c r="R2533" t="str">
        <f>RIGHT(N2533, LEN(N2533) - (SEARCH("/",N2533,1)))</f>
        <v>plays</v>
      </c>
      <c r="S2533" s="12">
        <f>(((J2533/60)/60)/24)+DATE(1970,1,1)+(-5/24)</f>
        <v>42193.563148148147</v>
      </c>
      <c r="T2533" s="12">
        <f>(((I2533/60)/60)/24)+DATE(1970,1,1)+(-5/24)</f>
        <v>42212.749305555553</v>
      </c>
    </row>
    <row r="2534" spans="1:20" ht="48" x14ac:dyDescent="0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>E2534/D2534*100</f>
        <v>106.24</v>
      </c>
      <c r="P2534" s="8">
        <v>69.266666670000006</v>
      </c>
      <c r="Q2534" t="str">
        <f>LEFT(N2534,(SEARCH("/",N2534,1)-1))</f>
        <v>theater</v>
      </c>
      <c r="R2534" t="str">
        <f>RIGHT(N2534, LEN(N2534) - (SEARCH("/",N2534,1)))</f>
        <v>musical</v>
      </c>
      <c r="S2534" s="12">
        <f>(((J2534/60)/60)/24)+DATE(1970,1,1)+(-5/24)</f>
        <v>42193.605196759258</v>
      </c>
      <c r="T2534" s="12">
        <f>(((I2534/60)/60)/24)+DATE(1970,1,1)+(-5/24)</f>
        <v>42218.605196759258</v>
      </c>
    </row>
    <row r="2535" spans="1:20" ht="48" x14ac:dyDescent="0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>E2535/D2535*100</f>
        <v>0</v>
      </c>
      <c r="P2535" s="8">
        <v>69.266666670000006</v>
      </c>
      <c r="Q2535" t="str">
        <f>LEFT(N2535,(SEARCH("/",N2535,1)-1))</f>
        <v>music</v>
      </c>
      <c r="R2535" t="str">
        <f>RIGHT(N2535, LEN(N2535) - (SEARCH("/",N2535,1)))</f>
        <v>world music</v>
      </c>
      <c r="S2535" s="12">
        <f>(((J2535/60)/60)/24)+DATE(1970,1,1)+(-5/24)</f>
        <v>42193.733425925922</v>
      </c>
      <c r="T2535" s="12">
        <f>(((I2535/60)/60)/24)+DATE(1970,1,1)+(-5/24)</f>
        <v>42243.833333333336</v>
      </c>
    </row>
    <row r="2536" spans="1:20" ht="48" x14ac:dyDescent="0.2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>E2536/D2536*100</f>
        <v>103.49999999999999</v>
      </c>
      <c r="P2536" s="8">
        <v>69.266666670000006</v>
      </c>
      <c r="Q2536" t="str">
        <f>LEFT(N2536,(SEARCH("/",N2536,1)-1))</f>
        <v>theater</v>
      </c>
      <c r="R2536" t="str">
        <f>RIGHT(N2536, LEN(N2536) - (SEARCH("/",N2536,1)))</f>
        <v>plays</v>
      </c>
      <c r="S2536" s="12">
        <f>(((J2536/60)/60)/24)+DATE(1970,1,1)+(-5/24)</f>
        <v>42193.887824074067</v>
      </c>
      <c r="T2536" s="12">
        <f>(((I2536/60)/60)/24)+DATE(1970,1,1)+(-5/24)</f>
        <v>42216.165277777771</v>
      </c>
    </row>
    <row r="2537" spans="1:20" ht="32" x14ac:dyDescent="0.2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>E2537/D2537*100</f>
        <v>2.62</v>
      </c>
      <c r="P2537" s="8">
        <v>69.266666670000006</v>
      </c>
      <c r="Q2537" t="str">
        <f>LEFT(N2537,(SEARCH("/",N2537,1)-1))</f>
        <v>technology</v>
      </c>
      <c r="R2537" t="str">
        <f>RIGHT(N2537, LEN(N2537) - (SEARCH("/",N2537,1)))</f>
        <v>web</v>
      </c>
      <c r="S2537" s="12">
        <f>(((J2537/60)/60)/24)+DATE(1970,1,1)+(-5/24)</f>
        <v>42194.14939814814</v>
      </c>
      <c r="T2537" s="12">
        <f>(((I2537/60)/60)/24)+DATE(1970,1,1)+(-5/24)</f>
        <v>42239.14939814814</v>
      </c>
    </row>
    <row r="2538" spans="1:20" ht="48" x14ac:dyDescent="0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>E2538/D2538*100</f>
        <v>0.05</v>
      </c>
      <c r="P2538" s="8">
        <v>69.266666670000006</v>
      </c>
      <c r="Q2538" t="str">
        <f>LEFT(N2538,(SEARCH("/",N2538,1)-1))</f>
        <v>technology</v>
      </c>
      <c r="R2538" t="str">
        <f>RIGHT(N2538, LEN(N2538) - (SEARCH("/",N2538,1)))</f>
        <v>web</v>
      </c>
      <c r="S2538" s="12">
        <f>(((J2538/60)/60)/24)+DATE(1970,1,1)+(-5/24)</f>
        <v>42194.440011574072</v>
      </c>
      <c r="T2538" s="12">
        <f>(((I2538/60)/60)/24)+DATE(1970,1,1)+(-5/24)</f>
        <v>42224.440011574072</v>
      </c>
    </row>
    <row r="2539" spans="1:20" ht="48" x14ac:dyDescent="0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>E2539/D2539*100</f>
        <v>105.66666666666666</v>
      </c>
      <c r="P2539" s="8">
        <v>69.266666670000006</v>
      </c>
      <c r="Q2539" t="str">
        <f>LEFT(N2539,(SEARCH("/",N2539,1)-1))</f>
        <v>music</v>
      </c>
      <c r="R2539" t="str">
        <f>RIGHT(N2539, LEN(N2539) - (SEARCH("/",N2539,1)))</f>
        <v>electronic music</v>
      </c>
      <c r="S2539" s="12">
        <f>(((J2539/60)/60)/24)+DATE(1970,1,1)+(-5/24)</f>
        <v>42194.543344907412</v>
      </c>
      <c r="T2539" s="12">
        <f>(((I2539/60)/60)/24)+DATE(1970,1,1)+(-5/24)</f>
        <v>42208.543344907412</v>
      </c>
    </row>
    <row r="2540" spans="1:20" ht="48" x14ac:dyDescent="0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>E2540/D2540*100</f>
        <v>43.406666666666666</v>
      </c>
      <c r="P2540" s="8">
        <v>69.266666670000006</v>
      </c>
      <c r="Q2540" t="str">
        <f>LEFT(N2540,(SEARCH("/",N2540,1)-1))</f>
        <v>technology</v>
      </c>
      <c r="R2540" t="str">
        <f>RIGHT(N2540, LEN(N2540) - (SEARCH("/",N2540,1)))</f>
        <v>wearables</v>
      </c>
      <c r="S2540" s="12">
        <f>(((J2540/60)/60)/24)+DATE(1970,1,1)+(-5/24)</f>
        <v>42194.625451388885</v>
      </c>
      <c r="T2540" s="12">
        <f>(((I2540/60)/60)/24)+DATE(1970,1,1)+(-5/24)</f>
        <v>42236.625451388885</v>
      </c>
    </row>
    <row r="2541" spans="1:20" ht="64" x14ac:dyDescent="0.2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>E2541/D2541*100</f>
        <v>2.5</v>
      </c>
      <c r="P2541" s="8">
        <v>69.266666670000006</v>
      </c>
      <c r="Q2541" t="str">
        <f>LEFT(N2541,(SEARCH("/",N2541,1)-1))</f>
        <v>technology</v>
      </c>
      <c r="R2541" t="str">
        <f>RIGHT(N2541, LEN(N2541) - (SEARCH("/",N2541,1)))</f>
        <v>web</v>
      </c>
      <c r="S2541" s="12">
        <f>(((J2541/60)/60)/24)+DATE(1970,1,1)+(-5/24)</f>
        <v>42194.979201388887</v>
      </c>
      <c r="T2541" s="12">
        <f>(((I2541/60)/60)/24)+DATE(1970,1,1)+(-5/24)</f>
        <v>42219.979201388887</v>
      </c>
    </row>
    <row r="2542" spans="1:20" ht="48" x14ac:dyDescent="0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>E2542/D2542*100</f>
        <v>0.72</v>
      </c>
      <c r="P2542" s="8">
        <v>69.266666670000006</v>
      </c>
      <c r="Q2542" t="str">
        <f>LEFT(N2542,(SEARCH("/",N2542,1)-1))</f>
        <v>film &amp; video</v>
      </c>
      <c r="R2542" t="str">
        <f>RIGHT(N2542, LEN(N2542) - (SEARCH("/",N2542,1)))</f>
        <v>drama</v>
      </c>
      <c r="S2542" s="12">
        <f>(((J2542/60)/60)/24)+DATE(1970,1,1)+(-5/24)</f>
        <v>42195.435532407406</v>
      </c>
      <c r="T2542" s="12">
        <f>(((I2542/60)/60)/24)+DATE(1970,1,1)+(-5/24)</f>
        <v>42236.629166666658</v>
      </c>
    </row>
    <row r="2543" spans="1:20" ht="48" x14ac:dyDescent="0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>E2543/D2543*100</f>
        <v>102.75000000000001</v>
      </c>
      <c r="P2543" s="8">
        <v>69.266666670000006</v>
      </c>
      <c r="Q2543" t="str">
        <f>LEFT(N2543,(SEARCH("/",N2543,1)-1))</f>
        <v>theater</v>
      </c>
      <c r="R2543" t="str">
        <f>RIGHT(N2543, LEN(N2543) - (SEARCH("/",N2543,1)))</f>
        <v>plays</v>
      </c>
      <c r="S2543" s="12">
        <f>(((J2543/60)/60)/24)+DATE(1970,1,1)+(-5/24)</f>
        <v>42195.541412037033</v>
      </c>
      <c r="T2543" s="12">
        <f>(((I2543/60)/60)/24)+DATE(1970,1,1)+(-5/24)</f>
        <v>42205.916666666664</v>
      </c>
    </row>
    <row r="2544" spans="1:20" ht="48" x14ac:dyDescent="0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>E2544/D2544*100</f>
        <v>106.27272727272728</v>
      </c>
      <c r="P2544" s="8">
        <v>69.266666670000006</v>
      </c>
      <c r="Q2544" t="str">
        <f>LEFT(N2544,(SEARCH("/",N2544,1)-1))</f>
        <v>theater</v>
      </c>
      <c r="R2544" t="str">
        <f>RIGHT(N2544, LEN(N2544) - (SEARCH("/",N2544,1)))</f>
        <v>plays</v>
      </c>
      <c r="S2544" s="12">
        <f>(((J2544/60)/60)/24)+DATE(1970,1,1)+(-5/24)</f>
        <v>42195.820370370369</v>
      </c>
      <c r="T2544" s="12">
        <f>(((I2544/60)/60)/24)+DATE(1970,1,1)+(-5/24)</f>
        <v>42227.791666666664</v>
      </c>
    </row>
    <row r="2545" spans="1:20" ht="48" x14ac:dyDescent="0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>E2545/D2545*100</f>
        <v>0.77999999999999992</v>
      </c>
      <c r="P2545" s="8">
        <v>69.266666670000006</v>
      </c>
      <c r="Q2545" t="str">
        <f>LEFT(N2545,(SEARCH("/",N2545,1)-1))</f>
        <v>theater</v>
      </c>
      <c r="R2545" t="str">
        <f>RIGHT(N2545, LEN(N2545) - (SEARCH("/",N2545,1)))</f>
        <v>plays</v>
      </c>
      <c r="S2545" s="12">
        <f>(((J2545/60)/60)/24)+DATE(1970,1,1)+(-5/24)</f>
        <v>42195.95854166666</v>
      </c>
      <c r="T2545" s="12">
        <f>(((I2545/60)/60)/24)+DATE(1970,1,1)+(-5/24)</f>
        <v>42255.95854166666</v>
      </c>
    </row>
    <row r="2546" spans="1:20" ht="48" x14ac:dyDescent="0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>E2546/D2546*100</f>
        <v>128.0181818181818</v>
      </c>
      <c r="P2546" s="8">
        <v>69.266666670000006</v>
      </c>
      <c r="Q2546" t="str">
        <f>LEFT(N2546,(SEARCH("/",N2546,1)-1))</f>
        <v>film &amp; video</v>
      </c>
      <c r="R2546" t="str">
        <f>RIGHT(N2546, LEN(N2546) - (SEARCH("/",N2546,1)))</f>
        <v>television</v>
      </c>
      <c r="S2546" s="12">
        <f>(((J2546/60)/60)/24)+DATE(1970,1,1)+(-5/24)</f>
        <v>42196.720335648148</v>
      </c>
      <c r="T2546" s="12">
        <f>(((I2546/60)/60)/24)+DATE(1970,1,1)+(-5/24)</f>
        <v>42226.720335648148</v>
      </c>
    </row>
    <row r="2547" spans="1:20" ht="32" x14ac:dyDescent="0.2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>E2547/D2547*100</f>
        <v>120.32608695652173</v>
      </c>
      <c r="P2547" s="8">
        <v>69.266666670000006</v>
      </c>
      <c r="Q2547" t="str">
        <f>LEFT(N2547,(SEARCH("/",N2547,1)-1))</f>
        <v>games</v>
      </c>
      <c r="R2547" t="str">
        <f>RIGHT(N2547, LEN(N2547) - (SEARCH("/",N2547,1)))</f>
        <v>tabletop games</v>
      </c>
      <c r="S2547" s="12">
        <f>(((J2547/60)/60)/24)+DATE(1970,1,1)+(-5/24)</f>
        <v>42197.563657407409</v>
      </c>
      <c r="T2547" s="12">
        <f>(((I2547/60)/60)/24)+DATE(1970,1,1)+(-5/24)</f>
        <v>42227.563657407409</v>
      </c>
    </row>
    <row r="2548" spans="1:20" ht="48" x14ac:dyDescent="0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>E2548/D2548*100</f>
        <v>17.380000000000003</v>
      </c>
      <c r="P2548" s="8">
        <v>69.266666670000006</v>
      </c>
      <c r="Q2548" t="str">
        <f>LEFT(N2548,(SEARCH("/",N2548,1)-1))</f>
        <v>technology</v>
      </c>
      <c r="R2548" t="str">
        <f>RIGHT(N2548, LEN(N2548) - (SEARCH("/",N2548,1)))</f>
        <v>web</v>
      </c>
      <c r="S2548" s="12">
        <f>(((J2548/60)/60)/24)+DATE(1970,1,1)+(-5/24)</f>
        <v>42198.351145833331</v>
      </c>
      <c r="T2548" s="12">
        <f>(((I2548/60)/60)/24)+DATE(1970,1,1)+(-5/24)</f>
        <v>42231.348611111105</v>
      </c>
    </row>
    <row r="2549" spans="1:20" ht="48" x14ac:dyDescent="0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>E2549/D2549*100</f>
        <v>493.21000000000004</v>
      </c>
      <c r="P2549" s="8">
        <v>69.266666670000006</v>
      </c>
      <c r="Q2549" t="str">
        <f>LEFT(N2549,(SEARCH("/",N2549,1)-1))</f>
        <v>technology</v>
      </c>
      <c r="R2549" t="str">
        <f>RIGHT(N2549, LEN(N2549) - (SEARCH("/",N2549,1)))</f>
        <v>hardware</v>
      </c>
      <c r="S2549" s="12">
        <f>(((J2549/60)/60)/24)+DATE(1970,1,1)+(-5/24)</f>
        <v>42198.468321759261</v>
      </c>
      <c r="T2549" s="12">
        <f>(((I2549/60)/60)/24)+DATE(1970,1,1)+(-5/24)</f>
        <v>42223.468321759261</v>
      </c>
    </row>
    <row r="2550" spans="1:20" ht="48" x14ac:dyDescent="0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>E2550/D2550*100</f>
        <v>3.0666666666666664</v>
      </c>
      <c r="P2550" s="8">
        <v>69.266666670000006</v>
      </c>
      <c r="Q2550" t="str">
        <f>LEFT(N2550,(SEARCH("/",N2550,1)-1))</f>
        <v>food</v>
      </c>
      <c r="R2550" t="str">
        <f>RIGHT(N2550, LEN(N2550) - (SEARCH("/",N2550,1)))</f>
        <v>food trucks</v>
      </c>
      <c r="S2550" s="12">
        <f>(((J2550/60)/60)/24)+DATE(1970,1,1)+(-5/24)</f>
        <v>42198.486805555549</v>
      </c>
      <c r="T2550" s="12">
        <f>(((I2550/60)/60)/24)+DATE(1970,1,1)+(-5/24)</f>
        <v>42237.957638888889</v>
      </c>
    </row>
    <row r="2551" spans="1:20" ht="48" x14ac:dyDescent="0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>E2551/D2551*100</f>
        <v>180.85714285714286</v>
      </c>
      <c r="P2551" s="8">
        <v>69.266666670000006</v>
      </c>
      <c r="Q2551" t="str">
        <f>LEFT(N2551,(SEARCH("/",N2551,1)-1))</f>
        <v>music</v>
      </c>
      <c r="R2551" t="str">
        <f>RIGHT(N2551, LEN(N2551) - (SEARCH("/",N2551,1)))</f>
        <v>rock</v>
      </c>
      <c r="S2551" s="12">
        <f>(((J2551/60)/60)/24)+DATE(1970,1,1)+(-5/24)</f>
        <v>42198.541921296295</v>
      </c>
      <c r="T2551" s="12">
        <f>(((I2551/60)/60)/24)+DATE(1970,1,1)+(-5/24)</f>
        <v>42238.541921296295</v>
      </c>
    </row>
    <row r="2552" spans="1:20" ht="48" x14ac:dyDescent="0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>E2552/D2552*100</f>
        <v>1.1222222222222222</v>
      </c>
      <c r="P2552" s="8">
        <v>69.266666670000006</v>
      </c>
      <c r="Q2552" t="str">
        <f>LEFT(N2552,(SEARCH("/",N2552,1)-1))</f>
        <v>publishing</v>
      </c>
      <c r="R2552" t="str">
        <f>RIGHT(N2552, LEN(N2552) - (SEARCH("/",N2552,1)))</f>
        <v>translations</v>
      </c>
      <c r="S2552" s="12">
        <f>(((J2552/60)/60)/24)+DATE(1970,1,1)+(-5/24)</f>
        <v>42198.557511574072</v>
      </c>
      <c r="T2552" s="12">
        <f>(((I2552/60)/60)/24)+DATE(1970,1,1)+(-5/24)</f>
        <v>42258.557511574072</v>
      </c>
    </row>
    <row r="2553" spans="1:20" ht="48" x14ac:dyDescent="0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>E2553/D2553*100</f>
        <v>0</v>
      </c>
      <c r="P2553" s="8">
        <v>69.266666670000006</v>
      </c>
      <c r="Q2553" t="str">
        <f>LEFT(N2553,(SEARCH("/",N2553,1)-1))</f>
        <v>technology</v>
      </c>
      <c r="R2553" t="str">
        <f>RIGHT(N2553, LEN(N2553) - (SEARCH("/",N2553,1)))</f>
        <v>web</v>
      </c>
      <c r="S2553" s="12">
        <f>(((J2553/60)/60)/24)+DATE(1970,1,1)+(-5/24)</f>
        <v>42198.567453703705</v>
      </c>
      <c r="T2553" s="12">
        <f>(((I2553/60)/60)/24)+DATE(1970,1,1)+(-5/24)</f>
        <v>42227.567453703705</v>
      </c>
    </row>
    <row r="2554" spans="1:20" ht="48" x14ac:dyDescent="0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>E2554/D2554*100</f>
        <v>296.87520259319291</v>
      </c>
      <c r="P2554" s="8">
        <v>69.266666670000006</v>
      </c>
      <c r="Q2554" t="str">
        <f>LEFT(N2554,(SEARCH("/",N2554,1)-1))</f>
        <v>technology</v>
      </c>
      <c r="R2554" t="str">
        <f>RIGHT(N2554, LEN(N2554) - (SEARCH("/",N2554,1)))</f>
        <v>hardware</v>
      </c>
      <c r="S2554" s="12">
        <f>(((J2554/60)/60)/24)+DATE(1970,1,1)+(-5/24)</f>
        <v>42199.118738425925</v>
      </c>
      <c r="T2554" s="12">
        <f>(((I2554/60)/60)/24)+DATE(1970,1,1)+(-5/24)</f>
        <v>42231.118738425925</v>
      </c>
    </row>
    <row r="2555" spans="1:20" ht="48" x14ac:dyDescent="0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>E2555/D2555*100</f>
        <v>102.24343076923077</v>
      </c>
      <c r="P2555" s="8">
        <v>69.266666670000006</v>
      </c>
      <c r="Q2555" t="str">
        <f>LEFT(N2555,(SEARCH("/",N2555,1)-1))</f>
        <v>technology</v>
      </c>
      <c r="R2555" t="str">
        <f>RIGHT(N2555, LEN(N2555) - (SEARCH("/",N2555,1)))</f>
        <v>hardware</v>
      </c>
      <c r="S2555" s="12">
        <f>(((J2555/60)/60)/24)+DATE(1970,1,1)+(-5/24)</f>
        <v>42199.157511574071</v>
      </c>
      <c r="T2555" s="12">
        <f>(((I2555/60)/60)/24)+DATE(1970,1,1)+(-5/24)</f>
        <v>42229.157511574071</v>
      </c>
    </row>
    <row r="2556" spans="1:20" ht="48" x14ac:dyDescent="0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>E2556/D2556*100</f>
        <v>119.16249999999999</v>
      </c>
      <c r="P2556" s="8">
        <v>69.266666670000006</v>
      </c>
      <c r="Q2556" t="str">
        <f>LEFT(N2556,(SEARCH("/",N2556,1)-1))</f>
        <v>technology</v>
      </c>
      <c r="R2556" t="str">
        <f>RIGHT(N2556, LEN(N2556) - (SEARCH("/",N2556,1)))</f>
        <v>wearables</v>
      </c>
      <c r="S2556" s="12">
        <f>(((J2556/60)/60)/24)+DATE(1970,1,1)+(-5/24)</f>
        <v>42199.361666666664</v>
      </c>
      <c r="T2556" s="12">
        <f>(((I2556/60)/60)/24)+DATE(1970,1,1)+(-5/24)</f>
        <v>42229.361666666664</v>
      </c>
    </row>
    <row r="2557" spans="1:20" ht="48" x14ac:dyDescent="0.2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>E2557/D2557*100</f>
        <v>141.446</v>
      </c>
      <c r="P2557" s="8">
        <v>69.266666670000006</v>
      </c>
      <c r="Q2557" t="str">
        <f>LEFT(N2557,(SEARCH("/",N2557,1)-1))</f>
        <v>technology</v>
      </c>
      <c r="R2557" t="str">
        <f>RIGHT(N2557, LEN(N2557) - (SEARCH("/",N2557,1)))</f>
        <v>wearables</v>
      </c>
      <c r="S2557" s="12">
        <f>(((J2557/60)/60)/24)+DATE(1970,1,1)+(-5/24)</f>
        <v>42199.410185185181</v>
      </c>
      <c r="T2557" s="12">
        <f>(((I2557/60)/60)/24)+DATE(1970,1,1)+(-5/24)</f>
        <v>42236.410185185181</v>
      </c>
    </row>
    <row r="2558" spans="1:20" ht="48" x14ac:dyDescent="0.2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>E2558/D2558*100</f>
        <v>9.4166666666666661</v>
      </c>
      <c r="P2558" s="8">
        <v>69.266666670000006</v>
      </c>
      <c r="Q2558" t="str">
        <f>LEFT(N2558,(SEARCH("/",N2558,1)-1))</f>
        <v>theater</v>
      </c>
      <c r="R2558" t="str">
        <f>RIGHT(N2558, LEN(N2558) - (SEARCH("/",N2558,1)))</f>
        <v>plays</v>
      </c>
      <c r="S2558" s="12">
        <f>(((J2558/60)/60)/24)+DATE(1970,1,1)+(-5/24)</f>
        <v>42199.440578703703</v>
      </c>
      <c r="T2558" s="12">
        <f>(((I2558/60)/60)/24)+DATE(1970,1,1)+(-5/24)</f>
        <v>42216.833333333336</v>
      </c>
    </row>
    <row r="2559" spans="1:20" ht="48" x14ac:dyDescent="0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>E2559/D2559*100</f>
        <v>1460.4850000000001</v>
      </c>
      <c r="P2559" s="8">
        <v>69.266666670000006</v>
      </c>
      <c r="Q2559" t="str">
        <f>LEFT(N2559,(SEARCH("/",N2559,1)-1))</f>
        <v>technology</v>
      </c>
      <c r="R2559" t="str">
        <f>RIGHT(N2559, LEN(N2559) - (SEARCH("/",N2559,1)))</f>
        <v>wearables</v>
      </c>
      <c r="S2559" s="12">
        <f>(((J2559/60)/60)/24)+DATE(1970,1,1)+(-5/24)</f>
        <v>42199.442986111106</v>
      </c>
      <c r="T2559" s="12">
        <f>(((I2559/60)/60)/24)+DATE(1970,1,1)+(-5/24)</f>
        <v>42235.442986111106</v>
      </c>
    </row>
    <row r="2560" spans="1:20" ht="32" x14ac:dyDescent="0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>E2560/D2560*100</f>
        <v>0</v>
      </c>
      <c r="P2560" s="8">
        <v>69.266666670000006</v>
      </c>
      <c r="Q2560" t="str">
        <f>LEFT(N2560,(SEARCH("/",N2560,1)-1))</f>
        <v>publishing</v>
      </c>
      <c r="R2560" t="str">
        <f>RIGHT(N2560, LEN(N2560) - (SEARCH("/",N2560,1)))</f>
        <v>translations</v>
      </c>
      <c r="S2560" s="12">
        <f>(((J2560/60)/60)/24)+DATE(1970,1,1)+(-5/24)</f>
        <v>42199.665069444447</v>
      </c>
      <c r="T2560" s="12">
        <f>(((I2560/60)/60)/24)+DATE(1970,1,1)+(-5/24)</f>
        <v>42259.665069444447</v>
      </c>
    </row>
    <row r="2561" spans="1:20" ht="48" x14ac:dyDescent="0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>E2561/D2561*100</f>
        <v>1.44</v>
      </c>
      <c r="P2561" s="8">
        <v>69.266666670000006</v>
      </c>
      <c r="Q2561" t="str">
        <f>LEFT(N2561,(SEARCH("/",N2561,1)-1))</f>
        <v>technology</v>
      </c>
      <c r="R2561" t="str">
        <f>RIGHT(N2561, LEN(N2561) - (SEARCH("/",N2561,1)))</f>
        <v>space exploration</v>
      </c>
      <c r="S2561" s="12">
        <f>(((J2561/60)/60)/24)+DATE(1970,1,1)+(-5/24)</f>
        <v>42200.053460648145</v>
      </c>
      <c r="T2561" s="12">
        <f>(((I2561/60)/60)/24)+DATE(1970,1,1)+(-5/24)</f>
        <v>42230.053460648145</v>
      </c>
    </row>
    <row r="2562" spans="1:20" ht="48" x14ac:dyDescent="0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>E2562/D2562*100</f>
        <v>7.5111111111111111</v>
      </c>
      <c r="P2562" s="8">
        <v>69.266666670000006</v>
      </c>
      <c r="Q2562" t="str">
        <f>LEFT(N2562,(SEARCH("/",N2562,1)-1))</f>
        <v>film &amp; video</v>
      </c>
      <c r="R2562" t="str">
        <f>RIGHT(N2562, LEN(N2562) - (SEARCH("/",N2562,1)))</f>
        <v>science fiction</v>
      </c>
      <c r="S2562" s="12">
        <f>(((J2562/60)/60)/24)+DATE(1970,1,1)+(-5/24)</f>
        <v>42200.333935185183</v>
      </c>
      <c r="T2562" s="12">
        <f>(((I2562/60)/60)/24)+DATE(1970,1,1)+(-5/24)</f>
        <v>42227.333935185183</v>
      </c>
    </row>
    <row r="2563" spans="1:20" ht="48" x14ac:dyDescent="0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>E2563/D2563*100</f>
        <v>136.13999999999999</v>
      </c>
      <c r="P2563" s="8">
        <v>69.266666670000006</v>
      </c>
      <c r="Q2563" t="str">
        <f>LEFT(N2563,(SEARCH("/",N2563,1)-1))</f>
        <v>publishing</v>
      </c>
      <c r="R2563" t="str">
        <f>RIGHT(N2563, LEN(N2563) - (SEARCH("/",N2563,1)))</f>
        <v>nonfiction</v>
      </c>
      <c r="S2563" s="12">
        <f>(((J2563/60)/60)/24)+DATE(1970,1,1)+(-5/24)</f>
        <v>42200.369976851849</v>
      </c>
      <c r="T2563" s="12">
        <f>(((I2563/60)/60)/24)+DATE(1970,1,1)+(-5/24)</f>
        <v>42251.957638888889</v>
      </c>
    </row>
    <row r="2564" spans="1:20" ht="48" x14ac:dyDescent="0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>E2564/D2564*100</f>
        <v>103</v>
      </c>
      <c r="P2564" s="8">
        <v>69.266666670000006</v>
      </c>
      <c r="Q2564" t="str">
        <f>LEFT(N2564,(SEARCH("/",N2564,1)-1))</f>
        <v>theater</v>
      </c>
      <c r="R2564" t="str">
        <f>RIGHT(N2564, LEN(N2564) - (SEARCH("/",N2564,1)))</f>
        <v>plays</v>
      </c>
      <c r="S2564" s="12">
        <f>(((J2564/60)/60)/24)+DATE(1970,1,1)+(-5/24)</f>
        <v>42200.417499999996</v>
      </c>
      <c r="T2564" s="12">
        <f>(((I2564/60)/60)/24)+DATE(1970,1,1)+(-5/24)</f>
        <v>42225.458333333336</v>
      </c>
    </row>
    <row r="2565" spans="1:20" ht="32" x14ac:dyDescent="0.2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>E2565/D2565*100</f>
        <v>104.45405405405405</v>
      </c>
      <c r="P2565" s="8">
        <v>69.266666670000006</v>
      </c>
      <c r="Q2565" t="str">
        <f>LEFT(N2565,(SEARCH("/",N2565,1)-1))</f>
        <v>games</v>
      </c>
      <c r="R2565" t="str">
        <f>RIGHT(N2565, LEN(N2565) - (SEARCH("/",N2565,1)))</f>
        <v>tabletop games</v>
      </c>
      <c r="S2565" s="12">
        <f>(((J2565/60)/60)/24)+DATE(1970,1,1)+(-5/24)</f>
        <v>42200.457928240743</v>
      </c>
      <c r="T2565" s="12">
        <f>(((I2565/60)/60)/24)+DATE(1970,1,1)+(-5/24)</f>
        <v>42214.457928240743</v>
      </c>
    </row>
    <row r="2566" spans="1:20" ht="48" x14ac:dyDescent="0.2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>E2566/D2566*100</f>
        <v>213.98947368421051</v>
      </c>
      <c r="P2566" s="8">
        <v>69.266666670000006</v>
      </c>
      <c r="Q2566" t="str">
        <f>LEFT(N2566,(SEARCH("/",N2566,1)-1))</f>
        <v>film &amp; video</v>
      </c>
      <c r="R2566" t="str">
        <f>RIGHT(N2566, LEN(N2566) - (SEARCH("/",N2566,1)))</f>
        <v>documentary</v>
      </c>
      <c r="S2566" s="12">
        <f>(((J2566/60)/60)/24)+DATE(1970,1,1)+(-5/24)</f>
        <v>42200.468263888884</v>
      </c>
      <c r="T2566" s="12">
        <f>(((I2566/60)/60)/24)+DATE(1970,1,1)+(-5/24)</f>
        <v>42231.041666666664</v>
      </c>
    </row>
    <row r="2567" spans="1:20" ht="48" x14ac:dyDescent="0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>E2567/D2567*100</f>
        <v>100.2</v>
      </c>
      <c r="P2567" s="8">
        <v>69.266666670000006</v>
      </c>
      <c r="Q2567" t="str">
        <f>LEFT(N2567,(SEARCH("/",N2567,1)-1))</f>
        <v>film &amp; video</v>
      </c>
      <c r="R2567" t="str">
        <f>RIGHT(N2567, LEN(N2567) - (SEARCH("/",N2567,1)))</f>
        <v>television</v>
      </c>
      <c r="S2567" s="12">
        <f>(((J2567/60)/60)/24)+DATE(1970,1,1)+(-5/24)</f>
        <v>42200.549907407411</v>
      </c>
      <c r="T2567" s="12">
        <f>(((I2567/60)/60)/24)+DATE(1970,1,1)+(-5/24)</f>
        <v>42260.549907407411</v>
      </c>
    </row>
    <row r="2568" spans="1:20" ht="48" x14ac:dyDescent="0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>E2568/D2568*100</f>
        <v>1.6666666666666667</v>
      </c>
      <c r="P2568" s="8">
        <v>69.266666670000006</v>
      </c>
      <c r="Q2568" t="str">
        <f>LEFT(N2568,(SEARCH("/",N2568,1)-1))</f>
        <v>theater</v>
      </c>
      <c r="R2568" t="str">
        <f>RIGHT(N2568, LEN(N2568) - (SEARCH("/",N2568,1)))</f>
        <v>musical</v>
      </c>
      <c r="S2568" s="12">
        <f>(((J2568/60)/60)/24)+DATE(1970,1,1)+(-5/24)</f>
        <v>42201.227893518517</v>
      </c>
      <c r="T2568" s="12">
        <f>(((I2568/60)/60)/24)+DATE(1970,1,1)+(-5/24)</f>
        <v>42244.729166666664</v>
      </c>
    </row>
    <row r="2569" spans="1:20" ht="48" x14ac:dyDescent="0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>E2569/D2569*100</f>
        <v>101.4</v>
      </c>
      <c r="P2569" s="8">
        <v>69.266666670000006</v>
      </c>
      <c r="Q2569" t="str">
        <f>LEFT(N2569,(SEARCH("/",N2569,1)-1))</f>
        <v>theater</v>
      </c>
      <c r="R2569" t="str">
        <f>RIGHT(N2569, LEN(N2569) - (SEARCH("/",N2569,1)))</f>
        <v>plays</v>
      </c>
      <c r="S2569" s="12">
        <f>(((J2569/60)/60)/24)+DATE(1970,1,1)+(-5/24)</f>
        <v>42201.466678240737</v>
      </c>
      <c r="T2569" s="12">
        <f>(((I2569/60)/60)/24)+DATE(1970,1,1)+(-5/24)</f>
        <v>42216.458333333336</v>
      </c>
    </row>
    <row r="2570" spans="1:20" ht="48" x14ac:dyDescent="0.2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>E2570/D2570*100</f>
        <v>1174.49</v>
      </c>
      <c r="P2570" s="8">
        <v>69.266666670000006</v>
      </c>
      <c r="Q2570" t="str">
        <f>LEFT(N2570,(SEARCH("/",N2570,1)-1))</f>
        <v>games</v>
      </c>
      <c r="R2570" t="str">
        <f>RIGHT(N2570, LEN(N2570) - (SEARCH("/",N2570,1)))</f>
        <v>tabletop games</v>
      </c>
      <c r="S2570" s="12">
        <f>(((J2570/60)/60)/24)+DATE(1970,1,1)+(-5/24)</f>
        <v>42202.069861111107</v>
      </c>
      <c r="T2570" s="12">
        <f>(((I2570/60)/60)/24)+DATE(1970,1,1)+(-5/24)</f>
        <v>42232.069861111107</v>
      </c>
    </row>
    <row r="2571" spans="1:20" ht="48" x14ac:dyDescent="0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>E2571/D2571*100</f>
        <v>0.04</v>
      </c>
      <c r="P2571" s="8">
        <v>69.266666670000006</v>
      </c>
      <c r="Q2571" t="str">
        <f>LEFT(N2571,(SEARCH("/",N2571,1)-1))</f>
        <v>film &amp; video</v>
      </c>
      <c r="R2571" t="str">
        <f>RIGHT(N2571, LEN(N2571) - (SEARCH("/",N2571,1)))</f>
        <v>drama</v>
      </c>
      <c r="S2571" s="12">
        <f>(((J2571/60)/60)/24)+DATE(1970,1,1)+(-5/24)</f>
        <v>42202.385960648149</v>
      </c>
      <c r="T2571" s="12">
        <f>(((I2571/60)/60)/24)+DATE(1970,1,1)+(-5/24)</f>
        <v>42232.379641203697</v>
      </c>
    </row>
    <row r="2572" spans="1:20" ht="48" x14ac:dyDescent="0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>E2572/D2572*100</f>
        <v>162.30000000000001</v>
      </c>
      <c r="P2572" s="8">
        <v>69.266666670000006</v>
      </c>
      <c r="Q2572" t="str">
        <f>LEFT(N2572,(SEARCH("/",N2572,1)-1))</f>
        <v>theater</v>
      </c>
      <c r="R2572" t="str">
        <f>RIGHT(N2572, LEN(N2572) - (SEARCH("/",N2572,1)))</f>
        <v>plays</v>
      </c>
      <c r="S2572" s="12">
        <f>(((J2572/60)/60)/24)+DATE(1970,1,1)+(-5/24)</f>
        <v>42203.22379629629</v>
      </c>
      <c r="T2572" s="12">
        <f>(((I2572/60)/60)/24)+DATE(1970,1,1)+(-5/24)</f>
        <v>42233.22379629629</v>
      </c>
    </row>
    <row r="2573" spans="1:20" ht="48" x14ac:dyDescent="0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>E2573/D2573*100</f>
        <v>10</v>
      </c>
      <c r="P2573" s="8">
        <v>69.266666670000006</v>
      </c>
      <c r="Q2573" t="str">
        <f>LEFT(N2573,(SEARCH("/",N2573,1)-1))</f>
        <v>theater</v>
      </c>
      <c r="R2573" t="str">
        <f>RIGHT(N2573, LEN(N2573) - (SEARCH("/",N2573,1)))</f>
        <v>plays</v>
      </c>
      <c r="S2573" s="12">
        <f>(((J2573/60)/60)/24)+DATE(1970,1,1)+(-5/24)</f>
        <v>42203.46943287037</v>
      </c>
      <c r="T2573" s="12">
        <f>(((I2573/60)/60)/24)+DATE(1970,1,1)+(-5/24)</f>
        <v>42233.46943287037</v>
      </c>
    </row>
    <row r="2574" spans="1:20" ht="112" x14ac:dyDescent="0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>E2574/D2574*100</f>
        <v>102.4</v>
      </c>
      <c r="P2574" s="8">
        <v>69.266666670000006</v>
      </c>
      <c r="Q2574" t="str">
        <f>LEFT(N2574,(SEARCH("/",N2574,1)-1))</f>
        <v>theater</v>
      </c>
      <c r="R2574" t="str">
        <f>RIGHT(N2574, LEN(N2574) - (SEARCH("/",N2574,1)))</f>
        <v>plays</v>
      </c>
      <c r="S2574" s="12">
        <f>(((J2574/60)/60)/24)+DATE(1970,1,1)+(-5/24)</f>
        <v>42203.471967592595</v>
      </c>
      <c r="T2574" s="12">
        <f>(((I2574/60)/60)/24)+DATE(1970,1,1)+(-5/24)</f>
        <v>42221.566666666658</v>
      </c>
    </row>
    <row r="2575" spans="1:20" ht="32" x14ac:dyDescent="0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>E2575/D2575*100</f>
        <v>1.8399999999999999</v>
      </c>
      <c r="P2575" s="8">
        <v>69.266666670000006</v>
      </c>
      <c r="Q2575" t="str">
        <f>LEFT(N2575,(SEARCH("/",N2575,1)-1))</f>
        <v>food</v>
      </c>
      <c r="R2575" t="str">
        <f>RIGHT(N2575, LEN(N2575) - (SEARCH("/",N2575,1)))</f>
        <v>food trucks</v>
      </c>
      <c r="S2575" s="12">
        <f>(((J2575/60)/60)/24)+DATE(1970,1,1)+(-5/24)</f>
        <v>42204.667534722219</v>
      </c>
      <c r="T2575" s="12">
        <f>(((I2575/60)/60)/24)+DATE(1970,1,1)+(-5/24)</f>
        <v>42234.667534722219</v>
      </c>
    </row>
    <row r="2576" spans="1:20" ht="32" x14ac:dyDescent="0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>E2576/D2576*100</f>
        <v>9.31</v>
      </c>
      <c r="P2576" s="8">
        <v>69.266666670000006</v>
      </c>
      <c r="Q2576" t="str">
        <f>LEFT(N2576,(SEARCH("/",N2576,1)-1))</f>
        <v>theater</v>
      </c>
      <c r="R2576" t="str">
        <f>RIGHT(N2576, LEN(N2576) - (SEARCH("/",N2576,1)))</f>
        <v>plays</v>
      </c>
      <c r="S2576" s="12">
        <f>(((J2576/60)/60)/24)+DATE(1970,1,1)+(-5/24)</f>
        <v>42204.962685185186</v>
      </c>
      <c r="T2576" s="12">
        <f>(((I2576/60)/60)/24)+DATE(1970,1,1)+(-5/24)</f>
        <v>42234.962685185186</v>
      </c>
    </row>
    <row r="2577" spans="1:20" ht="48" x14ac:dyDescent="0.2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>E2577/D2577*100</f>
        <v>101</v>
      </c>
      <c r="P2577" s="8">
        <v>69.266666670000006</v>
      </c>
      <c r="Q2577" t="str">
        <f>LEFT(N2577,(SEARCH("/",N2577,1)-1))</f>
        <v>theater</v>
      </c>
      <c r="R2577" t="str">
        <f>RIGHT(N2577, LEN(N2577) - (SEARCH("/",N2577,1)))</f>
        <v>plays</v>
      </c>
      <c r="S2577" s="12">
        <f>(((J2577/60)/60)/24)+DATE(1970,1,1)+(-5/24)</f>
        <v>42205.502546296295</v>
      </c>
      <c r="T2577" s="12">
        <f>(((I2577/60)/60)/24)+DATE(1970,1,1)+(-5/24)</f>
        <v>42235.502546296295</v>
      </c>
    </row>
    <row r="2578" spans="1:20" ht="48" x14ac:dyDescent="0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>E2578/D2578*100</f>
        <v>101.49999999999999</v>
      </c>
      <c r="P2578" s="8">
        <v>69.266666670000006</v>
      </c>
      <c r="Q2578" t="str">
        <f>LEFT(N2578,(SEARCH("/",N2578,1)-1))</f>
        <v>music</v>
      </c>
      <c r="R2578" t="str">
        <f>RIGHT(N2578, LEN(N2578) - (SEARCH("/",N2578,1)))</f>
        <v>electronic music</v>
      </c>
      <c r="S2578" s="12">
        <f>(((J2578/60)/60)/24)+DATE(1970,1,1)+(-5/24)</f>
        <v>42205.510555555556</v>
      </c>
      <c r="T2578" s="12">
        <f>(((I2578/60)/60)/24)+DATE(1970,1,1)+(-5/24)</f>
        <v>42235.510555555556</v>
      </c>
    </row>
    <row r="2579" spans="1:20" ht="16" x14ac:dyDescent="0.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>E2579/D2579*100</f>
        <v>0.41666666666666669</v>
      </c>
      <c r="P2579" s="8">
        <v>69.266666670000006</v>
      </c>
      <c r="Q2579" t="str">
        <f>LEFT(N2579,(SEARCH("/",N2579,1)-1))</f>
        <v>photography</v>
      </c>
      <c r="R2579" t="str">
        <f>RIGHT(N2579, LEN(N2579) - (SEARCH("/",N2579,1)))</f>
        <v>people</v>
      </c>
      <c r="S2579" s="12">
        <f>(((J2579/60)/60)/24)+DATE(1970,1,1)+(-5/24)</f>
        <v>42206.554884259262</v>
      </c>
      <c r="T2579" s="12">
        <f>(((I2579/60)/60)/24)+DATE(1970,1,1)+(-5/24)</f>
        <v>42236.554884259262</v>
      </c>
    </row>
    <row r="2580" spans="1:20" ht="32" x14ac:dyDescent="0.2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>E2580/D2580*100</f>
        <v>109.51612903225806</v>
      </c>
      <c r="P2580" s="8">
        <v>69.266666670000006</v>
      </c>
      <c r="Q2580" t="str">
        <f>LEFT(N2580,(SEARCH("/",N2580,1)-1))</f>
        <v>theater</v>
      </c>
      <c r="R2580" t="str">
        <f>RIGHT(N2580, LEN(N2580) - (SEARCH("/",N2580,1)))</f>
        <v>plays</v>
      </c>
      <c r="S2580" s="12">
        <f>(((J2580/60)/60)/24)+DATE(1970,1,1)+(-5/24)</f>
        <v>42206.62703703704</v>
      </c>
      <c r="T2580" s="12">
        <f>(((I2580/60)/60)/24)+DATE(1970,1,1)+(-5/24)</f>
        <v>42236.62703703704</v>
      </c>
    </row>
    <row r="2581" spans="1:20" ht="32" x14ac:dyDescent="0.2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>E2581/D2581*100</f>
        <v>100.001</v>
      </c>
      <c r="P2581" s="8">
        <v>69.266666670000006</v>
      </c>
      <c r="Q2581" t="str">
        <f>LEFT(N2581,(SEARCH("/",N2581,1)-1))</f>
        <v>theater</v>
      </c>
      <c r="R2581" t="str">
        <f>RIGHT(N2581, LEN(N2581) - (SEARCH("/",N2581,1)))</f>
        <v>plays</v>
      </c>
      <c r="S2581" s="12">
        <f>(((J2581/60)/60)/24)+DATE(1970,1,1)+(-5/24)</f>
        <v>42207.051585648143</v>
      </c>
      <c r="T2581" s="12">
        <f>(((I2581/60)/60)/24)+DATE(1970,1,1)+(-5/24)</f>
        <v>42236.749999999993</v>
      </c>
    </row>
    <row r="2582" spans="1:20" ht="48" x14ac:dyDescent="0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>E2582/D2582*100</f>
        <v>103</v>
      </c>
      <c r="P2582" s="8">
        <v>69.266666670000006</v>
      </c>
      <c r="Q2582" t="str">
        <f>LEFT(N2582,(SEARCH("/",N2582,1)-1))</f>
        <v>film &amp; video</v>
      </c>
      <c r="R2582" t="str">
        <f>RIGHT(N2582, LEN(N2582) - (SEARCH("/",N2582,1)))</f>
        <v>documentary</v>
      </c>
      <c r="S2582" s="12">
        <f>(((J2582/60)/60)/24)+DATE(1970,1,1)+(-5/24)</f>
        <v>42207.378657407404</v>
      </c>
      <c r="T2582" s="12">
        <f>(((I2582/60)/60)/24)+DATE(1970,1,1)+(-5/24)</f>
        <v>42237.378657407404</v>
      </c>
    </row>
    <row r="2583" spans="1:20" ht="48" x14ac:dyDescent="0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>E2583/D2583*100</f>
        <v>106.80000000000001</v>
      </c>
      <c r="P2583" s="8">
        <v>69.266666670000006</v>
      </c>
      <c r="Q2583" t="str">
        <f>LEFT(N2583,(SEARCH("/",N2583,1)-1))</f>
        <v>technology</v>
      </c>
      <c r="R2583" t="str">
        <f>RIGHT(N2583, LEN(N2583) - (SEARCH("/",N2583,1)))</f>
        <v>makerspaces</v>
      </c>
      <c r="S2583" s="12">
        <f>(((J2583/60)/60)/24)+DATE(1970,1,1)+(-5/24)</f>
        <v>42207.538344907407</v>
      </c>
      <c r="T2583" s="12">
        <f>(((I2583/60)/60)/24)+DATE(1970,1,1)+(-5/24)</f>
        <v>42237.538344907407</v>
      </c>
    </row>
    <row r="2584" spans="1:20" ht="32" x14ac:dyDescent="0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>E2584/D2584*100</f>
        <v>2.5000000000000001E-2</v>
      </c>
      <c r="P2584" s="8">
        <v>69.266666670000006</v>
      </c>
      <c r="Q2584" t="str">
        <f>LEFT(N2584,(SEARCH("/",N2584,1)-1))</f>
        <v>theater</v>
      </c>
      <c r="R2584" t="str">
        <f>RIGHT(N2584, LEN(N2584) - (SEARCH("/",N2584,1)))</f>
        <v>spaces</v>
      </c>
      <c r="S2584" s="12">
        <f>(((J2584/60)/60)/24)+DATE(1970,1,1)+(-5/24)</f>
        <v>42207.587453703702</v>
      </c>
      <c r="T2584" s="12">
        <f>(((I2584/60)/60)/24)+DATE(1970,1,1)+(-5/24)</f>
        <v>42267.587453703702</v>
      </c>
    </row>
    <row r="2585" spans="1:20" ht="48" x14ac:dyDescent="0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>E2585/D2585*100</f>
        <v>0.79909090909090907</v>
      </c>
      <c r="P2585" s="8">
        <v>69.266666670000006</v>
      </c>
      <c r="Q2585" t="str">
        <f>LEFT(N2585,(SEARCH("/",N2585,1)-1))</f>
        <v>technology</v>
      </c>
      <c r="R2585" t="str">
        <f>RIGHT(N2585, LEN(N2585) - (SEARCH("/",N2585,1)))</f>
        <v>wearables</v>
      </c>
      <c r="S2585" s="12">
        <f>(((J2585/60)/60)/24)+DATE(1970,1,1)+(-5/24)</f>
        <v>42208.420358796291</v>
      </c>
      <c r="T2585" s="12">
        <f>(((I2585/60)/60)/24)+DATE(1970,1,1)+(-5/24)</f>
        <v>42248.420358796291</v>
      </c>
    </row>
    <row r="2586" spans="1:20" ht="48" x14ac:dyDescent="0.2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>E2586/D2586*100</f>
        <v>100.4</v>
      </c>
      <c r="P2586" s="8">
        <v>69.266666670000006</v>
      </c>
      <c r="Q2586" t="str">
        <f>LEFT(N2586,(SEARCH("/",N2586,1)-1))</f>
        <v>music</v>
      </c>
      <c r="R2586" t="str">
        <f>RIGHT(N2586, LEN(N2586) - (SEARCH("/",N2586,1)))</f>
        <v>classical music</v>
      </c>
      <c r="S2586" s="12">
        <f>(((J2586/60)/60)/24)+DATE(1970,1,1)+(-5/24)</f>
        <v>42208.471689814811</v>
      </c>
      <c r="T2586" s="12">
        <f>(((I2586/60)/60)/24)+DATE(1970,1,1)+(-5/24)</f>
        <v>42230.957638888889</v>
      </c>
    </row>
    <row r="2587" spans="1:20" ht="48" x14ac:dyDescent="0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>E2587/D2587*100</f>
        <v>100.24444444444444</v>
      </c>
      <c r="P2587" s="8">
        <v>69.266666670000006</v>
      </c>
      <c r="Q2587" t="str">
        <f>LEFT(N2587,(SEARCH("/",N2587,1)-1))</f>
        <v>theater</v>
      </c>
      <c r="R2587" t="str">
        <f>RIGHT(N2587, LEN(N2587) - (SEARCH("/",N2587,1)))</f>
        <v>plays</v>
      </c>
      <c r="S2587" s="12">
        <f>(((J2587/60)/60)/24)+DATE(1970,1,1)+(-5/24)</f>
        <v>42208.638136574074</v>
      </c>
      <c r="T2587" s="12">
        <f>(((I2587/60)/60)/24)+DATE(1970,1,1)+(-5/24)</f>
        <v>42238.638136574074</v>
      </c>
    </row>
    <row r="2588" spans="1:20" ht="32" x14ac:dyDescent="0.2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>E2588/D2588*100</f>
        <v>155</v>
      </c>
      <c r="P2588" s="8">
        <v>69.266666670000006</v>
      </c>
      <c r="Q2588" t="str">
        <f>LEFT(N2588,(SEARCH("/",N2588,1)-1))</f>
        <v>photography</v>
      </c>
      <c r="R2588" t="str">
        <f>RIGHT(N2588, LEN(N2588) - (SEARCH("/",N2588,1)))</f>
        <v>photobooks</v>
      </c>
      <c r="S2588" s="12">
        <f>(((J2588/60)/60)/24)+DATE(1970,1,1)+(-5/24)</f>
        <v>42209.359490740739</v>
      </c>
      <c r="T2588" s="12">
        <f>(((I2588/60)/60)/24)+DATE(1970,1,1)+(-5/24)</f>
        <v>42259.359490740739</v>
      </c>
    </row>
    <row r="2589" spans="1:20" ht="16" x14ac:dyDescent="0.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>E2589/D2589*100</f>
        <v>100.56666666666668</v>
      </c>
      <c r="P2589" s="8">
        <v>69.266666670000006</v>
      </c>
      <c r="Q2589" t="str">
        <f>LEFT(N2589,(SEARCH("/",N2589,1)-1))</f>
        <v>technology</v>
      </c>
      <c r="R2589" t="str">
        <f>RIGHT(N2589, LEN(N2589) - (SEARCH("/",N2589,1)))</f>
        <v>wearables</v>
      </c>
      <c r="S2589" s="12">
        <f>(((J2589/60)/60)/24)+DATE(1970,1,1)+(-5/24)</f>
        <v>42209.385358796295</v>
      </c>
      <c r="T2589" s="12">
        <f>(((I2589/60)/60)/24)+DATE(1970,1,1)+(-5/24)</f>
        <v>42239.385358796295</v>
      </c>
    </row>
    <row r="2590" spans="1:20" ht="48" x14ac:dyDescent="0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>E2590/D2590*100</f>
        <v>3.2</v>
      </c>
      <c r="P2590" s="8">
        <v>69.266666670000006</v>
      </c>
      <c r="Q2590" t="str">
        <f>LEFT(N2590,(SEARCH("/",N2590,1)-1))</f>
        <v>theater</v>
      </c>
      <c r="R2590" t="str">
        <f>RIGHT(N2590, LEN(N2590) - (SEARCH("/",N2590,1)))</f>
        <v>plays</v>
      </c>
      <c r="S2590" s="12">
        <f>(((J2590/60)/60)/24)+DATE(1970,1,1)+(-5/24)</f>
        <v>42209.464548611104</v>
      </c>
      <c r="T2590" s="12">
        <f>(((I2590/60)/60)/24)+DATE(1970,1,1)+(-5/24)</f>
        <v>42223.416666666664</v>
      </c>
    </row>
    <row r="2591" spans="1:20" ht="32" x14ac:dyDescent="0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>E2591/D2591*100</f>
        <v>1.6666666666666666E-2</v>
      </c>
      <c r="P2591" s="8">
        <v>69.266666670000006</v>
      </c>
      <c r="Q2591" t="str">
        <f>LEFT(N2591,(SEARCH("/",N2591,1)-1))</f>
        <v>theater</v>
      </c>
      <c r="R2591" t="str">
        <f>RIGHT(N2591, LEN(N2591) - (SEARCH("/",N2591,1)))</f>
        <v>plays</v>
      </c>
      <c r="S2591" s="12">
        <f>(((J2591/60)/60)/24)+DATE(1970,1,1)+(-5/24)</f>
        <v>42210.231435185182</v>
      </c>
      <c r="T2591" s="12">
        <f>(((I2591/60)/60)/24)+DATE(1970,1,1)+(-5/24)</f>
        <v>42240.231435185182</v>
      </c>
    </row>
    <row r="2592" spans="1:20" ht="48" x14ac:dyDescent="0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>E2592/D2592*100</f>
        <v>103.76666666666668</v>
      </c>
      <c r="P2592" s="8">
        <v>69.266666670000006</v>
      </c>
      <c r="Q2592" t="str">
        <f>LEFT(N2592,(SEARCH("/",N2592,1)-1))</f>
        <v>photography</v>
      </c>
      <c r="R2592" t="str">
        <f>RIGHT(N2592, LEN(N2592) - (SEARCH("/",N2592,1)))</f>
        <v>photobooks</v>
      </c>
      <c r="S2592" s="12">
        <f>(((J2592/60)/60)/24)+DATE(1970,1,1)+(-5/24)</f>
        <v>42211.420277777775</v>
      </c>
      <c r="T2592" s="12">
        <f>(((I2592/60)/60)/24)+DATE(1970,1,1)+(-5/24)</f>
        <v>42241.420277777775</v>
      </c>
    </row>
    <row r="2593" spans="1:20" ht="48" x14ac:dyDescent="0.2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>E2593/D2593*100</f>
        <v>0.60399999999999998</v>
      </c>
      <c r="P2593" s="8">
        <v>69.266666670000006</v>
      </c>
      <c r="Q2593" t="str">
        <f>LEFT(N2593,(SEARCH("/",N2593,1)-1))</f>
        <v>food</v>
      </c>
      <c r="R2593" t="str">
        <f>RIGHT(N2593, LEN(N2593) - (SEARCH("/",N2593,1)))</f>
        <v>food trucks</v>
      </c>
      <c r="S2593" s="12">
        <f>(((J2593/60)/60)/24)+DATE(1970,1,1)+(-5/24)</f>
        <v>42211.524097222216</v>
      </c>
      <c r="T2593" s="12">
        <f>(((I2593/60)/60)/24)+DATE(1970,1,1)+(-5/24)</f>
        <v>42241.524097222216</v>
      </c>
    </row>
    <row r="2594" spans="1:20" ht="48" x14ac:dyDescent="0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>E2594/D2594*100</f>
        <v>100.16666666666667</v>
      </c>
      <c r="P2594" s="8">
        <v>69.266666670000006</v>
      </c>
      <c r="Q2594" t="str">
        <f>LEFT(N2594,(SEARCH("/",N2594,1)-1))</f>
        <v>film &amp; video</v>
      </c>
      <c r="R2594" t="str">
        <f>RIGHT(N2594, LEN(N2594) - (SEARCH("/",N2594,1)))</f>
        <v>documentary</v>
      </c>
      <c r="S2594" s="12">
        <f>(((J2594/60)/60)/24)+DATE(1970,1,1)+(-5/24)</f>
        <v>42211.742951388886</v>
      </c>
      <c r="T2594" s="12">
        <f>(((I2594/60)/60)/24)+DATE(1970,1,1)+(-5/24)</f>
        <v>42226.742951388886</v>
      </c>
    </row>
    <row r="2595" spans="1:20" ht="48" x14ac:dyDescent="0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>E2595/D2595*100</f>
        <v>114.53400000000001</v>
      </c>
      <c r="P2595" s="8">
        <v>69.266666670000006</v>
      </c>
      <c r="Q2595" t="str">
        <f>LEFT(N2595,(SEARCH("/",N2595,1)-1))</f>
        <v>technology</v>
      </c>
      <c r="R2595" t="str">
        <f>RIGHT(N2595, LEN(N2595) - (SEARCH("/",N2595,1)))</f>
        <v>space exploration</v>
      </c>
      <c r="S2595" s="12">
        <f>(((J2595/60)/60)/24)+DATE(1970,1,1)+(-5/24)</f>
        <v>42211.786215277774</v>
      </c>
      <c r="T2595" s="12">
        <f>(((I2595/60)/60)/24)+DATE(1970,1,1)+(-5/24)</f>
        <v>42241.786215277774</v>
      </c>
    </row>
    <row r="2596" spans="1:20" ht="48" x14ac:dyDescent="0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>E2596/D2596*100</f>
        <v>0</v>
      </c>
      <c r="P2596" s="8">
        <v>69.266666670000006</v>
      </c>
      <c r="Q2596" t="str">
        <f>LEFT(N2596,(SEARCH("/",N2596,1)-1))</f>
        <v>games</v>
      </c>
      <c r="R2596" t="str">
        <f>RIGHT(N2596, LEN(N2596) - (SEARCH("/",N2596,1)))</f>
        <v>mobile games</v>
      </c>
      <c r="S2596" s="12">
        <f>(((J2596/60)/60)/24)+DATE(1970,1,1)+(-5/24)</f>
        <v>42212.415856481479</v>
      </c>
      <c r="T2596" s="12">
        <f>(((I2596/60)/60)/24)+DATE(1970,1,1)+(-5/24)</f>
        <v>42272.415856481479</v>
      </c>
    </row>
    <row r="2597" spans="1:20" ht="32" x14ac:dyDescent="0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>E2597/D2597*100</f>
        <v>0</v>
      </c>
      <c r="P2597" s="8">
        <v>69.266666670000006</v>
      </c>
      <c r="Q2597" t="str">
        <f>LEFT(N2597,(SEARCH("/",N2597,1)-1))</f>
        <v>technology</v>
      </c>
      <c r="R2597" t="str">
        <f>RIGHT(N2597, LEN(N2597) - (SEARCH("/",N2597,1)))</f>
        <v>web</v>
      </c>
      <c r="S2597" s="12">
        <f>(((J2597/60)/60)/24)+DATE(1970,1,1)+(-5/24)</f>
        <v>42212.804745370369</v>
      </c>
      <c r="T2597" s="12">
        <f>(((I2597/60)/60)/24)+DATE(1970,1,1)+(-5/24)</f>
        <v>42241.804745370369</v>
      </c>
    </row>
    <row r="2598" spans="1:20" ht="64" x14ac:dyDescent="0.2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>E2598/D2598*100</f>
        <v>110.00000000000001</v>
      </c>
      <c r="P2598" s="8">
        <v>69.266666670000006</v>
      </c>
      <c r="Q2598" t="str">
        <f>LEFT(N2598,(SEARCH("/",N2598,1)-1))</f>
        <v>theater</v>
      </c>
      <c r="R2598" t="str">
        <f>RIGHT(N2598, LEN(N2598) - (SEARCH("/",N2598,1)))</f>
        <v>plays</v>
      </c>
      <c r="S2598" s="12">
        <f>(((J2598/60)/60)/24)+DATE(1970,1,1)+(-5/24)</f>
        <v>42213.2971412037</v>
      </c>
      <c r="T2598" s="12">
        <f>(((I2598/60)/60)/24)+DATE(1970,1,1)+(-5/24)</f>
        <v>42238.2971412037</v>
      </c>
    </row>
    <row r="2599" spans="1:20" ht="48" x14ac:dyDescent="0.2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>E2599/D2599*100</f>
        <v>0</v>
      </c>
      <c r="P2599" s="8">
        <v>69.266666670000006</v>
      </c>
      <c r="Q2599" t="str">
        <f>LEFT(N2599,(SEARCH("/",N2599,1)-1))</f>
        <v>theater</v>
      </c>
      <c r="R2599" t="str">
        <f>RIGHT(N2599, LEN(N2599) - (SEARCH("/",N2599,1)))</f>
        <v>plays</v>
      </c>
      <c r="S2599" s="12">
        <f>(((J2599/60)/60)/24)+DATE(1970,1,1)+(-5/24)</f>
        <v>42213.454571759255</v>
      </c>
      <c r="T2599" s="12">
        <f>(((I2599/60)/60)/24)+DATE(1970,1,1)+(-5/24)</f>
        <v>42243.454571759255</v>
      </c>
    </row>
    <row r="2600" spans="1:20" ht="48" x14ac:dyDescent="0.2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>E2600/D2600*100</f>
        <v>250.30841666666666</v>
      </c>
      <c r="P2600" s="8">
        <v>69.266666670000006</v>
      </c>
      <c r="Q2600" t="str">
        <f>LEFT(N2600,(SEARCH("/",N2600,1)-1))</f>
        <v>photography</v>
      </c>
      <c r="R2600" t="str">
        <f>RIGHT(N2600, LEN(N2600) - (SEARCH("/",N2600,1)))</f>
        <v>photobooks</v>
      </c>
      <c r="S2600" s="12">
        <f>(((J2600/60)/60)/24)+DATE(1970,1,1)+(-5/24)</f>
        <v>42213.593865740739</v>
      </c>
      <c r="T2600" s="12">
        <f>(((I2600/60)/60)/24)+DATE(1970,1,1)+(-5/24)</f>
        <v>42243.593865740739</v>
      </c>
    </row>
    <row r="2601" spans="1:20" ht="48" x14ac:dyDescent="0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>E2601/D2601*100</f>
        <v>106</v>
      </c>
      <c r="P2601" s="8">
        <v>69.266666670000006</v>
      </c>
      <c r="Q2601" t="str">
        <f>LEFT(N2601,(SEARCH("/",N2601,1)-1))</f>
        <v>theater</v>
      </c>
      <c r="R2601" t="str">
        <f>RIGHT(N2601, LEN(N2601) - (SEARCH("/",N2601,1)))</f>
        <v>plays</v>
      </c>
      <c r="S2601" s="12">
        <f>(((J2601/60)/60)/24)+DATE(1970,1,1)+(-5/24)</f>
        <v>42214.487337962964</v>
      </c>
      <c r="T2601" s="12">
        <f>(((I2601/60)/60)/24)+DATE(1970,1,1)+(-5/24)</f>
        <v>42225.458333333336</v>
      </c>
    </row>
    <row r="2602" spans="1:20" ht="32" x14ac:dyDescent="0.2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>E2602/D2602*100</f>
        <v>5.8823529411764705E-3</v>
      </c>
      <c r="P2602" s="8">
        <v>69.266666670000006</v>
      </c>
      <c r="Q2602" t="str">
        <f>LEFT(N2602,(SEARCH("/",N2602,1)-1))</f>
        <v>technology</v>
      </c>
      <c r="R2602" t="str">
        <f>RIGHT(N2602, LEN(N2602) - (SEARCH("/",N2602,1)))</f>
        <v>web</v>
      </c>
      <c r="S2602" s="12">
        <f>(((J2602/60)/60)/24)+DATE(1970,1,1)+(-5/24)</f>
        <v>42215.453981481485</v>
      </c>
      <c r="T2602" s="12">
        <f>(((I2602/60)/60)/24)+DATE(1970,1,1)+(-5/24)</f>
        <v>42245.453981481485</v>
      </c>
    </row>
    <row r="2603" spans="1:20" ht="48" x14ac:dyDescent="0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>E2603/D2603*100</f>
        <v>3.25</v>
      </c>
      <c r="P2603" s="8">
        <v>69.266666670000006</v>
      </c>
      <c r="Q2603" t="str">
        <f>LEFT(N2603,(SEARCH("/",N2603,1)-1))</f>
        <v>film &amp; video</v>
      </c>
      <c r="R2603" t="str">
        <f>RIGHT(N2603, LEN(N2603) - (SEARCH("/",N2603,1)))</f>
        <v>drama</v>
      </c>
      <c r="S2603" s="12">
        <f>(((J2603/60)/60)/24)+DATE(1970,1,1)+(-5/24)</f>
        <v>42216.769479166665</v>
      </c>
      <c r="T2603" s="12">
        <f>(((I2603/60)/60)/24)+DATE(1970,1,1)+(-5/24)</f>
        <v>42246.019444444442</v>
      </c>
    </row>
    <row r="2604" spans="1:20" ht="48" x14ac:dyDescent="0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>E2604/D2604*100</f>
        <v>1.25</v>
      </c>
      <c r="P2604" s="8">
        <v>69.266666670000006</v>
      </c>
      <c r="Q2604" t="str">
        <f>LEFT(N2604,(SEARCH("/",N2604,1)-1))</f>
        <v>theater</v>
      </c>
      <c r="R2604" t="str">
        <f>RIGHT(N2604, LEN(N2604) - (SEARCH("/",N2604,1)))</f>
        <v>plays</v>
      </c>
      <c r="S2604" s="12">
        <f>(((J2604/60)/60)/24)+DATE(1970,1,1)+(-5/24)</f>
        <v>42217.461770833332</v>
      </c>
      <c r="T2604" s="12">
        <f>(((I2604/60)/60)/24)+DATE(1970,1,1)+(-5/24)</f>
        <v>42247.461770833332</v>
      </c>
    </row>
    <row r="2605" spans="1:20" ht="48" x14ac:dyDescent="0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>E2605/D2605*100</f>
        <v>107.24974999999999</v>
      </c>
      <c r="P2605" s="8">
        <v>69.266666670000006</v>
      </c>
      <c r="Q2605" t="str">
        <f>LEFT(N2605,(SEARCH("/",N2605,1)-1))</f>
        <v>music</v>
      </c>
      <c r="R2605" t="str">
        <f>RIGHT(N2605, LEN(N2605) - (SEARCH("/",N2605,1)))</f>
        <v>classical music</v>
      </c>
      <c r="S2605" s="12">
        <f>(((J2605/60)/60)/24)+DATE(1970,1,1)+(-5/24)</f>
        <v>42217.626192129632</v>
      </c>
      <c r="T2605" s="12">
        <f>(((I2605/60)/60)/24)+DATE(1970,1,1)+(-5/24)</f>
        <v>42236.249999999993</v>
      </c>
    </row>
    <row r="2606" spans="1:20" ht="48" x14ac:dyDescent="0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>E2606/D2606*100</f>
        <v>114.66525000000001</v>
      </c>
      <c r="P2606" s="8">
        <v>69.266666670000006</v>
      </c>
      <c r="Q2606" t="str">
        <f>LEFT(N2606,(SEARCH("/",N2606,1)-1))</f>
        <v>technology</v>
      </c>
      <c r="R2606" t="str">
        <f>RIGHT(N2606, LEN(N2606) - (SEARCH("/",N2606,1)))</f>
        <v>space exploration</v>
      </c>
      <c r="S2606" s="12">
        <f>(((J2606/60)/60)/24)+DATE(1970,1,1)+(-5/24)</f>
        <v>42217.960960648146</v>
      </c>
      <c r="T2606" s="12">
        <f>(((I2606/60)/60)/24)+DATE(1970,1,1)+(-5/24)</f>
        <v>42245.960960648146</v>
      </c>
    </row>
    <row r="2607" spans="1:20" ht="48" x14ac:dyDescent="0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>E2607/D2607*100</f>
        <v>40</v>
      </c>
      <c r="P2607" s="8">
        <v>69.266666670000006</v>
      </c>
      <c r="Q2607" t="str">
        <f>LEFT(N2607,(SEARCH("/",N2607,1)-1))</f>
        <v>music</v>
      </c>
      <c r="R2607" t="str">
        <f>RIGHT(N2607, LEN(N2607) - (SEARCH("/",N2607,1)))</f>
        <v>indie rock</v>
      </c>
      <c r="S2607" s="12">
        <f>(((J2607/60)/60)/24)+DATE(1970,1,1)+(-5/24)</f>
        <v>42218.664652777778</v>
      </c>
      <c r="T2607" s="12">
        <f>(((I2607/60)/60)/24)+DATE(1970,1,1)+(-5/24)</f>
        <v>42243.958333333336</v>
      </c>
    </row>
    <row r="2608" spans="1:20" ht="32" x14ac:dyDescent="0.2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>E2608/D2608*100</f>
        <v>121.6</v>
      </c>
      <c r="P2608" s="8">
        <v>69.266666670000006</v>
      </c>
      <c r="Q2608" t="str">
        <f>LEFT(N2608,(SEARCH("/",N2608,1)-1))</f>
        <v>theater</v>
      </c>
      <c r="R2608" t="str">
        <f>RIGHT(N2608, LEN(N2608) - (SEARCH("/",N2608,1)))</f>
        <v>plays</v>
      </c>
      <c r="S2608" s="12">
        <f>(((J2608/60)/60)/24)+DATE(1970,1,1)+(-5/24)</f>
        <v>42218.811400462961</v>
      </c>
      <c r="T2608" s="12">
        <f>(((I2608/60)/60)/24)+DATE(1970,1,1)+(-5/24)</f>
        <v>42248.811400462961</v>
      </c>
    </row>
    <row r="2609" spans="1:20" ht="48" x14ac:dyDescent="0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>E2609/D2609*100</f>
        <v>139.06666666666666</v>
      </c>
      <c r="P2609" s="8">
        <v>69.266666670000006</v>
      </c>
      <c r="Q2609" t="str">
        <f>LEFT(N2609,(SEARCH("/",N2609,1)-1))</f>
        <v>theater</v>
      </c>
      <c r="R2609" t="str">
        <f>RIGHT(N2609, LEN(N2609) - (SEARCH("/",N2609,1)))</f>
        <v>plays</v>
      </c>
      <c r="S2609" s="12">
        <f>(((J2609/60)/60)/24)+DATE(1970,1,1)+(-5/24)</f>
        <v>42218.97206018518</v>
      </c>
      <c r="T2609" s="12">
        <f>(((I2609/60)/60)/24)+DATE(1970,1,1)+(-5/24)</f>
        <v>42248.97206018518</v>
      </c>
    </row>
    <row r="2610" spans="1:20" ht="48" x14ac:dyDescent="0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>E2610/D2610*100</f>
        <v>0</v>
      </c>
      <c r="P2610" s="8">
        <v>69.266666670000006</v>
      </c>
      <c r="Q2610" t="str">
        <f>LEFT(N2610,(SEARCH("/",N2610,1)-1))</f>
        <v>photography</v>
      </c>
      <c r="R2610" t="str">
        <f>RIGHT(N2610, LEN(N2610) - (SEARCH("/",N2610,1)))</f>
        <v>nature</v>
      </c>
      <c r="S2610" s="12">
        <f>(((J2610/60)/60)/24)+DATE(1970,1,1)+(-5/24)</f>
        <v>42219.074618055551</v>
      </c>
      <c r="T2610" s="12">
        <f>(((I2610/60)/60)/24)+DATE(1970,1,1)+(-5/24)</f>
        <v>42249.074618055551</v>
      </c>
    </row>
    <row r="2611" spans="1:20" ht="64" x14ac:dyDescent="0.2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>E2611/D2611*100</f>
        <v>100.35142857142858</v>
      </c>
      <c r="P2611" s="8">
        <v>69.266666670000006</v>
      </c>
      <c r="Q2611" t="str">
        <f>LEFT(N2611,(SEARCH("/",N2611,1)-1))</f>
        <v>theater</v>
      </c>
      <c r="R2611" t="str">
        <f>RIGHT(N2611, LEN(N2611) - (SEARCH("/",N2611,1)))</f>
        <v>plays</v>
      </c>
      <c r="S2611" s="12">
        <f>(((J2611/60)/60)/24)+DATE(1970,1,1)+(-5/24)</f>
        <v>42219.456840277773</v>
      </c>
      <c r="T2611" s="12">
        <f>(((I2611/60)/60)/24)+DATE(1970,1,1)+(-5/24)</f>
        <v>42256.957638888889</v>
      </c>
    </row>
    <row r="2612" spans="1:20" ht="48" x14ac:dyDescent="0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>E2612/D2612*100</f>
        <v>109.16666666666666</v>
      </c>
      <c r="P2612" s="8">
        <v>69.266666670000006</v>
      </c>
      <c r="Q2612" t="str">
        <f>LEFT(N2612,(SEARCH("/",N2612,1)-1))</f>
        <v>theater</v>
      </c>
      <c r="R2612" t="str">
        <f>RIGHT(N2612, LEN(N2612) - (SEARCH("/",N2612,1)))</f>
        <v>plays</v>
      </c>
      <c r="S2612" s="12">
        <f>(((J2612/60)/60)/24)+DATE(1970,1,1)+(-5/24)</f>
        <v>42219.70752314815</v>
      </c>
      <c r="T2612" s="12">
        <f>(((I2612/60)/60)/24)+DATE(1970,1,1)+(-5/24)</f>
        <v>42239.874999999993</v>
      </c>
    </row>
    <row r="2613" spans="1:20" ht="32" x14ac:dyDescent="0.2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>E2613/D2613*100</f>
        <v>129.94800000000001</v>
      </c>
      <c r="P2613" s="8">
        <v>69.266666670000006</v>
      </c>
      <c r="Q2613" t="str">
        <f>LEFT(N2613,(SEARCH("/",N2613,1)-1))</f>
        <v>photography</v>
      </c>
      <c r="R2613" t="str">
        <f>RIGHT(N2613, LEN(N2613) - (SEARCH("/",N2613,1)))</f>
        <v>photobooks</v>
      </c>
      <c r="S2613" s="12">
        <f>(((J2613/60)/60)/24)+DATE(1970,1,1)+(-5/24)</f>
        <v>42219.742395833331</v>
      </c>
      <c r="T2613" s="12">
        <f>(((I2613/60)/60)/24)+DATE(1970,1,1)+(-5/24)</f>
        <v>42249.742395833331</v>
      </c>
    </row>
    <row r="2614" spans="1:20" ht="48" x14ac:dyDescent="0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>E2614/D2614*100</f>
        <v>202</v>
      </c>
      <c r="P2614" s="8">
        <v>69.266666670000006</v>
      </c>
      <c r="Q2614" t="str">
        <f>LEFT(N2614,(SEARCH("/",N2614,1)-1))</f>
        <v>theater</v>
      </c>
      <c r="R2614" t="str">
        <f>RIGHT(N2614, LEN(N2614) - (SEARCH("/",N2614,1)))</f>
        <v>plays</v>
      </c>
      <c r="S2614" s="12">
        <f>(((J2614/60)/60)/24)+DATE(1970,1,1)+(-5/24)</f>
        <v>42220.586539351854</v>
      </c>
      <c r="T2614" s="12">
        <f>(((I2614/60)/60)/24)+DATE(1970,1,1)+(-5/24)</f>
        <v>42245.791666666664</v>
      </c>
    </row>
    <row r="2615" spans="1:20" ht="64" x14ac:dyDescent="0.2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>E2615/D2615*100</f>
        <v>43.833333333333336</v>
      </c>
      <c r="P2615" s="8">
        <v>69.266666670000006</v>
      </c>
      <c r="Q2615" t="str">
        <f>LEFT(N2615,(SEARCH("/",N2615,1)-1))</f>
        <v>theater</v>
      </c>
      <c r="R2615" t="str">
        <f>RIGHT(N2615, LEN(N2615) - (SEARCH("/",N2615,1)))</f>
        <v>plays</v>
      </c>
      <c r="S2615" s="12">
        <f>(((J2615/60)/60)/24)+DATE(1970,1,1)+(-5/24)</f>
        <v>42221.448449074065</v>
      </c>
      <c r="T2615" s="12">
        <f>(((I2615/60)/60)/24)+DATE(1970,1,1)+(-5/24)</f>
        <v>42281.448449074065</v>
      </c>
    </row>
    <row r="2616" spans="1:20" ht="48" x14ac:dyDescent="0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>E2616/D2616*100</f>
        <v>417.73333333333335</v>
      </c>
      <c r="P2616" s="8">
        <v>69.266666670000006</v>
      </c>
      <c r="Q2616" t="str">
        <f>LEFT(N2616,(SEARCH("/",N2616,1)-1))</f>
        <v>photography</v>
      </c>
      <c r="R2616" t="str">
        <f>RIGHT(N2616, LEN(N2616) - (SEARCH("/",N2616,1)))</f>
        <v>photobooks</v>
      </c>
      <c r="S2616" s="12">
        <f>(((J2616/60)/60)/24)+DATE(1970,1,1)+(-5/24)</f>
        <v>42221.465995370374</v>
      </c>
      <c r="T2616" s="12">
        <f>(((I2616/60)/60)/24)+DATE(1970,1,1)+(-5/24)</f>
        <v>42251.465995370374</v>
      </c>
    </row>
    <row r="2617" spans="1:20" ht="48" x14ac:dyDescent="0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>E2617/D2617*100</f>
        <v>100.12</v>
      </c>
      <c r="P2617" s="8">
        <v>69.266666670000006</v>
      </c>
      <c r="Q2617" t="str">
        <f>LEFT(N2617,(SEARCH("/",N2617,1)-1))</f>
        <v>games</v>
      </c>
      <c r="R2617" t="str">
        <f>RIGHT(N2617, LEN(N2617) - (SEARCH("/",N2617,1)))</f>
        <v>tabletop games</v>
      </c>
      <c r="S2617" s="12">
        <f>(((J2617/60)/60)/24)+DATE(1970,1,1)+(-5/24)</f>
        <v>42221.583449074074</v>
      </c>
      <c r="T2617" s="12">
        <f>(((I2617/60)/60)/24)+DATE(1970,1,1)+(-5/24)</f>
        <v>42251.583449074074</v>
      </c>
    </row>
    <row r="2618" spans="1:20" ht="32" x14ac:dyDescent="0.2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>E2618/D2618*100</f>
        <v>0</v>
      </c>
      <c r="P2618" s="8">
        <v>69.266666670000006</v>
      </c>
      <c r="Q2618" t="str">
        <f>LEFT(N2618,(SEARCH("/",N2618,1)-1))</f>
        <v>film &amp; video</v>
      </c>
      <c r="R2618" t="str">
        <f>RIGHT(N2618, LEN(N2618) - (SEARCH("/",N2618,1)))</f>
        <v>science fiction</v>
      </c>
      <c r="S2618" s="12">
        <f>(((J2618/60)/60)/24)+DATE(1970,1,1)+(-5/24)</f>
        <v>42221.701597222222</v>
      </c>
      <c r="T2618" s="12">
        <f>(((I2618/60)/60)/24)+DATE(1970,1,1)+(-5/24)</f>
        <v>42251.499999999993</v>
      </c>
    </row>
    <row r="2619" spans="1:20" ht="48" x14ac:dyDescent="0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>E2619/D2619*100</f>
        <v>104.59625</v>
      </c>
      <c r="P2619" s="8">
        <v>69.266666670000006</v>
      </c>
      <c r="Q2619" t="str">
        <f>LEFT(N2619,(SEARCH("/",N2619,1)-1))</f>
        <v>technology</v>
      </c>
      <c r="R2619" t="str">
        <f>RIGHT(N2619, LEN(N2619) - (SEARCH("/",N2619,1)))</f>
        <v>makerspaces</v>
      </c>
      <c r="S2619" s="12">
        <f>(((J2619/60)/60)/24)+DATE(1970,1,1)+(-5/24)</f>
        <v>42222.41443287037</v>
      </c>
      <c r="T2619" s="12">
        <f>(((I2619/60)/60)/24)+DATE(1970,1,1)+(-5/24)</f>
        <v>42251.416666666664</v>
      </c>
    </row>
    <row r="2620" spans="1:20" ht="48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>E2620/D2620*100</f>
        <v>105</v>
      </c>
      <c r="P2620" s="8">
        <v>69.266666670000006</v>
      </c>
      <c r="Q2620" t="str">
        <f>LEFT(N2620,(SEARCH("/",N2620,1)-1))</f>
        <v>theater</v>
      </c>
      <c r="R2620" t="str">
        <f>RIGHT(N2620, LEN(N2620) - (SEARCH("/",N2620,1)))</f>
        <v>plays</v>
      </c>
      <c r="S2620" s="12">
        <f>(((J2620/60)/60)/24)+DATE(1970,1,1)+(-5/24)</f>
        <v>42222.521701388883</v>
      </c>
      <c r="T2620" s="12">
        <f>(((I2620/60)/60)/24)+DATE(1970,1,1)+(-5/24)</f>
        <v>42247.521701388883</v>
      </c>
    </row>
    <row r="2621" spans="1:20" ht="48" x14ac:dyDescent="0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>E2621/D2621*100</f>
        <v>6.5</v>
      </c>
      <c r="P2621" s="8">
        <v>69.266666670000006</v>
      </c>
      <c r="Q2621" t="str">
        <f>LEFT(N2621,(SEARCH("/",N2621,1)-1))</f>
        <v>food</v>
      </c>
      <c r="R2621" t="str">
        <f>RIGHT(N2621, LEN(N2621) - (SEARCH("/",N2621,1)))</f>
        <v>food trucks</v>
      </c>
      <c r="S2621" s="12">
        <f>(((J2621/60)/60)/24)+DATE(1970,1,1)+(-5/24)</f>
        <v>42222.900532407402</v>
      </c>
      <c r="T2621" s="12">
        <f>(((I2621/60)/60)/24)+DATE(1970,1,1)+(-5/24)</f>
        <v>42252.900532407402</v>
      </c>
    </row>
    <row r="2622" spans="1:20" ht="48" x14ac:dyDescent="0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>E2622/D2622*100</f>
        <v>102</v>
      </c>
      <c r="P2622" s="8">
        <v>69.266666670000006</v>
      </c>
      <c r="Q2622" t="str">
        <f>LEFT(N2622,(SEARCH("/",N2622,1)-1))</f>
        <v>theater</v>
      </c>
      <c r="R2622" t="str">
        <f>RIGHT(N2622, LEN(N2622) - (SEARCH("/",N2622,1)))</f>
        <v>plays</v>
      </c>
      <c r="S2622" s="12">
        <f>(((J2622/60)/60)/24)+DATE(1970,1,1)+(-5/24)</f>
        <v>42223.186030092591</v>
      </c>
      <c r="T2622" s="12">
        <f>(((I2622/60)/60)/24)+DATE(1970,1,1)+(-5/24)</f>
        <v>42251.186030092591</v>
      </c>
    </row>
    <row r="2623" spans="1:20" ht="48" x14ac:dyDescent="0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>E2623/D2623*100</f>
        <v>0</v>
      </c>
      <c r="P2623" s="8">
        <v>69.266666670000006</v>
      </c>
      <c r="Q2623" t="str">
        <f>LEFT(N2623,(SEARCH("/",N2623,1)-1))</f>
        <v>film &amp; video</v>
      </c>
      <c r="R2623" t="str">
        <f>RIGHT(N2623, LEN(N2623) - (SEARCH("/",N2623,1)))</f>
        <v>animation</v>
      </c>
      <c r="S2623" s="12">
        <f>(((J2623/60)/60)/24)+DATE(1970,1,1)+(-5/24)</f>
        <v>42223.407685185179</v>
      </c>
      <c r="T2623" s="12">
        <f>(((I2623/60)/60)/24)+DATE(1970,1,1)+(-5/24)</f>
        <v>42253.406944444439</v>
      </c>
    </row>
    <row r="2624" spans="1:20" ht="48" x14ac:dyDescent="0.2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>E2624/D2624*100</f>
        <v>8.3340278356529712E-2</v>
      </c>
      <c r="P2624" s="8">
        <v>69.266666670000006</v>
      </c>
      <c r="Q2624" t="str">
        <f>LEFT(N2624,(SEARCH("/",N2624,1)-1))</f>
        <v>technology</v>
      </c>
      <c r="R2624" t="str">
        <f>RIGHT(N2624, LEN(N2624) - (SEARCH("/",N2624,1)))</f>
        <v>web</v>
      </c>
      <c r="S2624" s="12">
        <f>(((J2624/60)/60)/24)+DATE(1970,1,1)+(-5/24)</f>
        <v>42223.411122685182</v>
      </c>
      <c r="T2624" s="12">
        <f>(((I2624/60)/60)/24)+DATE(1970,1,1)+(-5/24)</f>
        <v>42253.006944444445</v>
      </c>
    </row>
    <row r="2625" spans="1:20" ht="48" x14ac:dyDescent="0.2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>E2625/D2625*100</f>
        <v>0</v>
      </c>
      <c r="P2625" s="8">
        <v>69.266666670000006</v>
      </c>
      <c r="Q2625" t="str">
        <f>LEFT(N2625,(SEARCH("/",N2625,1)-1))</f>
        <v>food</v>
      </c>
      <c r="R2625" t="str">
        <f>RIGHT(N2625, LEN(N2625) - (SEARCH("/",N2625,1)))</f>
        <v>food trucks</v>
      </c>
      <c r="S2625" s="12">
        <f>(((J2625/60)/60)/24)+DATE(1970,1,1)+(-5/24)</f>
        <v>42223.894247685181</v>
      </c>
      <c r="T2625" s="12">
        <f>(((I2625/60)/60)/24)+DATE(1970,1,1)+(-5/24)</f>
        <v>42253.894247685181</v>
      </c>
    </row>
    <row r="2626" spans="1:20" ht="64" x14ac:dyDescent="0.2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>E2626/D2626*100</f>
        <v>0</v>
      </c>
      <c r="P2626" s="8">
        <v>69.266666670000006</v>
      </c>
      <c r="Q2626" t="str">
        <f>LEFT(N2626,(SEARCH("/",N2626,1)-1))</f>
        <v>food</v>
      </c>
      <c r="R2626" t="str">
        <f>RIGHT(N2626, LEN(N2626) - (SEARCH("/",N2626,1)))</f>
        <v>food trucks</v>
      </c>
      <c r="S2626" s="12">
        <f>(((J2626/60)/60)/24)+DATE(1970,1,1)+(-5/24)</f>
        <v>42224.199942129628</v>
      </c>
      <c r="T2626" s="12">
        <f>(((I2626/60)/60)/24)+DATE(1970,1,1)+(-5/24)</f>
        <v>42254.199942129628</v>
      </c>
    </row>
    <row r="2627" spans="1:20" ht="48" x14ac:dyDescent="0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>E2627/D2627*100</f>
        <v>3.0833333333333335</v>
      </c>
      <c r="P2627" s="8">
        <v>69.266666670000006</v>
      </c>
      <c r="Q2627" t="str">
        <f>LEFT(N2627,(SEARCH("/",N2627,1)-1))</f>
        <v>theater</v>
      </c>
      <c r="R2627" t="str">
        <f>RIGHT(N2627, LEN(N2627) - (SEARCH("/",N2627,1)))</f>
        <v>plays</v>
      </c>
      <c r="S2627" s="12">
        <f>(((J2627/60)/60)/24)+DATE(1970,1,1)+(-5/24)</f>
        <v>42224.548576388886</v>
      </c>
      <c r="T2627" s="12">
        <f>(((I2627/60)/60)/24)+DATE(1970,1,1)+(-5/24)</f>
        <v>42254.548576388886</v>
      </c>
    </row>
    <row r="2628" spans="1:20" ht="48" x14ac:dyDescent="0.2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>E2628/D2628*100</f>
        <v>103.64999999999999</v>
      </c>
      <c r="P2628" s="8">
        <v>69.266666670000006</v>
      </c>
      <c r="Q2628" t="str">
        <f>LEFT(N2628,(SEARCH("/",N2628,1)-1))</f>
        <v>theater</v>
      </c>
      <c r="R2628" t="str">
        <f>RIGHT(N2628, LEN(N2628) - (SEARCH("/",N2628,1)))</f>
        <v>plays</v>
      </c>
      <c r="S2628" s="12">
        <f>(((J2628/60)/60)/24)+DATE(1970,1,1)+(-5/24)</f>
        <v>42225.305555555555</v>
      </c>
      <c r="T2628" s="12">
        <f>(((I2628/60)/60)/24)+DATE(1970,1,1)+(-5/24)</f>
        <v>42242.749999999993</v>
      </c>
    </row>
    <row r="2629" spans="1:20" ht="48" x14ac:dyDescent="0.2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>E2629/D2629*100</f>
        <v>128.92500000000001</v>
      </c>
      <c r="P2629" s="8">
        <v>69.266666670000006</v>
      </c>
      <c r="Q2629" t="str">
        <f>LEFT(N2629,(SEARCH("/",N2629,1)-1))</f>
        <v>theater</v>
      </c>
      <c r="R2629" t="str">
        <f>RIGHT(N2629, LEN(N2629) - (SEARCH("/",N2629,1)))</f>
        <v>spaces</v>
      </c>
      <c r="S2629" s="12">
        <f>(((J2629/60)/60)/24)+DATE(1970,1,1)+(-5/24)</f>
        <v>42225.351342592585</v>
      </c>
      <c r="T2629" s="12">
        <f>(((I2629/60)/60)/24)+DATE(1970,1,1)+(-5/24)</f>
        <v>42270.351342592585</v>
      </c>
    </row>
    <row r="2630" spans="1:20" ht="48" x14ac:dyDescent="0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>E2630/D2630*100</f>
        <v>8.4172840000000004</v>
      </c>
      <c r="P2630" s="8">
        <v>69.266666670000006</v>
      </c>
      <c r="Q2630" t="str">
        <f>LEFT(N2630,(SEARCH("/",N2630,1)-1))</f>
        <v>technology</v>
      </c>
      <c r="R2630" t="str">
        <f>RIGHT(N2630, LEN(N2630) - (SEARCH("/",N2630,1)))</f>
        <v>space exploration</v>
      </c>
      <c r="S2630" s="12">
        <f>(((J2630/60)/60)/24)+DATE(1970,1,1)+(-5/24)</f>
        <v>42226.10496527778</v>
      </c>
      <c r="T2630" s="12">
        <f>(((I2630/60)/60)/24)+DATE(1970,1,1)+(-5/24)</f>
        <v>42256.10496527778</v>
      </c>
    </row>
    <row r="2631" spans="1:20" ht="32" x14ac:dyDescent="0.2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>E2631/D2631*100</f>
        <v>15.06</v>
      </c>
      <c r="P2631" s="8">
        <v>69.266666670000006</v>
      </c>
      <c r="Q2631" t="str">
        <f>LEFT(N2631,(SEARCH("/",N2631,1)-1))</f>
        <v>theater</v>
      </c>
      <c r="R2631" t="str">
        <f>RIGHT(N2631, LEN(N2631) - (SEARCH("/",N2631,1)))</f>
        <v>spaces</v>
      </c>
      <c r="S2631" s="12">
        <f>(((J2631/60)/60)/24)+DATE(1970,1,1)+(-5/24)</f>
        <v>42226.443553240737</v>
      </c>
      <c r="T2631" s="12">
        <f>(((I2631/60)/60)/24)+DATE(1970,1,1)+(-5/24)</f>
        <v>42286.443553240737</v>
      </c>
    </row>
    <row r="2632" spans="1:20" ht="48" x14ac:dyDescent="0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>E2632/D2632*100</f>
        <v>0</v>
      </c>
      <c r="P2632" s="8">
        <v>69.266666670000006</v>
      </c>
      <c r="Q2632" t="str">
        <f>LEFT(N2632,(SEARCH("/",N2632,1)-1))</f>
        <v>theater</v>
      </c>
      <c r="R2632" t="str">
        <f>RIGHT(N2632, LEN(N2632) - (SEARCH("/",N2632,1)))</f>
        <v>musical</v>
      </c>
      <c r="S2632" s="12">
        <f>(((J2632/60)/60)/24)+DATE(1970,1,1)+(-5/24)</f>
        <v>42226.486446759263</v>
      </c>
      <c r="T2632" s="12">
        <f>(((I2632/60)/60)/24)+DATE(1970,1,1)+(-5/24)</f>
        <v>42261.486446759263</v>
      </c>
    </row>
    <row r="2633" spans="1:20" ht="48" x14ac:dyDescent="0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>E2633/D2633*100</f>
        <v>2.5</v>
      </c>
      <c r="P2633" s="8">
        <v>69.266666670000006</v>
      </c>
      <c r="Q2633" t="str">
        <f>LEFT(N2633,(SEARCH("/",N2633,1)-1))</f>
        <v>theater</v>
      </c>
      <c r="R2633" t="str">
        <f>RIGHT(N2633, LEN(N2633) - (SEARCH("/",N2633,1)))</f>
        <v>spaces</v>
      </c>
      <c r="S2633" s="12">
        <f>(((J2633/60)/60)/24)+DATE(1970,1,1)+(-5/24)</f>
        <v>42226.730081018519</v>
      </c>
      <c r="T2633" s="12">
        <f>(((I2633/60)/60)/24)+DATE(1970,1,1)+(-5/24)</f>
        <v>42256.730081018519</v>
      </c>
    </row>
    <row r="2634" spans="1:20" ht="48" x14ac:dyDescent="0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>E2634/D2634*100</f>
        <v>0</v>
      </c>
      <c r="P2634" s="8">
        <v>69.266666670000006</v>
      </c>
      <c r="Q2634" t="str">
        <f>LEFT(N2634,(SEARCH("/",N2634,1)-1))</f>
        <v>publishing</v>
      </c>
      <c r="R2634" t="str">
        <f>RIGHT(N2634, LEN(N2634) - (SEARCH("/",N2634,1)))</f>
        <v>fiction</v>
      </c>
      <c r="S2634" s="12">
        <f>(((J2634/60)/60)/24)+DATE(1970,1,1)+(-5/24)</f>
        <v>42226.964826388888</v>
      </c>
      <c r="T2634" s="12">
        <f>(((I2634/60)/60)/24)+DATE(1970,1,1)+(-5/24)</f>
        <v>42256.964826388888</v>
      </c>
    </row>
    <row r="2635" spans="1:20" ht="32" x14ac:dyDescent="0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>E2635/D2635*100</f>
        <v>100.75</v>
      </c>
      <c r="P2635" s="8">
        <v>69.266666670000006</v>
      </c>
      <c r="Q2635" t="str">
        <f>LEFT(N2635,(SEARCH("/",N2635,1)-1))</f>
        <v>theater</v>
      </c>
      <c r="R2635" t="str">
        <f>RIGHT(N2635, LEN(N2635) - (SEARCH("/",N2635,1)))</f>
        <v>plays</v>
      </c>
      <c r="S2635" s="12">
        <f>(((J2635/60)/60)/24)+DATE(1970,1,1)+(-5/24)</f>
        <v>42227.615879629629</v>
      </c>
      <c r="T2635" s="12">
        <f>(((I2635/60)/60)/24)+DATE(1970,1,1)+(-5/24)</f>
        <v>42253.365972222215</v>
      </c>
    </row>
    <row r="2636" spans="1:20" ht="48" x14ac:dyDescent="0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>E2636/D2636*100</f>
        <v>100</v>
      </c>
      <c r="P2636" s="8">
        <v>69.266666670000006</v>
      </c>
      <c r="Q2636" t="str">
        <f>LEFT(N2636,(SEARCH("/",N2636,1)-1))</f>
        <v>music</v>
      </c>
      <c r="R2636" t="str">
        <f>RIGHT(N2636, LEN(N2636) - (SEARCH("/",N2636,1)))</f>
        <v>indie rock</v>
      </c>
      <c r="S2636" s="12">
        <f>(((J2636/60)/60)/24)+DATE(1970,1,1)+(-5/24)</f>
        <v>42227.727824074071</v>
      </c>
      <c r="T2636" s="12">
        <f>(((I2636/60)/60)/24)+DATE(1970,1,1)+(-5/24)</f>
        <v>42287.727824074071</v>
      </c>
    </row>
    <row r="2637" spans="1:20" ht="48" x14ac:dyDescent="0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>E2637/D2637*100</f>
        <v>127.2</v>
      </c>
      <c r="P2637" s="8">
        <v>69.266666670000006</v>
      </c>
      <c r="Q2637" t="str">
        <f>LEFT(N2637,(SEARCH("/",N2637,1)-1))</f>
        <v>theater</v>
      </c>
      <c r="R2637" t="str">
        <f>RIGHT(N2637, LEN(N2637) - (SEARCH("/",N2637,1)))</f>
        <v>spaces</v>
      </c>
      <c r="S2637" s="12">
        <f>(((J2637/60)/60)/24)+DATE(1970,1,1)+(-5/24)</f>
        <v>42227.836331018516</v>
      </c>
      <c r="T2637" s="12">
        <f>(((I2637/60)/60)/24)+DATE(1970,1,1)+(-5/24)</f>
        <v>42257.836331018516</v>
      </c>
    </row>
    <row r="2638" spans="1:20" ht="48" x14ac:dyDescent="0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>E2638/D2638*100</f>
        <v>0</v>
      </c>
      <c r="P2638" s="8">
        <v>69.266666670000006</v>
      </c>
      <c r="Q2638" t="str">
        <f>LEFT(N2638,(SEARCH("/",N2638,1)-1))</f>
        <v>theater</v>
      </c>
      <c r="R2638" t="str">
        <f>RIGHT(N2638, LEN(N2638) - (SEARCH("/",N2638,1)))</f>
        <v>plays</v>
      </c>
      <c r="S2638" s="12">
        <f>(((J2638/60)/60)/24)+DATE(1970,1,1)+(-5/24)</f>
        <v>42227.943368055552</v>
      </c>
      <c r="T2638" s="12">
        <f>(((I2638/60)/60)/24)+DATE(1970,1,1)+(-5/24)</f>
        <v>42252.943368055552</v>
      </c>
    </row>
    <row r="2639" spans="1:20" ht="64" x14ac:dyDescent="0.2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>E2639/D2639*100</f>
        <v>0</v>
      </c>
      <c r="P2639" s="8">
        <v>69.266666670000006</v>
      </c>
      <c r="Q2639" t="str">
        <f>LEFT(N2639,(SEARCH("/",N2639,1)-1))</f>
        <v>film &amp; video</v>
      </c>
      <c r="R2639" t="str">
        <f>RIGHT(N2639, LEN(N2639) - (SEARCH("/",N2639,1)))</f>
        <v>animation</v>
      </c>
      <c r="S2639" s="12">
        <f>(((J2639/60)/60)/24)+DATE(1970,1,1)+(-5/24)</f>
        <v>42228.42155092593</v>
      </c>
      <c r="T2639" s="12">
        <f>(((I2639/60)/60)/24)+DATE(1970,1,1)+(-5/24)</f>
        <v>42288.42155092593</v>
      </c>
    </row>
    <row r="2640" spans="1:20" ht="48" x14ac:dyDescent="0.2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>E2640/D2640*100</f>
        <v>100.84615384615385</v>
      </c>
      <c r="P2640" s="8">
        <v>69.266666670000006</v>
      </c>
      <c r="Q2640" t="str">
        <f>LEFT(N2640,(SEARCH("/",N2640,1)-1))</f>
        <v>music</v>
      </c>
      <c r="R2640" t="str">
        <f>RIGHT(N2640, LEN(N2640) - (SEARCH("/",N2640,1)))</f>
        <v>classical music</v>
      </c>
      <c r="S2640" s="12">
        <f>(((J2640/60)/60)/24)+DATE(1970,1,1)+(-5/24)</f>
        <v>42228.425995370366</v>
      </c>
      <c r="T2640" s="12">
        <f>(((I2640/60)/60)/24)+DATE(1970,1,1)+(-5/24)</f>
        <v>42284.957638888889</v>
      </c>
    </row>
    <row r="2641" spans="1:20" ht="32" x14ac:dyDescent="0.2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>E2641/D2641*100</f>
        <v>108.80768571428572</v>
      </c>
      <c r="P2641" s="8">
        <v>69.266666670000006</v>
      </c>
      <c r="Q2641" t="str">
        <f>LEFT(N2641,(SEARCH("/",N2641,1)-1))</f>
        <v>film &amp; video</v>
      </c>
      <c r="R2641" t="str">
        <f>RIGHT(N2641, LEN(N2641) - (SEARCH("/",N2641,1)))</f>
        <v>television</v>
      </c>
      <c r="S2641" s="12">
        <f>(((J2641/60)/60)/24)+DATE(1970,1,1)+(-5/24)</f>
        <v>42229.611840277772</v>
      </c>
      <c r="T2641" s="12">
        <f>(((I2641/60)/60)/24)+DATE(1970,1,1)+(-5/24)</f>
        <v>42262.61041666667</v>
      </c>
    </row>
    <row r="2642" spans="1:20" ht="32" x14ac:dyDescent="0.2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>E2642/D2642*100</f>
        <v>2.1333333333333333</v>
      </c>
      <c r="P2642" s="8">
        <v>69.266666670000006</v>
      </c>
      <c r="Q2642" t="str">
        <f>LEFT(N2642,(SEARCH("/",N2642,1)-1))</f>
        <v>theater</v>
      </c>
      <c r="R2642" t="str">
        <f>RIGHT(N2642, LEN(N2642) - (SEARCH("/",N2642,1)))</f>
        <v>plays</v>
      </c>
      <c r="S2642" s="12">
        <f>(((J2642/60)/60)/24)+DATE(1970,1,1)+(-5/24)</f>
        <v>42229.872835648144</v>
      </c>
      <c r="T2642" s="12">
        <f>(((I2642/60)/60)/24)+DATE(1970,1,1)+(-5/24)</f>
        <v>42244.872835648144</v>
      </c>
    </row>
    <row r="2643" spans="1:20" ht="48" x14ac:dyDescent="0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>E2643/D2643*100</f>
        <v>100.12570000000001</v>
      </c>
      <c r="P2643" s="8">
        <v>69.266666670000006</v>
      </c>
      <c r="Q2643" t="str">
        <f>LEFT(N2643,(SEARCH("/",N2643,1)-1))</f>
        <v>film &amp; video</v>
      </c>
      <c r="R2643" t="str">
        <f>RIGHT(N2643, LEN(N2643) - (SEARCH("/",N2643,1)))</f>
        <v>television</v>
      </c>
      <c r="S2643" s="12">
        <f>(((J2643/60)/60)/24)+DATE(1970,1,1)+(-5/24)</f>
        <v>42230.027500000004</v>
      </c>
      <c r="T2643" s="12">
        <f>(((I2643/60)/60)/24)+DATE(1970,1,1)+(-5/24)</f>
        <v>42261.666666666664</v>
      </c>
    </row>
    <row r="2644" spans="1:20" ht="48" x14ac:dyDescent="0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>E2644/D2644*100</f>
        <v>111.22000000000001</v>
      </c>
      <c r="P2644" s="8">
        <v>69.266666670000006</v>
      </c>
      <c r="Q2644" t="str">
        <f>LEFT(N2644,(SEARCH("/",N2644,1)-1))</f>
        <v>theater</v>
      </c>
      <c r="R2644" t="str">
        <f>RIGHT(N2644, LEN(N2644) - (SEARCH("/",N2644,1)))</f>
        <v>plays</v>
      </c>
      <c r="S2644" s="12">
        <f>(((J2644/60)/60)/24)+DATE(1970,1,1)+(-5/24)</f>
        <v>42230.263888888883</v>
      </c>
      <c r="T2644" s="12">
        <f>(((I2644/60)/60)/24)+DATE(1970,1,1)+(-5/24)</f>
        <v>42258.957638888889</v>
      </c>
    </row>
    <row r="2645" spans="1:20" ht="32" x14ac:dyDescent="0.2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>E2645/D2645*100</f>
        <v>1.12E-2</v>
      </c>
      <c r="P2645" s="8">
        <v>69.266666670000006</v>
      </c>
      <c r="Q2645" t="str">
        <f>LEFT(N2645,(SEARCH("/",N2645,1)-1))</f>
        <v>technology</v>
      </c>
      <c r="R2645" t="str">
        <f>RIGHT(N2645, LEN(N2645) - (SEARCH("/",N2645,1)))</f>
        <v>web</v>
      </c>
      <c r="S2645" s="12">
        <f>(((J2645/60)/60)/24)+DATE(1970,1,1)+(-5/24)</f>
        <v>42230.370289351849</v>
      </c>
      <c r="T2645" s="12">
        <f>(((I2645/60)/60)/24)+DATE(1970,1,1)+(-5/24)</f>
        <v>42254.370289351849</v>
      </c>
    </row>
    <row r="2646" spans="1:20" ht="48" x14ac:dyDescent="0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>E2646/D2646*100</f>
        <v>101.42857142857142</v>
      </c>
      <c r="P2646" s="8">
        <v>69.266666670000006</v>
      </c>
      <c r="Q2646" t="str">
        <f>LEFT(N2646,(SEARCH("/",N2646,1)-1))</f>
        <v>theater</v>
      </c>
      <c r="R2646" t="str">
        <f>RIGHT(N2646, LEN(N2646) - (SEARCH("/",N2646,1)))</f>
        <v>plays</v>
      </c>
      <c r="S2646" s="12">
        <f>(((J2646/60)/60)/24)+DATE(1970,1,1)+(-5/24)</f>
        <v>42230.454398148147</v>
      </c>
      <c r="T2646" s="12">
        <f>(((I2646/60)/60)/24)+DATE(1970,1,1)+(-5/24)</f>
        <v>42244.957638888889</v>
      </c>
    </row>
    <row r="2647" spans="1:20" ht="16" x14ac:dyDescent="0.2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>E2647/D2647*100</f>
        <v>0</v>
      </c>
      <c r="P2647" s="8">
        <v>69.266666670000006</v>
      </c>
      <c r="Q2647" t="str">
        <f>LEFT(N2647,(SEARCH("/",N2647,1)-1))</f>
        <v>journalism</v>
      </c>
      <c r="R2647" t="str">
        <f>RIGHT(N2647, LEN(N2647) - (SEARCH("/",N2647,1)))</f>
        <v>audio</v>
      </c>
      <c r="S2647" s="12">
        <f>(((J2647/60)/60)/24)+DATE(1970,1,1)+(-5/24)</f>
        <v>42231.588854166665</v>
      </c>
      <c r="T2647" s="12">
        <f>(((I2647/60)/60)/24)+DATE(1970,1,1)+(-5/24)</f>
        <v>42261.588854166665</v>
      </c>
    </row>
    <row r="2648" spans="1:20" ht="48" x14ac:dyDescent="0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>E2648/D2648*100</f>
        <v>1.2222222222222223</v>
      </c>
      <c r="P2648" s="8">
        <v>69.266666670000006</v>
      </c>
      <c r="Q2648" t="str">
        <f>LEFT(N2648,(SEARCH("/",N2648,1)-1))</f>
        <v>publishing</v>
      </c>
      <c r="R2648" t="str">
        <f>RIGHT(N2648, LEN(N2648) - (SEARCH("/",N2648,1)))</f>
        <v>translations</v>
      </c>
      <c r="S2648" s="12">
        <f>(((J2648/60)/60)/24)+DATE(1970,1,1)+(-5/24)</f>
        <v>42231.941828703704</v>
      </c>
      <c r="T2648" s="12">
        <f>(((I2648/60)/60)/24)+DATE(1970,1,1)+(-5/24)</f>
        <v>42262.257638888892</v>
      </c>
    </row>
    <row r="2649" spans="1:20" ht="48" x14ac:dyDescent="0.2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>E2649/D2649*100</f>
        <v>113.99999999999999</v>
      </c>
      <c r="P2649" s="8">
        <v>69.266666670000006</v>
      </c>
      <c r="Q2649" t="str">
        <f>LEFT(N2649,(SEARCH("/",N2649,1)-1))</f>
        <v>theater</v>
      </c>
      <c r="R2649" t="str">
        <f>RIGHT(N2649, LEN(N2649) - (SEARCH("/",N2649,1)))</f>
        <v>plays</v>
      </c>
      <c r="S2649" s="12">
        <f>(((J2649/60)/60)/24)+DATE(1970,1,1)+(-5/24)</f>
        <v>42232.494212962956</v>
      </c>
      <c r="T2649" s="12">
        <f>(((I2649/60)/60)/24)+DATE(1970,1,1)+(-5/24)</f>
        <v>42263.957638888889</v>
      </c>
    </row>
    <row r="2650" spans="1:20" ht="32" x14ac:dyDescent="0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>E2650/D2650*100</f>
        <v>1.7500000000000002</v>
      </c>
      <c r="P2650" s="8">
        <v>69.266666670000006</v>
      </c>
      <c r="Q2650" t="str">
        <f>LEFT(N2650,(SEARCH("/",N2650,1)-1))</f>
        <v>theater</v>
      </c>
      <c r="R2650" t="str">
        <f>RIGHT(N2650, LEN(N2650) - (SEARCH("/",N2650,1)))</f>
        <v>plays</v>
      </c>
      <c r="S2650" s="12">
        <f>(((J2650/60)/60)/24)+DATE(1970,1,1)+(-5/24)</f>
        <v>42233.153981481482</v>
      </c>
      <c r="T2650" s="12">
        <f>(((I2650/60)/60)/24)+DATE(1970,1,1)+(-5/24)</f>
        <v>42293.153981481482</v>
      </c>
    </row>
    <row r="2651" spans="1:20" ht="48" x14ac:dyDescent="0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>E2651/D2651*100</f>
        <v>11</v>
      </c>
      <c r="P2651" s="8">
        <v>69.266666670000006</v>
      </c>
      <c r="Q2651" t="str">
        <f>LEFT(N2651,(SEARCH("/",N2651,1)-1))</f>
        <v>theater</v>
      </c>
      <c r="R2651" t="str">
        <f>RIGHT(N2651, LEN(N2651) - (SEARCH("/",N2651,1)))</f>
        <v>plays</v>
      </c>
      <c r="S2651" s="12">
        <f>(((J2651/60)/60)/24)+DATE(1970,1,1)+(-5/24)</f>
        <v>42233.463414351849</v>
      </c>
      <c r="T2651" s="12">
        <f>(((I2651/60)/60)/24)+DATE(1970,1,1)+(-5/24)</f>
        <v>42278.333333333336</v>
      </c>
    </row>
    <row r="2652" spans="1:20" ht="48" x14ac:dyDescent="0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>E2652/D2652*100</f>
        <v>113.63000000000001</v>
      </c>
      <c r="P2652" s="8">
        <v>69.266666670000006</v>
      </c>
      <c r="Q2652" t="str">
        <f>LEFT(N2652,(SEARCH("/",N2652,1)-1))</f>
        <v>theater</v>
      </c>
      <c r="R2652" t="str">
        <f>RIGHT(N2652, LEN(N2652) - (SEARCH("/",N2652,1)))</f>
        <v>plays</v>
      </c>
      <c r="S2652" s="12">
        <f>(((J2652/60)/60)/24)+DATE(1970,1,1)+(-5/24)</f>
        <v>42233.530231481483</v>
      </c>
      <c r="T2652" s="12">
        <f>(((I2652/60)/60)/24)+DATE(1970,1,1)+(-5/24)</f>
        <v>42263.530231481483</v>
      </c>
    </row>
    <row r="2653" spans="1:20" ht="48" x14ac:dyDescent="0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>E2653/D2653*100</f>
        <v>106.6857142857143</v>
      </c>
      <c r="P2653" s="8">
        <v>69.266666670000006</v>
      </c>
      <c r="Q2653" t="str">
        <f>LEFT(N2653,(SEARCH("/",N2653,1)-1))</f>
        <v>theater</v>
      </c>
      <c r="R2653" t="str">
        <f>RIGHT(N2653, LEN(N2653) - (SEARCH("/",N2653,1)))</f>
        <v>spaces</v>
      </c>
      <c r="S2653" s="12">
        <f>(((J2653/60)/60)/24)+DATE(1970,1,1)+(-5/24)</f>
        <v>42233.5390162037</v>
      </c>
      <c r="T2653" s="12">
        <f>(((I2653/60)/60)/24)+DATE(1970,1,1)+(-5/24)</f>
        <v>42263.5390162037</v>
      </c>
    </row>
    <row r="2654" spans="1:20" ht="48" x14ac:dyDescent="0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>E2654/D2654*100</f>
        <v>100.66666666666666</v>
      </c>
      <c r="P2654" s="8">
        <v>69.266666670000006</v>
      </c>
      <c r="Q2654" t="str">
        <f>LEFT(N2654,(SEARCH("/",N2654,1)-1))</f>
        <v>theater</v>
      </c>
      <c r="R2654" t="str">
        <f>RIGHT(N2654, LEN(N2654) - (SEARCH("/",N2654,1)))</f>
        <v>plays</v>
      </c>
      <c r="S2654" s="12">
        <f>(((J2654/60)/60)/24)+DATE(1970,1,1)+(-5/24)</f>
        <v>42233.555497685178</v>
      </c>
      <c r="T2654" s="12">
        <f>(((I2654/60)/60)/24)+DATE(1970,1,1)+(-5/24)</f>
        <v>42258.555497685178</v>
      </c>
    </row>
    <row r="2655" spans="1:20" ht="48" x14ac:dyDescent="0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>E2655/D2655*100</f>
        <v>2.2307692307692308</v>
      </c>
      <c r="P2655" s="8">
        <v>69.266666670000006</v>
      </c>
      <c r="Q2655" t="str">
        <f>LEFT(N2655,(SEARCH("/",N2655,1)-1))</f>
        <v>food</v>
      </c>
      <c r="R2655" t="str">
        <f>RIGHT(N2655, LEN(N2655) - (SEARCH("/",N2655,1)))</f>
        <v>food trucks</v>
      </c>
      <c r="S2655" s="12">
        <f>(((J2655/60)/60)/24)+DATE(1970,1,1)+(-5/24)</f>
        <v>42233.897129629629</v>
      </c>
      <c r="T2655" s="12">
        <f>(((I2655/60)/60)/24)+DATE(1970,1,1)+(-5/24)</f>
        <v>42263.897129629629</v>
      </c>
    </row>
    <row r="2656" spans="1:20" ht="48" x14ac:dyDescent="0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>E2656/D2656*100</f>
        <v>106.476</v>
      </c>
      <c r="P2656" s="8">
        <v>69.266666670000006</v>
      </c>
      <c r="Q2656" t="str">
        <f>LEFT(N2656,(SEARCH("/",N2656,1)-1))</f>
        <v>photography</v>
      </c>
      <c r="R2656" t="str">
        <f>RIGHT(N2656, LEN(N2656) - (SEARCH("/",N2656,1)))</f>
        <v>photobooks</v>
      </c>
      <c r="S2656" s="12">
        <f>(((J2656/60)/60)/24)+DATE(1970,1,1)+(-5/24)</f>
        <v>42234.389351851853</v>
      </c>
      <c r="T2656" s="12">
        <f>(((I2656/60)/60)/24)+DATE(1970,1,1)+(-5/24)</f>
        <v>42274.389351851853</v>
      </c>
    </row>
    <row r="2657" spans="1:20" ht="48" x14ac:dyDescent="0.2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>E2657/D2657*100</f>
        <v>403.57653061224488</v>
      </c>
      <c r="P2657" s="8">
        <v>69.266666670000006</v>
      </c>
      <c r="Q2657" t="str">
        <f>LEFT(N2657,(SEARCH("/",N2657,1)-1))</f>
        <v>games</v>
      </c>
      <c r="R2657" t="str">
        <f>RIGHT(N2657, LEN(N2657) - (SEARCH("/",N2657,1)))</f>
        <v>tabletop games</v>
      </c>
      <c r="S2657" s="12">
        <f>(((J2657/60)/60)/24)+DATE(1970,1,1)+(-5/24)</f>
        <v>42234.416562499995</v>
      </c>
      <c r="T2657" s="12">
        <f>(((I2657/60)/60)/24)+DATE(1970,1,1)+(-5/24)</f>
        <v>42264.416562499995</v>
      </c>
    </row>
    <row r="2658" spans="1:20" ht="48" x14ac:dyDescent="0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>E2658/D2658*100</f>
        <v>100</v>
      </c>
      <c r="P2658" s="8">
        <v>69.266666670000006</v>
      </c>
      <c r="Q2658" t="str">
        <f>LEFT(N2658,(SEARCH("/",N2658,1)-1))</f>
        <v>theater</v>
      </c>
      <c r="R2658" t="str">
        <f>RIGHT(N2658, LEN(N2658) - (SEARCH("/",N2658,1)))</f>
        <v>plays</v>
      </c>
      <c r="S2658" s="12">
        <f>(((J2658/60)/60)/24)+DATE(1970,1,1)+(-5/24)</f>
        <v>42234.581550925919</v>
      </c>
      <c r="T2658" s="12">
        <f>(((I2658/60)/60)/24)+DATE(1970,1,1)+(-5/24)</f>
        <v>42262.212500000001</v>
      </c>
    </row>
    <row r="2659" spans="1:20" ht="48" x14ac:dyDescent="0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>E2659/D2659*100</f>
        <v>60.9</v>
      </c>
      <c r="P2659" s="8">
        <v>69.266666670000006</v>
      </c>
      <c r="Q2659" t="str">
        <f>LEFT(N2659,(SEARCH("/",N2659,1)-1))</f>
        <v>theater</v>
      </c>
      <c r="R2659" t="str">
        <f>RIGHT(N2659, LEN(N2659) - (SEARCH("/",N2659,1)))</f>
        <v>plays</v>
      </c>
      <c r="S2659" s="12">
        <f>(((J2659/60)/60)/24)+DATE(1970,1,1)+(-5/24)</f>
        <v>42234.909143518518</v>
      </c>
      <c r="T2659" s="12">
        <f>(((I2659/60)/60)/24)+DATE(1970,1,1)+(-5/24)</f>
        <v>42274.909143518518</v>
      </c>
    </row>
    <row r="2660" spans="1:20" ht="48" x14ac:dyDescent="0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>E2660/D2660*100</f>
        <v>159.29509999999999</v>
      </c>
      <c r="P2660" s="8">
        <v>69.266666670000006</v>
      </c>
      <c r="Q2660" t="str">
        <f>LEFT(N2660,(SEARCH("/",N2660,1)-1))</f>
        <v>technology</v>
      </c>
      <c r="R2660" t="str">
        <f>RIGHT(N2660, LEN(N2660) - (SEARCH("/",N2660,1)))</f>
        <v>makerspaces</v>
      </c>
      <c r="S2660" s="12">
        <f>(((J2660/60)/60)/24)+DATE(1970,1,1)+(-5/24)</f>
        <v>42235.55600694444</v>
      </c>
      <c r="T2660" s="12">
        <f>(((I2660/60)/60)/24)+DATE(1970,1,1)+(-5/24)</f>
        <v>42272.666666666664</v>
      </c>
    </row>
    <row r="2661" spans="1:20" ht="48" x14ac:dyDescent="0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>E2661/D2661*100</f>
        <v>44.6</v>
      </c>
      <c r="P2661" s="8">
        <v>69.266666670000006</v>
      </c>
      <c r="Q2661" t="str">
        <f>LEFT(N2661,(SEARCH("/",N2661,1)-1))</f>
        <v>film &amp; video</v>
      </c>
      <c r="R2661" t="str">
        <f>RIGHT(N2661, LEN(N2661) - (SEARCH("/",N2661,1)))</f>
        <v>drama</v>
      </c>
      <c r="S2661" s="12">
        <f>(((J2661/60)/60)/24)+DATE(1970,1,1)+(-5/24)</f>
        <v>42235.951585648152</v>
      </c>
      <c r="T2661" s="12">
        <f>(((I2661/60)/60)/24)+DATE(1970,1,1)+(-5/24)</f>
        <v>42265.951585648152</v>
      </c>
    </row>
    <row r="2662" spans="1:20" ht="48" x14ac:dyDescent="0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>E2662/D2662*100</f>
        <v>0</v>
      </c>
      <c r="P2662" s="8">
        <v>69.266666670000006</v>
      </c>
      <c r="Q2662" t="str">
        <f>LEFT(N2662,(SEARCH("/",N2662,1)-1))</f>
        <v>theater</v>
      </c>
      <c r="R2662" t="str">
        <f>RIGHT(N2662, LEN(N2662) - (SEARCH("/",N2662,1)))</f>
        <v>musical</v>
      </c>
      <c r="S2662" s="12">
        <f>(((J2662/60)/60)/24)+DATE(1970,1,1)+(-5/24)</f>
        <v>42236.067719907405</v>
      </c>
      <c r="T2662" s="12">
        <f>(((I2662/60)/60)/24)+DATE(1970,1,1)+(-5/24)</f>
        <v>42266.067719907405</v>
      </c>
    </row>
    <row r="2663" spans="1:20" ht="32" x14ac:dyDescent="0.2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>E2663/D2663*100</f>
        <v>100.49999999999999</v>
      </c>
      <c r="P2663" s="8">
        <v>69.266666670000006</v>
      </c>
      <c r="Q2663" t="str">
        <f>LEFT(N2663,(SEARCH("/",N2663,1)-1))</f>
        <v>theater</v>
      </c>
      <c r="R2663" t="str">
        <f>RIGHT(N2663, LEN(N2663) - (SEARCH("/",N2663,1)))</f>
        <v>plays</v>
      </c>
      <c r="S2663" s="12">
        <f>(((J2663/60)/60)/24)+DATE(1970,1,1)+(-5/24)</f>
        <v>42236.414918981485</v>
      </c>
      <c r="T2663" s="12">
        <f>(((I2663/60)/60)/24)+DATE(1970,1,1)+(-5/24)</f>
        <v>42282.458333333336</v>
      </c>
    </row>
    <row r="2664" spans="1:20" ht="32" x14ac:dyDescent="0.2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>E2664/D2664*100</f>
        <v>0</v>
      </c>
      <c r="P2664" s="8">
        <v>69.266666670000006</v>
      </c>
      <c r="Q2664" t="str">
        <f>LEFT(N2664,(SEARCH("/",N2664,1)-1))</f>
        <v>technology</v>
      </c>
      <c r="R2664" t="str">
        <f>RIGHT(N2664, LEN(N2664) - (SEARCH("/",N2664,1)))</f>
        <v>web</v>
      </c>
      <c r="S2664" s="12">
        <f>(((J2664/60)/60)/24)+DATE(1970,1,1)+(-5/24)</f>
        <v>42236.808055555557</v>
      </c>
      <c r="T2664" s="12">
        <f>(((I2664/60)/60)/24)+DATE(1970,1,1)+(-5/24)</f>
        <v>42281.808055555557</v>
      </c>
    </row>
    <row r="2665" spans="1:20" ht="48" x14ac:dyDescent="0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>E2665/D2665*100</f>
        <v>0.21029999999999999</v>
      </c>
      <c r="P2665" s="8">
        <v>69.266666670000006</v>
      </c>
      <c r="Q2665" t="str">
        <f>LEFT(N2665,(SEARCH("/",N2665,1)-1))</f>
        <v>theater</v>
      </c>
      <c r="R2665" t="str">
        <f>RIGHT(N2665, LEN(N2665) - (SEARCH("/",N2665,1)))</f>
        <v>spaces</v>
      </c>
      <c r="S2665" s="12">
        <f>(((J2665/60)/60)/24)+DATE(1970,1,1)+(-5/24)</f>
        <v>42236.973275462959</v>
      </c>
      <c r="T2665" s="12">
        <f>(((I2665/60)/60)/24)+DATE(1970,1,1)+(-5/24)</f>
        <v>42266.973275462959</v>
      </c>
    </row>
    <row r="2666" spans="1:20" ht="48" x14ac:dyDescent="0.2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>E2666/D2666*100</f>
        <v>0</v>
      </c>
      <c r="P2666" s="8">
        <v>69.266666670000006</v>
      </c>
      <c r="Q2666" t="str">
        <f>LEFT(N2666,(SEARCH("/",N2666,1)-1))</f>
        <v>food</v>
      </c>
      <c r="R2666" t="str">
        <f>RIGHT(N2666, LEN(N2666) - (SEARCH("/",N2666,1)))</f>
        <v>food trucks</v>
      </c>
      <c r="S2666" s="12">
        <f>(((J2666/60)/60)/24)+DATE(1970,1,1)+(-5/24)</f>
        <v>42237.814571759263</v>
      </c>
      <c r="T2666" s="12">
        <f>(((I2666/60)/60)/24)+DATE(1970,1,1)+(-5/24)</f>
        <v>42286.499999999993</v>
      </c>
    </row>
    <row r="2667" spans="1:20" ht="48" x14ac:dyDescent="0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>E2667/D2667*100</f>
        <v>120.6</v>
      </c>
      <c r="P2667" s="8">
        <v>69.266666670000006</v>
      </c>
      <c r="Q2667" t="str">
        <f>LEFT(N2667,(SEARCH("/",N2667,1)-1))</f>
        <v>theater</v>
      </c>
      <c r="R2667" t="str">
        <f>RIGHT(N2667, LEN(N2667) - (SEARCH("/",N2667,1)))</f>
        <v>plays</v>
      </c>
      <c r="S2667" s="12">
        <f>(((J2667/60)/60)/24)+DATE(1970,1,1)+(-5/24)</f>
        <v>42237.924490740734</v>
      </c>
      <c r="T2667" s="12">
        <f>(((I2667/60)/60)/24)+DATE(1970,1,1)+(-5/24)</f>
        <v>42267.924490740734</v>
      </c>
    </row>
    <row r="2668" spans="1:20" ht="48" x14ac:dyDescent="0.2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>E2668/D2668*100</f>
        <v>9.5</v>
      </c>
      <c r="P2668" s="8">
        <v>69.266666670000006</v>
      </c>
      <c r="Q2668" t="str">
        <f>LEFT(N2668,(SEARCH("/",N2668,1)-1))</f>
        <v>film &amp; video</v>
      </c>
      <c r="R2668" t="str">
        <f>RIGHT(N2668, LEN(N2668) - (SEARCH("/",N2668,1)))</f>
        <v>animation</v>
      </c>
      <c r="S2668" s="12">
        <f>(((J2668/60)/60)/24)+DATE(1970,1,1)+(-5/24)</f>
        <v>42238.51829861111</v>
      </c>
      <c r="T2668" s="12">
        <f>(((I2668/60)/60)/24)+DATE(1970,1,1)+(-5/24)</f>
        <v>42298.51829861111</v>
      </c>
    </row>
    <row r="2669" spans="1:20" ht="48" x14ac:dyDescent="0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>E2669/D2669*100</f>
        <v>5</v>
      </c>
      <c r="P2669" s="8">
        <v>69.266666670000006</v>
      </c>
      <c r="Q2669" t="str">
        <f>LEFT(N2669,(SEARCH("/",N2669,1)-1))</f>
        <v>film &amp; video</v>
      </c>
      <c r="R2669" t="str">
        <f>RIGHT(N2669, LEN(N2669) - (SEARCH("/",N2669,1)))</f>
        <v>drama</v>
      </c>
      <c r="S2669" s="12">
        <f>(((J2669/60)/60)/24)+DATE(1970,1,1)+(-5/24)</f>
        <v>42239.233078703699</v>
      </c>
      <c r="T2669" s="12">
        <f>(((I2669/60)/60)/24)+DATE(1970,1,1)+(-5/24)</f>
        <v>42279.233078703699</v>
      </c>
    </row>
    <row r="2670" spans="1:20" ht="48" x14ac:dyDescent="0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>E2670/D2670*100</f>
        <v>0</v>
      </c>
      <c r="P2670" s="8">
        <v>69.266666670000006</v>
      </c>
      <c r="Q2670" t="str">
        <f>LEFT(N2670,(SEARCH("/",N2670,1)-1))</f>
        <v>film &amp; video</v>
      </c>
      <c r="R2670" t="str">
        <f>RIGHT(N2670, LEN(N2670) - (SEARCH("/",N2670,1)))</f>
        <v>science fiction</v>
      </c>
      <c r="S2670" s="12">
        <f>(((J2670/60)/60)/24)+DATE(1970,1,1)+(-5/24)</f>
        <v>42239.365659722222</v>
      </c>
      <c r="T2670" s="12">
        <f>(((I2670/60)/60)/24)+DATE(1970,1,1)+(-5/24)</f>
        <v>42289.365659722222</v>
      </c>
    </row>
    <row r="2671" spans="1:20" ht="48" x14ac:dyDescent="0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>E2671/D2671*100</f>
        <v>101.73</v>
      </c>
      <c r="P2671" s="8">
        <v>69.266666670000006</v>
      </c>
      <c r="Q2671" t="str">
        <f>LEFT(N2671,(SEARCH("/",N2671,1)-1))</f>
        <v>theater</v>
      </c>
      <c r="R2671" t="str">
        <f>RIGHT(N2671, LEN(N2671) - (SEARCH("/",N2671,1)))</f>
        <v>plays</v>
      </c>
      <c r="S2671" s="12">
        <f>(((J2671/60)/60)/24)+DATE(1970,1,1)+(-5/24)</f>
        <v>42239.749629629623</v>
      </c>
      <c r="T2671" s="12">
        <f>(((I2671/60)/60)/24)+DATE(1970,1,1)+(-5/24)</f>
        <v>42259.791666666664</v>
      </c>
    </row>
    <row r="2672" spans="1:20" ht="32" x14ac:dyDescent="0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>E2672/D2672*100</f>
        <v>39</v>
      </c>
      <c r="P2672" s="8">
        <v>69.266666670000006</v>
      </c>
      <c r="Q2672" t="str">
        <f>LEFT(N2672,(SEARCH("/",N2672,1)-1))</f>
        <v>food</v>
      </c>
      <c r="R2672" t="str">
        <f>RIGHT(N2672, LEN(N2672) - (SEARCH("/",N2672,1)))</f>
        <v>food trucks</v>
      </c>
      <c r="S2672" s="12">
        <f>(((J2672/60)/60)/24)+DATE(1970,1,1)+(-5/24)</f>
        <v>42240.631956018515</v>
      </c>
      <c r="T2672" s="12">
        <f>(((I2672/60)/60)/24)+DATE(1970,1,1)+(-5/24)</f>
        <v>42270.631956018515</v>
      </c>
    </row>
    <row r="2673" spans="1:20" ht="32" x14ac:dyDescent="0.2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>E2673/D2673*100</f>
        <v>115.75</v>
      </c>
      <c r="P2673" s="8">
        <v>69.266666670000006</v>
      </c>
      <c r="Q2673" t="str">
        <f>LEFT(N2673,(SEARCH("/",N2673,1)-1))</f>
        <v>music</v>
      </c>
      <c r="R2673" t="str">
        <f>RIGHT(N2673, LEN(N2673) - (SEARCH("/",N2673,1)))</f>
        <v>rock</v>
      </c>
      <c r="S2673" s="12">
        <f>(((J2673/60)/60)/24)+DATE(1970,1,1)+(-5/24)</f>
        <v>42240.644201388881</v>
      </c>
      <c r="T2673" s="12">
        <f>(((I2673/60)/60)/24)+DATE(1970,1,1)+(-5/24)</f>
        <v>42270.644201388881</v>
      </c>
    </row>
    <row r="2674" spans="1:20" ht="16" x14ac:dyDescent="0.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>E2674/D2674*100</f>
        <v>1.7000000000000002</v>
      </c>
      <c r="P2674" s="8">
        <v>69.266666670000006</v>
      </c>
      <c r="Q2674" t="str">
        <f>LEFT(N2674,(SEARCH("/",N2674,1)-1))</f>
        <v>photography</v>
      </c>
      <c r="R2674" t="str">
        <f>RIGHT(N2674, LEN(N2674) - (SEARCH("/",N2674,1)))</f>
        <v>places</v>
      </c>
      <c r="S2674" s="12">
        <f>(((J2674/60)/60)/24)+DATE(1970,1,1)+(-5/24)</f>
        <v>42240.648888888885</v>
      </c>
      <c r="T2674" s="12">
        <f>(((I2674/60)/60)/24)+DATE(1970,1,1)+(-5/24)</f>
        <v>42270.648888888885</v>
      </c>
    </row>
    <row r="2675" spans="1:20" ht="48" x14ac:dyDescent="0.2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>E2675/D2675*100</f>
        <v>4.1000000000000005</v>
      </c>
      <c r="P2675" s="8">
        <v>69.266666670000006</v>
      </c>
      <c r="Q2675" t="str">
        <f>LEFT(N2675,(SEARCH("/",N2675,1)-1))</f>
        <v>theater</v>
      </c>
      <c r="R2675" t="str">
        <f>RIGHT(N2675, LEN(N2675) - (SEARCH("/",N2675,1)))</f>
        <v>spaces</v>
      </c>
      <c r="S2675" s="12">
        <f>(((J2675/60)/60)/24)+DATE(1970,1,1)+(-5/24)</f>
        <v>42241.22078703704</v>
      </c>
      <c r="T2675" s="12">
        <f>(((I2675/60)/60)/24)+DATE(1970,1,1)+(-5/24)</f>
        <v>42263.708333333336</v>
      </c>
    </row>
    <row r="2676" spans="1:20" ht="48" x14ac:dyDescent="0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>E2676/D2676*100</f>
        <v>0</v>
      </c>
      <c r="P2676" s="8">
        <v>69.266666670000006</v>
      </c>
      <c r="Q2676" t="str">
        <f>LEFT(N2676,(SEARCH("/",N2676,1)-1))</f>
        <v>photography</v>
      </c>
      <c r="R2676" t="str">
        <f>RIGHT(N2676, LEN(N2676) - (SEARCH("/",N2676,1)))</f>
        <v>nature</v>
      </c>
      <c r="S2676" s="12">
        <f>(((J2676/60)/60)/24)+DATE(1970,1,1)+(-5/24)</f>
        <v>42241.405462962961</v>
      </c>
      <c r="T2676" s="12">
        <f>(((I2676/60)/60)/24)+DATE(1970,1,1)+(-5/24)</f>
        <v>42264.499999999993</v>
      </c>
    </row>
    <row r="2677" spans="1:20" ht="48" x14ac:dyDescent="0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>E2677/D2677*100</f>
        <v>1.375E-2</v>
      </c>
      <c r="P2677" s="8">
        <v>69.266666670000006</v>
      </c>
      <c r="Q2677" t="str">
        <f>LEFT(N2677,(SEARCH("/",N2677,1)-1))</f>
        <v>technology</v>
      </c>
      <c r="R2677" t="str">
        <f>RIGHT(N2677, LEN(N2677) - (SEARCH("/",N2677,1)))</f>
        <v>makerspaces</v>
      </c>
      <c r="S2677" s="12">
        <f>(((J2677/60)/60)/24)+DATE(1970,1,1)+(-5/24)</f>
        <v>42241.589872685181</v>
      </c>
      <c r="T2677" s="12">
        <f>(((I2677/60)/60)/24)+DATE(1970,1,1)+(-5/24)</f>
        <v>42271.589872685181</v>
      </c>
    </row>
    <row r="2678" spans="1:20" ht="48" x14ac:dyDescent="0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>E2678/D2678*100</f>
        <v>109.55</v>
      </c>
      <c r="P2678" s="8">
        <v>69.266666670000006</v>
      </c>
      <c r="Q2678" t="str">
        <f>LEFT(N2678,(SEARCH("/",N2678,1)-1))</f>
        <v>music</v>
      </c>
      <c r="R2678" t="str">
        <f>RIGHT(N2678, LEN(N2678) - (SEARCH("/",N2678,1)))</f>
        <v>electronic music</v>
      </c>
      <c r="S2678" s="12">
        <f>(((J2678/60)/60)/24)+DATE(1970,1,1)+(-5/24)</f>
        <v>42241.651412037034</v>
      </c>
      <c r="T2678" s="12">
        <f>(((I2678/60)/60)/24)+DATE(1970,1,1)+(-5/24)</f>
        <v>42271.651412037034</v>
      </c>
    </row>
    <row r="2679" spans="1:20" ht="48" x14ac:dyDescent="0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>E2679/D2679*100</f>
        <v>0</v>
      </c>
      <c r="P2679" s="8">
        <v>69.266666670000006</v>
      </c>
      <c r="Q2679" t="str">
        <f>LEFT(N2679,(SEARCH("/",N2679,1)-1))</f>
        <v>technology</v>
      </c>
      <c r="R2679" t="str">
        <f>RIGHT(N2679, LEN(N2679) - (SEARCH("/",N2679,1)))</f>
        <v>web</v>
      </c>
      <c r="S2679" s="12">
        <f>(((J2679/60)/60)/24)+DATE(1970,1,1)+(-5/24)</f>
        <v>42241.913877314808</v>
      </c>
      <c r="T2679" s="12">
        <f>(((I2679/60)/60)/24)+DATE(1970,1,1)+(-5/24)</f>
        <v>42271.913877314808</v>
      </c>
    </row>
    <row r="2680" spans="1:20" ht="32" x14ac:dyDescent="0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>E2680/D2680*100</f>
        <v>25</v>
      </c>
      <c r="P2680" s="8">
        <v>69.266666670000006</v>
      </c>
      <c r="Q2680" t="str">
        <f>LEFT(N2680,(SEARCH("/",N2680,1)-1))</f>
        <v>theater</v>
      </c>
      <c r="R2680" t="str">
        <f>RIGHT(N2680, LEN(N2680) - (SEARCH("/",N2680,1)))</f>
        <v>musical</v>
      </c>
      <c r="S2680" s="12">
        <f>(((J2680/60)/60)/24)+DATE(1970,1,1)+(-5/24)</f>
        <v>42242.780347222222</v>
      </c>
      <c r="T2680" s="12">
        <f>(((I2680/60)/60)/24)+DATE(1970,1,1)+(-5/24)</f>
        <v>42272.780347222222</v>
      </c>
    </row>
    <row r="2681" spans="1:20" ht="64" x14ac:dyDescent="0.2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>E2681/D2681*100</f>
        <v>172.8</v>
      </c>
      <c r="P2681" s="8">
        <v>69.266666670000006</v>
      </c>
      <c r="Q2681" t="str">
        <f>LEFT(N2681,(SEARCH("/",N2681,1)-1))</f>
        <v>food</v>
      </c>
      <c r="R2681" t="str">
        <f>RIGHT(N2681, LEN(N2681) - (SEARCH("/",N2681,1)))</f>
        <v>small batch</v>
      </c>
      <c r="S2681" s="12">
        <f>(((J2681/60)/60)/24)+DATE(1970,1,1)+(-5/24)</f>
        <v>42242.981724537036</v>
      </c>
      <c r="T2681" s="12">
        <f>(((I2681/60)/60)/24)+DATE(1970,1,1)+(-5/24)</f>
        <v>42272.981724537036</v>
      </c>
    </row>
    <row r="2682" spans="1:20" ht="32" x14ac:dyDescent="0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>E2682/D2682*100</f>
        <v>156.20000000000002</v>
      </c>
      <c r="P2682" s="8">
        <v>69.266666670000006</v>
      </c>
      <c r="Q2682" t="str">
        <f>LEFT(N2682,(SEARCH("/",N2682,1)-1))</f>
        <v>theater</v>
      </c>
      <c r="R2682" t="str">
        <f>RIGHT(N2682, LEN(N2682) - (SEARCH("/",N2682,1)))</f>
        <v>plays</v>
      </c>
      <c r="S2682" s="12">
        <f>(((J2682/60)/60)/24)+DATE(1970,1,1)+(-5/24)</f>
        <v>42243.416932870365</v>
      </c>
      <c r="T2682" s="12">
        <f>(((I2682/60)/60)/24)+DATE(1970,1,1)+(-5/24)</f>
        <v>42278.416932870365</v>
      </c>
    </row>
    <row r="2683" spans="1:20" ht="48" x14ac:dyDescent="0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>E2683/D2683*100</f>
        <v>9.6153846153846159E-2</v>
      </c>
      <c r="P2683" s="8">
        <v>69.266666670000006</v>
      </c>
      <c r="Q2683" t="str">
        <f>LEFT(N2683,(SEARCH("/",N2683,1)-1))</f>
        <v>theater</v>
      </c>
      <c r="R2683" t="str">
        <f>RIGHT(N2683, LEN(N2683) - (SEARCH("/",N2683,1)))</f>
        <v>plays</v>
      </c>
      <c r="S2683" s="12">
        <f>(((J2683/60)/60)/24)+DATE(1970,1,1)+(-5/24)</f>
        <v>42243.582060185181</v>
      </c>
      <c r="T2683" s="12">
        <f>(((I2683/60)/60)/24)+DATE(1970,1,1)+(-5/24)</f>
        <v>42303.582060185181</v>
      </c>
    </row>
    <row r="2684" spans="1:20" ht="64" x14ac:dyDescent="0.2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>E2684/D2684*100</f>
        <v>0</v>
      </c>
      <c r="P2684" s="8">
        <v>69.266666670000006</v>
      </c>
      <c r="Q2684" t="str">
        <f>LEFT(N2684,(SEARCH("/",N2684,1)-1))</f>
        <v>film &amp; video</v>
      </c>
      <c r="R2684" t="str">
        <f>RIGHT(N2684, LEN(N2684) - (SEARCH("/",N2684,1)))</f>
        <v>drama</v>
      </c>
      <c r="S2684" s="12">
        <f>(((J2684/60)/60)/24)+DATE(1970,1,1)+(-5/24)</f>
        <v>42243.752939814811</v>
      </c>
      <c r="T2684" s="12">
        <f>(((I2684/60)/60)/24)+DATE(1970,1,1)+(-5/24)</f>
        <v>42277.791666666664</v>
      </c>
    </row>
    <row r="2685" spans="1:20" ht="48" x14ac:dyDescent="0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>E2685/D2685*100</f>
        <v>2.5545454545454547</v>
      </c>
      <c r="P2685" s="8">
        <v>69.266666670000006</v>
      </c>
      <c r="Q2685" t="str">
        <f>LEFT(N2685,(SEARCH("/",N2685,1)-1))</f>
        <v>food</v>
      </c>
      <c r="R2685" t="str">
        <f>RIGHT(N2685, LEN(N2685) - (SEARCH("/",N2685,1)))</f>
        <v>restaurants</v>
      </c>
      <c r="S2685" s="12">
        <f>(((J2685/60)/60)/24)+DATE(1970,1,1)+(-5/24)</f>
        <v>42244.568333333329</v>
      </c>
      <c r="T2685" s="12">
        <f>(((I2685/60)/60)/24)+DATE(1970,1,1)+(-5/24)</f>
        <v>42274.568333333329</v>
      </c>
    </row>
    <row r="2686" spans="1:20" ht="48" x14ac:dyDescent="0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>E2686/D2686*100</f>
        <v>0</v>
      </c>
      <c r="P2686" s="8">
        <v>69.266666670000006</v>
      </c>
      <c r="Q2686" t="str">
        <f>LEFT(N2686,(SEARCH("/",N2686,1)-1))</f>
        <v>music</v>
      </c>
      <c r="R2686" t="str">
        <f>RIGHT(N2686, LEN(N2686) - (SEARCH("/",N2686,1)))</f>
        <v>faith</v>
      </c>
      <c r="S2686" s="12">
        <f>(((J2686/60)/60)/24)+DATE(1970,1,1)+(-5/24)</f>
        <v>42244.808402777773</v>
      </c>
      <c r="T2686" s="12">
        <f>(((I2686/60)/60)/24)+DATE(1970,1,1)+(-5/24)</f>
        <v>42256.458333333336</v>
      </c>
    </row>
    <row r="2687" spans="1:20" ht="48" x14ac:dyDescent="0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>E2687/D2687*100</f>
        <v>21.85</v>
      </c>
      <c r="P2687" s="8">
        <v>69.266666670000006</v>
      </c>
      <c r="Q2687" t="str">
        <f>LEFT(N2687,(SEARCH("/",N2687,1)-1))</f>
        <v>theater</v>
      </c>
      <c r="R2687" t="str">
        <f>RIGHT(N2687, LEN(N2687) - (SEARCH("/",N2687,1)))</f>
        <v>plays</v>
      </c>
      <c r="S2687" s="12">
        <f>(((J2687/60)/60)/24)+DATE(1970,1,1)+(-5/24)</f>
        <v>42245.026006944441</v>
      </c>
      <c r="T2687" s="12">
        <f>(((I2687/60)/60)/24)+DATE(1970,1,1)+(-5/24)</f>
        <v>42263.026006944441</v>
      </c>
    </row>
    <row r="2688" spans="1:20" ht="32" x14ac:dyDescent="0.2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>E2688/D2688*100</f>
        <v>0.15227272727272728</v>
      </c>
      <c r="P2688" s="8">
        <v>69.266666670000006</v>
      </c>
      <c r="Q2688" t="str">
        <f>LEFT(N2688,(SEARCH("/",N2688,1)-1))</f>
        <v>theater</v>
      </c>
      <c r="R2688" t="str">
        <f>RIGHT(N2688, LEN(N2688) - (SEARCH("/",N2688,1)))</f>
        <v>spaces</v>
      </c>
      <c r="S2688" s="12">
        <f>(((J2688/60)/60)/24)+DATE(1970,1,1)+(-5/24)</f>
        <v>42245.066365740735</v>
      </c>
      <c r="T2688" s="12">
        <f>(((I2688/60)/60)/24)+DATE(1970,1,1)+(-5/24)</f>
        <v>42275.066365740735</v>
      </c>
    </row>
    <row r="2689" spans="1:20" ht="32" x14ac:dyDescent="0.2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>E2689/D2689*100</f>
        <v>9.3000000000000007</v>
      </c>
      <c r="P2689" s="8">
        <v>69.266666670000006</v>
      </c>
      <c r="Q2689" t="str">
        <f>LEFT(N2689,(SEARCH("/",N2689,1)-1))</f>
        <v>photography</v>
      </c>
      <c r="R2689" t="str">
        <f>RIGHT(N2689, LEN(N2689) - (SEARCH("/",N2689,1)))</f>
        <v>places</v>
      </c>
      <c r="S2689" s="12">
        <f>(((J2689/60)/60)/24)+DATE(1970,1,1)+(-5/24)</f>
        <v>42246.581631944442</v>
      </c>
      <c r="T2689" s="12">
        <f>(((I2689/60)/60)/24)+DATE(1970,1,1)+(-5/24)</f>
        <v>42303.680555555555</v>
      </c>
    </row>
    <row r="2690" spans="1:20" ht="48" x14ac:dyDescent="0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>E2690/D2690*100</f>
        <v>2.44</v>
      </c>
      <c r="P2690" s="8">
        <v>69.266666670000006</v>
      </c>
      <c r="Q2690" t="str">
        <f>LEFT(N2690,(SEARCH("/",N2690,1)-1))</f>
        <v>theater</v>
      </c>
      <c r="R2690" t="str">
        <f>RIGHT(N2690, LEN(N2690) - (SEARCH("/",N2690,1)))</f>
        <v>spaces</v>
      </c>
      <c r="S2690" s="12">
        <f>(((J2690/60)/60)/24)+DATE(1970,1,1)+(-5/24)</f>
        <v>42246.675451388881</v>
      </c>
      <c r="T2690" s="12">
        <f>(((I2690/60)/60)/24)+DATE(1970,1,1)+(-5/24)</f>
        <v>42276.675451388881</v>
      </c>
    </row>
    <row r="2691" spans="1:20" ht="48" x14ac:dyDescent="0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>E2691/D2691*100</f>
        <v>21.363333333333333</v>
      </c>
      <c r="P2691" s="8">
        <v>69.266666670000006</v>
      </c>
      <c r="Q2691" t="str">
        <f>LEFT(N2691,(SEARCH("/",N2691,1)-1))</f>
        <v>technology</v>
      </c>
      <c r="R2691" t="str">
        <f>RIGHT(N2691, LEN(N2691) - (SEARCH("/",N2691,1)))</f>
        <v>web</v>
      </c>
      <c r="S2691" s="12">
        <f>(((J2691/60)/60)/24)+DATE(1970,1,1)+(-5/24)</f>
        <v>42247.288425925923</v>
      </c>
      <c r="T2691" s="12">
        <f>(((I2691/60)/60)/24)+DATE(1970,1,1)+(-5/24)</f>
        <v>42277.999305555553</v>
      </c>
    </row>
    <row r="2692" spans="1:20" ht="32" x14ac:dyDescent="0.2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>E2692/D2692*100</f>
        <v>145.70000000000002</v>
      </c>
      <c r="P2692" s="8">
        <v>69.266666670000006</v>
      </c>
      <c r="Q2692" t="str">
        <f>LEFT(N2692,(SEARCH("/",N2692,1)-1))</f>
        <v>photography</v>
      </c>
      <c r="R2692" t="str">
        <f>RIGHT(N2692, LEN(N2692) - (SEARCH("/",N2692,1)))</f>
        <v>photobooks</v>
      </c>
      <c r="S2692" s="12">
        <f>(((J2692/60)/60)/24)+DATE(1970,1,1)+(-5/24)</f>
        <v>42247.408067129632</v>
      </c>
      <c r="T2692" s="12">
        <f>(((I2692/60)/60)/24)+DATE(1970,1,1)+(-5/24)</f>
        <v>42279.752083333333</v>
      </c>
    </row>
    <row r="2693" spans="1:20" ht="48" x14ac:dyDescent="0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>E2693/D2693*100</f>
        <v>36.404444444444444</v>
      </c>
      <c r="P2693" s="8">
        <v>69.266666670000006</v>
      </c>
      <c r="Q2693" t="str">
        <f>LEFT(N2693,(SEARCH("/",N2693,1)-1))</f>
        <v>photography</v>
      </c>
      <c r="R2693" t="str">
        <f>RIGHT(N2693, LEN(N2693) - (SEARCH("/",N2693,1)))</f>
        <v>photobooks</v>
      </c>
      <c r="S2693" s="12">
        <f>(((J2693/60)/60)/24)+DATE(1970,1,1)+(-5/24)</f>
        <v>42247.595578703702</v>
      </c>
      <c r="T2693" s="12">
        <f>(((I2693/60)/60)/24)+DATE(1970,1,1)+(-5/24)</f>
        <v>42279.541666666664</v>
      </c>
    </row>
    <row r="2694" spans="1:20" ht="48" x14ac:dyDescent="0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>E2694/D2694*100</f>
        <v>66.84</v>
      </c>
      <c r="P2694" s="8">
        <v>69.266666670000006</v>
      </c>
      <c r="Q2694" t="str">
        <f>LEFT(N2694,(SEARCH("/",N2694,1)-1))</f>
        <v>theater</v>
      </c>
      <c r="R2694" t="str">
        <f>RIGHT(N2694, LEN(N2694) - (SEARCH("/",N2694,1)))</f>
        <v>spaces</v>
      </c>
      <c r="S2694" s="12">
        <f>(((J2694/60)/60)/24)+DATE(1970,1,1)+(-5/24)</f>
        <v>42248.3274537037</v>
      </c>
      <c r="T2694" s="12">
        <f>(((I2694/60)/60)/24)+DATE(1970,1,1)+(-5/24)</f>
        <v>42277.541666666664</v>
      </c>
    </row>
    <row r="2695" spans="1:20" ht="64" x14ac:dyDescent="0.2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>E2695/D2695*100</f>
        <v>2.105</v>
      </c>
      <c r="P2695" s="8">
        <v>69.266666670000006</v>
      </c>
      <c r="Q2695" t="str">
        <f>LEFT(N2695,(SEARCH("/",N2695,1)-1))</f>
        <v>theater</v>
      </c>
      <c r="R2695" t="str">
        <f>RIGHT(N2695, LEN(N2695) - (SEARCH("/",N2695,1)))</f>
        <v>plays</v>
      </c>
      <c r="S2695" s="12">
        <f>(((J2695/60)/60)/24)+DATE(1970,1,1)+(-5/24)</f>
        <v>42248.418680555551</v>
      </c>
      <c r="T2695" s="12">
        <f>(((I2695/60)/60)/24)+DATE(1970,1,1)+(-5/24)</f>
        <v>42278.418680555551</v>
      </c>
    </row>
    <row r="2696" spans="1:20" ht="48" x14ac:dyDescent="0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>E2696/D2696*100</f>
        <v>16.25</v>
      </c>
      <c r="P2696" s="8">
        <v>69.266666670000006</v>
      </c>
      <c r="Q2696" t="str">
        <f>LEFT(N2696,(SEARCH("/",N2696,1)-1))</f>
        <v>film &amp; video</v>
      </c>
      <c r="R2696" t="str">
        <f>RIGHT(N2696, LEN(N2696) - (SEARCH("/",N2696,1)))</f>
        <v>drama</v>
      </c>
      <c r="S2696" s="12">
        <f>(((J2696/60)/60)/24)+DATE(1970,1,1)+(-5/24)</f>
        <v>42248.423865740733</v>
      </c>
      <c r="T2696" s="12">
        <f>(((I2696/60)/60)/24)+DATE(1970,1,1)+(-5/24)</f>
        <v>42283.423865740733</v>
      </c>
    </row>
    <row r="2697" spans="1:20" ht="48" x14ac:dyDescent="0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>E2697/D2697*100</f>
        <v>103.15</v>
      </c>
      <c r="P2697" s="8">
        <v>69.266666670000006</v>
      </c>
      <c r="Q2697" t="str">
        <f>LEFT(N2697,(SEARCH("/",N2697,1)-1))</f>
        <v>theater</v>
      </c>
      <c r="R2697" t="str">
        <f>RIGHT(N2697, LEN(N2697) - (SEARCH("/",N2697,1)))</f>
        <v>plays</v>
      </c>
      <c r="S2697" s="12">
        <f>(((J2697/60)/60)/24)+DATE(1970,1,1)+(-5/24)</f>
        <v>42248.431828703695</v>
      </c>
      <c r="T2697" s="12">
        <f>(((I2697/60)/60)/24)+DATE(1970,1,1)+(-5/24)</f>
        <v>42279.541666666664</v>
      </c>
    </row>
    <row r="2698" spans="1:20" ht="48" x14ac:dyDescent="0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>E2698/D2698*100</f>
        <v>104.52</v>
      </c>
      <c r="P2698" s="8">
        <v>69.266666670000006</v>
      </c>
      <c r="Q2698" t="str">
        <f>LEFT(N2698,(SEARCH("/",N2698,1)-1))</f>
        <v>theater</v>
      </c>
      <c r="R2698" t="str">
        <f>RIGHT(N2698, LEN(N2698) - (SEARCH("/",N2698,1)))</f>
        <v>plays</v>
      </c>
      <c r="S2698" s="12">
        <f>(((J2698/60)/60)/24)+DATE(1970,1,1)+(-5/24)</f>
        <v>42248.48942129629</v>
      </c>
      <c r="T2698" s="12">
        <f>(((I2698/60)/60)/24)+DATE(1970,1,1)+(-5/24)</f>
        <v>42283.48942129629</v>
      </c>
    </row>
    <row r="2699" spans="1:20" ht="64" x14ac:dyDescent="0.2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>E2699/D2699*100</f>
        <v>0</v>
      </c>
      <c r="P2699" s="8">
        <v>69.266666670000006</v>
      </c>
      <c r="Q2699" t="str">
        <f>LEFT(N2699,(SEARCH("/",N2699,1)-1))</f>
        <v>music</v>
      </c>
      <c r="R2699" t="str">
        <f>RIGHT(N2699, LEN(N2699) - (SEARCH("/",N2699,1)))</f>
        <v>jazz</v>
      </c>
      <c r="S2699" s="12">
        <f>(((J2699/60)/60)/24)+DATE(1970,1,1)+(-5/24)</f>
        <v>42248.515405092585</v>
      </c>
      <c r="T2699" s="12">
        <f>(((I2699/60)/60)/24)+DATE(1970,1,1)+(-5/24)</f>
        <v>42268.515405092585</v>
      </c>
    </row>
    <row r="2700" spans="1:20" ht="48" x14ac:dyDescent="0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>E2700/D2700*100</f>
        <v>0.36666666666666664</v>
      </c>
      <c r="P2700" s="8">
        <v>69.266666670000006</v>
      </c>
      <c r="Q2700" t="str">
        <f>LEFT(N2700,(SEARCH("/",N2700,1)-1))</f>
        <v>technology</v>
      </c>
      <c r="R2700" t="str">
        <f>RIGHT(N2700, LEN(N2700) - (SEARCH("/",N2700,1)))</f>
        <v>web</v>
      </c>
      <c r="S2700" s="12">
        <f>(((J2700/60)/60)/24)+DATE(1970,1,1)+(-5/24)</f>
        <v>42248.584976851846</v>
      </c>
      <c r="T2700" s="12">
        <f>(((I2700/60)/60)/24)+DATE(1970,1,1)+(-5/24)</f>
        <v>42278.584976851846</v>
      </c>
    </row>
    <row r="2701" spans="1:20" ht="48" x14ac:dyDescent="0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>E2701/D2701*100</f>
        <v>111.1</v>
      </c>
      <c r="P2701" s="8">
        <v>69.266666670000006</v>
      </c>
      <c r="Q2701" t="str">
        <f>LEFT(N2701,(SEARCH("/",N2701,1)-1))</f>
        <v>music</v>
      </c>
      <c r="R2701" t="str">
        <f>RIGHT(N2701, LEN(N2701) - (SEARCH("/",N2701,1)))</f>
        <v>indie rock</v>
      </c>
      <c r="S2701" s="12">
        <f>(((J2701/60)/60)/24)+DATE(1970,1,1)+(-5/24)</f>
        <v>42248.692094907405</v>
      </c>
      <c r="T2701" s="12">
        <f>(((I2701/60)/60)/24)+DATE(1970,1,1)+(-5/24)</f>
        <v>42277.603472222218</v>
      </c>
    </row>
    <row r="2702" spans="1:20" ht="32" x14ac:dyDescent="0.2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>E2702/D2702*100</f>
        <v>0</v>
      </c>
      <c r="P2702" s="8">
        <v>69.266666670000006</v>
      </c>
      <c r="Q2702" t="str">
        <f>LEFT(N2702,(SEARCH("/",N2702,1)-1))</f>
        <v>technology</v>
      </c>
      <c r="R2702" t="str">
        <f>RIGHT(N2702, LEN(N2702) - (SEARCH("/",N2702,1)))</f>
        <v>web</v>
      </c>
      <c r="S2702" s="12">
        <f>(((J2702/60)/60)/24)+DATE(1970,1,1)+(-5/24)</f>
        <v>42248.726342592585</v>
      </c>
      <c r="T2702" s="12">
        <f>(((I2702/60)/60)/24)+DATE(1970,1,1)+(-5/24)</f>
        <v>42303.726342592585</v>
      </c>
    </row>
    <row r="2703" spans="1:20" ht="48" x14ac:dyDescent="0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>E2703/D2703*100</f>
        <v>25.25</v>
      </c>
      <c r="P2703" s="8">
        <v>69.266666670000006</v>
      </c>
      <c r="Q2703" t="str">
        <f>LEFT(N2703,(SEARCH("/",N2703,1)-1))</f>
        <v>film &amp; video</v>
      </c>
      <c r="R2703" t="str">
        <f>RIGHT(N2703, LEN(N2703) - (SEARCH("/",N2703,1)))</f>
        <v>drama</v>
      </c>
      <c r="S2703" s="12">
        <f>(((J2703/60)/60)/24)+DATE(1970,1,1)+(-5/24)</f>
        <v>42248.856388888882</v>
      </c>
      <c r="T2703" s="12">
        <f>(((I2703/60)/60)/24)+DATE(1970,1,1)+(-5/24)</f>
        <v>42277.999999999993</v>
      </c>
    </row>
    <row r="2704" spans="1:20" ht="48" x14ac:dyDescent="0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>E2704/D2704*100</f>
        <v>8.666666666666667E-2</v>
      </c>
      <c r="P2704" s="8">
        <v>69.266666670000006</v>
      </c>
      <c r="Q2704" t="str">
        <f>LEFT(N2704,(SEARCH("/",N2704,1)-1))</f>
        <v>technology</v>
      </c>
      <c r="R2704" t="str">
        <f>RIGHT(N2704, LEN(N2704) - (SEARCH("/",N2704,1)))</f>
        <v>web</v>
      </c>
      <c r="S2704" s="12">
        <f>(((J2704/60)/60)/24)+DATE(1970,1,1)+(-5/24)</f>
        <v>42249.459664351853</v>
      </c>
      <c r="T2704" s="12">
        <f>(((I2704/60)/60)/24)+DATE(1970,1,1)+(-5/24)</f>
        <v>42294.459664351853</v>
      </c>
    </row>
    <row r="2705" spans="1:20" ht="48" x14ac:dyDescent="0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>E2705/D2705*100</f>
        <v>106.03</v>
      </c>
      <c r="P2705" s="8">
        <v>69.266666670000006</v>
      </c>
      <c r="Q2705" t="str">
        <f>LEFT(N2705,(SEARCH("/",N2705,1)-1))</f>
        <v>theater</v>
      </c>
      <c r="R2705" t="str">
        <f>RIGHT(N2705, LEN(N2705) - (SEARCH("/",N2705,1)))</f>
        <v>plays</v>
      </c>
      <c r="S2705" s="12">
        <f>(((J2705/60)/60)/24)+DATE(1970,1,1)+(-5/24)</f>
        <v>42250.389884259253</v>
      </c>
      <c r="T2705" s="12">
        <f>(((I2705/60)/60)/24)+DATE(1970,1,1)+(-5/24)</f>
        <v>42270.389884259253</v>
      </c>
    </row>
    <row r="2706" spans="1:20" ht="48" x14ac:dyDescent="0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>E2706/D2706*100</f>
        <v>51.4</v>
      </c>
      <c r="P2706" s="8">
        <v>69.266666670000006</v>
      </c>
      <c r="Q2706" t="str">
        <f>LEFT(N2706,(SEARCH("/",N2706,1)-1))</f>
        <v>publishing</v>
      </c>
      <c r="R2706" t="str">
        <f>RIGHT(N2706, LEN(N2706) - (SEARCH("/",N2706,1)))</f>
        <v>fiction</v>
      </c>
      <c r="S2706" s="12">
        <f>(((J2706/60)/60)/24)+DATE(1970,1,1)+(-5/24)</f>
        <v>42250.477372685178</v>
      </c>
      <c r="T2706" s="12">
        <f>(((I2706/60)/60)/24)+DATE(1970,1,1)+(-5/24)</f>
        <v>42287.999999999993</v>
      </c>
    </row>
    <row r="2707" spans="1:20" ht="48" x14ac:dyDescent="0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>E2707/D2707*100</f>
        <v>143.65230769230772</v>
      </c>
      <c r="P2707" s="8">
        <v>69.266666670000006</v>
      </c>
      <c r="Q2707" t="str">
        <f>LEFT(N2707,(SEARCH("/",N2707,1)-1))</f>
        <v>technology</v>
      </c>
      <c r="R2707" t="str">
        <f>RIGHT(N2707, LEN(N2707) - (SEARCH("/",N2707,1)))</f>
        <v>space exploration</v>
      </c>
      <c r="S2707" s="12">
        <f>(((J2707/60)/60)/24)+DATE(1970,1,1)+(-5/24)</f>
        <v>42250.958819444444</v>
      </c>
      <c r="T2707" s="12">
        <f>(((I2707/60)/60)/24)+DATE(1970,1,1)+(-5/24)</f>
        <v>42287.833333333336</v>
      </c>
    </row>
    <row r="2708" spans="1:20" ht="48" x14ac:dyDescent="0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>E2708/D2708*100</f>
        <v>0.48960000000000004</v>
      </c>
      <c r="P2708" s="8">
        <v>69.266666670000006</v>
      </c>
      <c r="Q2708" t="str">
        <f>LEFT(N2708,(SEARCH("/",N2708,1)-1))</f>
        <v>food</v>
      </c>
      <c r="R2708" t="str">
        <f>RIGHT(N2708, LEN(N2708) - (SEARCH("/",N2708,1)))</f>
        <v>food trucks</v>
      </c>
      <c r="S2708" s="12">
        <f>(((J2708/60)/60)/24)+DATE(1970,1,1)+(-5/24)</f>
        <v>42252.069282407399</v>
      </c>
      <c r="T2708" s="12">
        <f>(((I2708/60)/60)/24)+DATE(1970,1,1)+(-5/24)</f>
        <v>42282.069282407399</v>
      </c>
    </row>
    <row r="2709" spans="1:20" ht="32" x14ac:dyDescent="0.2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>E2709/D2709*100</f>
        <v>100.78754285714287</v>
      </c>
      <c r="P2709" s="8">
        <v>69.266666670000006</v>
      </c>
      <c r="Q2709" t="str">
        <f>LEFT(N2709,(SEARCH("/",N2709,1)-1))</f>
        <v>theater</v>
      </c>
      <c r="R2709" t="str">
        <f>RIGHT(N2709, LEN(N2709) - (SEARCH("/",N2709,1)))</f>
        <v>plays</v>
      </c>
      <c r="S2709" s="12">
        <f>(((J2709/60)/60)/24)+DATE(1970,1,1)+(-5/24)</f>
        <v>42252.266018518516</v>
      </c>
      <c r="T2709" s="12">
        <f>(((I2709/60)/60)/24)+DATE(1970,1,1)+(-5/24)</f>
        <v>42275.957638888889</v>
      </c>
    </row>
    <row r="2710" spans="1:20" ht="48" x14ac:dyDescent="0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>E2710/D2710*100</f>
        <v>120</v>
      </c>
      <c r="P2710" s="8">
        <v>69.266666670000006</v>
      </c>
      <c r="Q2710" t="str">
        <f>LEFT(N2710,(SEARCH("/",N2710,1)-1))</f>
        <v>photography</v>
      </c>
      <c r="R2710" t="str">
        <f>RIGHT(N2710, LEN(N2710) - (SEARCH("/",N2710,1)))</f>
        <v>photobooks</v>
      </c>
      <c r="S2710" s="12">
        <f>(((J2710/60)/60)/24)+DATE(1970,1,1)+(-5/24)</f>
        <v>42252.580567129626</v>
      </c>
      <c r="T2710" s="12">
        <f>(((I2710/60)/60)/24)+DATE(1970,1,1)+(-5/24)</f>
        <v>42282.580567129626</v>
      </c>
    </row>
    <row r="2711" spans="1:20" ht="48" x14ac:dyDescent="0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>E2711/D2711*100</f>
        <v>0</v>
      </c>
      <c r="P2711" s="8">
        <v>69.266666670000006</v>
      </c>
      <c r="Q2711" t="str">
        <f>LEFT(N2711,(SEARCH("/",N2711,1)-1))</f>
        <v>theater</v>
      </c>
      <c r="R2711" t="str">
        <f>RIGHT(N2711, LEN(N2711) - (SEARCH("/",N2711,1)))</f>
        <v>plays</v>
      </c>
      <c r="S2711" s="12">
        <f>(((J2711/60)/60)/24)+DATE(1970,1,1)+(-5/24)</f>
        <v>42253.424826388888</v>
      </c>
      <c r="T2711" s="12">
        <f>(((I2711/60)/60)/24)+DATE(1970,1,1)+(-5/24)</f>
        <v>42313.466493055552</v>
      </c>
    </row>
    <row r="2712" spans="1:20" ht="48" x14ac:dyDescent="0.2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>E2712/D2712*100</f>
        <v>128</v>
      </c>
      <c r="P2712" s="8">
        <v>69.266666670000006</v>
      </c>
      <c r="Q2712" t="str">
        <f>LEFT(N2712,(SEARCH("/",N2712,1)-1))</f>
        <v>theater</v>
      </c>
      <c r="R2712" t="str">
        <f>RIGHT(N2712, LEN(N2712) - (SEARCH("/",N2712,1)))</f>
        <v>spaces</v>
      </c>
      <c r="S2712" s="12">
        <f>(((J2712/60)/60)/24)+DATE(1970,1,1)+(-5/24)</f>
        <v>42253.479710648149</v>
      </c>
      <c r="T2712" s="12">
        <f>(((I2712/60)/60)/24)+DATE(1970,1,1)+(-5/24)</f>
        <v>42283.479710648149</v>
      </c>
    </row>
    <row r="2713" spans="1:20" ht="32" x14ac:dyDescent="0.2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>E2713/D2713*100</f>
        <v>100.07692307692308</v>
      </c>
      <c r="P2713" s="8">
        <v>69.266666670000006</v>
      </c>
      <c r="Q2713" t="str">
        <f>LEFT(N2713,(SEARCH("/",N2713,1)-1))</f>
        <v>theater</v>
      </c>
      <c r="R2713" t="str">
        <f>RIGHT(N2713, LEN(N2713) - (SEARCH("/",N2713,1)))</f>
        <v>plays</v>
      </c>
      <c r="S2713" s="12">
        <f>(((J2713/60)/60)/24)+DATE(1970,1,1)+(-5/24)</f>
        <v>42253.720196759255</v>
      </c>
      <c r="T2713" s="12">
        <f>(((I2713/60)/60)/24)+DATE(1970,1,1)+(-5/24)</f>
        <v>42283.720196759255</v>
      </c>
    </row>
    <row r="2714" spans="1:20" ht="48" x14ac:dyDescent="0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>E2714/D2714*100</f>
        <v>100.37894736842105</v>
      </c>
      <c r="P2714" s="8">
        <v>69.266666670000006</v>
      </c>
      <c r="Q2714" t="str">
        <f>LEFT(N2714,(SEARCH("/",N2714,1)-1))</f>
        <v>theater</v>
      </c>
      <c r="R2714" t="str">
        <f>RIGHT(N2714, LEN(N2714) - (SEARCH("/",N2714,1)))</f>
        <v>plays</v>
      </c>
      <c r="S2714" s="12">
        <f>(((J2714/60)/60)/24)+DATE(1970,1,1)+(-5/24)</f>
        <v>42254.056354166663</v>
      </c>
      <c r="T2714" s="12">
        <f>(((I2714/60)/60)/24)+DATE(1970,1,1)+(-5/24)</f>
        <v>42279.749999999993</v>
      </c>
    </row>
    <row r="2715" spans="1:20" ht="64" x14ac:dyDescent="0.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>E2715/D2715*100</f>
        <v>119.98010000000001</v>
      </c>
      <c r="P2715" s="8">
        <v>69.266666670000006</v>
      </c>
      <c r="Q2715" t="str">
        <f>LEFT(N2715,(SEARCH("/",N2715,1)-1))</f>
        <v>theater</v>
      </c>
      <c r="R2715" t="str">
        <f>RIGHT(N2715, LEN(N2715) - (SEARCH("/",N2715,1)))</f>
        <v>spaces</v>
      </c>
      <c r="S2715" s="12">
        <f>(((J2715/60)/60)/24)+DATE(1970,1,1)+(-5/24)</f>
        <v>42255.124918981477</v>
      </c>
      <c r="T2715" s="12">
        <f>(((I2715/60)/60)/24)+DATE(1970,1,1)+(-5/24)</f>
        <v>42285.124918981477</v>
      </c>
    </row>
    <row r="2716" spans="1:20" ht="48" x14ac:dyDescent="0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>E2716/D2716*100</f>
        <v>1.1831900000000002</v>
      </c>
      <c r="P2716" s="8">
        <v>69.266666670000006</v>
      </c>
      <c r="Q2716" t="str">
        <f>LEFT(N2716,(SEARCH("/",N2716,1)-1))</f>
        <v>theater</v>
      </c>
      <c r="R2716" t="str">
        <f>RIGHT(N2716, LEN(N2716) - (SEARCH("/",N2716,1)))</f>
        <v>spaces</v>
      </c>
      <c r="S2716" s="12">
        <f>(((J2716/60)/60)/24)+DATE(1970,1,1)+(-5/24)</f>
        <v>42255.41101851852</v>
      </c>
      <c r="T2716" s="12">
        <f>(((I2716/60)/60)/24)+DATE(1970,1,1)+(-5/24)</f>
        <v>42292.708333333336</v>
      </c>
    </row>
    <row r="2717" spans="1:20" ht="48" x14ac:dyDescent="0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>E2717/D2717*100</f>
        <v>0</v>
      </c>
      <c r="P2717" s="8">
        <v>69.266666670000006</v>
      </c>
      <c r="Q2717" t="str">
        <f>LEFT(N2717,(SEARCH("/",N2717,1)-1))</f>
        <v>theater</v>
      </c>
      <c r="R2717" t="str">
        <f>RIGHT(N2717, LEN(N2717) - (SEARCH("/",N2717,1)))</f>
        <v>musical</v>
      </c>
      <c r="S2717" s="12">
        <f>(((J2717/60)/60)/24)+DATE(1970,1,1)+(-5/24)</f>
        <v>42255.487673611111</v>
      </c>
      <c r="T2717" s="12">
        <f>(((I2717/60)/60)/24)+DATE(1970,1,1)+(-5/24)</f>
        <v>42285.487673611111</v>
      </c>
    </row>
    <row r="2718" spans="1:20" ht="48" x14ac:dyDescent="0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>E2718/D2718*100</f>
        <v>0.15125</v>
      </c>
      <c r="P2718" s="8">
        <v>69.266666670000006</v>
      </c>
      <c r="Q2718" t="str">
        <f>LEFT(N2718,(SEARCH("/",N2718,1)-1))</f>
        <v>theater</v>
      </c>
      <c r="R2718" t="str">
        <f>RIGHT(N2718, LEN(N2718) - (SEARCH("/",N2718,1)))</f>
        <v>spaces</v>
      </c>
      <c r="S2718" s="12">
        <f>(((J2718/60)/60)/24)+DATE(1970,1,1)+(-5/24)</f>
        <v>42255.583576388883</v>
      </c>
      <c r="T2718" s="12">
        <f>(((I2718/60)/60)/24)+DATE(1970,1,1)+(-5/24)</f>
        <v>42285.583576388883</v>
      </c>
    </row>
    <row r="2719" spans="1:20" ht="16" x14ac:dyDescent="0.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>E2719/D2719*100</f>
        <v>0</v>
      </c>
      <c r="P2719" s="8">
        <v>69.266666670000006</v>
      </c>
      <c r="Q2719" t="str">
        <f>LEFT(N2719,(SEARCH("/",N2719,1)-1))</f>
        <v>film &amp; video</v>
      </c>
      <c r="R2719" t="str">
        <f>RIGHT(N2719, LEN(N2719) - (SEARCH("/",N2719,1)))</f>
        <v>drama</v>
      </c>
      <c r="S2719" s="12">
        <f>(((J2719/60)/60)/24)+DATE(1970,1,1)+(-5/24)</f>
        <v>42255.719490740739</v>
      </c>
      <c r="T2719" s="12">
        <f>(((I2719/60)/60)/24)+DATE(1970,1,1)+(-5/24)</f>
        <v>42285.665972222218</v>
      </c>
    </row>
    <row r="2720" spans="1:20" ht="48" x14ac:dyDescent="0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>E2720/D2720*100</f>
        <v>106.60000000000001</v>
      </c>
      <c r="P2720" s="8">
        <v>69.266666670000006</v>
      </c>
      <c r="Q2720" t="str">
        <f>LEFT(N2720,(SEARCH("/",N2720,1)-1))</f>
        <v>film &amp; video</v>
      </c>
      <c r="R2720" t="str">
        <f>RIGHT(N2720, LEN(N2720) - (SEARCH("/",N2720,1)))</f>
        <v>television</v>
      </c>
      <c r="S2720" s="12">
        <f>(((J2720/60)/60)/24)+DATE(1970,1,1)+(-5/24)</f>
        <v>42256.183541666665</v>
      </c>
      <c r="T2720" s="12">
        <f>(((I2720/60)/60)/24)+DATE(1970,1,1)+(-5/24)</f>
        <v>42274.634722222218</v>
      </c>
    </row>
    <row r="2721" spans="1:20" ht="48" x14ac:dyDescent="0.2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>E2721/D2721*100</f>
        <v>110.00000000000001</v>
      </c>
      <c r="P2721" s="8">
        <v>69.266666670000006</v>
      </c>
      <c r="Q2721" t="str">
        <f>LEFT(N2721,(SEARCH("/",N2721,1)-1))</f>
        <v>theater</v>
      </c>
      <c r="R2721" t="str">
        <f>RIGHT(N2721, LEN(N2721) - (SEARCH("/",N2721,1)))</f>
        <v>plays</v>
      </c>
      <c r="S2721" s="12">
        <f>(((J2721/60)/60)/24)+DATE(1970,1,1)+(-5/24)</f>
        <v>42256.555879629632</v>
      </c>
      <c r="T2721" s="12">
        <f>(((I2721/60)/60)/24)+DATE(1970,1,1)+(-5/24)</f>
        <v>42283.749305555553</v>
      </c>
    </row>
    <row r="2722" spans="1:20" ht="48" x14ac:dyDescent="0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>E2722/D2722*100</f>
        <v>0</v>
      </c>
      <c r="P2722" s="8">
        <v>69.266666670000006</v>
      </c>
      <c r="Q2722" t="str">
        <f>LEFT(N2722,(SEARCH("/",N2722,1)-1))</f>
        <v>photography</v>
      </c>
      <c r="R2722" t="str">
        <f>RIGHT(N2722, LEN(N2722) - (SEARCH("/",N2722,1)))</f>
        <v>places</v>
      </c>
      <c r="S2722" s="12">
        <f>(((J2722/60)/60)/24)+DATE(1970,1,1)+(-5/24)</f>
        <v>42256.776458333326</v>
      </c>
      <c r="T2722" s="12">
        <f>(((I2722/60)/60)/24)+DATE(1970,1,1)+(-5/24)</f>
        <v>42286.776458333326</v>
      </c>
    </row>
    <row r="2723" spans="1:20" ht="48" x14ac:dyDescent="0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>E2723/D2723*100</f>
        <v>2.0549999999999997</v>
      </c>
      <c r="P2723" s="8">
        <v>69.266666670000006</v>
      </c>
      <c r="Q2723" t="str">
        <f>LEFT(N2723,(SEARCH("/",N2723,1)-1))</f>
        <v>technology</v>
      </c>
      <c r="R2723" t="str">
        <f>RIGHT(N2723, LEN(N2723) - (SEARCH("/",N2723,1)))</f>
        <v>wearables</v>
      </c>
      <c r="S2723" s="12">
        <f>(((J2723/60)/60)/24)+DATE(1970,1,1)+(-5/24)</f>
        <v>42256.806631944441</v>
      </c>
      <c r="T2723" s="12">
        <f>(((I2723/60)/60)/24)+DATE(1970,1,1)+(-5/24)</f>
        <v>42316.848298611112</v>
      </c>
    </row>
    <row r="2724" spans="1:20" ht="48" x14ac:dyDescent="0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>E2724/D2724*100</f>
        <v>32</v>
      </c>
      <c r="P2724" s="8">
        <v>69.266666670000006</v>
      </c>
      <c r="Q2724" t="str">
        <f>LEFT(N2724,(SEARCH("/",N2724,1)-1))</f>
        <v>theater</v>
      </c>
      <c r="R2724" t="str">
        <f>RIGHT(N2724, LEN(N2724) - (SEARCH("/",N2724,1)))</f>
        <v>plays</v>
      </c>
      <c r="S2724" s="12">
        <f>(((J2724/60)/60)/24)+DATE(1970,1,1)+(-5/24)</f>
        <v>42257.3825</v>
      </c>
      <c r="T2724" s="12">
        <f>(((I2724/60)/60)/24)+DATE(1970,1,1)+(-5/24)</f>
        <v>42271.3825</v>
      </c>
    </row>
    <row r="2725" spans="1:20" ht="32" x14ac:dyDescent="0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>E2725/D2725*100</f>
        <v>111.99130434782609</v>
      </c>
      <c r="P2725" s="8">
        <v>69.266666670000006</v>
      </c>
      <c r="Q2725" t="str">
        <f>LEFT(N2725,(SEARCH("/",N2725,1)-1))</f>
        <v>technology</v>
      </c>
      <c r="R2725" t="str">
        <f>RIGHT(N2725, LEN(N2725) - (SEARCH("/",N2725,1)))</f>
        <v>wearables</v>
      </c>
      <c r="S2725" s="12">
        <f>(((J2725/60)/60)/24)+DATE(1970,1,1)+(-5/24)</f>
        <v>42257.674398148149</v>
      </c>
      <c r="T2725" s="12">
        <f>(((I2725/60)/60)/24)+DATE(1970,1,1)+(-5/24)</f>
        <v>42292.674398148149</v>
      </c>
    </row>
    <row r="2726" spans="1:20" ht="48" x14ac:dyDescent="0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>E2726/D2726*100</f>
        <v>0.6</v>
      </c>
      <c r="P2726" s="8">
        <v>69.266666670000006</v>
      </c>
      <c r="Q2726" t="str">
        <f>LEFT(N2726,(SEARCH("/",N2726,1)-1))</f>
        <v>food</v>
      </c>
      <c r="R2726" t="str">
        <f>RIGHT(N2726, LEN(N2726) - (SEARCH("/",N2726,1)))</f>
        <v>restaurants</v>
      </c>
      <c r="S2726" s="12">
        <f>(((J2726/60)/60)/24)+DATE(1970,1,1)+(-5/24)</f>
        <v>42258.088761574072</v>
      </c>
      <c r="T2726" s="12">
        <f>(((I2726/60)/60)/24)+DATE(1970,1,1)+(-5/24)</f>
        <v>42280.666666666664</v>
      </c>
    </row>
    <row r="2727" spans="1:20" ht="48" x14ac:dyDescent="0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>E2727/D2727*100</f>
        <v>4.583333333333333</v>
      </c>
      <c r="P2727" s="8">
        <v>69.266666670000006</v>
      </c>
      <c r="Q2727" t="str">
        <f>LEFT(N2727,(SEARCH("/",N2727,1)-1))</f>
        <v>theater</v>
      </c>
      <c r="R2727" t="str">
        <f>RIGHT(N2727, LEN(N2727) - (SEARCH("/",N2727,1)))</f>
        <v>plays</v>
      </c>
      <c r="S2727" s="12">
        <f>(((J2727/60)/60)/24)+DATE(1970,1,1)+(-5/24)</f>
        <v>42258.438171296293</v>
      </c>
      <c r="T2727" s="12">
        <f>(((I2727/60)/60)/24)+DATE(1970,1,1)+(-5/24)</f>
        <v>42288.436863425923</v>
      </c>
    </row>
    <row r="2728" spans="1:20" ht="32" x14ac:dyDescent="0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>E2728/D2728*100</f>
        <v>0.1</v>
      </c>
      <c r="P2728" s="8">
        <v>69.266666670000006</v>
      </c>
      <c r="Q2728" t="str">
        <f>LEFT(N2728,(SEARCH("/",N2728,1)-1))</f>
        <v>publishing</v>
      </c>
      <c r="R2728" t="str">
        <f>RIGHT(N2728, LEN(N2728) - (SEARCH("/",N2728,1)))</f>
        <v>translations</v>
      </c>
      <c r="S2728" s="12">
        <f>(((J2728/60)/60)/24)+DATE(1970,1,1)+(-5/24)</f>
        <v>42258.57199074074</v>
      </c>
      <c r="T2728" s="12">
        <f>(((I2728/60)/60)/24)+DATE(1970,1,1)+(-5/24)</f>
        <v>42288.57199074074</v>
      </c>
    </row>
    <row r="2729" spans="1:20" ht="48" x14ac:dyDescent="0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>E2729/D2729*100</f>
        <v>41.857142857142861</v>
      </c>
      <c r="P2729" s="8">
        <v>69.266666670000006</v>
      </c>
      <c r="Q2729" t="str">
        <f>LEFT(N2729,(SEARCH("/",N2729,1)-1))</f>
        <v>film &amp; video</v>
      </c>
      <c r="R2729" t="str">
        <f>RIGHT(N2729, LEN(N2729) - (SEARCH("/",N2729,1)))</f>
        <v>drama</v>
      </c>
      <c r="S2729" s="12">
        <f>(((J2729/60)/60)/24)+DATE(1970,1,1)+(-5/24)</f>
        <v>42259.334467592591</v>
      </c>
      <c r="T2729" s="12">
        <f>(((I2729/60)/60)/24)+DATE(1970,1,1)+(-5/24)</f>
        <v>42287.666666666664</v>
      </c>
    </row>
    <row r="2730" spans="1:20" ht="48" x14ac:dyDescent="0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>E2730/D2730*100</f>
        <v>0</v>
      </c>
      <c r="P2730" s="8">
        <v>69.266666670000006</v>
      </c>
      <c r="Q2730" t="str">
        <f>LEFT(N2730,(SEARCH("/",N2730,1)-1))</f>
        <v>food</v>
      </c>
      <c r="R2730" t="str">
        <f>RIGHT(N2730, LEN(N2730) - (SEARCH("/",N2730,1)))</f>
        <v>food trucks</v>
      </c>
      <c r="S2730" s="12">
        <f>(((J2730/60)/60)/24)+DATE(1970,1,1)+(-5/24)</f>
        <v>42260.320474537039</v>
      </c>
      <c r="T2730" s="12">
        <f>(((I2730/60)/60)/24)+DATE(1970,1,1)+(-5/24)</f>
        <v>42290.320474537039</v>
      </c>
    </row>
    <row r="2731" spans="1:20" ht="48" x14ac:dyDescent="0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>E2731/D2731*100</f>
        <v>170.28880000000001</v>
      </c>
      <c r="P2731" s="8">
        <v>69.266666670000006</v>
      </c>
      <c r="Q2731" t="str">
        <f>LEFT(N2731,(SEARCH("/",N2731,1)-1))</f>
        <v>film &amp; video</v>
      </c>
      <c r="R2731" t="str">
        <f>RIGHT(N2731, LEN(N2731) - (SEARCH("/",N2731,1)))</f>
        <v>documentary</v>
      </c>
      <c r="S2731" s="12">
        <f>(((J2731/60)/60)/24)+DATE(1970,1,1)+(-5/24)</f>
        <v>42261.291909722226</v>
      </c>
      <c r="T2731" s="12">
        <f>(((I2731/60)/60)/24)+DATE(1970,1,1)+(-5/24)</f>
        <v>42291.291909722226</v>
      </c>
    </row>
    <row r="2732" spans="1:20" ht="48" x14ac:dyDescent="0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>E2732/D2732*100</f>
        <v>5</v>
      </c>
      <c r="P2732" s="8">
        <v>69.266666670000006</v>
      </c>
      <c r="Q2732" t="str">
        <f>LEFT(N2732,(SEARCH("/",N2732,1)-1))</f>
        <v>theater</v>
      </c>
      <c r="R2732" t="str">
        <f>RIGHT(N2732, LEN(N2732) - (SEARCH("/",N2732,1)))</f>
        <v>plays</v>
      </c>
      <c r="S2732" s="12">
        <f>(((J2732/60)/60)/24)+DATE(1970,1,1)+(-5/24)</f>
        <v>42261.424583333333</v>
      </c>
      <c r="T2732" s="12">
        <f>(((I2732/60)/60)/24)+DATE(1970,1,1)+(-5/24)</f>
        <v>42265.957638888889</v>
      </c>
    </row>
    <row r="2733" spans="1:20" ht="48" x14ac:dyDescent="0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>E2733/D2733*100</f>
        <v>116.19999999999999</v>
      </c>
      <c r="P2733" s="8">
        <v>69.266666670000006</v>
      </c>
      <c r="Q2733" t="str">
        <f>LEFT(N2733,(SEARCH("/",N2733,1)-1))</f>
        <v>theater</v>
      </c>
      <c r="R2733" t="str">
        <f>RIGHT(N2733, LEN(N2733) - (SEARCH("/",N2733,1)))</f>
        <v>plays</v>
      </c>
      <c r="S2733" s="12">
        <f>(((J2733/60)/60)/24)+DATE(1970,1,1)+(-5/24)</f>
        <v>42261.709062499998</v>
      </c>
      <c r="T2733" s="12">
        <f>(((I2733/60)/60)/24)+DATE(1970,1,1)+(-5/24)</f>
        <v>42291.709062499998</v>
      </c>
    </row>
    <row r="2734" spans="1:20" ht="48" x14ac:dyDescent="0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>E2734/D2734*100</f>
        <v>102.83750000000001</v>
      </c>
      <c r="P2734" s="8">
        <v>69.266666670000006</v>
      </c>
      <c r="Q2734" t="str">
        <f>LEFT(N2734,(SEARCH("/",N2734,1)-1))</f>
        <v>theater</v>
      </c>
      <c r="R2734" t="str">
        <f>RIGHT(N2734, LEN(N2734) - (SEARCH("/",N2734,1)))</f>
        <v>plays</v>
      </c>
      <c r="S2734" s="12">
        <f>(((J2734/60)/60)/24)+DATE(1970,1,1)+(-5/24)</f>
        <v>42261.888449074067</v>
      </c>
      <c r="T2734" s="12">
        <f>(((I2734/60)/60)/24)+DATE(1970,1,1)+(-5/24)</f>
        <v>42285.791666666664</v>
      </c>
    </row>
    <row r="2735" spans="1:20" ht="48" x14ac:dyDescent="0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>E2735/D2735*100</f>
        <v>72.989999999999995</v>
      </c>
      <c r="P2735" s="8">
        <v>69.266666670000006</v>
      </c>
      <c r="Q2735" t="str">
        <f>LEFT(N2735,(SEARCH("/",N2735,1)-1))</f>
        <v>technology</v>
      </c>
      <c r="R2735" t="str">
        <f>RIGHT(N2735, LEN(N2735) - (SEARCH("/",N2735,1)))</f>
        <v>wearables</v>
      </c>
      <c r="S2735" s="12">
        <f>(((J2735/60)/60)/24)+DATE(1970,1,1)+(-5/24)</f>
        <v>42261.896446759252</v>
      </c>
      <c r="T2735" s="12">
        <f>(((I2735/60)/60)/24)+DATE(1970,1,1)+(-5/24)</f>
        <v>42291.896446759252</v>
      </c>
    </row>
    <row r="2736" spans="1:20" ht="32" x14ac:dyDescent="0.2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>E2736/D2736*100</f>
        <v>146.97777777777779</v>
      </c>
      <c r="P2736" s="8">
        <v>69.266666670000006</v>
      </c>
      <c r="Q2736" t="str">
        <f>LEFT(N2736,(SEARCH("/",N2736,1)-1))</f>
        <v>games</v>
      </c>
      <c r="R2736" t="str">
        <f>RIGHT(N2736, LEN(N2736) - (SEARCH("/",N2736,1)))</f>
        <v>tabletop games</v>
      </c>
      <c r="S2736" s="12">
        <f>(((J2736/60)/60)/24)+DATE(1970,1,1)+(-5/24)</f>
        <v>42262.208310185182</v>
      </c>
      <c r="T2736" s="12">
        <f>(((I2736/60)/60)/24)+DATE(1970,1,1)+(-5/24)</f>
        <v>42292.208310185182</v>
      </c>
    </row>
    <row r="2737" spans="1:20" ht="48" x14ac:dyDescent="0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>E2737/D2737*100</f>
        <v>0.2</v>
      </c>
      <c r="P2737" s="8">
        <v>69.266666670000006</v>
      </c>
      <c r="Q2737" t="str">
        <f>LEFT(N2737,(SEARCH("/",N2737,1)-1))</f>
        <v>technology</v>
      </c>
      <c r="R2737" t="str">
        <f>RIGHT(N2737, LEN(N2737) - (SEARCH("/",N2737,1)))</f>
        <v>web</v>
      </c>
      <c r="S2737" s="12">
        <f>(((J2737/60)/60)/24)+DATE(1970,1,1)+(-5/24)</f>
        <v>42262.640717592592</v>
      </c>
      <c r="T2737" s="12">
        <f>(((I2737/60)/60)/24)+DATE(1970,1,1)+(-5/24)</f>
        <v>42292.640717592592</v>
      </c>
    </row>
    <row r="2738" spans="1:20" ht="48" x14ac:dyDescent="0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>E2738/D2738*100</f>
        <v>113.015</v>
      </c>
      <c r="P2738" s="8">
        <v>69.266666670000006</v>
      </c>
      <c r="Q2738" t="str">
        <f>LEFT(N2738,(SEARCH("/",N2738,1)-1))</f>
        <v>film &amp; video</v>
      </c>
      <c r="R2738" t="str">
        <f>RIGHT(N2738, LEN(N2738) - (SEARCH("/",N2738,1)))</f>
        <v>documentary</v>
      </c>
      <c r="S2738" s="12">
        <f>(((J2738/60)/60)/24)+DATE(1970,1,1)+(-5/24)</f>
        <v>42263.471956018511</v>
      </c>
      <c r="T2738" s="12">
        <f>(((I2738/60)/60)/24)+DATE(1970,1,1)+(-5/24)</f>
        <v>42305.124999999993</v>
      </c>
    </row>
    <row r="2739" spans="1:20" ht="48" x14ac:dyDescent="0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>E2739/D2739*100</f>
        <v>6.9999999999999993E-2</v>
      </c>
      <c r="P2739" s="8">
        <v>69.266666670000006</v>
      </c>
      <c r="Q2739" t="str">
        <f>LEFT(N2739,(SEARCH("/",N2739,1)-1))</f>
        <v>theater</v>
      </c>
      <c r="R2739" t="str">
        <f>RIGHT(N2739, LEN(N2739) - (SEARCH("/",N2739,1)))</f>
        <v>spaces</v>
      </c>
      <c r="S2739" s="12">
        <f>(((J2739/60)/60)/24)+DATE(1970,1,1)+(-5/24)</f>
        <v>42263.483240740738</v>
      </c>
      <c r="T2739" s="12">
        <f>(((I2739/60)/60)/24)+DATE(1970,1,1)+(-5/24)</f>
        <v>42293.483240740738</v>
      </c>
    </row>
    <row r="2740" spans="1:20" ht="48" x14ac:dyDescent="0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>E2740/D2740*100</f>
        <v>116.94725</v>
      </c>
      <c r="P2740" s="8">
        <v>69.266666670000006</v>
      </c>
      <c r="Q2740" t="str">
        <f>LEFT(N2740,(SEARCH("/",N2740,1)-1))</f>
        <v>film &amp; video</v>
      </c>
      <c r="R2740" t="str">
        <f>RIGHT(N2740, LEN(N2740) - (SEARCH("/",N2740,1)))</f>
        <v>documentary</v>
      </c>
      <c r="S2740" s="12">
        <f>(((J2740/60)/60)/24)+DATE(1970,1,1)+(-5/24)</f>
        <v>42263.744328703695</v>
      </c>
      <c r="T2740" s="12">
        <f>(((I2740/60)/60)/24)+DATE(1970,1,1)+(-5/24)</f>
        <v>42293.874999999993</v>
      </c>
    </row>
    <row r="2741" spans="1:20" ht="48" x14ac:dyDescent="0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>E2741/D2741*100</f>
        <v>109.84</v>
      </c>
      <c r="P2741" s="8">
        <v>69.266666670000006</v>
      </c>
      <c r="Q2741" t="str">
        <f>LEFT(N2741,(SEARCH("/",N2741,1)-1))</f>
        <v>theater</v>
      </c>
      <c r="R2741" t="str">
        <f>RIGHT(N2741, LEN(N2741) - (SEARCH("/",N2741,1)))</f>
        <v>plays</v>
      </c>
      <c r="S2741" s="12">
        <f>(((J2741/60)/60)/24)+DATE(1970,1,1)+(-5/24)</f>
        <v>42264.083449074074</v>
      </c>
      <c r="T2741" s="12">
        <f>(((I2741/60)/60)/24)+DATE(1970,1,1)+(-5/24)</f>
        <v>42294.083449074074</v>
      </c>
    </row>
    <row r="2742" spans="1:20" ht="32" x14ac:dyDescent="0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>E2742/D2742*100</f>
        <v>0</v>
      </c>
      <c r="P2742" s="8">
        <v>69.266666670000006</v>
      </c>
      <c r="Q2742" t="str">
        <f>LEFT(N2742,(SEARCH("/",N2742,1)-1))</f>
        <v>technology</v>
      </c>
      <c r="R2742" t="str">
        <f>RIGHT(N2742, LEN(N2742) - (SEARCH("/",N2742,1)))</f>
        <v>web</v>
      </c>
      <c r="S2742" s="12">
        <f>(((J2742/60)/60)/24)+DATE(1970,1,1)+(-5/24)</f>
        <v>42264.411782407398</v>
      </c>
      <c r="T2742" s="12">
        <f>(((I2742/60)/60)/24)+DATE(1970,1,1)+(-5/24)</f>
        <v>42294.411782407398</v>
      </c>
    </row>
    <row r="2743" spans="1:20" ht="48" x14ac:dyDescent="0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>E2743/D2743*100</f>
        <v>39.395294117647055</v>
      </c>
      <c r="P2743" s="8">
        <v>69.266666670000006</v>
      </c>
      <c r="Q2743" t="str">
        <f>LEFT(N2743,(SEARCH("/",N2743,1)-1))</f>
        <v>technology</v>
      </c>
      <c r="R2743" t="str">
        <f>RIGHT(N2743, LEN(N2743) - (SEARCH("/",N2743,1)))</f>
        <v>gadgets</v>
      </c>
      <c r="S2743" s="12">
        <f>(((J2743/60)/60)/24)+DATE(1970,1,1)+(-5/24)</f>
        <v>42264.754826388882</v>
      </c>
      <c r="T2743" s="12">
        <f>(((I2743/60)/60)/24)+DATE(1970,1,1)+(-5/24)</f>
        <v>42308.739583333336</v>
      </c>
    </row>
    <row r="2744" spans="1:20" ht="48" x14ac:dyDescent="0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>E2744/D2744*100</f>
        <v>103.56666666666668</v>
      </c>
      <c r="P2744" s="8">
        <v>69.266666670000006</v>
      </c>
      <c r="Q2744" t="str">
        <f>LEFT(N2744,(SEARCH("/",N2744,1)-1))</f>
        <v>theater</v>
      </c>
      <c r="R2744" t="str">
        <f>RIGHT(N2744, LEN(N2744) - (SEARCH("/",N2744,1)))</f>
        <v>plays</v>
      </c>
      <c r="S2744" s="12">
        <f>(((J2744/60)/60)/24)+DATE(1970,1,1)+(-5/24)</f>
        <v>42264.814490740733</v>
      </c>
      <c r="T2744" s="12">
        <f>(((I2744/60)/60)/24)+DATE(1970,1,1)+(-5/24)</f>
        <v>42284.814490740733</v>
      </c>
    </row>
    <row r="2745" spans="1:20" ht="48" x14ac:dyDescent="0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>E2745/D2745*100</f>
        <v>13.020000000000001</v>
      </c>
      <c r="P2745" s="8">
        <v>69.266666670000006</v>
      </c>
      <c r="Q2745" t="str">
        <f>LEFT(N2745,(SEARCH("/",N2745,1)-1))</f>
        <v>theater</v>
      </c>
      <c r="R2745" t="str">
        <f>RIGHT(N2745, LEN(N2745) - (SEARCH("/",N2745,1)))</f>
        <v>plays</v>
      </c>
      <c r="S2745" s="12">
        <f>(((J2745/60)/60)/24)+DATE(1970,1,1)+(-5/24)</f>
        <v>42265.474849537037</v>
      </c>
      <c r="T2745" s="12">
        <f>(((I2745/60)/60)/24)+DATE(1970,1,1)+(-5/24)</f>
        <v>42292.999305555553</v>
      </c>
    </row>
    <row r="2746" spans="1:20" ht="48" x14ac:dyDescent="0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>E2746/D2746*100</f>
        <v>16.376923076923077</v>
      </c>
      <c r="P2746" s="8">
        <v>69.266666670000006</v>
      </c>
      <c r="Q2746" t="str">
        <f>LEFT(N2746,(SEARCH("/",N2746,1)-1))</f>
        <v>theater</v>
      </c>
      <c r="R2746" t="str">
        <f>RIGHT(N2746, LEN(N2746) - (SEARCH("/",N2746,1)))</f>
        <v>plays</v>
      </c>
      <c r="S2746" s="12">
        <f>(((J2746/60)/60)/24)+DATE(1970,1,1)+(-5/24)</f>
        <v>42265.608668981477</v>
      </c>
      <c r="T2746" s="12">
        <f>(((I2746/60)/60)/24)+DATE(1970,1,1)+(-5/24)</f>
        <v>42295.608668981477</v>
      </c>
    </row>
    <row r="2747" spans="1:20" ht="48" x14ac:dyDescent="0.2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>E2747/D2747*100</f>
        <v>0</v>
      </c>
      <c r="P2747" s="8">
        <v>69.266666670000006</v>
      </c>
      <c r="Q2747" t="str">
        <f>LEFT(N2747,(SEARCH("/",N2747,1)-1))</f>
        <v>food</v>
      </c>
      <c r="R2747" t="str">
        <f>RIGHT(N2747, LEN(N2747) - (SEARCH("/",N2747,1)))</f>
        <v>food trucks</v>
      </c>
      <c r="S2747" s="12">
        <f>(((J2747/60)/60)/24)+DATE(1970,1,1)+(-5/24)</f>
        <v>42265.610289351847</v>
      </c>
      <c r="T2747" s="12">
        <f>(((I2747/60)/60)/24)+DATE(1970,1,1)+(-5/24)</f>
        <v>42295.610289351847</v>
      </c>
    </row>
    <row r="2748" spans="1:20" ht="48" x14ac:dyDescent="0.2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>E2748/D2748*100</f>
        <v>101.71957671957672</v>
      </c>
      <c r="P2748" s="8">
        <v>69.266666670000006</v>
      </c>
      <c r="Q2748" t="str">
        <f>LEFT(N2748,(SEARCH("/",N2748,1)-1))</f>
        <v>music</v>
      </c>
      <c r="R2748" t="str">
        <f>RIGHT(N2748, LEN(N2748) - (SEARCH("/",N2748,1)))</f>
        <v>indie rock</v>
      </c>
      <c r="S2748" s="12">
        <f>(((J2748/60)/60)/24)+DATE(1970,1,1)+(-5/24)</f>
        <v>42267.538449074076</v>
      </c>
      <c r="T2748" s="12">
        <f>(((I2748/60)/60)/24)+DATE(1970,1,1)+(-5/24)</f>
        <v>42297.538449074076</v>
      </c>
    </row>
    <row r="2749" spans="1:20" ht="48" x14ac:dyDescent="0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>E2749/D2749*100</f>
        <v>105.26894736842105</v>
      </c>
      <c r="P2749" s="8">
        <v>69.266666670000006</v>
      </c>
      <c r="Q2749" t="str">
        <f>LEFT(N2749,(SEARCH("/",N2749,1)-1))</f>
        <v>theater</v>
      </c>
      <c r="R2749" t="str">
        <f>RIGHT(N2749, LEN(N2749) - (SEARCH("/",N2749,1)))</f>
        <v>plays</v>
      </c>
      <c r="S2749" s="12">
        <f>(((J2749/60)/60)/24)+DATE(1970,1,1)+(-5/24)</f>
        <v>42267.800891203697</v>
      </c>
      <c r="T2749" s="12">
        <f>(((I2749/60)/60)/24)+DATE(1970,1,1)+(-5/24)</f>
        <v>42302.800891203697</v>
      </c>
    </row>
    <row r="2750" spans="1:20" ht="16" x14ac:dyDescent="0.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>E2750/D2750*100</f>
        <v>108.25925925925925</v>
      </c>
      <c r="P2750" s="8">
        <v>69.266666670000006</v>
      </c>
      <c r="Q2750" t="str">
        <f>LEFT(N2750,(SEARCH("/",N2750,1)-1))</f>
        <v>theater</v>
      </c>
      <c r="R2750" t="str">
        <f>RIGHT(N2750, LEN(N2750) - (SEARCH("/",N2750,1)))</f>
        <v>plays</v>
      </c>
      <c r="S2750" s="12">
        <f>(((J2750/60)/60)/24)+DATE(1970,1,1)+(-5/24)</f>
        <v>42267.919363425921</v>
      </c>
      <c r="T2750" s="12">
        <f>(((I2750/60)/60)/24)+DATE(1970,1,1)+(-5/24)</f>
        <v>42287.874999999993</v>
      </c>
    </row>
    <row r="2751" spans="1:20" ht="48" x14ac:dyDescent="0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>E2751/D2751*100</f>
        <v>10.52</v>
      </c>
      <c r="P2751" s="8">
        <v>69.266666670000006</v>
      </c>
      <c r="Q2751" t="str">
        <f>LEFT(N2751,(SEARCH("/",N2751,1)-1))</f>
        <v>technology</v>
      </c>
      <c r="R2751" t="str">
        <f>RIGHT(N2751, LEN(N2751) - (SEARCH("/",N2751,1)))</f>
        <v>web</v>
      </c>
      <c r="S2751" s="12">
        <f>(((J2751/60)/60)/24)+DATE(1970,1,1)+(-5/24)</f>
        <v>42268.323298611103</v>
      </c>
      <c r="T2751" s="12">
        <f>(((I2751/60)/60)/24)+DATE(1970,1,1)+(-5/24)</f>
        <v>42298.323298611103</v>
      </c>
    </row>
    <row r="2752" spans="1:20" ht="48" x14ac:dyDescent="0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>E2752/D2752*100</f>
        <v>68.400000000000006</v>
      </c>
      <c r="P2752" s="8">
        <v>69.266666670000006</v>
      </c>
      <c r="Q2752" t="str">
        <f>LEFT(N2752,(SEARCH("/",N2752,1)-1))</f>
        <v>music</v>
      </c>
      <c r="R2752" t="str">
        <f>RIGHT(N2752, LEN(N2752) - (SEARCH("/",N2752,1)))</f>
        <v>faith</v>
      </c>
      <c r="S2752" s="12">
        <f>(((J2752/60)/60)/24)+DATE(1970,1,1)+(-5/24)</f>
        <v>42268.417523148142</v>
      </c>
      <c r="T2752" s="12">
        <f>(((I2752/60)/60)/24)+DATE(1970,1,1)+(-5/24)</f>
        <v>42298.417523148142</v>
      </c>
    </row>
    <row r="2753" spans="1:20" ht="48" x14ac:dyDescent="0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>E2753/D2753*100</f>
        <v>0.36666666666666664</v>
      </c>
      <c r="P2753" s="8">
        <v>69.266666670000006</v>
      </c>
      <c r="Q2753" t="str">
        <f>LEFT(N2753,(SEARCH("/",N2753,1)-1))</f>
        <v>technology</v>
      </c>
      <c r="R2753" t="str">
        <f>RIGHT(N2753, LEN(N2753) - (SEARCH("/",N2753,1)))</f>
        <v>web</v>
      </c>
      <c r="S2753" s="12">
        <f>(((J2753/60)/60)/24)+DATE(1970,1,1)+(-5/24)</f>
        <v>42268.450381944444</v>
      </c>
      <c r="T2753" s="12">
        <f>(((I2753/60)/60)/24)+DATE(1970,1,1)+(-5/24)</f>
        <v>42303.450381944444</v>
      </c>
    </row>
    <row r="2754" spans="1:20" ht="48" x14ac:dyDescent="0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>E2754/D2754*100</f>
        <v>0</v>
      </c>
      <c r="P2754" s="8">
        <v>69.266666670000006</v>
      </c>
      <c r="Q2754" t="str">
        <f>LEFT(N2754,(SEARCH("/",N2754,1)-1))</f>
        <v>theater</v>
      </c>
      <c r="R2754" t="str">
        <f>RIGHT(N2754, LEN(N2754) - (SEARCH("/",N2754,1)))</f>
        <v>musical</v>
      </c>
      <c r="S2754" s="12">
        <f>(((J2754/60)/60)/24)+DATE(1970,1,1)+(-5/24)</f>
        <v>42268.917893518512</v>
      </c>
      <c r="T2754" s="12">
        <f>(((I2754/60)/60)/24)+DATE(1970,1,1)+(-5/24)</f>
        <v>42298.917893518512</v>
      </c>
    </row>
    <row r="2755" spans="1:20" ht="48" x14ac:dyDescent="0.2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>E2755/D2755*100</f>
        <v>109.48792</v>
      </c>
      <c r="P2755" s="8">
        <v>69.266666670000006</v>
      </c>
      <c r="Q2755" t="str">
        <f>LEFT(N2755,(SEARCH("/",N2755,1)-1))</f>
        <v>music</v>
      </c>
      <c r="R2755" t="str">
        <f>RIGHT(N2755, LEN(N2755) - (SEARCH("/",N2755,1)))</f>
        <v>classical music</v>
      </c>
      <c r="S2755" s="12">
        <f>(((J2755/60)/60)/24)+DATE(1970,1,1)+(-5/24)</f>
        <v>42269.75950231481</v>
      </c>
      <c r="T2755" s="12">
        <f>(((I2755/60)/60)/24)+DATE(1970,1,1)+(-5/24)</f>
        <v>42290.75950231481</v>
      </c>
    </row>
    <row r="2756" spans="1:20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>E2756/D2756*100</f>
        <v>124.8</v>
      </c>
      <c r="P2756" s="8">
        <v>69.266666670000006</v>
      </c>
      <c r="Q2756" t="str">
        <f>LEFT(N2756,(SEARCH("/",N2756,1)-1))</f>
        <v>theater</v>
      </c>
      <c r="R2756" t="str">
        <f>RIGHT(N2756, LEN(N2756) - (SEARCH("/",N2756,1)))</f>
        <v>plays</v>
      </c>
      <c r="S2756" s="12">
        <f>(((J2756/60)/60)/24)+DATE(1970,1,1)+(-5/24)</f>
        <v>42270.373807870368</v>
      </c>
      <c r="T2756" s="12">
        <f>(((I2756/60)/60)/24)+DATE(1970,1,1)+(-5/24)</f>
        <v>42301.686805555553</v>
      </c>
    </row>
    <row r="2757" spans="1:20" ht="32" x14ac:dyDescent="0.2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>E2757/D2757*100</f>
        <v>101.93333333333334</v>
      </c>
      <c r="P2757" s="8">
        <v>69.266666670000006</v>
      </c>
      <c r="Q2757" t="str">
        <f>LEFT(N2757,(SEARCH("/",N2757,1)-1))</f>
        <v>theater</v>
      </c>
      <c r="R2757" t="str">
        <f>RIGHT(N2757, LEN(N2757) - (SEARCH("/",N2757,1)))</f>
        <v>plays</v>
      </c>
      <c r="S2757" s="12">
        <f>(((J2757/60)/60)/24)+DATE(1970,1,1)+(-5/24)</f>
        <v>42270.518587962964</v>
      </c>
      <c r="T2757" s="12">
        <f>(((I2757/60)/60)/24)+DATE(1970,1,1)+(-5/24)</f>
        <v>42305.959027777775</v>
      </c>
    </row>
    <row r="2758" spans="1:20" ht="48" x14ac:dyDescent="0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>E2758/D2758*100</f>
        <v>104.66666666666666</v>
      </c>
      <c r="P2758" s="8">
        <v>69.266666670000006</v>
      </c>
      <c r="Q2758" t="str">
        <f>LEFT(N2758,(SEARCH("/",N2758,1)-1))</f>
        <v>theater</v>
      </c>
      <c r="R2758" t="str">
        <f>RIGHT(N2758, LEN(N2758) - (SEARCH("/",N2758,1)))</f>
        <v>plays</v>
      </c>
      <c r="S2758" s="12">
        <f>(((J2758/60)/60)/24)+DATE(1970,1,1)+(-5/24)</f>
        <v>42270.602662037032</v>
      </c>
      <c r="T2758" s="12">
        <f>(((I2758/60)/60)/24)+DATE(1970,1,1)+(-5/24)</f>
        <v>42309.749999999993</v>
      </c>
    </row>
    <row r="2759" spans="1:20" ht="48" x14ac:dyDescent="0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>E2759/D2759*100</f>
        <v>43.03</v>
      </c>
      <c r="P2759" s="8">
        <v>69.266666670000006</v>
      </c>
      <c r="Q2759" t="str">
        <f>LEFT(N2759,(SEARCH("/",N2759,1)-1))</f>
        <v>technology</v>
      </c>
      <c r="R2759" t="str">
        <f>RIGHT(N2759, LEN(N2759) - (SEARCH("/",N2759,1)))</f>
        <v>gadgets</v>
      </c>
      <c r="S2759" s="12">
        <f>(((J2759/60)/60)/24)+DATE(1970,1,1)+(-5/24)</f>
        <v>42270.66737268518</v>
      </c>
      <c r="T2759" s="12">
        <f>(((I2759/60)/60)/24)+DATE(1970,1,1)+(-5/24)</f>
        <v>42298.749999999993</v>
      </c>
    </row>
    <row r="2760" spans="1:20" ht="16" x14ac:dyDescent="0.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>E2760/D2760*100</f>
        <v>100</v>
      </c>
      <c r="P2760" s="8">
        <v>69.266666670000006</v>
      </c>
      <c r="Q2760" t="str">
        <f>LEFT(N2760,(SEARCH("/",N2760,1)-1))</f>
        <v>film &amp; video</v>
      </c>
      <c r="R2760" t="str">
        <f>RIGHT(N2760, LEN(N2760) - (SEARCH("/",N2760,1)))</f>
        <v>television</v>
      </c>
      <c r="S2760" s="12">
        <f>(((J2760/60)/60)/24)+DATE(1970,1,1)+(-5/24)</f>
        <v>42270.968113425923</v>
      </c>
      <c r="T2760" s="12">
        <f>(((I2760/60)/60)/24)+DATE(1970,1,1)+(-5/24)</f>
        <v>42300.968113425923</v>
      </c>
    </row>
    <row r="2761" spans="1:20" ht="48" x14ac:dyDescent="0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>E2761/D2761*100</f>
        <v>351.80366666666669</v>
      </c>
      <c r="P2761" s="8">
        <v>69.266666670000006</v>
      </c>
      <c r="Q2761" t="str">
        <f>LEFT(N2761,(SEARCH("/",N2761,1)-1))</f>
        <v>music</v>
      </c>
      <c r="R2761" t="str">
        <f>RIGHT(N2761, LEN(N2761) - (SEARCH("/",N2761,1)))</f>
        <v>electronic music</v>
      </c>
      <c r="S2761" s="12">
        <f>(((J2761/60)/60)/24)+DATE(1970,1,1)+(-5/24)</f>
        <v>42271.043645833335</v>
      </c>
      <c r="T2761" s="12">
        <f>(((I2761/60)/60)/24)+DATE(1970,1,1)+(-5/24)</f>
        <v>42293.958333333336</v>
      </c>
    </row>
    <row r="2762" spans="1:20" ht="48" x14ac:dyDescent="0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>E2762/D2762*100</f>
        <v>0</v>
      </c>
      <c r="P2762" s="8">
        <v>69.266666670000006</v>
      </c>
      <c r="Q2762" t="str">
        <f>LEFT(N2762,(SEARCH("/",N2762,1)-1))</f>
        <v>music</v>
      </c>
      <c r="R2762" t="str">
        <f>RIGHT(N2762, LEN(N2762) - (SEARCH("/",N2762,1)))</f>
        <v>faith</v>
      </c>
      <c r="S2762" s="12">
        <f>(((J2762/60)/60)/24)+DATE(1970,1,1)+(-5/24)</f>
        <v>42271.879432870373</v>
      </c>
      <c r="T2762" s="12">
        <f>(((I2762/60)/60)/24)+DATE(1970,1,1)+(-5/24)</f>
        <v>42301.879432870373</v>
      </c>
    </row>
    <row r="2763" spans="1:20" ht="48" x14ac:dyDescent="0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>E2763/D2763*100</f>
        <v>100</v>
      </c>
      <c r="P2763" s="8">
        <v>69.266666670000006</v>
      </c>
      <c r="Q2763" t="str">
        <f>LEFT(N2763,(SEARCH("/",N2763,1)-1))</f>
        <v>theater</v>
      </c>
      <c r="R2763" t="str">
        <f>RIGHT(N2763, LEN(N2763) - (SEARCH("/",N2763,1)))</f>
        <v>plays</v>
      </c>
      <c r="S2763" s="12">
        <f>(((J2763/60)/60)/24)+DATE(1970,1,1)+(-5/24)</f>
        <v>42272.322175925925</v>
      </c>
      <c r="T2763" s="12">
        <f>(((I2763/60)/60)/24)+DATE(1970,1,1)+(-5/24)</f>
        <v>42300.322175925925</v>
      </c>
    </row>
    <row r="2764" spans="1:20" ht="48" x14ac:dyDescent="0.2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>E2764/D2764*100</f>
        <v>9.5000000000000001E-2</v>
      </c>
      <c r="P2764" s="8">
        <v>69.266666670000006</v>
      </c>
      <c r="Q2764" t="str">
        <f>LEFT(N2764,(SEARCH("/",N2764,1)-1))</f>
        <v>technology</v>
      </c>
      <c r="R2764" t="str">
        <f>RIGHT(N2764, LEN(N2764) - (SEARCH("/",N2764,1)))</f>
        <v>space exploration</v>
      </c>
      <c r="S2764" s="12">
        <f>(((J2764/60)/60)/24)+DATE(1970,1,1)+(-5/24)</f>
        <v>42272.504837962959</v>
      </c>
      <c r="T2764" s="12">
        <f>(((I2764/60)/60)/24)+DATE(1970,1,1)+(-5/24)</f>
        <v>42332.546504629623</v>
      </c>
    </row>
    <row r="2765" spans="1:20" ht="64" x14ac:dyDescent="0.2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>E2765/D2765*100</f>
        <v>0.18625</v>
      </c>
      <c r="P2765" s="8">
        <v>69.266666670000006</v>
      </c>
      <c r="Q2765" t="str">
        <f>LEFT(N2765,(SEARCH("/",N2765,1)-1))</f>
        <v>film &amp; video</v>
      </c>
      <c r="R2765" t="str">
        <f>RIGHT(N2765, LEN(N2765) - (SEARCH("/",N2765,1)))</f>
        <v>animation</v>
      </c>
      <c r="S2765" s="12">
        <f>(((J2765/60)/60)/24)+DATE(1970,1,1)+(-5/24)</f>
        <v>42272.731157407405</v>
      </c>
      <c r="T2765" s="12">
        <f>(((I2765/60)/60)/24)+DATE(1970,1,1)+(-5/24)</f>
        <v>42313.772824074076</v>
      </c>
    </row>
    <row r="2766" spans="1:20" ht="48" x14ac:dyDescent="0.2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>E2766/D2766*100</f>
        <v>5.0509090909090908</v>
      </c>
      <c r="P2766" s="8">
        <v>69.266666670000006</v>
      </c>
      <c r="Q2766" t="str">
        <f>LEFT(N2766,(SEARCH("/",N2766,1)-1))</f>
        <v>technology</v>
      </c>
      <c r="R2766" t="str">
        <f>RIGHT(N2766, LEN(N2766) - (SEARCH("/",N2766,1)))</f>
        <v>wearables</v>
      </c>
      <c r="S2766" s="12">
        <f>(((J2766/60)/60)/24)+DATE(1970,1,1)+(-5/24)</f>
        <v>42272.8824074074</v>
      </c>
      <c r="T2766" s="12">
        <f>(((I2766/60)/60)/24)+DATE(1970,1,1)+(-5/24)</f>
        <v>42312.924074074072</v>
      </c>
    </row>
    <row r="2767" spans="1:20" ht="48" x14ac:dyDescent="0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>E2767/D2767*100</f>
        <v>188.39999999999998</v>
      </c>
      <c r="P2767" s="8">
        <v>69.266666670000006</v>
      </c>
      <c r="Q2767" t="str">
        <f>LEFT(N2767,(SEARCH("/",N2767,1)-1))</f>
        <v>technology</v>
      </c>
      <c r="R2767" t="str">
        <f>RIGHT(N2767, LEN(N2767) - (SEARCH("/",N2767,1)))</f>
        <v>space exploration</v>
      </c>
      <c r="S2767" s="12">
        <f>(((J2767/60)/60)/24)+DATE(1970,1,1)+(-5/24)</f>
        <v>42273.67597222222</v>
      </c>
      <c r="T2767" s="12">
        <f>(((I2767/60)/60)/24)+DATE(1970,1,1)+(-5/24)</f>
        <v>42300.249999999993</v>
      </c>
    </row>
    <row r="2768" spans="1:20" ht="32" x14ac:dyDescent="0.2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>E2768/D2768*100</f>
        <v>170.70000000000002</v>
      </c>
      <c r="P2768" s="8">
        <v>69.266666670000006</v>
      </c>
      <c r="Q2768" t="str">
        <f>LEFT(N2768,(SEARCH("/",N2768,1)-1))</f>
        <v>technology</v>
      </c>
      <c r="R2768" t="str">
        <f>RIGHT(N2768, LEN(N2768) - (SEARCH("/",N2768,1)))</f>
        <v>makerspaces</v>
      </c>
      <c r="S2768" s="12">
        <f>(((J2768/60)/60)/24)+DATE(1970,1,1)+(-5/24)</f>
        <v>42275.380381944437</v>
      </c>
      <c r="T2768" s="12">
        <f>(((I2768/60)/60)/24)+DATE(1970,1,1)+(-5/24)</f>
        <v>42317.397222222215</v>
      </c>
    </row>
    <row r="2769" spans="1:20" ht="48" x14ac:dyDescent="0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>E2769/D2769*100</f>
        <v>5.3333333333333339</v>
      </c>
      <c r="P2769" s="8">
        <v>69.266666670000006</v>
      </c>
      <c r="Q2769" t="str">
        <f>LEFT(N2769,(SEARCH("/",N2769,1)-1))</f>
        <v>food</v>
      </c>
      <c r="R2769" t="str">
        <f>RIGHT(N2769, LEN(N2769) - (SEARCH("/",N2769,1)))</f>
        <v>food trucks</v>
      </c>
      <c r="S2769" s="12">
        <f>(((J2769/60)/60)/24)+DATE(1970,1,1)+(-5/24)</f>
        <v>42275.511886574073</v>
      </c>
      <c r="T2769" s="12">
        <f>(((I2769/60)/60)/24)+DATE(1970,1,1)+(-5/24)</f>
        <v>42305.511886574073</v>
      </c>
    </row>
    <row r="2770" spans="1:20" ht="48" x14ac:dyDescent="0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>E2770/D2770*100</f>
        <v>106.57142857142856</v>
      </c>
      <c r="P2770" s="8">
        <v>69.266666670000006</v>
      </c>
      <c r="Q2770" t="str">
        <f>LEFT(N2770,(SEARCH("/",N2770,1)-1))</f>
        <v>theater</v>
      </c>
      <c r="R2770" t="str">
        <f>RIGHT(N2770, LEN(N2770) - (SEARCH("/",N2770,1)))</f>
        <v>plays</v>
      </c>
      <c r="S2770" s="12">
        <f>(((J2770/60)/60)/24)+DATE(1970,1,1)+(-5/24)</f>
        <v>42275.523333333331</v>
      </c>
      <c r="T2770" s="12">
        <f>(((I2770/60)/60)/24)+DATE(1970,1,1)+(-5/24)</f>
        <v>42305.523333333331</v>
      </c>
    </row>
    <row r="2771" spans="1:20" ht="48" x14ac:dyDescent="0.2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>E2771/D2771*100</f>
        <v>134.82571428571427</v>
      </c>
      <c r="P2771" s="8">
        <v>69.266666670000006</v>
      </c>
      <c r="Q2771" t="str">
        <f>LEFT(N2771,(SEARCH("/",N2771,1)-1))</f>
        <v>photography</v>
      </c>
      <c r="R2771" t="str">
        <f>RIGHT(N2771, LEN(N2771) - (SEARCH("/",N2771,1)))</f>
        <v>photobooks</v>
      </c>
      <c r="S2771" s="12">
        <f>(((J2771/60)/60)/24)+DATE(1970,1,1)+(-5/24)</f>
        <v>42275.558969907412</v>
      </c>
      <c r="T2771" s="12">
        <f>(((I2771/60)/60)/24)+DATE(1970,1,1)+(-5/24)</f>
        <v>42300.558969907412</v>
      </c>
    </row>
    <row r="2772" spans="1:20" ht="48" x14ac:dyDescent="0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>E2772/D2772*100</f>
        <v>1.2E-2</v>
      </c>
      <c r="P2772" s="8">
        <v>69.266666670000006</v>
      </c>
      <c r="Q2772" t="str">
        <f>LEFT(N2772,(SEARCH("/",N2772,1)-1))</f>
        <v>film &amp; video</v>
      </c>
      <c r="R2772" t="str">
        <f>RIGHT(N2772, LEN(N2772) - (SEARCH("/",N2772,1)))</f>
        <v>animation</v>
      </c>
      <c r="S2772" s="12">
        <f>(((J2772/60)/60)/24)+DATE(1970,1,1)+(-5/24)</f>
        <v>42275.652824074066</v>
      </c>
      <c r="T2772" s="12">
        <f>(((I2772/60)/60)/24)+DATE(1970,1,1)+(-5/24)</f>
        <v>42335.694490740738</v>
      </c>
    </row>
    <row r="2773" spans="1:20" ht="48" x14ac:dyDescent="0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>E2773/D2773*100</f>
        <v>0.55555555555555558</v>
      </c>
      <c r="P2773" s="8">
        <v>69.266666670000006</v>
      </c>
      <c r="Q2773" t="str">
        <f>LEFT(N2773,(SEARCH("/",N2773,1)-1))</f>
        <v>technology</v>
      </c>
      <c r="R2773" t="str">
        <f>RIGHT(N2773, LEN(N2773) - (SEARCH("/",N2773,1)))</f>
        <v>web</v>
      </c>
      <c r="S2773" s="12">
        <f>(((J2773/60)/60)/24)+DATE(1970,1,1)+(-5/24)</f>
        <v>42275.838356481479</v>
      </c>
      <c r="T2773" s="12">
        <f>(((I2773/60)/60)/24)+DATE(1970,1,1)+(-5/24)</f>
        <v>42305.838356481479</v>
      </c>
    </row>
    <row r="2774" spans="1:20" ht="48" x14ac:dyDescent="0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>E2774/D2774*100</f>
        <v>0</v>
      </c>
      <c r="P2774" s="8">
        <v>69.266666670000006</v>
      </c>
      <c r="Q2774" t="str">
        <f>LEFT(N2774,(SEARCH("/",N2774,1)-1))</f>
        <v>technology</v>
      </c>
      <c r="R2774" t="str">
        <f>RIGHT(N2774, LEN(N2774) - (SEARCH("/",N2774,1)))</f>
        <v>web</v>
      </c>
      <c r="S2774" s="12">
        <f>(((J2774/60)/60)/24)+DATE(1970,1,1)+(-5/24)</f>
        <v>42275.912303240737</v>
      </c>
      <c r="T2774" s="12">
        <f>(((I2774/60)/60)/24)+DATE(1970,1,1)+(-5/24)</f>
        <v>42305.912303240737</v>
      </c>
    </row>
    <row r="2775" spans="1:20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>E2775/D2775*100</f>
        <v>75.051000000000002</v>
      </c>
      <c r="P2775" s="8">
        <v>69.266666670000006</v>
      </c>
      <c r="Q2775" t="str">
        <f>LEFT(N2775,(SEARCH("/",N2775,1)-1))</f>
        <v>technology</v>
      </c>
      <c r="R2775" t="str">
        <f>RIGHT(N2775, LEN(N2775) - (SEARCH("/",N2775,1)))</f>
        <v>wearables</v>
      </c>
      <c r="S2775" s="12">
        <f>(((J2775/60)/60)/24)+DATE(1970,1,1)+(-5/24)</f>
        <v>42276.416469907403</v>
      </c>
      <c r="T2775" s="12">
        <f>(((I2775/60)/60)/24)+DATE(1970,1,1)+(-5/24)</f>
        <v>42307.416469907403</v>
      </c>
    </row>
    <row r="2776" spans="1:20" ht="48" x14ac:dyDescent="0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>E2776/D2776*100</f>
        <v>0.09</v>
      </c>
      <c r="P2776" s="8">
        <v>69.266666670000006</v>
      </c>
      <c r="Q2776" t="str">
        <f>LEFT(N2776,(SEARCH("/",N2776,1)-1))</f>
        <v>technology</v>
      </c>
      <c r="R2776" t="str">
        <f>RIGHT(N2776, LEN(N2776) - (SEARCH("/",N2776,1)))</f>
        <v>web</v>
      </c>
      <c r="S2776" s="12">
        <f>(((J2776/60)/60)/24)+DATE(1970,1,1)+(-5/24)</f>
        <v>42276.695</v>
      </c>
      <c r="T2776" s="12">
        <f>(((I2776/60)/60)/24)+DATE(1970,1,1)+(-5/24)</f>
        <v>42306.695</v>
      </c>
    </row>
    <row r="2777" spans="1:20" ht="48" x14ac:dyDescent="0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>E2777/D2777*100</f>
        <v>104.16666666666667</v>
      </c>
      <c r="P2777" s="8">
        <v>69.266666670000006</v>
      </c>
      <c r="Q2777" t="str">
        <f>LEFT(N2777,(SEARCH("/",N2777,1)-1))</f>
        <v>theater</v>
      </c>
      <c r="R2777" t="str">
        <f>RIGHT(N2777, LEN(N2777) - (SEARCH("/",N2777,1)))</f>
        <v>plays</v>
      </c>
      <c r="S2777" s="12">
        <f>(((J2777/60)/60)/24)+DATE(1970,1,1)+(-5/24)</f>
        <v>42277.375138888885</v>
      </c>
      <c r="T2777" s="12">
        <f>(((I2777/60)/60)/24)+DATE(1970,1,1)+(-5/24)</f>
        <v>42307.375138888885</v>
      </c>
    </row>
    <row r="2778" spans="1:20" ht="48" x14ac:dyDescent="0.2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>E2778/D2778*100</f>
        <v>105.91914022517912</v>
      </c>
      <c r="P2778" s="8">
        <v>69.266666670000006</v>
      </c>
      <c r="Q2778" t="str">
        <f>LEFT(N2778,(SEARCH("/",N2778,1)-1))</f>
        <v>theater</v>
      </c>
      <c r="R2778" t="str">
        <f>RIGHT(N2778, LEN(N2778) - (SEARCH("/",N2778,1)))</f>
        <v>plays</v>
      </c>
      <c r="S2778" s="12">
        <f>(((J2778/60)/60)/24)+DATE(1970,1,1)+(-5/24)</f>
        <v>42277.880706018514</v>
      </c>
      <c r="T2778" s="12">
        <f>(((I2778/60)/60)/24)+DATE(1970,1,1)+(-5/24)</f>
        <v>42302.790972222218</v>
      </c>
    </row>
    <row r="2779" spans="1:20" ht="48" x14ac:dyDescent="0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>E2779/D2779*100</f>
        <v>122</v>
      </c>
      <c r="P2779" s="8">
        <v>69.266666670000006</v>
      </c>
      <c r="Q2779" t="str">
        <f>LEFT(N2779,(SEARCH("/",N2779,1)-1))</f>
        <v>theater</v>
      </c>
      <c r="R2779" t="str">
        <f>RIGHT(N2779, LEN(N2779) - (SEARCH("/",N2779,1)))</f>
        <v>plays</v>
      </c>
      <c r="S2779" s="12">
        <f>(((J2779/60)/60)/24)+DATE(1970,1,1)+(-5/24)</f>
        <v>42278.245335648149</v>
      </c>
      <c r="T2779" s="12">
        <f>(((I2779/60)/60)/24)+DATE(1970,1,1)+(-5/24)</f>
        <v>42296.249999999993</v>
      </c>
    </row>
    <row r="2780" spans="1:20" ht="32" x14ac:dyDescent="0.2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>E2780/D2780*100</f>
        <v>40.404000000000003</v>
      </c>
      <c r="P2780" s="8">
        <v>69.266666670000006</v>
      </c>
      <c r="Q2780" t="str">
        <f>LEFT(N2780,(SEARCH("/",N2780,1)-1))</f>
        <v>technology</v>
      </c>
      <c r="R2780" t="str">
        <f>RIGHT(N2780, LEN(N2780) - (SEARCH("/",N2780,1)))</f>
        <v>wearables</v>
      </c>
      <c r="S2780" s="12">
        <f>(((J2780/60)/60)/24)+DATE(1970,1,1)+(-5/24)</f>
        <v>42278.289907407401</v>
      </c>
      <c r="T2780" s="12">
        <f>(((I2780/60)/60)/24)+DATE(1970,1,1)+(-5/24)</f>
        <v>42313.833333333336</v>
      </c>
    </row>
    <row r="2781" spans="1:20" ht="48" x14ac:dyDescent="0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>E2781/D2781*100</f>
        <v>27.24</v>
      </c>
      <c r="P2781" s="8">
        <v>69.266666670000006</v>
      </c>
      <c r="Q2781" t="str">
        <f>LEFT(N2781,(SEARCH("/",N2781,1)-1))</f>
        <v>theater</v>
      </c>
      <c r="R2781" t="str">
        <f>RIGHT(N2781, LEN(N2781) - (SEARCH("/",N2781,1)))</f>
        <v>plays</v>
      </c>
      <c r="S2781" s="12">
        <f>(((J2781/60)/60)/24)+DATE(1970,1,1)+(-5/24)</f>
        <v>42278.421377314815</v>
      </c>
      <c r="T2781" s="12">
        <f>(((I2781/60)/60)/24)+DATE(1970,1,1)+(-5/24)</f>
        <v>42306.421377314815</v>
      </c>
    </row>
    <row r="2782" spans="1:20" ht="48" x14ac:dyDescent="0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>E2782/D2782*100</f>
        <v>172.27777777777777</v>
      </c>
      <c r="P2782" s="8">
        <v>69.266666670000006</v>
      </c>
      <c r="Q2782" t="str">
        <f>LEFT(N2782,(SEARCH("/",N2782,1)-1))</f>
        <v>photography</v>
      </c>
      <c r="R2782" t="str">
        <f>RIGHT(N2782, LEN(N2782) - (SEARCH("/",N2782,1)))</f>
        <v>photobooks</v>
      </c>
      <c r="S2782" s="12">
        <f>(((J2782/60)/60)/24)+DATE(1970,1,1)+(-5/24)</f>
        <v>42278.453703703701</v>
      </c>
      <c r="T2782" s="12">
        <f>(((I2782/60)/60)/24)+DATE(1970,1,1)+(-5/24)</f>
        <v>42308.916666666664</v>
      </c>
    </row>
    <row r="2783" spans="1:20" ht="48" x14ac:dyDescent="0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>E2783/D2783*100</f>
        <v>4.2133333333333338</v>
      </c>
      <c r="P2783" s="8">
        <v>69.266666670000006</v>
      </c>
      <c r="Q2783" t="str">
        <f>LEFT(N2783,(SEARCH("/",N2783,1)-1))</f>
        <v>theater</v>
      </c>
      <c r="R2783" t="str">
        <f>RIGHT(N2783, LEN(N2783) - (SEARCH("/",N2783,1)))</f>
        <v>plays</v>
      </c>
      <c r="S2783" s="12">
        <f>(((J2783/60)/60)/24)+DATE(1970,1,1)+(-5/24)</f>
        <v>42278.456631944442</v>
      </c>
      <c r="T2783" s="12">
        <f>(((I2783/60)/60)/24)+DATE(1970,1,1)+(-5/24)</f>
        <v>42308.456631944442</v>
      </c>
    </row>
    <row r="2784" spans="1:20" ht="48" x14ac:dyDescent="0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>E2784/D2784*100</f>
        <v>103.61439999999999</v>
      </c>
      <c r="P2784" s="8">
        <v>69.266666670000006</v>
      </c>
      <c r="Q2784" t="str">
        <f>LEFT(N2784,(SEARCH("/",N2784,1)-1))</f>
        <v>film &amp; video</v>
      </c>
      <c r="R2784" t="str">
        <f>RIGHT(N2784, LEN(N2784) - (SEARCH("/",N2784,1)))</f>
        <v>documentary</v>
      </c>
      <c r="S2784" s="12">
        <f>(((J2784/60)/60)/24)+DATE(1970,1,1)+(-5/24)</f>
        <v>42278.738287037035</v>
      </c>
      <c r="T2784" s="12">
        <f>(((I2784/60)/60)/24)+DATE(1970,1,1)+(-5/24)</f>
        <v>42308.958333333336</v>
      </c>
    </row>
    <row r="2785" spans="1:20" ht="32" x14ac:dyDescent="0.2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>E2785/D2785*100</f>
        <v>107.18419999999999</v>
      </c>
      <c r="P2785" s="8">
        <v>69.266666670000006</v>
      </c>
      <c r="Q2785" t="str">
        <f>LEFT(N2785,(SEARCH("/",N2785,1)-1))</f>
        <v>music</v>
      </c>
      <c r="R2785" t="str">
        <f>RIGHT(N2785, LEN(N2785) - (SEARCH("/",N2785,1)))</f>
        <v>rock</v>
      </c>
      <c r="S2785" s="12">
        <f>(((J2785/60)/60)/24)+DATE(1970,1,1)+(-5/24)</f>
        <v>42279.461435185185</v>
      </c>
      <c r="T2785" s="12">
        <f>(((I2785/60)/60)/24)+DATE(1970,1,1)+(-5/24)</f>
        <v>42321.503101851849</v>
      </c>
    </row>
    <row r="2786" spans="1:20" ht="48" x14ac:dyDescent="0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>E2786/D2786*100</f>
        <v>35.64</v>
      </c>
      <c r="P2786" s="8">
        <v>69.266666670000006</v>
      </c>
      <c r="Q2786" t="str">
        <f>LEFT(N2786,(SEARCH("/",N2786,1)-1))</f>
        <v>theater</v>
      </c>
      <c r="R2786" t="str">
        <f>RIGHT(N2786, LEN(N2786) - (SEARCH("/",N2786,1)))</f>
        <v>plays</v>
      </c>
      <c r="S2786" s="12">
        <f>(((J2786/60)/60)/24)+DATE(1970,1,1)+(-5/24)</f>
        <v>42279.570231481477</v>
      </c>
      <c r="T2786" s="12">
        <f>(((I2786/60)/60)/24)+DATE(1970,1,1)+(-5/24)</f>
        <v>42310.493055555555</v>
      </c>
    </row>
    <row r="2787" spans="1:20" ht="32" x14ac:dyDescent="0.2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>E2787/D2787*100</f>
        <v>105.38666666666667</v>
      </c>
      <c r="P2787" s="8">
        <v>69.266666670000006</v>
      </c>
      <c r="Q2787" t="str">
        <f>LEFT(N2787,(SEARCH("/",N2787,1)-1))</f>
        <v>technology</v>
      </c>
      <c r="R2787" t="str">
        <f>RIGHT(N2787, LEN(N2787) - (SEARCH("/",N2787,1)))</f>
        <v>space exploration</v>
      </c>
      <c r="S2787" s="12">
        <f>(((J2787/60)/60)/24)+DATE(1970,1,1)+(-5/24)</f>
        <v>42279.584039351852</v>
      </c>
      <c r="T2787" s="12">
        <f>(((I2787/60)/60)/24)+DATE(1970,1,1)+(-5/24)</f>
        <v>42339.625706018516</v>
      </c>
    </row>
    <row r="2788" spans="1:20" ht="48" x14ac:dyDescent="0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>E2788/D2788*100</f>
        <v>34</v>
      </c>
      <c r="P2788" s="8">
        <v>69.266666670000006</v>
      </c>
      <c r="Q2788" t="str">
        <f>LEFT(N2788,(SEARCH("/",N2788,1)-1))</f>
        <v>photography</v>
      </c>
      <c r="R2788" t="str">
        <f>RIGHT(N2788, LEN(N2788) - (SEARCH("/",N2788,1)))</f>
        <v>nature</v>
      </c>
      <c r="S2788" s="12">
        <f>(((J2788/60)/60)/24)+DATE(1970,1,1)+(-5/24)</f>
        <v>42280.927766203698</v>
      </c>
      <c r="T2788" s="12">
        <f>(((I2788/60)/60)/24)+DATE(1970,1,1)+(-5/24)</f>
        <v>42310.96943287037</v>
      </c>
    </row>
    <row r="2789" spans="1:20" ht="32" x14ac:dyDescent="0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>E2789/D2789*100</f>
        <v>58.558333333333337</v>
      </c>
      <c r="P2789" s="8">
        <v>69.266666670000006</v>
      </c>
      <c r="Q2789" t="str">
        <f>LEFT(N2789,(SEARCH("/",N2789,1)-1))</f>
        <v>technology</v>
      </c>
      <c r="R2789" t="str">
        <f>RIGHT(N2789, LEN(N2789) - (SEARCH("/",N2789,1)))</f>
        <v>wearables</v>
      </c>
      <c r="S2789" s="12">
        <f>(((J2789/60)/60)/24)+DATE(1970,1,1)+(-5/24)</f>
        <v>42281.960659722223</v>
      </c>
      <c r="T2789" s="12">
        <f>(((I2789/60)/60)/24)+DATE(1970,1,1)+(-5/24)</f>
        <v>42327.002326388887</v>
      </c>
    </row>
    <row r="2790" spans="1:20" ht="48" x14ac:dyDescent="0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>E2790/D2790*100</f>
        <v>0</v>
      </c>
      <c r="P2790" s="8">
        <v>69.266666670000006</v>
      </c>
      <c r="Q2790" t="str">
        <f>LEFT(N2790,(SEARCH("/",N2790,1)-1))</f>
        <v>theater</v>
      </c>
      <c r="R2790" t="str">
        <f>RIGHT(N2790, LEN(N2790) - (SEARCH("/",N2790,1)))</f>
        <v>plays</v>
      </c>
      <c r="S2790" s="12">
        <f>(((J2790/60)/60)/24)+DATE(1970,1,1)+(-5/24)</f>
        <v>42282.447210648148</v>
      </c>
      <c r="T2790" s="12">
        <f>(((I2790/60)/60)/24)+DATE(1970,1,1)+(-5/24)</f>
        <v>42342.488877314812</v>
      </c>
    </row>
    <row r="2791" spans="1:20" ht="48" x14ac:dyDescent="0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>E2791/D2791*100</f>
        <v>35.174193548387095</v>
      </c>
      <c r="P2791" s="8">
        <v>69.266666670000006</v>
      </c>
      <c r="Q2791" t="str">
        <f>LEFT(N2791,(SEARCH("/",N2791,1)-1))</f>
        <v>photography</v>
      </c>
      <c r="R2791" t="str">
        <f>RIGHT(N2791, LEN(N2791) - (SEARCH("/",N2791,1)))</f>
        <v>photobooks</v>
      </c>
      <c r="S2791" s="12">
        <f>(((J2791/60)/60)/24)+DATE(1970,1,1)+(-5/24)</f>
        <v>42282.469953703701</v>
      </c>
      <c r="T2791" s="12">
        <f>(((I2791/60)/60)/24)+DATE(1970,1,1)+(-5/24)</f>
        <v>42322.511620370373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>E2792/D2792*100</f>
        <v>0</v>
      </c>
      <c r="P2792" s="8">
        <v>69.266666670000006</v>
      </c>
      <c r="Q2792" t="str">
        <f>LEFT(N2792,(SEARCH("/",N2792,1)-1))</f>
        <v>technology</v>
      </c>
      <c r="R2792" t="str">
        <f>RIGHT(N2792, LEN(N2792) - (SEARCH("/",N2792,1)))</f>
        <v>web</v>
      </c>
      <c r="S2792" s="12">
        <f>(((J2792/60)/60)/24)+DATE(1970,1,1)+(-5/24)</f>
        <v>42282.507962962954</v>
      </c>
      <c r="T2792" s="12">
        <f>(((I2792/60)/60)/24)+DATE(1970,1,1)+(-5/24)</f>
        <v>42312.549629629626</v>
      </c>
    </row>
    <row r="2793" spans="1:20" ht="48" x14ac:dyDescent="0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>E2793/D2793*100</f>
        <v>120.5</v>
      </c>
      <c r="P2793" s="8">
        <v>69.266666670000006</v>
      </c>
      <c r="Q2793" t="str">
        <f>LEFT(N2793,(SEARCH("/",N2793,1)-1))</f>
        <v>theater</v>
      </c>
      <c r="R2793" t="str">
        <f>RIGHT(N2793, LEN(N2793) - (SEARCH("/",N2793,1)))</f>
        <v>plays</v>
      </c>
      <c r="S2793" s="12">
        <f>(((J2793/60)/60)/24)+DATE(1970,1,1)+(-5/24)</f>
        <v>42282.560081018521</v>
      </c>
      <c r="T2793" s="12">
        <f>(((I2793/60)/60)/24)+DATE(1970,1,1)+(-5/24)</f>
        <v>42312.601747685178</v>
      </c>
    </row>
    <row r="2794" spans="1:20" ht="48" x14ac:dyDescent="0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>E2794/D2794*100</f>
        <v>286.13861386138615</v>
      </c>
      <c r="P2794" s="8">
        <v>69.266666670000006</v>
      </c>
      <c r="Q2794" t="str">
        <f>LEFT(N2794,(SEARCH("/",N2794,1)-1))</f>
        <v>theater</v>
      </c>
      <c r="R2794" t="str">
        <f>RIGHT(N2794, LEN(N2794) - (SEARCH("/",N2794,1)))</f>
        <v>plays</v>
      </c>
      <c r="S2794" s="12">
        <f>(((J2794/60)/60)/24)+DATE(1970,1,1)+(-5/24)</f>
        <v>42282.561898148146</v>
      </c>
      <c r="T2794" s="12">
        <f>(((I2794/60)/60)/24)+DATE(1970,1,1)+(-5/24)</f>
        <v>42342.603564814817</v>
      </c>
    </row>
    <row r="2795" spans="1:20" ht="48" x14ac:dyDescent="0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>E2795/D2795*100</f>
        <v>0</v>
      </c>
      <c r="P2795" s="8">
        <v>69.266666670000006</v>
      </c>
      <c r="Q2795" t="str">
        <f>LEFT(N2795,(SEARCH("/",N2795,1)-1))</f>
        <v>technology</v>
      </c>
      <c r="R2795" t="str">
        <f>RIGHT(N2795, LEN(N2795) - (SEARCH("/",N2795,1)))</f>
        <v>web</v>
      </c>
      <c r="S2795" s="12">
        <f>(((J2795/60)/60)/24)+DATE(1970,1,1)+(-5/24)</f>
        <v>42283.182604166665</v>
      </c>
      <c r="T2795" s="12">
        <f>(((I2795/60)/60)/24)+DATE(1970,1,1)+(-5/24)</f>
        <v>42338.791666666664</v>
      </c>
    </row>
    <row r="2796" spans="1:20" ht="48" x14ac:dyDescent="0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>E2796/D2796*100</f>
        <v>26.727272727272727</v>
      </c>
      <c r="P2796" s="8">
        <v>69.266666670000006</v>
      </c>
      <c r="Q2796" t="str">
        <f>LEFT(N2796,(SEARCH("/",N2796,1)-1))</f>
        <v>theater</v>
      </c>
      <c r="R2796" t="str">
        <f>RIGHT(N2796, LEN(N2796) - (SEARCH("/",N2796,1)))</f>
        <v>plays</v>
      </c>
      <c r="S2796" s="12">
        <f>(((J2796/60)/60)/24)+DATE(1970,1,1)+(-5/24)</f>
        <v>42283.344618055555</v>
      </c>
      <c r="T2796" s="12">
        <f>(((I2796/60)/60)/24)+DATE(1970,1,1)+(-5/24)</f>
        <v>42313.386284722219</v>
      </c>
    </row>
    <row r="2797" spans="1:20" ht="48" x14ac:dyDescent="0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>E2797/D2797*100</f>
        <v>27.383999999999997</v>
      </c>
      <c r="P2797" s="8">
        <v>69.266666670000006</v>
      </c>
      <c r="Q2797" t="str">
        <f>LEFT(N2797,(SEARCH("/",N2797,1)-1))</f>
        <v>technology</v>
      </c>
      <c r="R2797" t="str">
        <f>RIGHT(N2797, LEN(N2797) - (SEARCH("/",N2797,1)))</f>
        <v>web</v>
      </c>
      <c r="S2797" s="12">
        <f>(((J2797/60)/60)/24)+DATE(1970,1,1)+(-5/24)</f>
        <v>42283.38413194444</v>
      </c>
      <c r="T2797" s="12">
        <f>(((I2797/60)/60)/24)+DATE(1970,1,1)+(-5/24)</f>
        <v>42323.425798611112</v>
      </c>
    </row>
    <row r="2798" spans="1:20" ht="48" x14ac:dyDescent="0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>E2798/D2798*100</f>
        <v>170.66666666666669</v>
      </c>
      <c r="P2798" s="8">
        <v>69.266666670000006</v>
      </c>
      <c r="Q2798" t="str">
        <f>LEFT(N2798,(SEARCH("/",N2798,1)-1))</f>
        <v>theater</v>
      </c>
      <c r="R2798" t="str">
        <f>RIGHT(N2798, LEN(N2798) - (SEARCH("/",N2798,1)))</f>
        <v>plays</v>
      </c>
      <c r="S2798" s="12">
        <f>(((J2798/60)/60)/24)+DATE(1970,1,1)+(-5/24)</f>
        <v>42283.656018518515</v>
      </c>
      <c r="T2798" s="12">
        <f>(((I2798/60)/60)/24)+DATE(1970,1,1)+(-5/24)</f>
        <v>42313.697685185187</v>
      </c>
    </row>
    <row r="2799" spans="1:20" ht="48" x14ac:dyDescent="0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>E2799/D2799*100</f>
        <v>154.43</v>
      </c>
      <c r="P2799" s="8">
        <v>69.266666670000006</v>
      </c>
      <c r="Q2799" t="str">
        <f>LEFT(N2799,(SEARCH("/",N2799,1)-1))</f>
        <v>theater</v>
      </c>
      <c r="R2799" t="str">
        <f>RIGHT(N2799, LEN(N2799) - (SEARCH("/",N2799,1)))</f>
        <v>plays</v>
      </c>
      <c r="S2799" s="12">
        <f>(((J2799/60)/60)/24)+DATE(1970,1,1)+(-5/24)</f>
        <v>42284.291770833333</v>
      </c>
      <c r="T2799" s="12">
        <f>(((I2799/60)/60)/24)+DATE(1970,1,1)+(-5/24)</f>
        <v>42314.333437499998</v>
      </c>
    </row>
    <row r="2800" spans="1:20" ht="32" x14ac:dyDescent="0.2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>E2800/D2800*100</f>
        <v>112.1664</v>
      </c>
      <c r="P2800" s="8">
        <v>69.266666670000006</v>
      </c>
      <c r="Q2800" t="str">
        <f>LEFT(N2800,(SEARCH("/",N2800,1)-1))</f>
        <v>theater</v>
      </c>
      <c r="R2800" t="str">
        <f>RIGHT(N2800, LEN(N2800) - (SEARCH("/",N2800,1)))</f>
        <v>plays</v>
      </c>
      <c r="S2800" s="12">
        <f>(((J2800/60)/60)/24)+DATE(1970,1,1)+(-5/24)</f>
        <v>42284.30773148148</v>
      </c>
      <c r="T2800" s="12">
        <f>(((I2800/60)/60)/24)+DATE(1970,1,1)+(-5/24)</f>
        <v>42307.666666666664</v>
      </c>
    </row>
    <row r="2801" spans="1:20" ht="48" x14ac:dyDescent="0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>E2801/D2801*100</f>
        <v>107.25</v>
      </c>
      <c r="P2801" s="8">
        <v>69.266666670000006</v>
      </c>
      <c r="Q2801" t="str">
        <f>LEFT(N2801,(SEARCH("/",N2801,1)-1))</f>
        <v>theater</v>
      </c>
      <c r="R2801" t="str">
        <f>RIGHT(N2801, LEN(N2801) - (SEARCH("/",N2801,1)))</f>
        <v>plays</v>
      </c>
      <c r="S2801" s="12">
        <f>(((J2801/60)/60)/24)+DATE(1970,1,1)+(-5/24)</f>
        <v>42284.488611111105</v>
      </c>
      <c r="T2801" s="12">
        <f>(((I2801/60)/60)/24)+DATE(1970,1,1)+(-5/24)</f>
        <v>42300.957638888889</v>
      </c>
    </row>
    <row r="2802" spans="1:20" ht="48" x14ac:dyDescent="0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>E2802/D2802*100</f>
        <v>0</v>
      </c>
      <c r="P2802" s="8">
        <v>69.266666670000006</v>
      </c>
      <c r="Q2802" t="str">
        <f>LEFT(N2802,(SEARCH("/",N2802,1)-1))</f>
        <v>theater</v>
      </c>
      <c r="R2802" t="str">
        <f>RIGHT(N2802, LEN(N2802) - (SEARCH("/",N2802,1)))</f>
        <v>musical</v>
      </c>
      <c r="S2802" s="12">
        <f>(((J2802/60)/60)/24)+DATE(1970,1,1)+(-5/24)</f>
        <v>42284.935636574075</v>
      </c>
      <c r="T2802" s="12">
        <f>(((I2802/60)/60)/24)+DATE(1970,1,1)+(-5/24)</f>
        <v>42324.977303240739</v>
      </c>
    </row>
    <row r="2803" spans="1:20" ht="48" x14ac:dyDescent="0.2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>E2803/D2803*100</f>
        <v>0</v>
      </c>
      <c r="P2803" s="8">
        <v>69.266666670000006</v>
      </c>
      <c r="Q2803" t="str">
        <f>LEFT(N2803,(SEARCH("/",N2803,1)-1))</f>
        <v>film &amp; video</v>
      </c>
      <c r="R2803" t="str">
        <f>RIGHT(N2803, LEN(N2803) - (SEARCH("/",N2803,1)))</f>
        <v>animation</v>
      </c>
      <c r="S2803" s="12">
        <f>(((J2803/60)/60)/24)+DATE(1970,1,1)+(-5/24)</f>
        <v>42285.700694444437</v>
      </c>
      <c r="T2803" s="12">
        <f>(((I2803/60)/60)/24)+DATE(1970,1,1)+(-5/24)</f>
        <v>42299.582638888889</v>
      </c>
    </row>
    <row r="2804" spans="1:20" ht="48" x14ac:dyDescent="0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>E2804/D2804*100</f>
        <v>0.33333333333333337</v>
      </c>
      <c r="P2804" s="8">
        <v>69.266666670000006</v>
      </c>
      <c r="Q2804" t="str">
        <f>LEFT(N2804,(SEARCH("/",N2804,1)-1))</f>
        <v>food</v>
      </c>
      <c r="R2804" t="str">
        <f>RIGHT(N2804, LEN(N2804) - (SEARCH("/",N2804,1)))</f>
        <v>food trucks</v>
      </c>
      <c r="S2804" s="12">
        <f>(((J2804/60)/60)/24)+DATE(1970,1,1)+(-5/24)</f>
        <v>42285.706736111104</v>
      </c>
      <c r="T2804" s="12">
        <f>(((I2804/60)/60)/24)+DATE(1970,1,1)+(-5/24)</f>
        <v>42345.748402777775</v>
      </c>
    </row>
    <row r="2805" spans="1:20" ht="48" x14ac:dyDescent="0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>E2805/D2805*100</f>
        <v>102.0952380952381</v>
      </c>
      <c r="P2805" s="8">
        <v>69.266666670000006</v>
      </c>
      <c r="Q2805" t="str">
        <f>LEFT(N2805,(SEARCH("/",N2805,1)-1))</f>
        <v>film &amp; video</v>
      </c>
      <c r="R2805" t="str">
        <f>RIGHT(N2805, LEN(N2805) - (SEARCH("/",N2805,1)))</f>
        <v>television</v>
      </c>
      <c r="S2805" s="12">
        <f>(((J2805/60)/60)/24)+DATE(1970,1,1)+(-5/24)</f>
        <v>42286.452557870369</v>
      </c>
      <c r="T2805" s="12">
        <f>(((I2805/60)/60)/24)+DATE(1970,1,1)+(-5/24)</f>
        <v>42316.49422453704</v>
      </c>
    </row>
    <row r="2806" spans="1:20" ht="48" x14ac:dyDescent="0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>E2806/D2806*100</f>
        <v>0</v>
      </c>
      <c r="P2806" s="8">
        <v>69.266666670000006</v>
      </c>
      <c r="Q2806" t="str">
        <f>LEFT(N2806,(SEARCH("/",N2806,1)-1))</f>
        <v>theater</v>
      </c>
      <c r="R2806" t="str">
        <f>RIGHT(N2806, LEN(N2806) - (SEARCH("/",N2806,1)))</f>
        <v>plays</v>
      </c>
      <c r="S2806" s="12">
        <f>(((J2806/60)/60)/24)+DATE(1970,1,1)+(-5/24)</f>
        <v>42286.541446759256</v>
      </c>
      <c r="T2806" s="12">
        <f>(((I2806/60)/60)/24)+DATE(1970,1,1)+(-5/24)</f>
        <v>42316.583113425928</v>
      </c>
    </row>
    <row r="2807" spans="1:20" ht="32" x14ac:dyDescent="0.2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>E2807/D2807*100</f>
        <v>0.73333333333333328</v>
      </c>
      <c r="P2807" s="8">
        <v>69.266666670000006</v>
      </c>
      <c r="Q2807" t="str">
        <f>LEFT(N2807,(SEARCH("/",N2807,1)-1))</f>
        <v>music</v>
      </c>
      <c r="R2807" t="str">
        <f>RIGHT(N2807, LEN(N2807) - (SEARCH("/",N2807,1)))</f>
        <v>faith</v>
      </c>
      <c r="S2807" s="12">
        <f>(((J2807/60)/60)/24)+DATE(1970,1,1)+(-5/24)</f>
        <v>42286.65315972222</v>
      </c>
      <c r="T2807" s="12">
        <f>(((I2807/60)/60)/24)+DATE(1970,1,1)+(-5/24)</f>
        <v>42316.694826388884</v>
      </c>
    </row>
    <row r="2808" spans="1:20" ht="32" x14ac:dyDescent="0.2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>E2808/D2808*100</f>
        <v>8.5714285714285712</v>
      </c>
      <c r="P2808" s="8">
        <v>69.266666670000006</v>
      </c>
      <c r="Q2808" t="str">
        <f>LEFT(N2808,(SEARCH("/",N2808,1)-1))</f>
        <v>photography</v>
      </c>
      <c r="R2808" t="str">
        <f>RIGHT(N2808, LEN(N2808) - (SEARCH("/",N2808,1)))</f>
        <v>nature</v>
      </c>
      <c r="S2808" s="12">
        <f>(((J2808/60)/60)/24)+DATE(1970,1,1)+(-5/24)</f>
        <v>42286.673842592594</v>
      </c>
      <c r="T2808" s="12">
        <f>(((I2808/60)/60)/24)+DATE(1970,1,1)+(-5/24)</f>
        <v>42316.715509259251</v>
      </c>
    </row>
    <row r="2809" spans="1:20" ht="48" x14ac:dyDescent="0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>E2809/D2809*100</f>
        <v>22.878799999999998</v>
      </c>
      <c r="P2809" s="8">
        <v>69.266666670000006</v>
      </c>
      <c r="Q2809" t="str">
        <f>LEFT(N2809,(SEARCH("/",N2809,1)-1))</f>
        <v>technology</v>
      </c>
      <c r="R2809" t="str">
        <f>RIGHT(N2809, LEN(N2809) - (SEARCH("/",N2809,1)))</f>
        <v>wearables</v>
      </c>
      <c r="S2809" s="12">
        <f>(((J2809/60)/60)/24)+DATE(1970,1,1)+(-5/24)</f>
        <v>42289.466840277775</v>
      </c>
      <c r="T2809" s="12">
        <f>(((I2809/60)/60)/24)+DATE(1970,1,1)+(-5/24)</f>
        <v>42329.508506944439</v>
      </c>
    </row>
    <row r="2810" spans="1:20" ht="48" x14ac:dyDescent="0.2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>E2810/D2810*100</f>
        <v>126.2</v>
      </c>
      <c r="P2810" s="8">
        <v>69.266666670000006</v>
      </c>
      <c r="Q2810" t="str">
        <f>LEFT(N2810,(SEARCH("/",N2810,1)-1))</f>
        <v>theater</v>
      </c>
      <c r="R2810" t="str">
        <f>RIGHT(N2810, LEN(N2810) - (SEARCH("/",N2810,1)))</f>
        <v>plays</v>
      </c>
      <c r="S2810" s="12">
        <f>(((J2810/60)/60)/24)+DATE(1970,1,1)+(-5/24)</f>
        <v>42289.552858796298</v>
      </c>
      <c r="T2810" s="12">
        <f>(((I2810/60)/60)/24)+DATE(1970,1,1)+(-5/24)</f>
        <v>42319.594525462955</v>
      </c>
    </row>
    <row r="2811" spans="1:20" ht="32" x14ac:dyDescent="0.2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>E2811/D2811*100</f>
        <v>0</v>
      </c>
      <c r="P2811" s="8">
        <v>69.266666670000006</v>
      </c>
      <c r="Q2811" t="str">
        <f>LEFT(N2811,(SEARCH("/",N2811,1)-1))</f>
        <v>publishing</v>
      </c>
      <c r="R2811" t="str">
        <f>RIGHT(N2811, LEN(N2811) - (SEARCH("/",N2811,1)))</f>
        <v>translations</v>
      </c>
      <c r="S2811" s="12">
        <f>(((J2811/60)/60)/24)+DATE(1970,1,1)+(-5/24)</f>
        <v>42289.688009259255</v>
      </c>
      <c r="T2811" s="12">
        <f>(((I2811/60)/60)/24)+DATE(1970,1,1)+(-5/24)</f>
        <v>42319.729675925926</v>
      </c>
    </row>
    <row r="2812" spans="1:20" ht="48" x14ac:dyDescent="0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>E2812/D2812*100</f>
        <v>5.41</v>
      </c>
      <c r="P2812" s="8">
        <v>69.266666670000006</v>
      </c>
      <c r="Q2812" t="str">
        <f>LEFT(N2812,(SEARCH("/",N2812,1)-1))</f>
        <v>theater</v>
      </c>
      <c r="R2812" t="str">
        <f>RIGHT(N2812, LEN(N2812) - (SEARCH("/",N2812,1)))</f>
        <v>plays</v>
      </c>
      <c r="S2812" s="12">
        <f>(((J2812/60)/60)/24)+DATE(1970,1,1)+(-5/24)</f>
        <v>42289.732164351844</v>
      </c>
      <c r="T2812" s="12">
        <f>(((I2812/60)/60)/24)+DATE(1970,1,1)+(-5/24)</f>
        <v>42349.773831018516</v>
      </c>
    </row>
    <row r="2813" spans="1:20" ht="48" x14ac:dyDescent="0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>E2813/D2813*100</f>
        <v>507.8</v>
      </c>
      <c r="P2813" s="8">
        <v>69.266666670000006</v>
      </c>
      <c r="Q2813" t="str">
        <f>LEFT(N2813,(SEARCH("/",N2813,1)-1))</f>
        <v>technology</v>
      </c>
      <c r="R2813" t="str">
        <f>RIGHT(N2813, LEN(N2813) - (SEARCH("/",N2813,1)))</f>
        <v>hardware</v>
      </c>
      <c r="S2813" s="12">
        <f>(((J2813/60)/60)/24)+DATE(1970,1,1)+(-5/24)</f>
        <v>42289.748842592591</v>
      </c>
      <c r="T2813" s="12">
        <f>(((I2813/60)/60)/24)+DATE(1970,1,1)+(-5/24)</f>
        <v>42319.790509259255</v>
      </c>
    </row>
    <row r="2814" spans="1:20" ht="48" x14ac:dyDescent="0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>E2814/D2814*100</f>
        <v>147.75</v>
      </c>
      <c r="P2814" s="8">
        <v>69.266666670000006</v>
      </c>
      <c r="Q2814" t="str">
        <f>LEFT(N2814,(SEARCH("/",N2814,1)-1))</f>
        <v>music</v>
      </c>
      <c r="R2814" t="str">
        <f>RIGHT(N2814, LEN(N2814) - (SEARCH("/",N2814,1)))</f>
        <v>indie rock</v>
      </c>
      <c r="S2814" s="12">
        <f>(((J2814/60)/60)/24)+DATE(1970,1,1)+(-5/24)</f>
        <v>42289.851261574069</v>
      </c>
      <c r="T2814" s="12">
        <f>(((I2814/60)/60)/24)+DATE(1970,1,1)+(-5/24)</f>
        <v>42303.999305555553</v>
      </c>
    </row>
    <row r="2815" spans="1:20" ht="32" x14ac:dyDescent="0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>E2815/D2815*100</f>
        <v>114.901155</v>
      </c>
      <c r="P2815" s="8">
        <v>69.266666670000006</v>
      </c>
      <c r="Q2815" t="str">
        <f>LEFT(N2815,(SEARCH("/",N2815,1)-1))</f>
        <v>technology</v>
      </c>
      <c r="R2815" t="str">
        <f>RIGHT(N2815, LEN(N2815) - (SEARCH("/",N2815,1)))</f>
        <v>hardware</v>
      </c>
      <c r="S2815" s="12">
        <f>(((J2815/60)/60)/24)+DATE(1970,1,1)+(-5/24)</f>
        <v>42290.25168981481</v>
      </c>
      <c r="T2815" s="12">
        <f>(((I2815/60)/60)/24)+DATE(1970,1,1)+(-5/24)</f>
        <v>42326.999305555553</v>
      </c>
    </row>
    <row r="2816" spans="1:20" ht="48" x14ac:dyDescent="0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>E2816/D2816*100</f>
        <v>109.76666666666665</v>
      </c>
      <c r="P2816" s="8">
        <v>69.266666670000006</v>
      </c>
      <c r="Q2816" t="str">
        <f>LEFT(N2816,(SEARCH("/",N2816,1)-1))</f>
        <v>theater</v>
      </c>
      <c r="R2816" t="str">
        <f>RIGHT(N2816, LEN(N2816) - (SEARCH("/",N2816,1)))</f>
        <v>plays</v>
      </c>
      <c r="S2816" s="12">
        <f>(((J2816/60)/60)/24)+DATE(1970,1,1)+(-5/24)</f>
        <v>42290.410219907404</v>
      </c>
      <c r="T2816" s="12">
        <f>(((I2816/60)/60)/24)+DATE(1970,1,1)+(-5/24)</f>
        <v>42319.896527777775</v>
      </c>
    </row>
    <row r="2817" spans="1:20" ht="48" x14ac:dyDescent="0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>E2817/D2817*100</f>
        <v>105.5</v>
      </c>
      <c r="P2817" s="8">
        <v>69.266666670000006</v>
      </c>
      <c r="Q2817" t="str">
        <f>LEFT(N2817,(SEARCH("/",N2817,1)-1))</f>
        <v>film &amp; video</v>
      </c>
      <c r="R2817" t="str">
        <f>RIGHT(N2817, LEN(N2817) - (SEARCH("/",N2817,1)))</f>
        <v>documentary</v>
      </c>
      <c r="S2817" s="12">
        <f>(((J2817/60)/60)/24)+DATE(1970,1,1)+(-5/24)</f>
        <v>42291.258414351854</v>
      </c>
      <c r="T2817" s="12">
        <f>(((I2817/60)/60)/24)+DATE(1970,1,1)+(-5/24)</f>
        <v>42314.958333333336</v>
      </c>
    </row>
    <row r="2818" spans="1:20" ht="48" x14ac:dyDescent="0.2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>E2818/D2818*100</f>
        <v>106.46666666666667</v>
      </c>
      <c r="P2818" s="8">
        <v>69.266666670000006</v>
      </c>
      <c r="Q2818" t="str">
        <f>LEFT(N2818,(SEARCH("/",N2818,1)-1))</f>
        <v>film &amp; video</v>
      </c>
      <c r="R2818" t="str">
        <f>RIGHT(N2818, LEN(N2818) - (SEARCH("/",N2818,1)))</f>
        <v>shorts</v>
      </c>
      <c r="S2818" s="12">
        <f>(((J2818/60)/60)/24)+DATE(1970,1,1)+(-5/24)</f>
        <v>42291.347743055558</v>
      </c>
      <c r="T2818" s="12">
        <f>(((I2818/60)/60)/24)+DATE(1970,1,1)+(-5/24)</f>
        <v>42365.389409722215</v>
      </c>
    </row>
    <row r="2819" spans="1:20" ht="32" x14ac:dyDescent="0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>E2819/D2819*100</f>
        <v>100</v>
      </c>
      <c r="P2819" s="8">
        <v>69.266666670000006</v>
      </c>
      <c r="Q2819" t="str">
        <f>LEFT(N2819,(SEARCH("/",N2819,1)-1))</f>
        <v>music</v>
      </c>
      <c r="R2819" t="str">
        <f>RIGHT(N2819, LEN(N2819) - (SEARCH("/",N2819,1)))</f>
        <v>metal</v>
      </c>
      <c r="S2819" s="12">
        <f>(((J2819/60)/60)/24)+DATE(1970,1,1)+(-5/24)</f>
        <v>42291.373043981475</v>
      </c>
      <c r="T2819" s="12">
        <f>(((I2819/60)/60)/24)+DATE(1970,1,1)+(-5/24)</f>
        <v>42333.414710648147</v>
      </c>
    </row>
    <row r="2820" spans="1:20" ht="48" x14ac:dyDescent="0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>E2820/D2820*100</f>
        <v>116.83911999999998</v>
      </c>
      <c r="P2820" s="8">
        <v>69.266666670000006</v>
      </c>
      <c r="Q2820" t="str">
        <f>LEFT(N2820,(SEARCH("/",N2820,1)-1))</f>
        <v>film &amp; video</v>
      </c>
      <c r="R2820" t="str">
        <f>RIGHT(N2820, LEN(N2820) - (SEARCH("/",N2820,1)))</f>
        <v>documentary</v>
      </c>
      <c r="S2820" s="12">
        <f>(((J2820/60)/60)/24)+DATE(1970,1,1)+(-5/24)</f>
        <v>42291.387939814813</v>
      </c>
      <c r="T2820" s="12">
        <f>(((I2820/60)/60)/24)+DATE(1970,1,1)+(-5/24)</f>
        <v>42321.429606481477</v>
      </c>
    </row>
    <row r="2821" spans="1:20" ht="48" x14ac:dyDescent="0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>E2821/D2821*100</f>
        <v>1</v>
      </c>
      <c r="P2821" s="8">
        <v>69.266666670000006</v>
      </c>
      <c r="Q2821" t="str">
        <f>LEFT(N2821,(SEARCH("/",N2821,1)-1))</f>
        <v>theater</v>
      </c>
      <c r="R2821" t="str">
        <f>RIGHT(N2821, LEN(N2821) - (SEARCH("/",N2821,1)))</f>
        <v>plays</v>
      </c>
      <c r="S2821" s="12">
        <f>(((J2821/60)/60)/24)+DATE(1970,1,1)+(-5/24)</f>
        <v>42291.53121527777</v>
      </c>
      <c r="T2821" s="12">
        <f>(((I2821/60)/60)/24)+DATE(1970,1,1)+(-5/24)</f>
        <v>42351.572881944441</v>
      </c>
    </row>
    <row r="2822" spans="1:20" ht="48" x14ac:dyDescent="0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>E2822/D2822*100</f>
        <v>0</v>
      </c>
      <c r="P2822" s="8">
        <v>69.266666670000006</v>
      </c>
      <c r="Q2822" t="str">
        <f>LEFT(N2822,(SEARCH("/",N2822,1)-1))</f>
        <v>theater</v>
      </c>
      <c r="R2822" t="str">
        <f>RIGHT(N2822, LEN(N2822) - (SEARCH("/",N2822,1)))</f>
        <v>musical</v>
      </c>
      <c r="S2822" s="12">
        <f>(((J2822/60)/60)/24)+DATE(1970,1,1)+(-5/24)</f>
        <v>42291.6249537037</v>
      </c>
      <c r="T2822" s="12">
        <f>(((I2822/60)/60)/24)+DATE(1970,1,1)+(-5/24)</f>
        <v>42351.666620370372</v>
      </c>
    </row>
    <row r="2823" spans="1:20" ht="48" x14ac:dyDescent="0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>E2823/D2823*100</f>
        <v>7.1999999999999993</v>
      </c>
      <c r="P2823" s="8">
        <v>69.266666670000006</v>
      </c>
      <c r="Q2823" t="str">
        <f>LEFT(N2823,(SEARCH("/",N2823,1)-1))</f>
        <v>publishing</v>
      </c>
      <c r="R2823" t="str">
        <f>RIGHT(N2823, LEN(N2823) - (SEARCH("/",N2823,1)))</f>
        <v>translations</v>
      </c>
      <c r="S2823" s="12">
        <f>(((J2823/60)/60)/24)+DATE(1970,1,1)+(-5/24)</f>
        <v>42291.663842592585</v>
      </c>
      <c r="T2823" s="12">
        <f>(((I2823/60)/60)/24)+DATE(1970,1,1)+(-5/24)</f>
        <v>42321.705509259256</v>
      </c>
    </row>
    <row r="2824" spans="1:20" ht="48" x14ac:dyDescent="0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>E2824/D2824*100</f>
        <v>114.26</v>
      </c>
      <c r="P2824" s="8">
        <v>69.266666670000006</v>
      </c>
      <c r="Q2824" t="str">
        <f>LEFT(N2824,(SEARCH("/",N2824,1)-1))</f>
        <v>music</v>
      </c>
      <c r="R2824" t="str">
        <f>RIGHT(N2824, LEN(N2824) - (SEARCH("/",N2824,1)))</f>
        <v>rock</v>
      </c>
      <c r="S2824" s="12">
        <f>(((J2824/60)/60)/24)+DATE(1970,1,1)+(-5/24)</f>
        <v>42291.794560185182</v>
      </c>
      <c r="T2824" s="12">
        <f>(((I2824/60)/60)/24)+DATE(1970,1,1)+(-5/24)</f>
        <v>42321.836226851847</v>
      </c>
    </row>
    <row r="2825" spans="1:20" ht="48" x14ac:dyDescent="0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>E2825/D2825*100</f>
        <v>100.01100000000001</v>
      </c>
      <c r="P2825" s="8">
        <v>69.266666670000006</v>
      </c>
      <c r="Q2825" t="str">
        <f>LEFT(N2825,(SEARCH("/",N2825,1)-1))</f>
        <v>theater</v>
      </c>
      <c r="R2825" t="str">
        <f>RIGHT(N2825, LEN(N2825) - (SEARCH("/",N2825,1)))</f>
        <v>plays</v>
      </c>
      <c r="S2825" s="12">
        <f>(((J2825/60)/60)/24)+DATE(1970,1,1)+(-5/24)</f>
        <v>42291.879259259258</v>
      </c>
      <c r="T2825" s="12">
        <f>(((I2825/60)/60)/24)+DATE(1970,1,1)+(-5/24)</f>
        <v>42328.916666666664</v>
      </c>
    </row>
    <row r="2826" spans="1:20" ht="48" x14ac:dyDescent="0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>E2826/D2826*100</f>
        <v>114.39999999999999</v>
      </c>
      <c r="P2826" s="8">
        <v>69.266666670000006</v>
      </c>
      <c r="Q2826" t="str">
        <f>LEFT(N2826,(SEARCH("/",N2826,1)-1))</f>
        <v>film &amp; video</v>
      </c>
      <c r="R2826" t="str">
        <f>RIGHT(N2826, LEN(N2826) - (SEARCH("/",N2826,1)))</f>
        <v>documentary</v>
      </c>
      <c r="S2826" s="12">
        <f>(((J2826/60)/60)/24)+DATE(1970,1,1)+(-5/24)</f>
        <v>42292.042453703696</v>
      </c>
      <c r="T2826" s="12">
        <f>(((I2826/60)/60)/24)+DATE(1970,1,1)+(-5/24)</f>
        <v>42322.084027777775</v>
      </c>
    </row>
    <row r="2827" spans="1:20" ht="48" x14ac:dyDescent="0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>E2827/D2827*100</f>
        <v>104.95555555555556</v>
      </c>
      <c r="P2827" s="8">
        <v>69.266666670000006</v>
      </c>
      <c r="Q2827" t="str">
        <f>LEFT(N2827,(SEARCH("/",N2827,1)-1))</f>
        <v>photography</v>
      </c>
      <c r="R2827" t="str">
        <f>RIGHT(N2827, LEN(N2827) - (SEARCH("/",N2827,1)))</f>
        <v>photobooks</v>
      </c>
      <c r="S2827" s="12">
        <f>(((J2827/60)/60)/24)+DATE(1970,1,1)+(-5/24)</f>
        <v>42292.227199074077</v>
      </c>
      <c r="T2827" s="12">
        <f>(((I2827/60)/60)/24)+DATE(1970,1,1)+(-5/24)</f>
        <v>42321.416666666664</v>
      </c>
    </row>
    <row r="2828" spans="1:20" ht="48" x14ac:dyDescent="0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>E2828/D2828*100</f>
        <v>111.59049999999999</v>
      </c>
      <c r="P2828" s="8">
        <v>69.266666670000006</v>
      </c>
      <c r="Q2828" t="str">
        <f>LEFT(N2828,(SEARCH("/",N2828,1)-1))</f>
        <v>film &amp; video</v>
      </c>
      <c r="R2828" t="str">
        <f>RIGHT(N2828, LEN(N2828) - (SEARCH("/",N2828,1)))</f>
        <v>documentary</v>
      </c>
      <c r="S2828" s="12">
        <f>(((J2828/60)/60)/24)+DATE(1970,1,1)+(-5/24)</f>
        <v>42292.287141203698</v>
      </c>
      <c r="T2828" s="12">
        <f>(((I2828/60)/60)/24)+DATE(1970,1,1)+(-5/24)</f>
        <v>42322.32880787037</v>
      </c>
    </row>
    <row r="2829" spans="1:20" ht="48" x14ac:dyDescent="0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>E2829/D2829*100</f>
        <v>132.89249999999998</v>
      </c>
      <c r="P2829" s="8">
        <v>69.266666670000006</v>
      </c>
      <c r="Q2829" t="str">
        <f>LEFT(N2829,(SEARCH("/",N2829,1)-1))</f>
        <v>games</v>
      </c>
      <c r="R2829" t="str">
        <f>RIGHT(N2829, LEN(N2829) - (SEARCH("/",N2829,1)))</f>
        <v>tabletop games</v>
      </c>
      <c r="S2829" s="12">
        <f>(((J2829/60)/60)/24)+DATE(1970,1,1)+(-5/24)</f>
        <v>42292.305555555555</v>
      </c>
      <c r="T2829" s="12">
        <f>(((I2829/60)/60)/24)+DATE(1970,1,1)+(-5/24)</f>
        <v>42322.347222222219</v>
      </c>
    </row>
    <row r="2830" spans="1:20" ht="48" x14ac:dyDescent="0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>E2830/D2830*100</f>
        <v>141.65</v>
      </c>
      <c r="P2830" s="8">
        <v>69.266666670000006</v>
      </c>
      <c r="Q2830" t="str">
        <f>LEFT(N2830,(SEARCH("/",N2830,1)-1))</f>
        <v>film &amp; video</v>
      </c>
      <c r="R2830" t="str">
        <f>RIGHT(N2830, LEN(N2830) - (SEARCH("/",N2830,1)))</f>
        <v>documentary</v>
      </c>
      <c r="S2830" s="12">
        <f>(((J2830/60)/60)/24)+DATE(1970,1,1)+(-5/24)</f>
        <v>42292.331215277773</v>
      </c>
      <c r="T2830" s="12">
        <f>(((I2830/60)/60)/24)+DATE(1970,1,1)+(-5/24)</f>
        <v>42313.372881944444</v>
      </c>
    </row>
    <row r="2831" spans="1:20" ht="48" x14ac:dyDescent="0.2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>E2831/D2831*100</f>
        <v>102.23333333333333</v>
      </c>
      <c r="P2831" s="8">
        <v>69.266666670000006</v>
      </c>
      <c r="Q2831" t="str">
        <f>LEFT(N2831,(SEARCH("/",N2831,1)-1))</f>
        <v>theater</v>
      </c>
      <c r="R2831" t="str">
        <f>RIGHT(N2831, LEN(N2831) - (SEARCH("/",N2831,1)))</f>
        <v>plays</v>
      </c>
      <c r="S2831" s="12">
        <f>(((J2831/60)/60)/24)+DATE(1970,1,1)+(-5/24)</f>
        <v>42292.492719907408</v>
      </c>
      <c r="T2831" s="12">
        <f>(((I2831/60)/60)/24)+DATE(1970,1,1)+(-5/24)</f>
        <v>42322.534386574065</v>
      </c>
    </row>
    <row r="2832" spans="1:20" ht="48" x14ac:dyDescent="0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>E2832/D2832*100</f>
        <v>6.8287037037037033</v>
      </c>
      <c r="P2832" s="8">
        <v>69.266666670000006</v>
      </c>
      <c r="Q2832" t="str">
        <f>LEFT(N2832,(SEARCH("/",N2832,1)-1))</f>
        <v>theater</v>
      </c>
      <c r="R2832" t="str">
        <f>RIGHT(N2832, LEN(N2832) - (SEARCH("/",N2832,1)))</f>
        <v>plays</v>
      </c>
      <c r="S2832" s="12">
        <f>(((J2832/60)/60)/24)+DATE(1970,1,1)+(-5/24)</f>
        <v>42293.60087962963</v>
      </c>
      <c r="T2832" s="12">
        <f>(((I2832/60)/60)/24)+DATE(1970,1,1)+(-5/24)</f>
        <v>42353.642546296294</v>
      </c>
    </row>
    <row r="2833" spans="1:20" ht="48" x14ac:dyDescent="0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>E2833/D2833*100</f>
        <v>54.52</v>
      </c>
      <c r="P2833" s="8">
        <v>69.266666670000006</v>
      </c>
      <c r="Q2833" t="str">
        <f>LEFT(N2833,(SEARCH("/",N2833,1)-1))</f>
        <v>theater</v>
      </c>
      <c r="R2833" t="str">
        <f>RIGHT(N2833, LEN(N2833) - (SEARCH("/",N2833,1)))</f>
        <v>musical</v>
      </c>
      <c r="S2833" s="12">
        <f>(((J2833/60)/60)/24)+DATE(1970,1,1)+(-5/24)</f>
        <v>42293.645208333335</v>
      </c>
      <c r="T2833" s="12">
        <f>(((I2833/60)/60)/24)+DATE(1970,1,1)+(-5/24)</f>
        <v>42352.040972222218</v>
      </c>
    </row>
    <row r="2834" spans="1:20" ht="48" x14ac:dyDescent="0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>E2834/D2834*100</f>
        <v>0</v>
      </c>
      <c r="P2834" s="8">
        <v>69.266666670000006</v>
      </c>
      <c r="Q2834" t="str">
        <f>LEFT(N2834,(SEARCH("/",N2834,1)-1))</f>
        <v>theater</v>
      </c>
      <c r="R2834" t="str">
        <f>RIGHT(N2834, LEN(N2834) - (SEARCH("/",N2834,1)))</f>
        <v>spaces</v>
      </c>
      <c r="S2834" s="12">
        <f>(((J2834/60)/60)/24)+DATE(1970,1,1)+(-5/24)</f>
        <v>42293.714652777773</v>
      </c>
      <c r="T2834" s="12">
        <f>(((I2834/60)/60)/24)+DATE(1970,1,1)+(-5/24)</f>
        <v>42323.756319444445</v>
      </c>
    </row>
    <row r="2835" spans="1:20" ht="48" x14ac:dyDescent="0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>E2835/D2835*100</f>
        <v>102.60000000000001</v>
      </c>
      <c r="P2835" s="8">
        <v>69.266666670000006</v>
      </c>
      <c r="Q2835" t="str">
        <f>LEFT(N2835,(SEARCH("/",N2835,1)-1))</f>
        <v>theater</v>
      </c>
      <c r="R2835" t="str">
        <f>RIGHT(N2835, LEN(N2835) - (SEARCH("/",N2835,1)))</f>
        <v>plays</v>
      </c>
      <c r="S2835" s="12">
        <f>(((J2835/60)/60)/24)+DATE(1970,1,1)+(-5/24)</f>
        <v>42294.221307870372</v>
      </c>
      <c r="T2835" s="12">
        <f>(((I2835/60)/60)/24)+DATE(1970,1,1)+(-5/24)</f>
        <v>42321.636805555558</v>
      </c>
    </row>
    <row r="2836" spans="1:20" ht="48" x14ac:dyDescent="0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>E2836/D2836*100</f>
        <v>10.6</v>
      </c>
      <c r="P2836" s="8">
        <v>69.266666670000006</v>
      </c>
      <c r="Q2836" t="str">
        <f>LEFT(N2836,(SEARCH("/",N2836,1)-1))</f>
        <v>food</v>
      </c>
      <c r="R2836" t="str">
        <f>RIGHT(N2836, LEN(N2836) - (SEARCH("/",N2836,1)))</f>
        <v>food trucks</v>
      </c>
      <c r="S2836" s="12">
        <f>(((J2836/60)/60)/24)+DATE(1970,1,1)+(-5/24)</f>
        <v>42294.420115740737</v>
      </c>
      <c r="T2836" s="12">
        <f>(((I2836/60)/60)/24)+DATE(1970,1,1)+(-5/24)</f>
        <v>42324.461782407401</v>
      </c>
    </row>
    <row r="2837" spans="1:20" ht="48" x14ac:dyDescent="0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>E2837/D2837*100</f>
        <v>115.16129032258064</v>
      </c>
      <c r="P2837" s="8">
        <v>69.266666670000006</v>
      </c>
      <c r="Q2837" t="str">
        <f>LEFT(N2837,(SEARCH("/",N2837,1)-1))</f>
        <v>theater</v>
      </c>
      <c r="R2837" t="str">
        <f>RIGHT(N2837, LEN(N2837) - (SEARCH("/",N2837,1)))</f>
        <v>plays</v>
      </c>
      <c r="S2837" s="12">
        <f>(((J2837/60)/60)/24)+DATE(1970,1,1)+(-5/24)</f>
        <v>42294.59979166666</v>
      </c>
      <c r="T2837" s="12">
        <f>(((I2837/60)/60)/24)+DATE(1970,1,1)+(-5/24)</f>
        <v>42305.620833333327</v>
      </c>
    </row>
    <row r="2838" spans="1:20" ht="48" x14ac:dyDescent="0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>E2838/D2838*100</f>
        <v>0</v>
      </c>
      <c r="P2838" s="8">
        <v>69.266666670000006</v>
      </c>
      <c r="Q2838" t="str">
        <f>LEFT(N2838,(SEARCH("/",N2838,1)-1))</f>
        <v>games</v>
      </c>
      <c r="R2838" t="str">
        <f>RIGHT(N2838, LEN(N2838) - (SEARCH("/",N2838,1)))</f>
        <v>video games</v>
      </c>
      <c r="S2838" s="12">
        <f>(((J2838/60)/60)/24)+DATE(1970,1,1)+(-5/24)</f>
        <v>42295.545057870368</v>
      </c>
      <c r="T2838" s="12">
        <f>(((I2838/60)/60)/24)+DATE(1970,1,1)+(-5/24)</f>
        <v>42325.586724537039</v>
      </c>
    </row>
    <row r="2839" spans="1:20" ht="48" x14ac:dyDescent="0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>E2839/D2839*100</f>
        <v>1.2</v>
      </c>
      <c r="P2839" s="8">
        <v>69.266666670000006</v>
      </c>
      <c r="Q2839" t="str">
        <f>LEFT(N2839,(SEARCH("/",N2839,1)-1))</f>
        <v>theater</v>
      </c>
      <c r="R2839" t="str">
        <f>RIGHT(N2839, LEN(N2839) - (SEARCH("/",N2839,1)))</f>
        <v>plays</v>
      </c>
      <c r="S2839" s="12">
        <f>(((J2839/60)/60)/24)+DATE(1970,1,1)+(-5/24)</f>
        <v>42295.683495370373</v>
      </c>
      <c r="T2839" s="12">
        <f>(((I2839/60)/60)/24)+DATE(1970,1,1)+(-5/24)</f>
        <v>42325.72516203703</v>
      </c>
    </row>
    <row r="2840" spans="1:20" ht="48" x14ac:dyDescent="0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>E2840/D2840*100</f>
        <v>0</v>
      </c>
      <c r="P2840" s="8">
        <v>69.266666670000006</v>
      </c>
      <c r="Q2840" t="str">
        <f>LEFT(N2840,(SEARCH("/",N2840,1)-1))</f>
        <v>theater</v>
      </c>
      <c r="R2840" t="str">
        <f>RIGHT(N2840, LEN(N2840) - (SEARCH("/",N2840,1)))</f>
        <v>plays</v>
      </c>
      <c r="S2840" s="12">
        <f>(((J2840/60)/60)/24)+DATE(1970,1,1)+(-5/24)</f>
        <v>42295.945798611108</v>
      </c>
      <c r="T2840" s="12">
        <f>(((I2840/60)/60)/24)+DATE(1970,1,1)+(-5/24)</f>
        <v>42325.987465277773</v>
      </c>
    </row>
    <row r="2841" spans="1:20" ht="48" x14ac:dyDescent="0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>E2841/D2841*100</f>
        <v>9.379999999999999</v>
      </c>
      <c r="P2841" s="8">
        <v>69.266666670000006</v>
      </c>
      <c r="Q2841" t="str">
        <f>LEFT(N2841,(SEARCH("/",N2841,1)-1))</f>
        <v>film &amp; video</v>
      </c>
      <c r="R2841" t="str">
        <f>RIGHT(N2841, LEN(N2841) - (SEARCH("/",N2841,1)))</f>
        <v>animation</v>
      </c>
      <c r="S2841" s="12">
        <f>(((J2841/60)/60)/24)+DATE(1970,1,1)+(-5/24)</f>
        <v>42296.052754629629</v>
      </c>
      <c r="T2841" s="12">
        <f>(((I2841/60)/60)/24)+DATE(1970,1,1)+(-5/24)</f>
        <v>42326.094421296293</v>
      </c>
    </row>
    <row r="2842" spans="1:20" ht="48" x14ac:dyDescent="0.2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>E2842/D2842*100</f>
        <v>111.79285714285714</v>
      </c>
      <c r="P2842" s="8">
        <v>69.266666670000006</v>
      </c>
      <c r="Q2842" t="str">
        <f>LEFT(N2842,(SEARCH("/",N2842,1)-1))</f>
        <v>photography</v>
      </c>
      <c r="R2842" t="str">
        <f>RIGHT(N2842, LEN(N2842) - (SEARCH("/",N2842,1)))</f>
        <v>photobooks</v>
      </c>
      <c r="S2842" s="12">
        <f>(((J2842/60)/60)/24)+DATE(1970,1,1)+(-5/24)</f>
        <v>42296.375046296293</v>
      </c>
      <c r="T2842" s="12">
        <f>(((I2842/60)/60)/24)+DATE(1970,1,1)+(-5/24)</f>
        <v>42326.416712962957</v>
      </c>
    </row>
    <row r="2843" spans="1:20" ht="48" x14ac:dyDescent="0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>E2843/D2843*100</f>
        <v>112.6875</v>
      </c>
      <c r="P2843" s="8">
        <v>69.266666670000006</v>
      </c>
      <c r="Q2843" t="str">
        <f>LEFT(N2843,(SEARCH("/",N2843,1)-1))</f>
        <v>games</v>
      </c>
      <c r="R2843" t="str">
        <f>RIGHT(N2843, LEN(N2843) - (SEARCH("/",N2843,1)))</f>
        <v>tabletop games</v>
      </c>
      <c r="S2843" s="12">
        <f>(((J2843/60)/60)/24)+DATE(1970,1,1)+(-5/24)</f>
        <v>42296.422997685186</v>
      </c>
      <c r="T2843" s="12">
        <f>(((I2843/60)/60)/24)+DATE(1970,1,1)+(-5/24)</f>
        <v>42326.46466435185</v>
      </c>
    </row>
    <row r="2844" spans="1:20" ht="48" x14ac:dyDescent="0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>E2844/D2844*100</f>
        <v>25</v>
      </c>
      <c r="P2844" s="8">
        <v>69.266666670000006</v>
      </c>
      <c r="Q2844" t="str">
        <f>LEFT(N2844,(SEARCH("/",N2844,1)-1))</f>
        <v>film &amp; video</v>
      </c>
      <c r="R2844" t="str">
        <f>RIGHT(N2844, LEN(N2844) - (SEARCH("/",N2844,1)))</f>
        <v>drama</v>
      </c>
      <c r="S2844" s="12">
        <f>(((J2844/60)/60)/24)+DATE(1970,1,1)+(-5/24)</f>
        <v>42296.901967592588</v>
      </c>
      <c r="T2844" s="12">
        <f>(((I2844/60)/60)/24)+DATE(1970,1,1)+(-5/24)</f>
        <v>42316.291666666664</v>
      </c>
    </row>
    <row r="2845" spans="1:20" ht="16" x14ac:dyDescent="0.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>E2845/D2845*100</f>
        <v>0.125</v>
      </c>
      <c r="P2845" s="8">
        <v>69.266666670000006</v>
      </c>
      <c r="Q2845" t="str">
        <f>LEFT(N2845,(SEARCH("/",N2845,1)-1))</f>
        <v>publishing</v>
      </c>
      <c r="R2845" t="str">
        <f>RIGHT(N2845, LEN(N2845) - (SEARCH("/",N2845,1)))</f>
        <v>translations</v>
      </c>
      <c r="S2845" s="12">
        <f>(((J2845/60)/60)/24)+DATE(1970,1,1)+(-5/24)</f>
        <v>42297.224618055552</v>
      </c>
      <c r="T2845" s="12">
        <f>(((I2845/60)/60)/24)+DATE(1970,1,1)+(-5/24)</f>
        <v>42350.208333333336</v>
      </c>
    </row>
    <row r="2846" spans="1:20" ht="32" x14ac:dyDescent="0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>E2846/D2846*100</f>
        <v>21.428571428571427</v>
      </c>
      <c r="P2846" s="8">
        <v>69.266666670000006</v>
      </c>
      <c r="Q2846" t="str">
        <f>LEFT(N2846,(SEARCH("/",N2846,1)-1))</f>
        <v>theater</v>
      </c>
      <c r="R2846" t="str">
        <f>RIGHT(N2846, LEN(N2846) - (SEARCH("/",N2846,1)))</f>
        <v>plays</v>
      </c>
      <c r="S2846" s="12">
        <f>(((J2846/60)/60)/24)+DATE(1970,1,1)+(-5/24)</f>
        <v>42297.482673611106</v>
      </c>
      <c r="T2846" s="12">
        <f>(((I2846/60)/60)/24)+DATE(1970,1,1)+(-5/24)</f>
        <v>42320.082638888889</v>
      </c>
    </row>
    <row r="2847" spans="1:20" ht="48" x14ac:dyDescent="0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>E2847/D2847*100</f>
        <v>102.94615384615385</v>
      </c>
      <c r="P2847" s="8">
        <v>69.266666670000006</v>
      </c>
      <c r="Q2847" t="str">
        <f>LEFT(N2847,(SEARCH("/",N2847,1)-1))</f>
        <v>photography</v>
      </c>
      <c r="R2847" t="str">
        <f>RIGHT(N2847, LEN(N2847) - (SEARCH("/",N2847,1)))</f>
        <v>photobooks</v>
      </c>
      <c r="S2847" s="12">
        <f>(((J2847/60)/60)/24)+DATE(1970,1,1)+(-5/24)</f>
        <v>42297.539733796293</v>
      </c>
      <c r="T2847" s="12">
        <f>(((I2847/60)/60)/24)+DATE(1970,1,1)+(-5/24)</f>
        <v>42341.999999999993</v>
      </c>
    </row>
    <row r="2848" spans="1:20" ht="48" x14ac:dyDescent="0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>E2848/D2848*100</f>
        <v>100</v>
      </c>
      <c r="P2848" s="8">
        <v>69.266666670000006</v>
      </c>
      <c r="Q2848" t="str">
        <f>LEFT(N2848,(SEARCH("/",N2848,1)-1))</f>
        <v>theater</v>
      </c>
      <c r="R2848" t="str">
        <f>RIGHT(N2848, LEN(N2848) - (SEARCH("/",N2848,1)))</f>
        <v>plays</v>
      </c>
      <c r="S2848" s="12">
        <f>(((J2848/60)/60)/24)+DATE(1970,1,1)+(-5/24)</f>
        <v>42297.540405092594</v>
      </c>
      <c r="T2848" s="12">
        <f>(((I2848/60)/60)/24)+DATE(1970,1,1)+(-5/24)</f>
        <v>42327.582071759258</v>
      </c>
    </row>
    <row r="2849" spans="1:20" ht="48" x14ac:dyDescent="0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>E2849/D2849*100</f>
        <v>108.61819426615318</v>
      </c>
      <c r="P2849" s="8">
        <v>69.266666670000006</v>
      </c>
      <c r="Q2849" t="str">
        <f>LEFT(N2849,(SEARCH("/",N2849,1)-1))</f>
        <v>film &amp; video</v>
      </c>
      <c r="R2849" t="str">
        <f>RIGHT(N2849, LEN(N2849) - (SEARCH("/",N2849,1)))</f>
        <v>documentary</v>
      </c>
      <c r="S2849" s="12">
        <f>(((J2849/60)/60)/24)+DATE(1970,1,1)+(-5/24)</f>
        <v>42297.583553240744</v>
      </c>
      <c r="T2849" s="12">
        <f>(((I2849/60)/60)/24)+DATE(1970,1,1)+(-5/24)</f>
        <v>42327.625219907401</v>
      </c>
    </row>
    <row r="2850" spans="1:20" ht="64" x14ac:dyDescent="0.2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>E2850/D2850*100</f>
        <v>2.1428571428571428</v>
      </c>
      <c r="P2850" s="8">
        <v>69.266666670000006</v>
      </c>
      <c r="Q2850" t="str">
        <f>LEFT(N2850,(SEARCH("/",N2850,1)-1))</f>
        <v>theater</v>
      </c>
      <c r="R2850" t="str">
        <f>RIGHT(N2850, LEN(N2850) - (SEARCH("/",N2850,1)))</f>
        <v>musical</v>
      </c>
      <c r="S2850" s="12">
        <f>(((J2850/60)/60)/24)+DATE(1970,1,1)+(-5/24)</f>
        <v>42297.607951388891</v>
      </c>
      <c r="T2850" s="12">
        <f>(((I2850/60)/60)/24)+DATE(1970,1,1)+(-5/24)</f>
        <v>42338.499999999993</v>
      </c>
    </row>
    <row r="2851" spans="1:20" ht="48" x14ac:dyDescent="0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>E2851/D2851*100</f>
        <v>2.5</v>
      </c>
      <c r="P2851" s="8">
        <v>69.266666670000006</v>
      </c>
      <c r="Q2851" t="str">
        <f>LEFT(N2851,(SEARCH("/",N2851,1)-1))</f>
        <v>theater</v>
      </c>
      <c r="R2851" t="str">
        <f>RIGHT(N2851, LEN(N2851) - (SEARCH("/",N2851,1)))</f>
        <v>spaces</v>
      </c>
      <c r="S2851" s="12">
        <f>(((J2851/60)/60)/24)+DATE(1970,1,1)+(-5/24)</f>
        <v>42297.61478009259</v>
      </c>
      <c r="T2851" s="12">
        <f>(((I2851/60)/60)/24)+DATE(1970,1,1)+(-5/24)</f>
        <v>42327.656446759262</v>
      </c>
    </row>
    <row r="2852" spans="1:20" ht="64" x14ac:dyDescent="0.2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>E2852/D2852*100</f>
        <v>135</v>
      </c>
      <c r="P2852" s="8">
        <v>69.266666670000006</v>
      </c>
      <c r="Q2852" t="str">
        <f>LEFT(N2852,(SEARCH("/",N2852,1)-1))</f>
        <v>photography</v>
      </c>
      <c r="R2852" t="str">
        <f>RIGHT(N2852, LEN(N2852) - (SEARCH("/",N2852,1)))</f>
        <v>photobooks</v>
      </c>
      <c r="S2852" s="12">
        <f>(((J2852/60)/60)/24)+DATE(1970,1,1)+(-5/24)</f>
        <v>42298.139502314814</v>
      </c>
      <c r="T2852" s="12">
        <f>(((I2852/60)/60)/24)+DATE(1970,1,1)+(-5/24)</f>
        <v>42358.166666666664</v>
      </c>
    </row>
    <row r="2853" spans="1:20" ht="32" x14ac:dyDescent="0.2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>E2853/D2853*100</f>
        <v>11.294666666666666</v>
      </c>
      <c r="P2853" s="8">
        <v>69.266666670000006</v>
      </c>
      <c r="Q2853" t="str">
        <f>LEFT(N2853,(SEARCH("/",N2853,1)-1))</f>
        <v>theater</v>
      </c>
      <c r="R2853" t="str">
        <f>RIGHT(N2853, LEN(N2853) - (SEARCH("/",N2853,1)))</f>
        <v>spaces</v>
      </c>
      <c r="S2853" s="12">
        <f>(((J2853/60)/60)/24)+DATE(1970,1,1)+(-5/24)</f>
        <v>42298.9218287037</v>
      </c>
      <c r="T2853" s="12">
        <f>(((I2853/60)/60)/24)+DATE(1970,1,1)+(-5/24)</f>
        <v>42330.082638888889</v>
      </c>
    </row>
    <row r="2854" spans="1:20" ht="48" x14ac:dyDescent="0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>E2854/D2854*100</f>
        <v>101.19047619047619</v>
      </c>
      <c r="P2854" s="8">
        <v>69.266666670000006</v>
      </c>
      <c r="Q2854" t="str">
        <f>LEFT(N2854,(SEARCH("/",N2854,1)-1))</f>
        <v>music</v>
      </c>
      <c r="R2854" t="str">
        <f>RIGHT(N2854, LEN(N2854) - (SEARCH("/",N2854,1)))</f>
        <v>electronic music</v>
      </c>
      <c r="S2854" s="12">
        <f>(((J2854/60)/60)/24)+DATE(1970,1,1)+(-5/24)</f>
        <v>42299.568437499998</v>
      </c>
      <c r="T2854" s="12">
        <f>(((I2854/60)/60)/24)+DATE(1970,1,1)+(-5/24)</f>
        <v>42310.124999999993</v>
      </c>
    </row>
    <row r="2855" spans="1:20" ht="48" x14ac:dyDescent="0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>E2855/D2855*100</f>
        <v>0</v>
      </c>
      <c r="P2855" s="8">
        <v>69.266666670000006</v>
      </c>
      <c r="Q2855" t="str">
        <f>LEFT(N2855,(SEARCH("/",N2855,1)-1))</f>
        <v>publishing</v>
      </c>
      <c r="R2855" t="str">
        <f>RIGHT(N2855, LEN(N2855) - (SEARCH("/",N2855,1)))</f>
        <v>translations</v>
      </c>
      <c r="S2855" s="12">
        <f>(((J2855/60)/60)/24)+DATE(1970,1,1)+(-5/24)</f>
        <v>42299.717812499999</v>
      </c>
      <c r="T2855" s="12">
        <f>(((I2855/60)/60)/24)+DATE(1970,1,1)+(-5/24)</f>
        <v>42329.759479166663</v>
      </c>
    </row>
    <row r="2856" spans="1:20" ht="48" x14ac:dyDescent="0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>E2856/D2856*100</f>
        <v>2.12</v>
      </c>
      <c r="P2856" s="8">
        <v>69.266666670000006</v>
      </c>
      <c r="Q2856" t="str">
        <f>LEFT(N2856,(SEARCH("/",N2856,1)-1))</f>
        <v>publishing</v>
      </c>
      <c r="R2856" t="str">
        <f>RIGHT(N2856, LEN(N2856) - (SEARCH("/",N2856,1)))</f>
        <v>children's books</v>
      </c>
      <c r="S2856" s="12">
        <f>(((J2856/60)/60)/24)+DATE(1970,1,1)+(-5/24)</f>
        <v>42300.377557870372</v>
      </c>
      <c r="T2856" s="12">
        <f>(((I2856/60)/60)/24)+DATE(1970,1,1)+(-5/24)</f>
        <v>42330.419224537036</v>
      </c>
    </row>
    <row r="2857" spans="1:20" ht="48" x14ac:dyDescent="0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>E2857/D2857*100</f>
        <v>0</v>
      </c>
      <c r="P2857" s="8">
        <v>69.266666670000006</v>
      </c>
      <c r="Q2857" t="str">
        <f>LEFT(N2857,(SEARCH("/",N2857,1)-1))</f>
        <v>technology</v>
      </c>
      <c r="R2857" t="str">
        <f>RIGHT(N2857, LEN(N2857) - (SEARCH("/",N2857,1)))</f>
        <v>web</v>
      </c>
      <c r="S2857" s="12">
        <f>(((J2857/60)/60)/24)+DATE(1970,1,1)+(-5/24)</f>
        <v>42300.617314814815</v>
      </c>
      <c r="T2857" s="12">
        <f>(((I2857/60)/60)/24)+DATE(1970,1,1)+(-5/24)</f>
        <v>42330.65898148148</v>
      </c>
    </row>
    <row r="2858" spans="1:20" ht="48" x14ac:dyDescent="0.2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>E2858/D2858*100</f>
        <v>104.42857142857143</v>
      </c>
      <c r="P2858" s="8">
        <v>69.266666670000006</v>
      </c>
      <c r="Q2858" t="str">
        <f>LEFT(N2858,(SEARCH("/",N2858,1)-1))</f>
        <v>theater</v>
      </c>
      <c r="R2858" t="str">
        <f>RIGHT(N2858, LEN(N2858) - (SEARCH("/",N2858,1)))</f>
        <v>plays</v>
      </c>
      <c r="S2858" s="12">
        <f>(((J2858/60)/60)/24)+DATE(1970,1,1)+(-5/24)</f>
        <v>42302.493182870363</v>
      </c>
      <c r="T2858" s="12">
        <f>(((I2858/60)/60)/24)+DATE(1970,1,1)+(-5/24)</f>
        <v>42337.749999999993</v>
      </c>
    </row>
    <row r="2859" spans="1:20" ht="48" x14ac:dyDescent="0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>E2859/D2859*100</f>
        <v>101.02</v>
      </c>
      <c r="P2859" s="8">
        <v>69.266666670000006</v>
      </c>
      <c r="Q2859" t="str">
        <f>LEFT(N2859,(SEARCH("/",N2859,1)-1))</f>
        <v>technology</v>
      </c>
      <c r="R2859" t="str">
        <f>RIGHT(N2859, LEN(N2859) - (SEARCH("/",N2859,1)))</f>
        <v>hardware</v>
      </c>
      <c r="S2859" s="12">
        <f>(((J2859/60)/60)/24)+DATE(1970,1,1)+(-5/24)</f>
        <v>42303.409155092588</v>
      </c>
      <c r="T2859" s="12">
        <f>(((I2859/60)/60)/24)+DATE(1970,1,1)+(-5/24)</f>
        <v>42333.450821759259</v>
      </c>
    </row>
    <row r="2860" spans="1:20" ht="32" x14ac:dyDescent="0.2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>E2860/D2860*100</f>
        <v>0</v>
      </c>
      <c r="P2860" s="8">
        <v>69.266666670000006</v>
      </c>
      <c r="Q2860" t="str">
        <f>LEFT(N2860,(SEARCH("/",N2860,1)-1))</f>
        <v>technology</v>
      </c>
      <c r="R2860" t="str">
        <f>RIGHT(N2860, LEN(N2860) - (SEARCH("/",N2860,1)))</f>
        <v>web</v>
      </c>
      <c r="S2860" s="12">
        <f>(((J2860/60)/60)/24)+DATE(1970,1,1)+(-5/24)</f>
        <v>42303.450983796291</v>
      </c>
      <c r="T2860" s="12">
        <f>(((I2860/60)/60)/24)+DATE(1970,1,1)+(-5/24)</f>
        <v>42333.492650462962</v>
      </c>
    </row>
    <row r="2861" spans="1:20" ht="48" x14ac:dyDescent="0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>E2861/D2861*100</f>
        <v>109.24000000000001</v>
      </c>
      <c r="P2861" s="8">
        <v>69.266666670000006</v>
      </c>
      <c r="Q2861" t="str">
        <f>LEFT(N2861,(SEARCH("/",N2861,1)-1))</f>
        <v>theater</v>
      </c>
      <c r="R2861" t="str">
        <f>RIGHT(N2861, LEN(N2861) - (SEARCH("/",N2861,1)))</f>
        <v>plays</v>
      </c>
      <c r="S2861" s="12">
        <f>(((J2861/60)/60)/24)+DATE(1970,1,1)+(-5/24)</f>
        <v>42303.464328703696</v>
      </c>
      <c r="T2861" s="12">
        <f>(((I2861/60)/60)/24)+DATE(1970,1,1)+(-5/24)</f>
        <v>42338.505995370368</v>
      </c>
    </row>
    <row r="2862" spans="1:20" ht="32" x14ac:dyDescent="0.2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>E2862/D2862*100</f>
        <v>2.666666666666667</v>
      </c>
      <c r="P2862" s="8">
        <v>69.266666670000006</v>
      </c>
      <c r="Q2862" t="str">
        <f>LEFT(N2862,(SEARCH("/",N2862,1)-1))</f>
        <v>technology</v>
      </c>
      <c r="R2862" t="str">
        <f>RIGHT(N2862, LEN(N2862) - (SEARCH("/",N2862,1)))</f>
        <v>wearables</v>
      </c>
      <c r="S2862" s="12">
        <f>(((J2862/60)/60)/24)+DATE(1970,1,1)+(-5/24)</f>
        <v>42303.670081018521</v>
      </c>
      <c r="T2862" s="12">
        <f>(((I2862/60)/60)/24)+DATE(1970,1,1)+(-5/24)</f>
        <v>42333.711747685178</v>
      </c>
    </row>
    <row r="2863" spans="1:20" ht="48" x14ac:dyDescent="0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>E2863/D2863*100</f>
        <v>31.94705882352941</v>
      </c>
      <c r="P2863" s="8">
        <v>69.266666670000006</v>
      </c>
      <c r="Q2863" t="str">
        <f>LEFT(N2863,(SEARCH("/",N2863,1)-1))</f>
        <v>publishing</v>
      </c>
      <c r="R2863" t="str">
        <f>RIGHT(N2863, LEN(N2863) - (SEARCH("/",N2863,1)))</f>
        <v>translations</v>
      </c>
      <c r="S2863" s="12">
        <f>(((J2863/60)/60)/24)+DATE(1970,1,1)+(-5/24)</f>
        <v>42304.002499999995</v>
      </c>
      <c r="T2863" s="12">
        <f>(((I2863/60)/60)/24)+DATE(1970,1,1)+(-5/24)</f>
        <v>42334.044166666667</v>
      </c>
    </row>
    <row r="2864" spans="1:20" ht="48" x14ac:dyDescent="0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>E2864/D2864*100</f>
        <v>646.66666666666663</v>
      </c>
      <c r="P2864" s="8">
        <v>69.266666670000006</v>
      </c>
      <c r="Q2864" t="str">
        <f>LEFT(N2864,(SEARCH("/",N2864,1)-1))</f>
        <v>technology</v>
      </c>
      <c r="R2864" t="str">
        <f>RIGHT(N2864, LEN(N2864) - (SEARCH("/",N2864,1)))</f>
        <v>space exploration</v>
      </c>
      <c r="S2864" s="12">
        <f>(((J2864/60)/60)/24)+DATE(1970,1,1)+(-5/24)</f>
        <v>42304.621076388888</v>
      </c>
      <c r="T2864" s="12">
        <f>(((I2864/60)/60)/24)+DATE(1970,1,1)+(-5/24)</f>
        <v>42334.66274305556</v>
      </c>
    </row>
    <row r="2865" spans="1:20" ht="48" x14ac:dyDescent="0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>E2865/D2865*100</f>
        <v>4.7</v>
      </c>
      <c r="P2865" s="8">
        <v>69.266666670000006</v>
      </c>
      <c r="Q2865" t="str">
        <f>LEFT(N2865,(SEARCH("/",N2865,1)-1))</f>
        <v>theater</v>
      </c>
      <c r="R2865" t="str">
        <f>RIGHT(N2865, LEN(N2865) - (SEARCH("/",N2865,1)))</f>
        <v>plays</v>
      </c>
      <c r="S2865" s="12">
        <f>(((J2865/60)/60)/24)+DATE(1970,1,1)+(-5/24)</f>
        <v>42304.732627314814</v>
      </c>
      <c r="T2865" s="12">
        <f>(((I2865/60)/60)/24)+DATE(1970,1,1)+(-5/24)</f>
        <v>42328.958333333336</v>
      </c>
    </row>
    <row r="2866" spans="1:20" ht="32" x14ac:dyDescent="0.2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>E2866/D2866*100</f>
        <v>0</v>
      </c>
      <c r="P2866" s="8">
        <v>69.266666670000006</v>
      </c>
      <c r="Q2866" t="str">
        <f>LEFT(N2866,(SEARCH("/",N2866,1)-1))</f>
        <v>film &amp; video</v>
      </c>
      <c r="R2866" t="str">
        <f>RIGHT(N2866, LEN(N2866) - (SEARCH("/",N2866,1)))</f>
        <v>drama</v>
      </c>
      <c r="S2866" s="12">
        <f>(((J2866/60)/60)/24)+DATE(1970,1,1)+(-5/24)</f>
        <v>42304.747048611105</v>
      </c>
      <c r="T2866" s="12">
        <f>(((I2866/60)/60)/24)+DATE(1970,1,1)+(-5/24)</f>
        <v>42334.788715277777</v>
      </c>
    </row>
    <row r="2867" spans="1:20" ht="32" x14ac:dyDescent="0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>E2867/D2867*100</f>
        <v>60</v>
      </c>
      <c r="P2867" s="8">
        <v>69.266666670000006</v>
      </c>
      <c r="Q2867" t="str">
        <f>LEFT(N2867,(SEARCH("/",N2867,1)-1))</f>
        <v>theater</v>
      </c>
      <c r="R2867" t="str">
        <f>RIGHT(N2867, LEN(N2867) - (SEARCH("/",N2867,1)))</f>
        <v>plays</v>
      </c>
      <c r="S2867" s="12">
        <f>(((J2867/60)/60)/24)+DATE(1970,1,1)+(-5/24)</f>
        <v>42305.462581018517</v>
      </c>
      <c r="T2867" s="12">
        <f>(((I2867/60)/60)/24)+DATE(1970,1,1)+(-5/24)</f>
        <v>42339.040972222218</v>
      </c>
    </row>
    <row r="2868" spans="1:20" ht="48" x14ac:dyDescent="0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>E2868/D2868*100</f>
        <v>24.285714285714285</v>
      </c>
      <c r="P2868" s="8">
        <v>69.266666670000006</v>
      </c>
      <c r="Q2868" t="str">
        <f>LEFT(N2868,(SEARCH("/",N2868,1)-1))</f>
        <v>theater</v>
      </c>
      <c r="R2868" t="str">
        <f>RIGHT(N2868, LEN(N2868) - (SEARCH("/",N2868,1)))</f>
        <v>plays</v>
      </c>
      <c r="S2868" s="12">
        <f>(((J2868/60)/60)/24)+DATE(1970,1,1)+(-5/24)</f>
        <v>42306.640520833331</v>
      </c>
      <c r="T2868" s="12">
        <f>(((I2868/60)/60)/24)+DATE(1970,1,1)+(-5/24)</f>
        <v>42336.682187499995</v>
      </c>
    </row>
    <row r="2869" spans="1:20" ht="48" x14ac:dyDescent="0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>E2869/D2869*100</f>
        <v>0.64102564102564097</v>
      </c>
      <c r="P2869" s="8">
        <v>69.266666670000006</v>
      </c>
      <c r="Q2869" t="str">
        <f>LEFT(N2869,(SEARCH("/",N2869,1)-1))</f>
        <v>technology</v>
      </c>
      <c r="R2869" t="str">
        <f>RIGHT(N2869, LEN(N2869) - (SEARCH("/",N2869,1)))</f>
        <v>web</v>
      </c>
      <c r="S2869" s="12">
        <f>(((J2869/60)/60)/24)+DATE(1970,1,1)+(-5/24)</f>
        <v>42306.825740740744</v>
      </c>
      <c r="T2869" s="12">
        <f>(((I2869/60)/60)/24)+DATE(1970,1,1)+(-5/24)</f>
        <v>42336.867407407401</v>
      </c>
    </row>
    <row r="2870" spans="1:20" ht="48" x14ac:dyDescent="0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>E2870/D2870*100</f>
        <v>2</v>
      </c>
      <c r="P2870" s="8">
        <v>69.266666670000006</v>
      </c>
      <c r="Q2870" t="str">
        <f>LEFT(N2870,(SEARCH("/",N2870,1)-1))</f>
        <v>theater</v>
      </c>
      <c r="R2870" t="str">
        <f>RIGHT(N2870, LEN(N2870) - (SEARCH("/",N2870,1)))</f>
        <v>plays</v>
      </c>
      <c r="S2870" s="12">
        <f>(((J2870/60)/60)/24)+DATE(1970,1,1)+(-5/24)</f>
        <v>42306.980937499997</v>
      </c>
      <c r="T2870" s="12">
        <f>(((I2870/60)/60)/24)+DATE(1970,1,1)+(-5/24)</f>
        <v>42322.749999999993</v>
      </c>
    </row>
    <row r="2871" spans="1:20" ht="48" x14ac:dyDescent="0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>E2871/D2871*100</f>
        <v>0</v>
      </c>
      <c r="P2871" s="8">
        <v>69.266666670000006</v>
      </c>
      <c r="Q2871" t="str">
        <f>LEFT(N2871,(SEARCH("/",N2871,1)-1))</f>
        <v>theater</v>
      </c>
      <c r="R2871" t="str">
        <f>RIGHT(N2871, LEN(N2871) - (SEARCH("/",N2871,1)))</f>
        <v>plays</v>
      </c>
      <c r="S2871" s="12">
        <f>(((J2871/60)/60)/24)+DATE(1970,1,1)+(-5/24)</f>
        <v>42307.331064814811</v>
      </c>
      <c r="T2871" s="12">
        <f>(((I2871/60)/60)/24)+DATE(1970,1,1)+(-5/24)</f>
        <v>42337.372731481482</v>
      </c>
    </row>
    <row r="2872" spans="1:20" ht="64" x14ac:dyDescent="0.2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>E2872/D2872*100</f>
        <v>100</v>
      </c>
      <c r="P2872" s="8">
        <v>69.266666670000006</v>
      </c>
      <c r="Q2872" t="str">
        <f>LEFT(N2872,(SEARCH("/",N2872,1)-1))</f>
        <v>theater</v>
      </c>
      <c r="R2872" t="str">
        <f>RIGHT(N2872, LEN(N2872) - (SEARCH("/",N2872,1)))</f>
        <v>plays</v>
      </c>
      <c r="S2872" s="12">
        <f>(((J2872/60)/60)/24)+DATE(1970,1,1)+(-5/24)</f>
        <v>42307.700046296297</v>
      </c>
      <c r="T2872" s="12">
        <f>(((I2872/60)/60)/24)+DATE(1970,1,1)+(-5/24)</f>
        <v>42347.741712962961</v>
      </c>
    </row>
    <row r="2873" spans="1:20" ht="48" x14ac:dyDescent="0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>E2873/D2873*100</f>
        <v>10</v>
      </c>
      <c r="P2873" s="8">
        <v>69.266666670000006</v>
      </c>
      <c r="Q2873" t="str">
        <f>LEFT(N2873,(SEARCH("/",N2873,1)-1))</f>
        <v>theater</v>
      </c>
      <c r="R2873" t="str">
        <f>RIGHT(N2873, LEN(N2873) - (SEARCH("/",N2873,1)))</f>
        <v>plays</v>
      </c>
      <c r="S2873" s="12">
        <f>(((J2873/60)/60)/24)+DATE(1970,1,1)+(-5/24)</f>
        <v>42308.002881944441</v>
      </c>
      <c r="T2873" s="12">
        <f>(((I2873/60)/60)/24)+DATE(1970,1,1)+(-5/24)</f>
        <v>42338.044548611106</v>
      </c>
    </row>
    <row r="2874" spans="1:20" ht="48" x14ac:dyDescent="0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>E2874/D2874*100</f>
        <v>129.12912912912913</v>
      </c>
      <c r="P2874" s="8">
        <v>69.266666670000006</v>
      </c>
      <c r="Q2874" t="str">
        <f>LEFT(N2874,(SEARCH("/",N2874,1)-1))</f>
        <v>theater</v>
      </c>
      <c r="R2874" t="str">
        <f>RIGHT(N2874, LEN(N2874) - (SEARCH("/",N2874,1)))</f>
        <v>plays</v>
      </c>
      <c r="S2874" s="12">
        <f>(((J2874/60)/60)/24)+DATE(1970,1,1)+(-5/24)</f>
        <v>42308.98297453703</v>
      </c>
      <c r="T2874" s="12">
        <f>(((I2874/60)/60)/24)+DATE(1970,1,1)+(-5/24)</f>
        <v>42338.729166666664</v>
      </c>
    </row>
    <row r="2875" spans="1:20" ht="48" x14ac:dyDescent="0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>E2875/D2875*100</f>
        <v>144.06666666666666</v>
      </c>
      <c r="P2875" s="8">
        <v>69.266666670000006</v>
      </c>
      <c r="Q2875" t="str">
        <f>LEFT(N2875,(SEARCH("/",N2875,1)-1))</f>
        <v>theater</v>
      </c>
      <c r="R2875" t="str">
        <f>RIGHT(N2875, LEN(N2875) - (SEARCH("/",N2875,1)))</f>
        <v>plays</v>
      </c>
      <c r="S2875" s="12">
        <f>(((J2875/60)/60)/24)+DATE(1970,1,1)+(-5/24)</f>
        <v>42309.54828703704</v>
      </c>
      <c r="T2875" s="12">
        <f>(((I2875/60)/60)/24)+DATE(1970,1,1)+(-5/24)</f>
        <v>42330.708333333336</v>
      </c>
    </row>
    <row r="2876" spans="1:20" ht="48" x14ac:dyDescent="0.2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>E2876/D2876*100</f>
        <v>22.142857142857142</v>
      </c>
      <c r="P2876" s="8">
        <v>69.266666670000006</v>
      </c>
      <c r="Q2876" t="str">
        <f>LEFT(N2876,(SEARCH("/",N2876,1)-1))</f>
        <v>theater</v>
      </c>
      <c r="R2876" t="str">
        <f>RIGHT(N2876, LEN(N2876) - (SEARCH("/",N2876,1)))</f>
        <v>plays</v>
      </c>
      <c r="S2876" s="12">
        <f>(((J2876/60)/60)/24)+DATE(1970,1,1)+(-5/24)</f>
        <v>42310.760185185187</v>
      </c>
      <c r="T2876" s="12">
        <f>(((I2876/60)/60)/24)+DATE(1970,1,1)+(-5/24)</f>
        <v>42333.749999999993</v>
      </c>
    </row>
    <row r="2877" spans="1:20" ht="48" x14ac:dyDescent="0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>E2877/D2877*100</f>
        <v>402.33</v>
      </c>
      <c r="P2877" s="8">
        <v>69.266666670000006</v>
      </c>
      <c r="Q2877" t="str">
        <f>LEFT(N2877,(SEARCH("/",N2877,1)-1))</f>
        <v>technology</v>
      </c>
      <c r="R2877" t="str">
        <f>RIGHT(N2877, LEN(N2877) - (SEARCH("/",N2877,1)))</f>
        <v>hardware</v>
      </c>
      <c r="S2877" s="12">
        <f>(((J2877/60)/60)/24)+DATE(1970,1,1)+(-5/24)</f>
        <v>42311.008564814816</v>
      </c>
      <c r="T2877" s="12">
        <f>(((I2877/60)/60)/24)+DATE(1970,1,1)+(-5/24)</f>
        <v>42357.124305555553</v>
      </c>
    </row>
    <row r="2878" spans="1:20" ht="48" x14ac:dyDescent="0.2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>E2878/D2878*100</f>
        <v>3.214285714285714</v>
      </c>
      <c r="P2878" s="8">
        <v>69.266666670000006</v>
      </c>
      <c r="Q2878" t="str">
        <f>LEFT(N2878,(SEARCH("/",N2878,1)-1))</f>
        <v>theater</v>
      </c>
      <c r="R2878" t="str">
        <f>RIGHT(N2878, LEN(N2878) - (SEARCH("/",N2878,1)))</f>
        <v>plays</v>
      </c>
      <c r="S2878" s="12">
        <f>(((J2878/60)/60)/24)+DATE(1970,1,1)+(-5/24)</f>
        <v>42311.413124999999</v>
      </c>
      <c r="T2878" s="12">
        <f>(((I2878/60)/60)/24)+DATE(1970,1,1)+(-5/24)</f>
        <v>42336.413124999999</v>
      </c>
    </row>
    <row r="2879" spans="1:20" ht="48" x14ac:dyDescent="0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>E2879/D2879*100</f>
        <v>211.03642500000004</v>
      </c>
      <c r="P2879" s="8">
        <v>69.266666670000006</v>
      </c>
      <c r="Q2879" t="str">
        <f>LEFT(N2879,(SEARCH("/",N2879,1)-1))</f>
        <v>technology</v>
      </c>
      <c r="R2879" t="str">
        <f>RIGHT(N2879, LEN(N2879) - (SEARCH("/",N2879,1)))</f>
        <v>hardware</v>
      </c>
      <c r="S2879" s="12">
        <f>(((J2879/60)/60)/24)+DATE(1970,1,1)+(-5/24)</f>
        <v>42311.41674768518</v>
      </c>
      <c r="T2879" s="12">
        <f>(((I2879/60)/60)/24)+DATE(1970,1,1)+(-5/24)</f>
        <v>42356.833333333336</v>
      </c>
    </row>
    <row r="2880" spans="1:20" ht="48" x14ac:dyDescent="0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>E2880/D2880*100</f>
        <v>164</v>
      </c>
      <c r="P2880" s="8">
        <v>69.266666670000006</v>
      </c>
      <c r="Q2880" t="str">
        <f>LEFT(N2880,(SEARCH("/",N2880,1)-1))</f>
        <v>theater</v>
      </c>
      <c r="R2880" t="str">
        <f>RIGHT(N2880, LEN(N2880) - (SEARCH("/",N2880,1)))</f>
        <v>plays</v>
      </c>
      <c r="S2880" s="12">
        <f>(((J2880/60)/60)/24)+DATE(1970,1,1)+(-5/24)</f>
        <v>42311.503645833327</v>
      </c>
      <c r="T2880" s="12">
        <f>(((I2880/60)/60)/24)+DATE(1970,1,1)+(-5/24)</f>
        <v>42341.499999999993</v>
      </c>
    </row>
    <row r="2881" spans="1:20" ht="32" x14ac:dyDescent="0.2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>E2881/D2881*100</f>
        <v>100</v>
      </c>
      <c r="P2881" s="8">
        <v>69.266666670000006</v>
      </c>
      <c r="Q2881" t="str">
        <f>LEFT(N2881,(SEARCH("/",N2881,1)-1))</f>
        <v>theater</v>
      </c>
      <c r="R2881" t="str">
        <f>RIGHT(N2881, LEN(N2881) - (SEARCH("/",N2881,1)))</f>
        <v>plays</v>
      </c>
      <c r="S2881" s="12">
        <f>(((J2881/60)/60)/24)+DATE(1970,1,1)+(-5/24)</f>
        <v>42311.541990740741</v>
      </c>
      <c r="T2881" s="12">
        <f>(((I2881/60)/60)/24)+DATE(1970,1,1)+(-5/24)</f>
        <v>42336.541990740741</v>
      </c>
    </row>
    <row r="2882" spans="1:20" ht="48" x14ac:dyDescent="0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>E2882/D2882*100</f>
        <v>0</v>
      </c>
      <c r="P2882" s="8">
        <v>69.266666670000006</v>
      </c>
      <c r="Q2882" t="str">
        <f>LEFT(N2882,(SEARCH("/",N2882,1)-1))</f>
        <v>publishing</v>
      </c>
      <c r="R2882" t="str">
        <f>RIGHT(N2882, LEN(N2882) - (SEARCH("/",N2882,1)))</f>
        <v>translations</v>
      </c>
      <c r="S2882" s="12">
        <f>(((J2882/60)/60)/24)+DATE(1970,1,1)+(-5/24)</f>
        <v>42311.996481481481</v>
      </c>
      <c r="T2882" s="12">
        <f>(((I2882/60)/60)/24)+DATE(1970,1,1)+(-5/24)</f>
        <v>42340.517361111109</v>
      </c>
    </row>
    <row r="2883" spans="1:20" ht="48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>E2883/D2883*100</f>
        <v>103.33333333333334</v>
      </c>
      <c r="P2883" s="8">
        <v>69.266666670000006</v>
      </c>
      <c r="Q2883" t="str">
        <f>LEFT(N2883,(SEARCH("/",N2883,1)-1))</f>
        <v>theater</v>
      </c>
      <c r="R2883" t="str">
        <f>RIGHT(N2883, LEN(N2883) - (SEARCH("/",N2883,1)))</f>
        <v>plays</v>
      </c>
      <c r="S2883" s="12">
        <f>(((J2883/60)/60)/24)+DATE(1970,1,1)+(-5/24)</f>
        <v>42312.584328703706</v>
      </c>
      <c r="T2883" s="12">
        <f>(((I2883/60)/60)/24)+DATE(1970,1,1)+(-5/24)</f>
        <v>42342.584328703706</v>
      </c>
    </row>
    <row r="2884" spans="1:20" ht="32" x14ac:dyDescent="0.2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>E2884/D2884*100</f>
        <v>138.5</v>
      </c>
      <c r="P2884" s="8">
        <v>69.266666670000006</v>
      </c>
      <c r="Q2884" t="str">
        <f>LEFT(N2884,(SEARCH("/",N2884,1)-1))</f>
        <v>theater</v>
      </c>
      <c r="R2884" t="str">
        <f>RIGHT(N2884, LEN(N2884) - (SEARCH("/",N2884,1)))</f>
        <v>plays</v>
      </c>
      <c r="S2884" s="12">
        <f>(((J2884/60)/60)/24)+DATE(1970,1,1)+(-5/24)</f>
        <v>42312.666261574072</v>
      </c>
      <c r="T2884" s="12">
        <f>(((I2884/60)/60)/24)+DATE(1970,1,1)+(-5/24)</f>
        <v>42340.666261574072</v>
      </c>
    </row>
    <row r="2885" spans="1:20" ht="48" x14ac:dyDescent="0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>E2885/D2885*100</f>
        <v>103.42857142857143</v>
      </c>
      <c r="P2885" s="8">
        <v>69.266666670000006</v>
      </c>
      <c r="Q2885" t="str">
        <f>LEFT(N2885,(SEARCH("/",N2885,1)-1))</f>
        <v>technology</v>
      </c>
      <c r="R2885" t="str">
        <f>RIGHT(N2885, LEN(N2885) - (SEARCH("/",N2885,1)))</f>
        <v>makerspaces</v>
      </c>
      <c r="S2885" s="12">
        <f>(((J2885/60)/60)/24)+DATE(1970,1,1)+(-5/24)</f>
        <v>42312.817094907405</v>
      </c>
      <c r="T2885" s="12">
        <f>(((I2885/60)/60)/24)+DATE(1970,1,1)+(-5/24)</f>
        <v>42347.082638888889</v>
      </c>
    </row>
    <row r="2886" spans="1:20" ht="48" x14ac:dyDescent="0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>E2886/D2886*100</f>
        <v>187.09899999999999</v>
      </c>
      <c r="P2886" s="8">
        <v>69.266666670000006</v>
      </c>
      <c r="Q2886" t="str">
        <f>LEFT(N2886,(SEARCH("/",N2886,1)-1))</f>
        <v>theater</v>
      </c>
      <c r="R2886" t="str">
        <f>RIGHT(N2886, LEN(N2886) - (SEARCH("/",N2886,1)))</f>
        <v>plays</v>
      </c>
      <c r="S2886" s="12">
        <f>(((J2886/60)/60)/24)+DATE(1970,1,1)+(-5/24)</f>
        <v>42313.495567129627</v>
      </c>
      <c r="T2886" s="12">
        <f>(((I2886/60)/60)/24)+DATE(1970,1,1)+(-5/24)</f>
        <v>42342.791666666664</v>
      </c>
    </row>
    <row r="2887" spans="1:20" ht="48" x14ac:dyDescent="0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>E2887/D2887*100</f>
        <v>19.759999999999998</v>
      </c>
      <c r="P2887" s="8">
        <v>69.266666670000006</v>
      </c>
      <c r="Q2887" t="str">
        <f>LEFT(N2887,(SEARCH("/",N2887,1)-1))</f>
        <v>technology</v>
      </c>
      <c r="R2887" t="str">
        <f>RIGHT(N2887, LEN(N2887) - (SEARCH("/",N2887,1)))</f>
        <v>wearables</v>
      </c>
      <c r="S2887" s="12">
        <f>(((J2887/60)/60)/24)+DATE(1970,1,1)+(-5/24)</f>
        <v>42313.728032407402</v>
      </c>
      <c r="T2887" s="12">
        <f>(((I2887/60)/60)/24)+DATE(1970,1,1)+(-5/24)</f>
        <v>42343.728032407402</v>
      </c>
    </row>
    <row r="2888" spans="1:20" ht="48" x14ac:dyDescent="0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>E2888/D2888*100</f>
        <v>1356.6000000000001</v>
      </c>
      <c r="P2888" s="8">
        <v>69.266666670000006</v>
      </c>
      <c r="Q2888" t="str">
        <f>LEFT(N2888,(SEARCH("/",N2888,1)-1))</f>
        <v>games</v>
      </c>
      <c r="R2888" t="str">
        <f>RIGHT(N2888, LEN(N2888) - (SEARCH("/",N2888,1)))</f>
        <v>tabletop games</v>
      </c>
      <c r="S2888" s="12">
        <f>(((J2888/60)/60)/24)+DATE(1970,1,1)+(-5/24)</f>
        <v>42315.491157407399</v>
      </c>
      <c r="T2888" s="12">
        <f>(((I2888/60)/60)/24)+DATE(1970,1,1)+(-5/24)</f>
        <v>42345.491157407399</v>
      </c>
    </row>
    <row r="2889" spans="1:20" ht="48" x14ac:dyDescent="0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>E2889/D2889*100</f>
        <v>204.2</v>
      </c>
      <c r="P2889" s="8">
        <v>69.266666670000006</v>
      </c>
      <c r="Q2889" t="str">
        <f>LEFT(N2889,(SEARCH("/",N2889,1)-1))</f>
        <v>publishing</v>
      </c>
      <c r="R2889" t="str">
        <f>RIGHT(N2889, LEN(N2889) - (SEARCH("/",N2889,1)))</f>
        <v>nonfiction</v>
      </c>
      <c r="S2889" s="12">
        <f>(((J2889/60)/60)/24)+DATE(1970,1,1)+(-5/24)</f>
        <v>42317.124247685184</v>
      </c>
      <c r="T2889" s="12">
        <f>(((I2889/60)/60)/24)+DATE(1970,1,1)+(-5/24)</f>
        <v>42354.082638888889</v>
      </c>
    </row>
    <row r="2890" spans="1:20" ht="48" x14ac:dyDescent="0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>E2890/D2890*100</f>
        <v>0</v>
      </c>
      <c r="P2890" s="8">
        <v>69.266666670000006</v>
      </c>
      <c r="Q2890" t="str">
        <f>LEFT(N2890,(SEARCH("/",N2890,1)-1))</f>
        <v>technology</v>
      </c>
      <c r="R2890" t="str">
        <f>RIGHT(N2890, LEN(N2890) - (SEARCH("/",N2890,1)))</f>
        <v>web</v>
      </c>
      <c r="S2890" s="12">
        <f>(((J2890/60)/60)/24)+DATE(1970,1,1)+(-5/24)</f>
        <v>42317.60188657407</v>
      </c>
      <c r="T2890" s="12">
        <f>(((I2890/60)/60)/24)+DATE(1970,1,1)+(-5/24)</f>
        <v>42347.60188657407</v>
      </c>
    </row>
    <row r="2891" spans="1:20" ht="48" x14ac:dyDescent="0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>E2891/D2891*100</f>
        <v>0.83333333333333337</v>
      </c>
      <c r="P2891" s="8">
        <v>69.266666670000006</v>
      </c>
      <c r="Q2891" t="str">
        <f>LEFT(N2891,(SEARCH("/",N2891,1)-1))</f>
        <v>theater</v>
      </c>
      <c r="R2891" t="str">
        <f>RIGHT(N2891, LEN(N2891) - (SEARCH("/",N2891,1)))</f>
        <v>plays</v>
      </c>
      <c r="S2891" s="12">
        <f>(((J2891/60)/60)/24)+DATE(1970,1,1)+(-5/24)</f>
        <v>42317.618043981485</v>
      </c>
      <c r="T2891" s="12">
        <f>(((I2891/60)/60)/24)+DATE(1970,1,1)+(-5/24)</f>
        <v>42357.618043981485</v>
      </c>
    </row>
    <row r="2892" spans="1:20" ht="32" x14ac:dyDescent="0.2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>E2892/D2892*100</f>
        <v>10.08</v>
      </c>
      <c r="P2892" s="8">
        <v>69.266666670000006</v>
      </c>
      <c r="Q2892" t="str">
        <f>LEFT(N2892,(SEARCH("/",N2892,1)-1))</f>
        <v>food</v>
      </c>
      <c r="R2892" t="str">
        <f>RIGHT(N2892, LEN(N2892) - (SEARCH("/",N2892,1)))</f>
        <v>food trucks</v>
      </c>
      <c r="S2892" s="12">
        <f>(((J2892/60)/60)/24)+DATE(1970,1,1)+(-5/24)</f>
        <v>42317.74623842592</v>
      </c>
      <c r="T2892" s="12">
        <f>(((I2892/60)/60)/24)+DATE(1970,1,1)+(-5/24)</f>
        <v>42377.74623842592</v>
      </c>
    </row>
    <row r="2893" spans="1:20" ht="48" x14ac:dyDescent="0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>E2893/D2893*100</f>
        <v>133.33333333333331</v>
      </c>
      <c r="P2893" s="8">
        <v>69.266666670000006</v>
      </c>
      <c r="Q2893" t="str">
        <f>LEFT(N2893,(SEARCH("/",N2893,1)-1))</f>
        <v>film &amp; video</v>
      </c>
      <c r="R2893" t="str">
        <f>RIGHT(N2893, LEN(N2893) - (SEARCH("/",N2893,1)))</f>
        <v>television</v>
      </c>
      <c r="S2893" s="12">
        <f>(((J2893/60)/60)/24)+DATE(1970,1,1)+(-5/24)</f>
        <v>42317.816678240742</v>
      </c>
      <c r="T2893" s="12">
        <f>(((I2893/60)/60)/24)+DATE(1970,1,1)+(-5/24)</f>
        <v>42377.816678240742</v>
      </c>
    </row>
    <row r="2894" spans="1:20" ht="48" x14ac:dyDescent="0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>E2894/D2894*100</f>
        <v>0.43333333333333329</v>
      </c>
      <c r="P2894" s="8">
        <v>69.266666670000006</v>
      </c>
      <c r="Q2894" t="str">
        <f>LEFT(N2894,(SEARCH("/",N2894,1)-1))</f>
        <v>film &amp; video</v>
      </c>
      <c r="R2894" t="str">
        <f>RIGHT(N2894, LEN(N2894) - (SEARCH("/",N2894,1)))</f>
        <v>animation</v>
      </c>
      <c r="S2894" s="12">
        <f>(((J2894/60)/60)/24)+DATE(1970,1,1)+(-5/24)</f>
        <v>42317.889884259253</v>
      </c>
      <c r="T2894" s="12">
        <f>(((I2894/60)/60)/24)+DATE(1970,1,1)+(-5/24)</f>
        <v>42362.889884259253</v>
      </c>
    </row>
    <row r="2895" spans="1:20" ht="48" x14ac:dyDescent="0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>E2895/D2895*100</f>
        <v>106.80000000000001</v>
      </c>
      <c r="P2895" s="8">
        <v>69.266666670000006</v>
      </c>
      <c r="Q2895" t="str">
        <f>LEFT(N2895,(SEARCH("/",N2895,1)-1))</f>
        <v>theater</v>
      </c>
      <c r="R2895" t="str">
        <f>RIGHT(N2895, LEN(N2895) - (SEARCH("/",N2895,1)))</f>
        <v>plays</v>
      </c>
      <c r="S2895" s="12">
        <f>(((J2895/60)/60)/24)+DATE(1970,1,1)+(-5/24)</f>
        <v>42318.385370370372</v>
      </c>
      <c r="T2895" s="12">
        <f>(((I2895/60)/60)/24)+DATE(1970,1,1)+(-5/24)</f>
        <v>42348.385370370372</v>
      </c>
    </row>
    <row r="2896" spans="1:20" ht="48" x14ac:dyDescent="0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>E2896/D2896*100</f>
        <v>0</v>
      </c>
      <c r="P2896" s="8">
        <v>69.266666670000006</v>
      </c>
      <c r="Q2896" t="str">
        <f>LEFT(N2896,(SEARCH("/",N2896,1)-1))</f>
        <v>technology</v>
      </c>
      <c r="R2896" t="str">
        <f>RIGHT(N2896, LEN(N2896) - (SEARCH("/",N2896,1)))</f>
        <v>web</v>
      </c>
      <c r="S2896" s="12">
        <f>(((J2896/60)/60)/24)+DATE(1970,1,1)+(-5/24)</f>
        <v>42318.408518518518</v>
      </c>
      <c r="T2896" s="12">
        <f>(((I2896/60)/60)/24)+DATE(1970,1,1)+(-5/24)</f>
        <v>42378.408518518518</v>
      </c>
    </row>
    <row r="2897" spans="1:20" ht="48" x14ac:dyDescent="0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>E2897/D2897*100</f>
        <v>102.1</v>
      </c>
      <c r="P2897" s="8">
        <v>69.266666670000006</v>
      </c>
      <c r="Q2897" t="str">
        <f>LEFT(N2897,(SEARCH("/",N2897,1)-1))</f>
        <v>theater</v>
      </c>
      <c r="R2897" t="str">
        <f>RIGHT(N2897, LEN(N2897) - (SEARCH("/",N2897,1)))</f>
        <v>plays</v>
      </c>
      <c r="S2897" s="12">
        <f>(((J2897/60)/60)/24)+DATE(1970,1,1)+(-5/24)</f>
        <v>42318.493761574071</v>
      </c>
      <c r="T2897" s="12">
        <f>(((I2897/60)/60)/24)+DATE(1970,1,1)+(-5/24)</f>
        <v>42348.493761574071</v>
      </c>
    </row>
    <row r="2898" spans="1:20" ht="48" x14ac:dyDescent="0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>E2898/D2898*100</f>
        <v>10.877666666666666</v>
      </c>
      <c r="P2898" s="8">
        <v>69.266666670000006</v>
      </c>
      <c r="Q2898" t="str">
        <f>LEFT(N2898,(SEARCH("/",N2898,1)-1))</f>
        <v>technology</v>
      </c>
      <c r="R2898" t="str">
        <f>RIGHT(N2898, LEN(N2898) - (SEARCH("/",N2898,1)))</f>
        <v>web</v>
      </c>
      <c r="S2898" s="12">
        <f>(((J2898/60)/60)/24)+DATE(1970,1,1)+(-5/24)</f>
        <v>42318.717199074068</v>
      </c>
      <c r="T2898" s="12">
        <f>(((I2898/60)/60)/24)+DATE(1970,1,1)+(-5/24)</f>
        <v>42348.717199074068</v>
      </c>
    </row>
    <row r="2899" spans="1:20" ht="48" x14ac:dyDescent="0.2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>E2899/D2899*100</f>
        <v>129.04</v>
      </c>
      <c r="P2899" s="8">
        <v>69.266666670000006</v>
      </c>
      <c r="Q2899" t="str">
        <f>LEFT(N2899,(SEARCH("/",N2899,1)-1))</f>
        <v>photography</v>
      </c>
      <c r="R2899" t="str">
        <f>RIGHT(N2899, LEN(N2899) - (SEARCH("/",N2899,1)))</f>
        <v>photobooks</v>
      </c>
      <c r="S2899" s="12">
        <f>(((J2899/60)/60)/24)+DATE(1970,1,1)+(-5/24)</f>
        <v>42318.741840277777</v>
      </c>
      <c r="T2899" s="12">
        <f>(((I2899/60)/60)/24)+DATE(1970,1,1)+(-5/24)</f>
        <v>42334.833333333336</v>
      </c>
    </row>
    <row r="2900" spans="1:20" ht="48" x14ac:dyDescent="0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>E2900/D2900*100</f>
        <v>125.125</v>
      </c>
      <c r="P2900" s="8">
        <v>69.266666670000006</v>
      </c>
      <c r="Q2900" t="str">
        <f>LEFT(N2900,(SEARCH("/",N2900,1)-1))</f>
        <v>technology</v>
      </c>
      <c r="R2900" t="str">
        <f>RIGHT(N2900, LEN(N2900) - (SEARCH("/",N2900,1)))</f>
        <v>makerspaces</v>
      </c>
      <c r="S2900" s="12">
        <f>(((J2900/60)/60)/24)+DATE(1970,1,1)+(-5/24)</f>
        <v>42318.827499999999</v>
      </c>
      <c r="T2900" s="12">
        <f>(((I2900/60)/60)/24)+DATE(1970,1,1)+(-5/24)</f>
        <v>42378.827499999999</v>
      </c>
    </row>
    <row r="2901" spans="1:20" ht="48" x14ac:dyDescent="0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>E2901/D2901*100</f>
        <v>0</v>
      </c>
      <c r="P2901" s="8">
        <v>69.266666670000006</v>
      </c>
      <c r="Q2901" t="str">
        <f>LEFT(N2901,(SEARCH("/",N2901,1)-1))</f>
        <v>music</v>
      </c>
      <c r="R2901" t="str">
        <f>RIGHT(N2901, LEN(N2901) - (SEARCH("/",N2901,1)))</f>
        <v>faith</v>
      </c>
      <c r="S2901" s="12">
        <f>(((J2901/60)/60)/24)+DATE(1970,1,1)+(-5/24)</f>
        <v>42319.25304398148</v>
      </c>
      <c r="T2901" s="12">
        <f>(((I2901/60)/60)/24)+DATE(1970,1,1)+(-5/24)</f>
        <v>42349.25304398148</v>
      </c>
    </row>
    <row r="2902" spans="1:20" ht="48" x14ac:dyDescent="0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>E2902/D2902*100</f>
        <v>0</v>
      </c>
      <c r="P2902" s="8">
        <v>69.266666670000006</v>
      </c>
      <c r="Q2902" t="str">
        <f>LEFT(N2902,(SEARCH("/",N2902,1)-1))</f>
        <v>journalism</v>
      </c>
      <c r="R2902" t="str">
        <f>RIGHT(N2902, LEN(N2902) - (SEARCH("/",N2902,1)))</f>
        <v>audio</v>
      </c>
      <c r="S2902" s="12">
        <f>(((J2902/60)/60)/24)+DATE(1970,1,1)+(-5/24)</f>
        <v>42319.643055555549</v>
      </c>
      <c r="T2902" s="12">
        <f>(((I2902/60)/60)/24)+DATE(1970,1,1)+(-5/24)</f>
        <v>42364.643055555549</v>
      </c>
    </row>
    <row r="2903" spans="1:20" ht="48" x14ac:dyDescent="0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>E2903/D2903*100</f>
        <v>0</v>
      </c>
      <c r="P2903" s="8">
        <v>69.266666670000006</v>
      </c>
      <c r="Q2903" t="str">
        <f>LEFT(N2903,(SEARCH("/",N2903,1)-1))</f>
        <v>film &amp; video</v>
      </c>
      <c r="R2903" t="str">
        <f>RIGHT(N2903, LEN(N2903) - (SEARCH("/",N2903,1)))</f>
        <v>drama</v>
      </c>
      <c r="S2903" s="12">
        <f>(((J2903/60)/60)/24)+DATE(1970,1,1)+(-5/24)</f>
        <v>42320.876145833325</v>
      </c>
      <c r="T2903" s="12">
        <f>(((I2903/60)/60)/24)+DATE(1970,1,1)+(-5/24)</f>
        <v>42373.791666666664</v>
      </c>
    </row>
    <row r="2904" spans="1:20" ht="48" x14ac:dyDescent="0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>E2904/D2904*100</f>
        <v>104</v>
      </c>
      <c r="P2904" s="8">
        <v>69.266666670000006</v>
      </c>
      <c r="Q2904" t="str">
        <f>LEFT(N2904,(SEARCH("/",N2904,1)-1))</f>
        <v>theater</v>
      </c>
      <c r="R2904" t="str">
        <f>RIGHT(N2904, LEN(N2904) - (SEARCH("/",N2904,1)))</f>
        <v>plays</v>
      </c>
      <c r="S2904" s="12">
        <f>(((J2904/60)/60)/24)+DATE(1970,1,1)+(-5/24)</f>
        <v>42320.893425925926</v>
      </c>
      <c r="T2904" s="12">
        <f>(((I2904/60)/60)/24)+DATE(1970,1,1)+(-5/24)</f>
        <v>42350.893425925926</v>
      </c>
    </row>
    <row r="2905" spans="1:20" ht="48" x14ac:dyDescent="0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>E2905/D2905*100</f>
        <v>2.0833333333333336E-2</v>
      </c>
      <c r="P2905" s="8">
        <v>69.266666670000006</v>
      </c>
      <c r="Q2905" t="str">
        <f>LEFT(N2905,(SEARCH("/",N2905,1)-1))</f>
        <v>technology</v>
      </c>
      <c r="R2905" t="str">
        <f>RIGHT(N2905, LEN(N2905) - (SEARCH("/",N2905,1)))</f>
        <v>web</v>
      </c>
      <c r="S2905" s="12">
        <f>(((J2905/60)/60)/24)+DATE(1970,1,1)+(-5/24)</f>
        <v>42321.074768518512</v>
      </c>
      <c r="T2905" s="12">
        <f>(((I2905/60)/60)/24)+DATE(1970,1,1)+(-5/24)</f>
        <v>42351.074768518512</v>
      </c>
    </row>
    <row r="2906" spans="1:20" ht="48" x14ac:dyDescent="0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>E2906/D2906*100</f>
        <v>100.35000000000001</v>
      </c>
      <c r="P2906" s="8">
        <v>69.266666670000006</v>
      </c>
      <c r="Q2906" t="str">
        <f>LEFT(N2906,(SEARCH("/",N2906,1)-1))</f>
        <v>publishing</v>
      </c>
      <c r="R2906" t="str">
        <f>RIGHT(N2906, LEN(N2906) - (SEARCH("/",N2906,1)))</f>
        <v>nonfiction</v>
      </c>
      <c r="S2906" s="12">
        <f>(((J2906/60)/60)/24)+DATE(1970,1,1)+(-5/24)</f>
        <v>42321.417962962958</v>
      </c>
      <c r="T2906" s="12">
        <f>(((I2906/60)/60)/24)+DATE(1970,1,1)+(-5/24)</f>
        <v>42351.417962962958</v>
      </c>
    </row>
    <row r="2907" spans="1:20" ht="48" x14ac:dyDescent="0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>E2907/D2907*100</f>
        <v>13.852941176470587</v>
      </c>
      <c r="P2907" s="8">
        <v>69.266666670000006</v>
      </c>
      <c r="Q2907" t="str">
        <f>LEFT(N2907,(SEARCH("/",N2907,1)-1))</f>
        <v>photography</v>
      </c>
      <c r="R2907" t="str">
        <f>RIGHT(N2907, LEN(N2907) - (SEARCH("/",N2907,1)))</f>
        <v>photobooks</v>
      </c>
      <c r="S2907" s="12">
        <f>(((J2907/60)/60)/24)+DATE(1970,1,1)+(-5/24)</f>
        <v>42321.452175925922</v>
      </c>
      <c r="T2907" s="12">
        <f>(((I2907/60)/60)/24)+DATE(1970,1,1)+(-5/24)</f>
        <v>42353.298611111109</v>
      </c>
    </row>
    <row r="2908" spans="1:20" ht="48" x14ac:dyDescent="0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>E2908/D2908*100</f>
        <v>0</v>
      </c>
      <c r="P2908" s="8">
        <v>69.266666670000006</v>
      </c>
      <c r="Q2908" t="str">
        <f>LEFT(N2908,(SEARCH("/",N2908,1)-1))</f>
        <v>technology</v>
      </c>
      <c r="R2908" t="str">
        <f>RIGHT(N2908, LEN(N2908) - (SEARCH("/",N2908,1)))</f>
        <v>web</v>
      </c>
      <c r="S2908" s="12">
        <f>(((J2908/60)/60)/24)+DATE(1970,1,1)+(-5/24)</f>
        <v>42321.803240740737</v>
      </c>
      <c r="T2908" s="12">
        <f>(((I2908/60)/60)/24)+DATE(1970,1,1)+(-5/24)</f>
        <v>42366.803240740737</v>
      </c>
    </row>
    <row r="2909" spans="1:20" ht="48" x14ac:dyDescent="0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>E2909/D2909*100</f>
        <v>0</v>
      </c>
      <c r="P2909" s="8">
        <v>69.266666670000006</v>
      </c>
      <c r="Q2909" t="str">
        <f>LEFT(N2909,(SEARCH("/",N2909,1)-1))</f>
        <v>theater</v>
      </c>
      <c r="R2909" t="str">
        <f>RIGHT(N2909, LEN(N2909) - (SEARCH("/",N2909,1)))</f>
        <v>plays</v>
      </c>
      <c r="S2909" s="12">
        <f>(((J2909/60)/60)/24)+DATE(1970,1,1)+(-5/24)</f>
        <v>42321.816782407412</v>
      </c>
      <c r="T2909" s="12">
        <f>(((I2909/60)/60)/24)+DATE(1970,1,1)+(-5/24)</f>
        <v>42351.816782407412</v>
      </c>
    </row>
    <row r="2910" spans="1:20" ht="48" x14ac:dyDescent="0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>E2910/D2910*100</f>
        <v>102.24133333333334</v>
      </c>
      <c r="P2910" s="8">
        <v>69.266666670000006</v>
      </c>
      <c r="Q2910" t="str">
        <f>LEFT(N2910,(SEARCH("/",N2910,1)-1))</f>
        <v>theater</v>
      </c>
      <c r="R2910" t="str">
        <f>RIGHT(N2910, LEN(N2910) - (SEARCH("/",N2910,1)))</f>
        <v>spaces</v>
      </c>
      <c r="S2910" s="12">
        <f>(((J2910/60)/60)/24)+DATE(1970,1,1)+(-5/24)</f>
        <v>42322.445416666662</v>
      </c>
      <c r="T2910" s="12">
        <f>(((I2910/60)/60)/24)+DATE(1970,1,1)+(-5/24)</f>
        <v>42362.445416666662</v>
      </c>
    </row>
    <row r="2911" spans="1:20" ht="32" x14ac:dyDescent="0.2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>E2911/D2911*100</f>
        <v>185.33333333333331</v>
      </c>
      <c r="P2911" s="8">
        <v>69.266666670000006</v>
      </c>
      <c r="Q2911" t="str">
        <f>LEFT(N2911,(SEARCH("/",N2911,1)-1))</f>
        <v>music</v>
      </c>
      <c r="R2911" t="str">
        <f>RIGHT(N2911, LEN(N2911) - (SEARCH("/",N2911,1)))</f>
        <v>rock</v>
      </c>
      <c r="S2911" s="12">
        <f>(((J2911/60)/60)/24)+DATE(1970,1,1)+(-5/24)</f>
        <v>42322.966273148144</v>
      </c>
      <c r="T2911" s="12">
        <f>(((I2911/60)/60)/24)+DATE(1970,1,1)+(-5/24)</f>
        <v>42382.966273148144</v>
      </c>
    </row>
    <row r="2912" spans="1:20" ht="48" x14ac:dyDescent="0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>E2912/D2912*100</f>
        <v>109.1</v>
      </c>
      <c r="P2912" s="8">
        <v>69.266666670000006</v>
      </c>
      <c r="Q2912" t="str">
        <f>LEFT(N2912,(SEARCH("/",N2912,1)-1))</f>
        <v>theater</v>
      </c>
      <c r="R2912" t="str">
        <f>RIGHT(N2912, LEN(N2912) - (SEARCH("/",N2912,1)))</f>
        <v>plays</v>
      </c>
      <c r="S2912" s="12">
        <f>(((J2912/60)/60)/24)+DATE(1970,1,1)+(-5/24)</f>
        <v>42323.353888888887</v>
      </c>
      <c r="T2912" s="12">
        <f>(((I2912/60)/60)/24)+DATE(1970,1,1)+(-5/24)</f>
        <v>42351.791666666664</v>
      </c>
    </row>
    <row r="2913" spans="1:20" ht="32" x14ac:dyDescent="0.2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>E2913/D2913*100</f>
        <v>102.34285714285714</v>
      </c>
      <c r="P2913" s="8">
        <v>69.266666670000006</v>
      </c>
      <c r="Q2913" t="str">
        <f>LEFT(N2913,(SEARCH("/",N2913,1)-1))</f>
        <v>theater</v>
      </c>
      <c r="R2913" t="str">
        <f>RIGHT(N2913, LEN(N2913) - (SEARCH("/",N2913,1)))</f>
        <v>plays</v>
      </c>
      <c r="S2913" s="12">
        <f>(((J2913/60)/60)/24)+DATE(1970,1,1)+(-5/24)</f>
        <v>42323.500972222224</v>
      </c>
      <c r="T2913" s="12">
        <f>(((I2913/60)/60)/24)+DATE(1970,1,1)+(-5/24)</f>
        <v>42354.999305555553</v>
      </c>
    </row>
    <row r="2914" spans="1:20" ht="48" x14ac:dyDescent="0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>E2914/D2914*100</f>
        <v>111.16666666666666</v>
      </c>
      <c r="P2914" s="8">
        <v>69.266666670000006</v>
      </c>
      <c r="Q2914" t="str">
        <f>LEFT(N2914,(SEARCH("/",N2914,1)-1))</f>
        <v>music</v>
      </c>
      <c r="R2914" t="str">
        <f>RIGHT(N2914, LEN(N2914) - (SEARCH("/",N2914,1)))</f>
        <v>indie rock</v>
      </c>
      <c r="S2914" s="12">
        <f>(((J2914/60)/60)/24)+DATE(1970,1,1)+(-5/24)</f>
        <v>42323.591805555552</v>
      </c>
      <c r="T2914" s="12">
        <f>(((I2914/60)/60)/24)+DATE(1970,1,1)+(-5/24)</f>
        <v>42341.687499999993</v>
      </c>
    </row>
    <row r="2915" spans="1:20" ht="48" x14ac:dyDescent="0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>E2915/D2915*100</f>
        <v>104.16666666666667</v>
      </c>
      <c r="P2915" s="8">
        <v>69.266666670000006</v>
      </c>
      <c r="Q2915" t="str">
        <f>LEFT(N2915,(SEARCH("/",N2915,1)-1))</f>
        <v>film &amp; video</v>
      </c>
      <c r="R2915" t="str">
        <f>RIGHT(N2915, LEN(N2915) - (SEARCH("/",N2915,1)))</f>
        <v>television</v>
      </c>
      <c r="S2915" s="12">
        <f>(((J2915/60)/60)/24)+DATE(1970,1,1)+(-5/24)</f>
        <v>42323.756643518522</v>
      </c>
      <c r="T2915" s="12">
        <f>(((I2915/60)/60)/24)+DATE(1970,1,1)+(-5/24)</f>
        <v>42353.756643518522</v>
      </c>
    </row>
    <row r="2916" spans="1:20" ht="48" x14ac:dyDescent="0.2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>E2916/D2916*100</f>
        <v>107.4</v>
      </c>
      <c r="P2916" s="8">
        <v>69.266666670000006</v>
      </c>
      <c r="Q2916" t="str">
        <f>LEFT(N2916,(SEARCH("/",N2916,1)-1))</f>
        <v>music</v>
      </c>
      <c r="R2916" t="str">
        <f>RIGHT(N2916, LEN(N2916) - (SEARCH("/",N2916,1)))</f>
        <v>electronic music</v>
      </c>
      <c r="S2916" s="12">
        <f>(((J2916/60)/60)/24)+DATE(1970,1,1)+(-5/24)</f>
        <v>42324.555671296293</v>
      </c>
      <c r="T2916" s="12">
        <f>(((I2916/60)/60)/24)+DATE(1970,1,1)+(-5/24)</f>
        <v>42354.555671296293</v>
      </c>
    </row>
    <row r="2917" spans="1:20" ht="48" x14ac:dyDescent="0.2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>E2917/D2917*100</f>
        <v>12.75</v>
      </c>
      <c r="P2917" s="8">
        <v>69.266666670000006</v>
      </c>
      <c r="Q2917" t="str">
        <f>LEFT(N2917,(SEARCH("/",N2917,1)-1))</f>
        <v>technology</v>
      </c>
      <c r="R2917" t="str">
        <f>RIGHT(N2917, LEN(N2917) - (SEARCH("/",N2917,1)))</f>
        <v>wearables</v>
      </c>
      <c r="S2917" s="12">
        <f>(((J2917/60)/60)/24)+DATE(1970,1,1)+(-5/24)</f>
        <v>42324.559027777774</v>
      </c>
      <c r="T2917" s="12">
        <f>(((I2917/60)/60)/24)+DATE(1970,1,1)+(-5/24)</f>
        <v>42378.791666666664</v>
      </c>
    </row>
    <row r="2918" spans="1:20" ht="32" x14ac:dyDescent="0.2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>E2918/D2918*100</f>
        <v>100.35000000000001</v>
      </c>
      <c r="P2918" s="8">
        <v>69.266666670000006</v>
      </c>
      <c r="Q2918" t="str">
        <f>LEFT(N2918,(SEARCH("/",N2918,1)-1))</f>
        <v>film &amp; video</v>
      </c>
      <c r="R2918" t="str">
        <f>RIGHT(N2918, LEN(N2918) - (SEARCH("/",N2918,1)))</f>
        <v>television</v>
      </c>
      <c r="S2918" s="12">
        <f>(((J2918/60)/60)/24)+DATE(1970,1,1)+(-5/24)</f>
        <v>42324.755601851844</v>
      </c>
      <c r="T2918" s="12">
        <f>(((I2918/60)/60)/24)+DATE(1970,1,1)+(-5/24)</f>
        <v>42354.755601851844</v>
      </c>
    </row>
    <row r="2919" spans="1:20" ht="48" x14ac:dyDescent="0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>E2919/D2919*100</f>
        <v>0.41333333333333333</v>
      </c>
      <c r="P2919" s="8">
        <v>69.266666670000006</v>
      </c>
      <c r="Q2919" t="str">
        <f>LEFT(N2919,(SEARCH("/",N2919,1)-1))</f>
        <v>games</v>
      </c>
      <c r="R2919" t="str">
        <f>RIGHT(N2919, LEN(N2919) - (SEARCH("/",N2919,1)))</f>
        <v>mobile games</v>
      </c>
      <c r="S2919" s="12">
        <f>(((J2919/60)/60)/24)+DATE(1970,1,1)+(-5/24)</f>
        <v>42324.985254629624</v>
      </c>
      <c r="T2919" s="12">
        <f>(((I2919/60)/60)/24)+DATE(1970,1,1)+(-5/24)</f>
        <v>42354.985254629624</v>
      </c>
    </row>
    <row r="2920" spans="1:20" ht="48" x14ac:dyDescent="0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>E2920/D2920*100</f>
        <v>0.5</v>
      </c>
      <c r="P2920" s="8">
        <v>69.266666670000006</v>
      </c>
      <c r="Q2920" t="str">
        <f>LEFT(N2920,(SEARCH("/",N2920,1)-1))</f>
        <v>photography</v>
      </c>
      <c r="R2920" t="str">
        <f>RIGHT(N2920, LEN(N2920) - (SEARCH("/",N2920,1)))</f>
        <v>places</v>
      </c>
      <c r="S2920" s="12">
        <f>(((J2920/60)/60)/24)+DATE(1970,1,1)+(-5/24)</f>
        <v>42325.240624999999</v>
      </c>
      <c r="T2920" s="12">
        <f>(((I2920/60)/60)/24)+DATE(1970,1,1)+(-5/24)</f>
        <v>42357.240624999999</v>
      </c>
    </row>
    <row r="2921" spans="1:20" ht="48" x14ac:dyDescent="0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>E2921/D2921*100</f>
        <v>0</v>
      </c>
      <c r="P2921" s="8">
        <v>69.266666670000006</v>
      </c>
      <c r="Q2921" t="str">
        <f>LEFT(N2921,(SEARCH("/",N2921,1)-1))</f>
        <v>music</v>
      </c>
      <c r="R2921" t="str">
        <f>RIGHT(N2921, LEN(N2921) - (SEARCH("/",N2921,1)))</f>
        <v>faith</v>
      </c>
      <c r="S2921" s="12">
        <f>(((J2921/60)/60)/24)+DATE(1970,1,1)+(-5/24)</f>
        <v>42325.475474537037</v>
      </c>
      <c r="T2921" s="12">
        <f>(((I2921/60)/60)/24)+DATE(1970,1,1)+(-5/24)</f>
        <v>42384.999999999993</v>
      </c>
    </row>
    <row r="2922" spans="1:20" ht="48" x14ac:dyDescent="0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>E2922/D2922*100</f>
        <v>29.6029602960296</v>
      </c>
      <c r="P2922" s="8">
        <v>69.266666670000006</v>
      </c>
      <c r="Q2922" t="str">
        <f>LEFT(N2922,(SEARCH("/",N2922,1)-1))</f>
        <v>technology</v>
      </c>
      <c r="R2922" t="str">
        <f>RIGHT(N2922, LEN(N2922) - (SEARCH("/",N2922,1)))</f>
        <v>wearables</v>
      </c>
      <c r="S2922" s="12">
        <f>(((J2922/60)/60)/24)+DATE(1970,1,1)+(-5/24)</f>
        <v>42325.475856481477</v>
      </c>
      <c r="T2922" s="12">
        <f>(((I2922/60)/60)/24)+DATE(1970,1,1)+(-5/24)</f>
        <v>42355.040972222218</v>
      </c>
    </row>
    <row r="2923" spans="1:20" ht="48" x14ac:dyDescent="0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>E2923/D2923*100</f>
        <v>0</v>
      </c>
      <c r="P2923" s="8">
        <v>69.266666670000006</v>
      </c>
      <c r="Q2923" t="str">
        <f>LEFT(N2923,(SEARCH("/",N2923,1)-1))</f>
        <v>theater</v>
      </c>
      <c r="R2923" t="str">
        <f>RIGHT(N2923, LEN(N2923) - (SEARCH("/",N2923,1)))</f>
        <v>plays</v>
      </c>
      <c r="S2923" s="12">
        <f>(((J2923/60)/60)/24)+DATE(1970,1,1)+(-5/24)</f>
        <v>42325.712384259255</v>
      </c>
      <c r="T2923" s="12">
        <f>(((I2923/60)/60)/24)+DATE(1970,1,1)+(-5/24)</f>
        <v>42355.712384259255</v>
      </c>
    </row>
    <row r="2924" spans="1:20" ht="48" x14ac:dyDescent="0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>E2924/D2924*100</f>
        <v>0.1</v>
      </c>
      <c r="P2924" s="8">
        <v>69.266666670000006</v>
      </c>
      <c r="Q2924" t="str">
        <f>LEFT(N2924,(SEARCH("/",N2924,1)-1))</f>
        <v>technology</v>
      </c>
      <c r="R2924" t="str">
        <f>RIGHT(N2924, LEN(N2924) - (SEARCH("/",N2924,1)))</f>
        <v>gadgets</v>
      </c>
      <c r="S2924" s="12">
        <f>(((J2924/60)/60)/24)+DATE(1970,1,1)+(-5/24)</f>
        <v>42326.477094907408</v>
      </c>
      <c r="T2924" s="12">
        <f>(((I2924/60)/60)/24)+DATE(1970,1,1)+(-5/24)</f>
        <v>42371.477094907408</v>
      </c>
    </row>
    <row r="2925" spans="1:20" ht="32" x14ac:dyDescent="0.2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>E2925/D2925*100</f>
        <v>269.91034482758624</v>
      </c>
      <c r="P2925" s="8">
        <v>69.266666670000006</v>
      </c>
      <c r="Q2925" t="str">
        <f>LEFT(N2925,(SEARCH("/",N2925,1)-1))</f>
        <v>photography</v>
      </c>
      <c r="R2925" t="str">
        <f>RIGHT(N2925, LEN(N2925) - (SEARCH("/",N2925,1)))</f>
        <v>photobooks</v>
      </c>
      <c r="S2925" s="12">
        <f>(((J2925/60)/60)/24)+DATE(1970,1,1)+(-5/24)</f>
        <v>42326.610405092586</v>
      </c>
      <c r="T2925" s="12">
        <f>(((I2925/60)/60)/24)+DATE(1970,1,1)+(-5/24)</f>
        <v>42356.610405092586</v>
      </c>
    </row>
    <row r="2926" spans="1:20" ht="48" x14ac:dyDescent="0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>E2926/D2926*100</f>
        <v>25.41340206185567</v>
      </c>
      <c r="P2926" s="8">
        <v>69.266666670000006</v>
      </c>
      <c r="Q2926" t="str">
        <f>LEFT(N2926,(SEARCH("/",N2926,1)-1))</f>
        <v>film &amp; video</v>
      </c>
      <c r="R2926" t="str">
        <f>RIGHT(N2926, LEN(N2926) - (SEARCH("/",N2926,1)))</f>
        <v>animation</v>
      </c>
      <c r="S2926" s="12">
        <f>(((J2926/60)/60)/24)+DATE(1970,1,1)+(-5/24)</f>
        <v>42327.282418981478</v>
      </c>
      <c r="T2926" s="12">
        <f>(((I2926/60)/60)/24)+DATE(1970,1,1)+(-5/24)</f>
        <v>42367.282418981478</v>
      </c>
    </row>
    <row r="2927" spans="1:20" ht="48" x14ac:dyDescent="0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>E2927/D2927*100</f>
        <v>6.4439140811455857</v>
      </c>
      <c r="P2927" s="8">
        <v>69.266666670000006</v>
      </c>
      <c r="Q2927" t="str">
        <f>LEFT(N2927,(SEARCH("/",N2927,1)-1))</f>
        <v>games</v>
      </c>
      <c r="R2927" t="str">
        <f>RIGHT(N2927, LEN(N2927) - (SEARCH("/",N2927,1)))</f>
        <v>mobile games</v>
      </c>
      <c r="S2927" s="12">
        <f>(((J2927/60)/60)/24)+DATE(1970,1,1)+(-5/24)</f>
        <v>42327.463298611103</v>
      </c>
      <c r="T2927" s="12">
        <f>(((I2927/60)/60)/24)+DATE(1970,1,1)+(-5/24)</f>
        <v>42357.463298611103</v>
      </c>
    </row>
    <row r="2928" spans="1:20" ht="48" x14ac:dyDescent="0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>E2928/D2928*100</f>
        <v>1.8689285714285715</v>
      </c>
      <c r="P2928" s="8">
        <v>69.266666670000006</v>
      </c>
      <c r="Q2928" t="str">
        <f>LEFT(N2928,(SEARCH("/",N2928,1)-1))</f>
        <v>technology</v>
      </c>
      <c r="R2928" t="str">
        <f>RIGHT(N2928, LEN(N2928) - (SEARCH("/",N2928,1)))</f>
        <v>space exploration</v>
      </c>
      <c r="S2928" s="12">
        <f>(((J2928/60)/60)/24)+DATE(1970,1,1)+(-5/24)</f>
        <v>42327.597326388881</v>
      </c>
      <c r="T2928" s="12">
        <f>(((I2928/60)/60)/24)+DATE(1970,1,1)+(-5/24)</f>
        <v>42355.597326388881</v>
      </c>
    </row>
    <row r="2929" spans="1:20" ht="48" x14ac:dyDescent="0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>E2929/D2929*100</f>
        <v>3</v>
      </c>
      <c r="P2929" s="8">
        <v>69.266666670000006</v>
      </c>
      <c r="Q2929" t="str">
        <f>LEFT(N2929,(SEARCH("/",N2929,1)-1))</f>
        <v>technology</v>
      </c>
      <c r="R2929" t="str">
        <f>RIGHT(N2929, LEN(N2929) - (SEARCH("/",N2929,1)))</f>
        <v>web</v>
      </c>
      <c r="S2929" s="12">
        <f>(((J2929/60)/60)/24)+DATE(1970,1,1)+(-5/24)</f>
        <v>42327.616956018515</v>
      </c>
      <c r="T2929" s="12">
        <f>(((I2929/60)/60)/24)+DATE(1970,1,1)+(-5/24)</f>
        <v>42377.615972222215</v>
      </c>
    </row>
    <row r="2930" spans="1:20" ht="64" x14ac:dyDescent="0.2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>E2930/D2930*100</f>
        <v>122.99154545454545</v>
      </c>
      <c r="P2930" s="8">
        <v>69.266666670000006</v>
      </c>
      <c r="Q2930" t="str">
        <f>LEFT(N2930,(SEARCH("/",N2930,1)-1))</f>
        <v>film &amp; video</v>
      </c>
      <c r="R2930" t="str">
        <f>RIGHT(N2930, LEN(N2930) - (SEARCH("/",N2930,1)))</f>
        <v>television</v>
      </c>
      <c r="S2930" s="12">
        <f>(((J2930/60)/60)/24)+DATE(1970,1,1)+(-5/24)</f>
        <v>42327.625914351847</v>
      </c>
      <c r="T2930" s="12">
        <f>(((I2930/60)/60)/24)+DATE(1970,1,1)+(-5/24)</f>
        <v>42357.625914351847</v>
      </c>
    </row>
    <row r="2931" spans="1:20" ht="48" x14ac:dyDescent="0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>E2931/D2931*100</f>
        <v>0</v>
      </c>
      <c r="P2931" s="8">
        <v>69.266666670000006</v>
      </c>
      <c r="Q2931" t="str">
        <f>LEFT(N2931,(SEARCH("/",N2931,1)-1))</f>
        <v>technology</v>
      </c>
      <c r="R2931" t="str">
        <f>RIGHT(N2931, LEN(N2931) - (SEARCH("/",N2931,1)))</f>
        <v>web</v>
      </c>
      <c r="S2931" s="12">
        <f>(((J2931/60)/60)/24)+DATE(1970,1,1)+(-5/24)</f>
        <v>42328.352280092593</v>
      </c>
      <c r="T2931" s="12">
        <f>(((I2931/60)/60)/24)+DATE(1970,1,1)+(-5/24)</f>
        <v>42388.352280092593</v>
      </c>
    </row>
    <row r="2932" spans="1:20" ht="48" x14ac:dyDescent="0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>E2932/D2932*100</f>
        <v>153.33333333333334</v>
      </c>
      <c r="P2932" s="8">
        <v>69.266666670000006</v>
      </c>
      <c r="Q2932" t="str">
        <f>LEFT(N2932,(SEARCH("/",N2932,1)-1))</f>
        <v>theater</v>
      </c>
      <c r="R2932" t="str">
        <f>RIGHT(N2932, LEN(N2932) - (SEARCH("/",N2932,1)))</f>
        <v>plays</v>
      </c>
      <c r="S2932" s="12">
        <f>(((J2932/60)/60)/24)+DATE(1970,1,1)+(-5/24)</f>
        <v>42328.518807870372</v>
      </c>
      <c r="T2932" s="12">
        <f>(((I2932/60)/60)/24)+DATE(1970,1,1)+(-5/24)</f>
        <v>42358.290972222218</v>
      </c>
    </row>
    <row r="2933" spans="1:20" ht="48" x14ac:dyDescent="0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>E2933/D2933*100</f>
        <v>4.8680000000000003</v>
      </c>
      <c r="P2933" s="8">
        <v>69.266666670000006</v>
      </c>
      <c r="Q2933" t="str">
        <f>LEFT(N2933,(SEARCH("/",N2933,1)-1))</f>
        <v>games</v>
      </c>
      <c r="R2933" t="str">
        <f>RIGHT(N2933, LEN(N2933) - (SEARCH("/",N2933,1)))</f>
        <v>mobile games</v>
      </c>
      <c r="S2933" s="12">
        <f>(((J2933/60)/60)/24)+DATE(1970,1,1)+(-5/24)</f>
        <v>42328.570891203701</v>
      </c>
      <c r="T2933" s="12">
        <f>(((I2933/60)/60)/24)+DATE(1970,1,1)+(-5/24)</f>
        <v>42353.124305555553</v>
      </c>
    </row>
    <row r="2934" spans="1:20" ht="48" x14ac:dyDescent="0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>E2934/D2934*100</f>
        <v>0</v>
      </c>
      <c r="P2934" s="8">
        <v>69.266666670000006</v>
      </c>
      <c r="Q2934" t="str">
        <f>LEFT(N2934,(SEARCH("/",N2934,1)-1))</f>
        <v>photography</v>
      </c>
      <c r="R2934" t="str">
        <f>RIGHT(N2934, LEN(N2934) - (SEARCH("/",N2934,1)))</f>
        <v>people</v>
      </c>
      <c r="S2934" s="12">
        <f>(((J2934/60)/60)/24)+DATE(1970,1,1)+(-5/24)</f>
        <v>42329.380057870374</v>
      </c>
      <c r="T2934" s="12">
        <f>(((I2934/60)/60)/24)+DATE(1970,1,1)+(-5/24)</f>
        <v>42359.380057870374</v>
      </c>
    </row>
    <row r="2935" spans="1:20" ht="48" x14ac:dyDescent="0.2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>E2935/D2935*100</f>
        <v>110.02000000000001</v>
      </c>
      <c r="P2935" s="8">
        <v>69.266666670000006</v>
      </c>
      <c r="Q2935" t="str">
        <f>LEFT(N2935,(SEARCH("/",N2935,1)-1))</f>
        <v>theater</v>
      </c>
      <c r="R2935" t="str">
        <f>RIGHT(N2935, LEN(N2935) - (SEARCH("/",N2935,1)))</f>
        <v>plays</v>
      </c>
      <c r="S2935" s="12">
        <f>(((J2935/60)/60)/24)+DATE(1970,1,1)+(-5/24)</f>
        <v>42329.629826388882</v>
      </c>
      <c r="T2935" s="12">
        <f>(((I2935/60)/60)/24)+DATE(1970,1,1)+(-5/24)</f>
        <v>42388.749305555553</v>
      </c>
    </row>
    <row r="2936" spans="1:20" ht="48" x14ac:dyDescent="0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>E2936/D2936*100</f>
        <v>332.03999999999996</v>
      </c>
      <c r="P2936" s="8">
        <v>69.266666670000006</v>
      </c>
      <c r="Q2936" t="str">
        <f>LEFT(N2936,(SEARCH("/",N2936,1)-1))</f>
        <v>games</v>
      </c>
      <c r="R2936" t="str">
        <f>RIGHT(N2936, LEN(N2936) - (SEARCH("/",N2936,1)))</f>
        <v>tabletop games</v>
      </c>
      <c r="S2936" s="12">
        <f>(((J2936/60)/60)/24)+DATE(1970,1,1)+(-5/24)</f>
        <v>42331.170590277768</v>
      </c>
      <c r="T2936" s="12">
        <f>(((I2936/60)/60)/24)+DATE(1970,1,1)+(-5/24)</f>
        <v>42351.791666666664</v>
      </c>
    </row>
    <row r="2937" spans="1:20" ht="48" x14ac:dyDescent="0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>E2937/D2937*100</f>
        <v>106.58000000000001</v>
      </c>
      <c r="P2937" s="8">
        <v>69.266666670000006</v>
      </c>
      <c r="Q2937" t="str">
        <f>LEFT(N2937,(SEARCH("/",N2937,1)-1))</f>
        <v>film &amp; video</v>
      </c>
      <c r="R2937" t="str">
        <f>RIGHT(N2937, LEN(N2937) - (SEARCH("/",N2937,1)))</f>
        <v>documentary</v>
      </c>
      <c r="S2937" s="12">
        <f>(((J2937/60)/60)/24)+DATE(1970,1,1)+(-5/24)</f>
        <v>42331.34297453703</v>
      </c>
      <c r="T2937" s="12">
        <f>(((I2937/60)/60)/24)+DATE(1970,1,1)+(-5/24)</f>
        <v>42360.749999999993</v>
      </c>
    </row>
    <row r="2938" spans="1:20" ht="48" x14ac:dyDescent="0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>E2938/D2938*100</f>
        <v>123.53</v>
      </c>
      <c r="P2938" s="8">
        <v>69.266666670000006</v>
      </c>
      <c r="Q2938" t="str">
        <f>LEFT(N2938,(SEARCH("/",N2938,1)-1))</f>
        <v>technology</v>
      </c>
      <c r="R2938" t="str">
        <f>RIGHT(N2938, LEN(N2938) - (SEARCH("/",N2938,1)))</f>
        <v>hardware</v>
      </c>
      <c r="S2938" s="12">
        <f>(((J2938/60)/60)/24)+DATE(1970,1,1)+(-5/24)</f>
        <v>42331.499699074069</v>
      </c>
      <c r="T2938" s="12">
        <f>(((I2938/60)/60)/24)+DATE(1970,1,1)+(-5/24)</f>
        <v>42391.499699074069</v>
      </c>
    </row>
    <row r="2939" spans="1:20" ht="48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>E2939/D2939*100</f>
        <v>125.69999999999999</v>
      </c>
      <c r="P2939" s="8">
        <v>69.266666670000006</v>
      </c>
      <c r="Q2939" t="str">
        <f>LEFT(N2939,(SEARCH("/",N2939,1)-1))</f>
        <v>technology</v>
      </c>
      <c r="R2939" t="str">
        <f>RIGHT(N2939, LEN(N2939) - (SEARCH("/",N2939,1)))</f>
        <v>wearables</v>
      </c>
      <c r="S2939" s="12">
        <f>(((J2939/60)/60)/24)+DATE(1970,1,1)+(-5/24)</f>
        <v>42331.637407407405</v>
      </c>
      <c r="T2939" s="12">
        <f>(((I2939/60)/60)/24)+DATE(1970,1,1)+(-5/24)</f>
        <v>42361.637407407405</v>
      </c>
    </row>
    <row r="2940" spans="1:20" ht="48" x14ac:dyDescent="0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>E2940/D2940*100</f>
        <v>102.42285714285715</v>
      </c>
      <c r="P2940" s="8">
        <v>69.266666670000006</v>
      </c>
      <c r="Q2940" t="str">
        <f>LEFT(N2940,(SEARCH("/",N2940,1)-1))</f>
        <v>food</v>
      </c>
      <c r="R2940" t="str">
        <f>RIGHT(N2940, LEN(N2940) - (SEARCH("/",N2940,1)))</f>
        <v>small batch</v>
      </c>
      <c r="S2940" s="12">
        <f>(((J2940/60)/60)/24)+DATE(1970,1,1)+(-5/24)</f>
        <v>42332.691469907404</v>
      </c>
      <c r="T2940" s="12">
        <f>(((I2940/60)/60)/24)+DATE(1970,1,1)+(-5/24)</f>
        <v>42362.791666666664</v>
      </c>
    </row>
    <row r="2941" spans="1:20" ht="48" x14ac:dyDescent="0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>E2941/D2941*100</f>
        <v>0</v>
      </c>
      <c r="P2941" s="8">
        <v>69.266666670000006</v>
      </c>
      <c r="Q2941" t="str">
        <f>LEFT(N2941,(SEARCH("/",N2941,1)-1))</f>
        <v>games</v>
      </c>
      <c r="R2941" t="str">
        <f>RIGHT(N2941, LEN(N2941) - (SEARCH("/",N2941,1)))</f>
        <v>mobile games</v>
      </c>
      <c r="S2941" s="12">
        <f>(((J2941/60)/60)/24)+DATE(1970,1,1)+(-5/24)</f>
        <v>42332.699861111112</v>
      </c>
      <c r="T2941" s="12">
        <f>(((I2941/60)/60)/24)+DATE(1970,1,1)+(-5/24)</f>
        <v>42362.699861111112</v>
      </c>
    </row>
    <row r="2942" spans="1:20" ht="32" x14ac:dyDescent="0.2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>E2942/D2942*100</f>
        <v>0.16666666666666669</v>
      </c>
      <c r="P2942" s="8">
        <v>69.266666670000006</v>
      </c>
      <c r="Q2942" t="str">
        <f>LEFT(N2942,(SEARCH("/",N2942,1)-1))</f>
        <v>food</v>
      </c>
      <c r="R2942" t="str">
        <f>RIGHT(N2942, LEN(N2942) - (SEARCH("/",N2942,1)))</f>
        <v>food trucks</v>
      </c>
      <c r="S2942" s="12">
        <f>(((J2942/60)/60)/24)+DATE(1970,1,1)+(-5/24)</f>
        <v>42333.121944444443</v>
      </c>
      <c r="T2942" s="12">
        <f>(((I2942/60)/60)/24)+DATE(1970,1,1)+(-5/24)</f>
        <v>42363.121944444443</v>
      </c>
    </row>
    <row r="2943" spans="1:20" ht="48" x14ac:dyDescent="0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>E2943/D2943*100</f>
        <v>8.3000000000000007</v>
      </c>
      <c r="P2943" s="8">
        <v>69.266666670000006</v>
      </c>
      <c r="Q2943" t="str">
        <f>LEFT(N2943,(SEARCH("/",N2943,1)-1))</f>
        <v>games</v>
      </c>
      <c r="R2943" t="str">
        <f>RIGHT(N2943, LEN(N2943) - (SEARCH("/",N2943,1)))</f>
        <v>video games</v>
      </c>
      <c r="S2943" s="12">
        <f>(((J2943/60)/60)/24)+DATE(1970,1,1)+(-5/24)</f>
        <v>42333.390196759261</v>
      </c>
      <c r="T2943" s="12">
        <f>(((I2943/60)/60)/24)+DATE(1970,1,1)+(-5/24)</f>
        <v>42363.390196759261</v>
      </c>
    </row>
    <row r="2944" spans="1:20" ht="32" x14ac:dyDescent="0.2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>E2944/D2944*100</f>
        <v>201.82666666666668</v>
      </c>
      <c r="P2944" s="8">
        <v>69.266666670000006</v>
      </c>
      <c r="Q2944" t="str">
        <f>LEFT(N2944,(SEARCH("/",N2944,1)-1))</f>
        <v>technology</v>
      </c>
      <c r="R2944" t="str">
        <f>RIGHT(N2944, LEN(N2944) - (SEARCH("/",N2944,1)))</f>
        <v>hardware</v>
      </c>
      <c r="S2944" s="12">
        <f>(((J2944/60)/60)/24)+DATE(1970,1,1)+(-5/24)</f>
        <v>42333.391597222224</v>
      </c>
      <c r="T2944" s="12">
        <f>(((I2944/60)/60)/24)+DATE(1970,1,1)+(-5/24)</f>
        <v>42368.391597222224</v>
      </c>
    </row>
    <row r="2945" spans="1:20" ht="48" x14ac:dyDescent="0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>E2945/D2945*100</f>
        <v>260.59999999999997</v>
      </c>
      <c r="P2945" s="8">
        <v>69.266666670000006</v>
      </c>
      <c r="Q2945" t="str">
        <f>LEFT(N2945,(SEARCH("/",N2945,1)-1))</f>
        <v>photography</v>
      </c>
      <c r="R2945" t="str">
        <f>RIGHT(N2945, LEN(N2945) - (SEARCH("/",N2945,1)))</f>
        <v>photobooks</v>
      </c>
      <c r="S2945" s="12">
        <f>(((J2945/60)/60)/24)+DATE(1970,1,1)+(-5/24)</f>
        <v>42333.410717592589</v>
      </c>
      <c r="T2945" s="12">
        <f>(((I2945/60)/60)/24)+DATE(1970,1,1)+(-5/24)</f>
        <v>42368.916666666664</v>
      </c>
    </row>
    <row r="2946" spans="1:20" ht="80" x14ac:dyDescent="0.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>E2946/D2946*100</f>
        <v>0.66666666666666674</v>
      </c>
      <c r="P2946" s="8">
        <v>69.266666670000006</v>
      </c>
      <c r="Q2946" t="str">
        <f>LEFT(N2946,(SEARCH("/",N2946,1)-1))</f>
        <v>theater</v>
      </c>
      <c r="R2946" t="str">
        <f>RIGHT(N2946, LEN(N2946) - (SEARCH("/",N2946,1)))</f>
        <v>musical</v>
      </c>
      <c r="S2946" s="12">
        <f>(((J2946/60)/60)/24)+DATE(1970,1,1)+(-5/24)</f>
        <v>42333.487488425926</v>
      </c>
      <c r="T2946" s="12">
        <f>(((I2946/60)/60)/24)+DATE(1970,1,1)+(-5/24)</f>
        <v>42361.470833333333</v>
      </c>
    </row>
    <row r="2947" spans="1:20" ht="48" x14ac:dyDescent="0.2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>E2947/D2947*100</f>
        <v>101</v>
      </c>
      <c r="P2947" s="8">
        <v>69.266666670000006</v>
      </c>
      <c r="Q2947" t="str">
        <f>LEFT(N2947,(SEARCH("/",N2947,1)-1))</f>
        <v>film &amp; video</v>
      </c>
      <c r="R2947" t="str">
        <f>RIGHT(N2947, LEN(N2947) - (SEARCH("/",N2947,1)))</f>
        <v>television</v>
      </c>
      <c r="S2947" s="12">
        <f>(((J2947/60)/60)/24)+DATE(1970,1,1)+(-5/24)</f>
        <v>42333.504872685182</v>
      </c>
      <c r="T2947" s="12">
        <f>(((I2947/60)/60)/24)+DATE(1970,1,1)+(-5/24)</f>
        <v>42363.504872685182</v>
      </c>
    </row>
    <row r="2948" spans="1:20" ht="48" x14ac:dyDescent="0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>E2948/D2948*100</f>
        <v>104.05</v>
      </c>
      <c r="P2948" s="8">
        <v>69.266666670000006</v>
      </c>
      <c r="Q2948" t="str">
        <f>LEFT(N2948,(SEARCH("/",N2948,1)-1))</f>
        <v>publishing</v>
      </c>
      <c r="R2948" t="str">
        <f>RIGHT(N2948, LEN(N2948) - (SEARCH("/",N2948,1)))</f>
        <v>nonfiction</v>
      </c>
      <c r="S2948" s="12">
        <f>(((J2948/60)/60)/24)+DATE(1970,1,1)+(-5/24)</f>
        <v>42333.804791666662</v>
      </c>
      <c r="T2948" s="12">
        <f>(((I2948/60)/60)/24)+DATE(1970,1,1)+(-5/24)</f>
        <v>42363.804791666662</v>
      </c>
    </row>
    <row r="2949" spans="1:20" ht="48" x14ac:dyDescent="0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>E2949/D2949*100</f>
        <v>123.66666666666666</v>
      </c>
      <c r="P2949" s="8">
        <v>69.266666670000006</v>
      </c>
      <c r="Q2949" t="str">
        <f>LEFT(N2949,(SEARCH("/",N2949,1)-1))</f>
        <v>theater</v>
      </c>
      <c r="R2949" t="str">
        <f>RIGHT(N2949, LEN(N2949) - (SEARCH("/",N2949,1)))</f>
        <v>spaces</v>
      </c>
      <c r="S2949" s="12">
        <f>(((J2949/60)/60)/24)+DATE(1970,1,1)+(-5/24)</f>
        <v>42334.260601851849</v>
      </c>
      <c r="T2949" s="12">
        <f>(((I2949/60)/60)/24)+DATE(1970,1,1)+(-5/24)</f>
        <v>42361.749305555553</v>
      </c>
    </row>
    <row r="2950" spans="1:20" ht="48" x14ac:dyDescent="0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>E2950/D2950*100</f>
        <v>20.424999999999997</v>
      </c>
      <c r="P2950" s="8">
        <v>69.266666670000006</v>
      </c>
      <c r="Q2950" t="str">
        <f>LEFT(N2950,(SEARCH("/",N2950,1)-1))</f>
        <v>theater</v>
      </c>
      <c r="R2950" t="str">
        <f>RIGHT(N2950, LEN(N2950) - (SEARCH("/",N2950,1)))</f>
        <v>spaces</v>
      </c>
      <c r="S2950" s="12">
        <f>(((J2950/60)/60)/24)+DATE(1970,1,1)+(-5/24)</f>
        <v>42334.595590277771</v>
      </c>
      <c r="T2950" s="12">
        <f>(((I2950/60)/60)/24)+DATE(1970,1,1)+(-5/24)</f>
        <v>42354.637499999997</v>
      </c>
    </row>
    <row r="2951" spans="1:20" ht="16" x14ac:dyDescent="0.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>E2951/D2951*100</f>
        <v>176.535</v>
      </c>
      <c r="P2951" s="8">
        <v>69.266666670000006</v>
      </c>
      <c r="Q2951" t="str">
        <f>LEFT(N2951,(SEARCH("/",N2951,1)-1))</f>
        <v>theater</v>
      </c>
      <c r="R2951" t="str">
        <f>RIGHT(N2951, LEN(N2951) - (SEARCH("/",N2951,1)))</f>
        <v>spaces</v>
      </c>
      <c r="S2951" s="12">
        <f>(((J2951/60)/60)/24)+DATE(1970,1,1)+(-5/24)</f>
        <v>42336.812060185184</v>
      </c>
      <c r="T2951" s="12">
        <f>(((I2951/60)/60)/24)+DATE(1970,1,1)+(-5/24)</f>
        <v>42358.999305555553</v>
      </c>
    </row>
    <row r="2952" spans="1:20" ht="48" x14ac:dyDescent="0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>E2952/D2952*100</f>
        <v>102.13333333333334</v>
      </c>
      <c r="P2952" s="8">
        <v>69.266666670000006</v>
      </c>
      <c r="Q2952" t="str">
        <f>LEFT(N2952,(SEARCH("/",N2952,1)-1))</f>
        <v>theater</v>
      </c>
      <c r="R2952" t="str">
        <f>RIGHT(N2952, LEN(N2952) - (SEARCH("/",N2952,1)))</f>
        <v>plays</v>
      </c>
      <c r="S2952" s="12">
        <f>(((J2952/60)/60)/24)+DATE(1970,1,1)+(-5/24)</f>
        <v>42337.584178240737</v>
      </c>
      <c r="T2952" s="12">
        <f>(((I2952/60)/60)/24)+DATE(1970,1,1)+(-5/24)</f>
        <v>42374.788194444445</v>
      </c>
    </row>
    <row r="2953" spans="1:20" ht="48" x14ac:dyDescent="0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>E2953/D2953*100</f>
        <v>3.8461538461538464E-2</v>
      </c>
      <c r="P2953" s="8">
        <v>69.266666670000006</v>
      </c>
      <c r="Q2953" t="str">
        <f>LEFT(N2953,(SEARCH("/",N2953,1)-1))</f>
        <v>food</v>
      </c>
      <c r="R2953" t="str">
        <f>RIGHT(N2953, LEN(N2953) - (SEARCH("/",N2953,1)))</f>
        <v>food trucks</v>
      </c>
      <c r="S2953" s="12">
        <f>(((J2953/60)/60)/24)+DATE(1970,1,1)+(-5/24)</f>
        <v>42338.407060185178</v>
      </c>
      <c r="T2953" s="12">
        <f>(((I2953/60)/60)/24)+DATE(1970,1,1)+(-5/24)</f>
        <v>42398.407060185178</v>
      </c>
    </row>
    <row r="2954" spans="1:20" ht="48" x14ac:dyDescent="0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>E2954/D2954*100</f>
        <v>2.4340000000000002</v>
      </c>
      <c r="P2954" s="8">
        <v>69.266666670000006</v>
      </c>
      <c r="Q2954" t="str">
        <f>LEFT(N2954,(SEARCH("/",N2954,1)-1))</f>
        <v>food</v>
      </c>
      <c r="R2954" t="str">
        <f>RIGHT(N2954, LEN(N2954) - (SEARCH("/",N2954,1)))</f>
        <v>food trucks</v>
      </c>
      <c r="S2954" s="12">
        <f>(((J2954/60)/60)/24)+DATE(1970,1,1)+(-5/24)</f>
        <v>42338.467048611106</v>
      </c>
      <c r="T2954" s="12">
        <f>(((I2954/60)/60)/24)+DATE(1970,1,1)+(-5/24)</f>
        <v>42368.467048611106</v>
      </c>
    </row>
    <row r="2955" spans="1:20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>E2955/D2955*100</f>
        <v>270.7</v>
      </c>
      <c r="P2955" s="8">
        <v>69.266666670000006</v>
      </c>
      <c r="Q2955" t="str">
        <f>LEFT(N2955,(SEARCH("/",N2955,1)-1))</f>
        <v>games</v>
      </c>
      <c r="R2955" t="str">
        <f>RIGHT(N2955, LEN(N2955) - (SEARCH("/",N2955,1)))</f>
        <v>tabletop games</v>
      </c>
      <c r="S2955" s="12">
        <f>(((J2955/60)/60)/24)+DATE(1970,1,1)+(-5/24)</f>
        <v>42338.500775462955</v>
      </c>
      <c r="T2955" s="12">
        <f>(((I2955/60)/60)/24)+DATE(1970,1,1)+(-5/24)</f>
        <v>42372.749305555553</v>
      </c>
    </row>
    <row r="2956" spans="1:20" ht="48" x14ac:dyDescent="0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>E2956/D2956*100</f>
        <v>133.5</v>
      </c>
      <c r="P2956" s="8">
        <v>69.266666670000006</v>
      </c>
      <c r="Q2956" t="str">
        <f>LEFT(N2956,(SEARCH("/",N2956,1)-1))</f>
        <v>food</v>
      </c>
      <c r="R2956" t="str">
        <f>RIGHT(N2956, LEN(N2956) - (SEARCH("/",N2956,1)))</f>
        <v>small batch</v>
      </c>
      <c r="S2956" s="12">
        <f>(((J2956/60)/60)/24)+DATE(1970,1,1)+(-5/24)</f>
        <v>42338.635416666664</v>
      </c>
      <c r="T2956" s="12">
        <f>(((I2956/60)/60)/24)+DATE(1970,1,1)+(-5/24)</f>
        <v>42367.749999999993</v>
      </c>
    </row>
    <row r="2957" spans="1:20" ht="32" x14ac:dyDescent="0.2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>E2957/D2957*100</f>
        <v>105.45454545454544</v>
      </c>
      <c r="P2957" s="8">
        <v>69.266666670000006</v>
      </c>
      <c r="Q2957" t="str">
        <f>LEFT(N2957,(SEARCH("/",N2957,1)-1))</f>
        <v>theater</v>
      </c>
      <c r="R2957" t="str">
        <f>RIGHT(N2957, LEN(N2957) - (SEARCH("/",N2957,1)))</f>
        <v>plays</v>
      </c>
      <c r="S2957" s="12">
        <f>(((J2957/60)/60)/24)+DATE(1970,1,1)+(-5/24)</f>
        <v>42338.755578703705</v>
      </c>
      <c r="T2957" s="12">
        <f>(((I2957/60)/60)/24)+DATE(1970,1,1)+(-5/24)</f>
        <v>42352.791666666664</v>
      </c>
    </row>
    <row r="2958" spans="1:20" ht="48" x14ac:dyDescent="0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>E2958/D2958*100</f>
        <v>120.32608695652173</v>
      </c>
      <c r="P2958" s="8">
        <v>69.266666670000006</v>
      </c>
      <c r="Q2958" t="str">
        <f>LEFT(N2958,(SEARCH("/",N2958,1)-1))</f>
        <v>photography</v>
      </c>
      <c r="R2958" t="str">
        <f>RIGHT(N2958, LEN(N2958) - (SEARCH("/",N2958,1)))</f>
        <v>photobooks</v>
      </c>
      <c r="S2958" s="12">
        <f>(((J2958/60)/60)/24)+DATE(1970,1,1)+(-5/24)</f>
        <v>42339.067673611113</v>
      </c>
      <c r="T2958" s="12">
        <f>(((I2958/60)/60)/24)+DATE(1970,1,1)+(-5/24)</f>
        <v>42388.067673611113</v>
      </c>
    </row>
    <row r="2959" spans="1:20" ht="48" x14ac:dyDescent="0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>E2959/D2959*100</f>
        <v>34.527999999999999</v>
      </c>
      <c r="P2959" s="8">
        <v>69.266666670000006</v>
      </c>
      <c r="Q2959" t="str">
        <f>LEFT(N2959,(SEARCH("/",N2959,1)-1))</f>
        <v>technology</v>
      </c>
      <c r="R2959" t="str">
        <f>RIGHT(N2959, LEN(N2959) - (SEARCH("/",N2959,1)))</f>
        <v>wearables</v>
      </c>
      <c r="S2959" s="12">
        <f>(((J2959/60)/60)/24)+DATE(1970,1,1)+(-5/24)</f>
        <v>42339.625648148147</v>
      </c>
      <c r="T2959" s="12">
        <f>(((I2959/60)/60)/24)+DATE(1970,1,1)+(-5/24)</f>
        <v>42367.624999999993</v>
      </c>
    </row>
    <row r="2960" spans="1:20" ht="48" x14ac:dyDescent="0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>E2960/D2960*100</f>
        <v>6.293333333333333</v>
      </c>
      <c r="P2960" s="8">
        <v>69.266666670000006</v>
      </c>
      <c r="Q2960" t="str">
        <f>LEFT(N2960,(SEARCH("/",N2960,1)-1))</f>
        <v>technology</v>
      </c>
      <c r="R2960" t="str">
        <f>RIGHT(N2960, LEN(N2960) - (SEARCH("/",N2960,1)))</f>
        <v>wearables</v>
      </c>
      <c r="S2960" s="12">
        <f>(((J2960/60)/60)/24)+DATE(1970,1,1)+(-5/24)</f>
        <v>42339.759375000001</v>
      </c>
      <c r="T2960" s="12">
        <f>(((I2960/60)/60)/24)+DATE(1970,1,1)+(-5/24)</f>
        <v>42369.749999999993</v>
      </c>
    </row>
    <row r="2961" spans="1:20" ht="48" x14ac:dyDescent="0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>E2961/D2961*100</f>
        <v>107.87731249999999</v>
      </c>
      <c r="P2961" s="8">
        <v>69.266666670000006</v>
      </c>
      <c r="Q2961" t="str">
        <f>LEFT(N2961,(SEARCH("/",N2961,1)-1))</f>
        <v>publishing</v>
      </c>
      <c r="R2961" t="str">
        <f>RIGHT(N2961, LEN(N2961) - (SEARCH("/",N2961,1)))</f>
        <v>radio &amp; podcasts</v>
      </c>
      <c r="S2961" s="12">
        <f>(((J2961/60)/60)/24)+DATE(1970,1,1)+(-5/24)</f>
        <v>42339.963726851849</v>
      </c>
      <c r="T2961" s="12">
        <f>(((I2961/60)/60)/24)+DATE(1970,1,1)+(-5/24)</f>
        <v>42380.999999999993</v>
      </c>
    </row>
    <row r="2962" spans="1:20" ht="48" x14ac:dyDescent="0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>E2962/D2962*100</f>
        <v>0.33333333333333337</v>
      </c>
      <c r="P2962" s="8">
        <v>69.266666670000006</v>
      </c>
      <c r="Q2962" t="str">
        <f>LEFT(N2962,(SEARCH("/",N2962,1)-1))</f>
        <v>publishing</v>
      </c>
      <c r="R2962" t="str">
        <f>RIGHT(N2962, LEN(N2962) - (SEARCH("/",N2962,1)))</f>
        <v>translations</v>
      </c>
      <c r="S2962" s="12">
        <f>(((J2962/60)/60)/24)+DATE(1970,1,1)+(-5/24)</f>
        <v>42340.151979166665</v>
      </c>
      <c r="T2962" s="12">
        <f>(((I2962/60)/60)/24)+DATE(1970,1,1)+(-5/24)</f>
        <v>42370.151979166665</v>
      </c>
    </row>
    <row r="2963" spans="1:20" ht="48" x14ac:dyDescent="0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>E2963/D2963*100</f>
        <v>5.7238095238095239</v>
      </c>
      <c r="P2963" s="8">
        <v>69.266666670000006</v>
      </c>
      <c r="Q2963" t="str">
        <f>LEFT(N2963,(SEARCH("/",N2963,1)-1))</f>
        <v>games</v>
      </c>
      <c r="R2963" t="str">
        <f>RIGHT(N2963, LEN(N2963) - (SEARCH("/",N2963,1)))</f>
        <v>video games</v>
      </c>
      <c r="S2963" s="12">
        <f>(((J2963/60)/60)/24)+DATE(1970,1,1)+(-5/24)</f>
        <v>42340.493171296293</v>
      </c>
      <c r="T2963" s="12">
        <f>(((I2963/60)/60)/24)+DATE(1970,1,1)+(-5/24)</f>
        <v>42368.493171296293</v>
      </c>
    </row>
    <row r="2964" spans="1:20" ht="48" x14ac:dyDescent="0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>E2964/D2964*100</f>
        <v>0.8</v>
      </c>
      <c r="P2964" s="8">
        <v>69.266666670000006</v>
      </c>
      <c r="Q2964" t="str">
        <f>LEFT(N2964,(SEARCH("/",N2964,1)-1))</f>
        <v>technology</v>
      </c>
      <c r="R2964" t="str">
        <f>RIGHT(N2964, LEN(N2964) - (SEARCH("/",N2964,1)))</f>
        <v>web</v>
      </c>
      <c r="S2964" s="12">
        <f>(((J2964/60)/60)/24)+DATE(1970,1,1)+(-5/24)</f>
        <v>42340.639027777775</v>
      </c>
      <c r="T2964" s="12">
        <f>(((I2964/60)/60)/24)+DATE(1970,1,1)+(-5/24)</f>
        <v>42370.639027777775</v>
      </c>
    </row>
    <row r="2965" spans="1:20" ht="48" x14ac:dyDescent="0.2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>E2965/D2965*100</f>
        <v>128.40666000000002</v>
      </c>
      <c r="P2965" s="8">
        <v>69.266666670000006</v>
      </c>
      <c r="Q2965" t="str">
        <f>LEFT(N2965,(SEARCH("/",N2965,1)-1))</f>
        <v>technology</v>
      </c>
      <c r="R2965" t="str">
        <f>RIGHT(N2965, LEN(N2965) - (SEARCH("/",N2965,1)))</f>
        <v>hardware</v>
      </c>
      <c r="S2965" s="12">
        <f>(((J2965/60)/60)/24)+DATE(1970,1,1)+(-5/24)</f>
        <v>42340.763784722221</v>
      </c>
      <c r="T2965" s="12">
        <f>(((I2965/60)/60)/24)+DATE(1970,1,1)+(-5/24)</f>
        <v>42371.763784722221</v>
      </c>
    </row>
    <row r="2966" spans="1:20" ht="48" x14ac:dyDescent="0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>E2966/D2966*100</f>
        <v>104.54285714285714</v>
      </c>
      <c r="P2966" s="8">
        <v>69.266666670000006</v>
      </c>
      <c r="Q2966" t="str">
        <f>LEFT(N2966,(SEARCH("/",N2966,1)-1))</f>
        <v>theater</v>
      </c>
      <c r="R2966" t="str">
        <f>RIGHT(N2966, LEN(N2966) - (SEARCH("/",N2966,1)))</f>
        <v>plays</v>
      </c>
      <c r="S2966" s="12">
        <f>(((J2966/60)/60)/24)+DATE(1970,1,1)+(-5/24)</f>
        <v>42340.972303240742</v>
      </c>
      <c r="T2966" s="12">
        <f>(((I2966/60)/60)/24)+DATE(1970,1,1)+(-5/24)</f>
        <v>42372.972303240742</v>
      </c>
    </row>
    <row r="2967" spans="1:20" ht="48" x14ac:dyDescent="0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>E2967/D2967*100</f>
        <v>100</v>
      </c>
      <c r="P2967" s="8">
        <v>69.266666670000006</v>
      </c>
      <c r="Q2967" t="str">
        <f>LEFT(N2967,(SEARCH("/",N2967,1)-1))</f>
        <v>theater</v>
      </c>
      <c r="R2967" t="str">
        <f>RIGHT(N2967, LEN(N2967) - (SEARCH("/",N2967,1)))</f>
        <v>spaces</v>
      </c>
      <c r="S2967" s="12">
        <f>(((J2967/60)/60)/24)+DATE(1970,1,1)+(-5/24)</f>
        <v>42341.365972222215</v>
      </c>
      <c r="T2967" s="12">
        <f>(((I2967/60)/60)/24)+DATE(1970,1,1)+(-5/24)</f>
        <v>42376.365972222215</v>
      </c>
    </row>
    <row r="2968" spans="1:20" ht="32" x14ac:dyDescent="0.2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>E2968/D2968*100</f>
        <v>0.67999999999999994</v>
      </c>
      <c r="P2968" s="8">
        <v>69.266666670000006</v>
      </c>
      <c r="Q2968" t="str">
        <f>LEFT(N2968,(SEARCH("/",N2968,1)-1))</f>
        <v>music</v>
      </c>
      <c r="R2968" t="str">
        <f>RIGHT(N2968, LEN(N2968) - (SEARCH("/",N2968,1)))</f>
        <v>faith</v>
      </c>
      <c r="S2968" s="12">
        <f>(((J2968/60)/60)/24)+DATE(1970,1,1)+(-5/24)</f>
        <v>42341.382962962954</v>
      </c>
      <c r="T2968" s="12">
        <f>(((I2968/60)/60)/24)+DATE(1970,1,1)+(-5/24)</f>
        <v>42387.333333333336</v>
      </c>
    </row>
    <row r="2969" spans="1:20" ht="48" x14ac:dyDescent="0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>E2969/D2969*100</f>
        <v>174.8</v>
      </c>
      <c r="P2969" s="8">
        <v>69.266666670000006</v>
      </c>
      <c r="Q2969" t="str">
        <f>LEFT(N2969,(SEARCH("/",N2969,1)-1))</f>
        <v>theater</v>
      </c>
      <c r="R2969" t="str">
        <f>RIGHT(N2969, LEN(N2969) - (SEARCH("/",N2969,1)))</f>
        <v>plays</v>
      </c>
      <c r="S2969" s="12">
        <f>(((J2969/60)/60)/24)+DATE(1970,1,1)+(-5/24)</f>
        <v>42341.610046296293</v>
      </c>
      <c r="T2969" s="12">
        <f>(((I2969/60)/60)/24)+DATE(1970,1,1)+(-5/24)</f>
        <v>42369.958333333336</v>
      </c>
    </row>
    <row r="2970" spans="1:20" ht="48" x14ac:dyDescent="0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>E2970/D2970*100</f>
        <v>0</v>
      </c>
      <c r="P2970" s="8">
        <v>69.266666670000006</v>
      </c>
      <c r="Q2970" t="str">
        <f>LEFT(N2970,(SEARCH("/",N2970,1)-1))</f>
        <v>film &amp; video</v>
      </c>
      <c r="R2970" t="str">
        <f>RIGHT(N2970, LEN(N2970) - (SEARCH("/",N2970,1)))</f>
        <v>drama</v>
      </c>
      <c r="S2970" s="12">
        <f>(((J2970/60)/60)/24)+DATE(1970,1,1)+(-5/24)</f>
        <v>42341.750590277778</v>
      </c>
      <c r="T2970" s="12">
        <f>(((I2970/60)/60)/24)+DATE(1970,1,1)+(-5/24)</f>
        <v>42371.750590277778</v>
      </c>
    </row>
    <row r="2971" spans="1:20" ht="16" x14ac:dyDescent="0.2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>E2971/D2971*100</f>
        <v>9.920000000000001E-2</v>
      </c>
      <c r="P2971" s="8">
        <v>69.266666670000006</v>
      </c>
      <c r="Q2971" t="str">
        <f>LEFT(N2971,(SEARCH("/",N2971,1)-1))</f>
        <v>technology</v>
      </c>
      <c r="R2971" t="str">
        <f>RIGHT(N2971, LEN(N2971) - (SEARCH("/",N2971,1)))</f>
        <v>space exploration</v>
      </c>
      <c r="S2971" s="12">
        <f>(((J2971/60)/60)/24)+DATE(1970,1,1)+(-5/24)</f>
        <v>42341.788668981484</v>
      </c>
      <c r="T2971" s="12">
        <f>(((I2971/60)/60)/24)+DATE(1970,1,1)+(-5/24)</f>
        <v>42401.788668981484</v>
      </c>
    </row>
    <row r="2972" spans="1:20" ht="48" x14ac:dyDescent="0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>E2972/D2972*100</f>
        <v>0</v>
      </c>
      <c r="P2972" s="8">
        <v>69.266666670000006</v>
      </c>
      <c r="Q2972" t="str">
        <f>LEFT(N2972,(SEARCH("/",N2972,1)-1))</f>
        <v>food</v>
      </c>
      <c r="R2972" t="str">
        <f>RIGHT(N2972, LEN(N2972) - (SEARCH("/",N2972,1)))</f>
        <v>food trucks</v>
      </c>
      <c r="S2972" s="12">
        <f>(((J2972/60)/60)/24)+DATE(1970,1,1)+(-5/24)</f>
        <v>42341.831099537034</v>
      </c>
      <c r="T2972" s="12">
        <f>(((I2972/60)/60)/24)+DATE(1970,1,1)+(-5/24)</f>
        <v>42371.831099537034</v>
      </c>
    </row>
    <row r="2973" spans="1:20" ht="48" x14ac:dyDescent="0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>E2973/D2973*100</f>
        <v>0.30199999999999999</v>
      </c>
      <c r="P2973" s="8">
        <v>69.266666670000006</v>
      </c>
      <c r="Q2973" t="str">
        <f>LEFT(N2973,(SEARCH("/",N2973,1)-1))</f>
        <v>music</v>
      </c>
      <c r="R2973" t="str">
        <f>RIGHT(N2973, LEN(N2973) - (SEARCH("/",N2973,1)))</f>
        <v>jazz</v>
      </c>
      <c r="S2973" s="12">
        <f>(((J2973/60)/60)/24)+DATE(1970,1,1)+(-5/24)</f>
        <v>42341.87195601852</v>
      </c>
      <c r="T2973" s="12">
        <f>(((I2973/60)/60)/24)+DATE(1970,1,1)+(-5/24)</f>
        <v>42371.87195601852</v>
      </c>
    </row>
    <row r="2974" spans="1:20" ht="48" x14ac:dyDescent="0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>E2974/D2974*100</f>
        <v>1.5</v>
      </c>
      <c r="P2974" s="8">
        <v>69.266666670000006</v>
      </c>
      <c r="Q2974" t="str">
        <f>LEFT(N2974,(SEARCH("/",N2974,1)-1))</f>
        <v>theater</v>
      </c>
      <c r="R2974" t="str">
        <f>RIGHT(N2974, LEN(N2974) - (SEARCH("/",N2974,1)))</f>
        <v>plays</v>
      </c>
      <c r="S2974" s="12">
        <f>(((J2974/60)/60)/24)+DATE(1970,1,1)+(-5/24)</f>
        <v>42342.63722222222</v>
      </c>
      <c r="T2974" s="12">
        <f>(((I2974/60)/60)/24)+DATE(1970,1,1)+(-5/24)</f>
        <v>42372.63722222222</v>
      </c>
    </row>
    <row r="2975" spans="1:20" ht="64" x14ac:dyDescent="0.2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>E2975/D2975*100</f>
        <v>102.50632911392405</v>
      </c>
      <c r="P2975" s="8">
        <v>69.266666670000006</v>
      </c>
      <c r="Q2975" t="str">
        <f>LEFT(N2975,(SEARCH("/",N2975,1)-1))</f>
        <v>music</v>
      </c>
      <c r="R2975" t="str">
        <f>RIGHT(N2975, LEN(N2975) - (SEARCH("/",N2975,1)))</f>
        <v>pop</v>
      </c>
      <c r="S2975" s="12">
        <f>(((J2975/60)/60)/24)+DATE(1970,1,1)+(-5/24)</f>
        <v>42343.789710648147</v>
      </c>
      <c r="T2975" s="12">
        <f>(((I2975/60)/60)/24)+DATE(1970,1,1)+(-5/24)</f>
        <v>42386.666666666664</v>
      </c>
    </row>
    <row r="2976" spans="1:20" ht="48" x14ac:dyDescent="0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>E2976/D2976*100</f>
        <v>13.637499999999999</v>
      </c>
      <c r="P2976" s="8">
        <v>69.266666670000006</v>
      </c>
      <c r="Q2976" t="str">
        <f>LEFT(N2976,(SEARCH("/",N2976,1)-1))</f>
        <v>photography</v>
      </c>
      <c r="R2976" t="str">
        <f>RIGHT(N2976, LEN(N2976) - (SEARCH("/",N2976,1)))</f>
        <v>photobooks</v>
      </c>
      <c r="S2976" s="12">
        <f>(((J2976/60)/60)/24)+DATE(1970,1,1)+(-5/24)</f>
        <v>42344.118437499994</v>
      </c>
      <c r="T2976" s="12">
        <f>(((I2976/60)/60)/24)+DATE(1970,1,1)+(-5/24)</f>
        <v>42404.118437499994</v>
      </c>
    </row>
    <row r="2977" spans="1:20" ht="48" x14ac:dyDescent="0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>E2977/D2977*100</f>
        <v>0</v>
      </c>
      <c r="P2977" s="8">
        <v>69.266666670000006</v>
      </c>
      <c r="Q2977" t="str">
        <f>LEFT(N2977,(SEARCH("/",N2977,1)-1))</f>
        <v>theater</v>
      </c>
      <c r="R2977" t="str">
        <f>RIGHT(N2977, LEN(N2977) - (SEARCH("/",N2977,1)))</f>
        <v>plays</v>
      </c>
      <c r="S2977" s="12">
        <f>(((J2977/60)/60)/24)+DATE(1970,1,1)+(-5/24)</f>
        <v>42344.616168981483</v>
      </c>
      <c r="T2977" s="12">
        <f>(((I2977/60)/60)/24)+DATE(1970,1,1)+(-5/24)</f>
        <v>42400.788194444445</v>
      </c>
    </row>
    <row r="2978" spans="1:20" ht="48" x14ac:dyDescent="0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>E2978/D2978*100</f>
        <v>33.19</v>
      </c>
      <c r="P2978" s="8">
        <v>69.266666670000006</v>
      </c>
      <c r="Q2978" t="str">
        <f>LEFT(N2978,(SEARCH("/",N2978,1)-1))</f>
        <v>technology</v>
      </c>
      <c r="R2978" t="str">
        <f>RIGHT(N2978, LEN(N2978) - (SEARCH("/",N2978,1)))</f>
        <v>makerspaces</v>
      </c>
      <c r="S2978" s="12">
        <f>(((J2978/60)/60)/24)+DATE(1970,1,1)+(-5/24)</f>
        <v>42344.675810185181</v>
      </c>
      <c r="T2978" s="12">
        <f>(((I2978/60)/60)/24)+DATE(1970,1,1)+(-5/24)</f>
        <v>42366.041666666664</v>
      </c>
    </row>
    <row r="2979" spans="1:20" ht="32" x14ac:dyDescent="0.2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>E2979/D2979*100</f>
        <v>2.5</v>
      </c>
      <c r="P2979" s="8">
        <v>69.266666670000006</v>
      </c>
      <c r="Q2979" t="str">
        <f>LEFT(N2979,(SEARCH("/",N2979,1)-1))</f>
        <v>technology</v>
      </c>
      <c r="R2979" t="str">
        <f>RIGHT(N2979, LEN(N2979) - (SEARCH("/",N2979,1)))</f>
        <v>web</v>
      </c>
      <c r="S2979" s="12">
        <f>(((J2979/60)/60)/24)+DATE(1970,1,1)+(-5/24)</f>
        <v>42345.651817129627</v>
      </c>
      <c r="T2979" s="12">
        <f>(((I2979/60)/60)/24)+DATE(1970,1,1)+(-5/24)</f>
        <v>42375.651817129627</v>
      </c>
    </row>
    <row r="2980" spans="1:20" ht="48" x14ac:dyDescent="0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>E2980/D2980*100</f>
        <v>12.5</v>
      </c>
      <c r="P2980" s="8">
        <v>69.266666670000006</v>
      </c>
      <c r="Q2980" t="str">
        <f>LEFT(N2980,(SEARCH("/",N2980,1)-1))</f>
        <v>photography</v>
      </c>
      <c r="R2980" t="str">
        <f>RIGHT(N2980, LEN(N2980) - (SEARCH("/",N2980,1)))</f>
        <v>people</v>
      </c>
      <c r="S2980" s="12">
        <f>(((J2980/60)/60)/24)+DATE(1970,1,1)+(-5/24)</f>
        <v>42345.743206018517</v>
      </c>
      <c r="T2980" s="12">
        <f>(((I2980/60)/60)/24)+DATE(1970,1,1)+(-5/24)</f>
        <v>42375.743206018517</v>
      </c>
    </row>
    <row r="2981" spans="1:20" ht="16" x14ac:dyDescent="0.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>E2981/D2981*100</f>
        <v>0</v>
      </c>
      <c r="P2981" s="8">
        <v>69.266666670000006</v>
      </c>
      <c r="Q2981" t="str">
        <f>LEFT(N2981,(SEARCH("/",N2981,1)-1))</f>
        <v>theater</v>
      </c>
      <c r="R2981" t="str">
        <f>RIGHT(N2981, LEN(N2981) - (SEARCH("/",N2981,1)))</f>
        <v>spaces</v>
      </c>
      <c r="S2981" s="12">
        <f>(((J2981/60)/60)/24)+DATE(1970,1,1)+(-5/24)</f>
        <v>42345.998518518514</v>
      </c>
      <c r="T2981" s="12">
        <f>(((I2981/60)/60)/24)+DATE(1970,1,1)+(-5/24)</f>
        <v>42375.998518518514</v>
      </c>
    </row>
    <row r="2982" spans="1:20" ht="48" x14ac:dyDescent="0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>E2982/D2982*100</f>
        <v>0</v>
      </c>
      <c r="P2982" s="8">
        <v>69.266666670000006</v>
      </c>
      <c r="Q2982" t="str">
        <f>LEFT(N2982,(SEARCH("/",N2982,1)-1))</f>
        <v>technology</v>
      </c>
      <c r="R2982" t="str">
        <f>RIGHT(N2982, LEN(N2982) - (SEARCH("/",N2982,1)))</f>
        <v>web</v>
      </c>
      <c r="S2982" s="12">
        <f>(((J2982/60)/60)/24)+DATE(1970,1,1)+(-5/24)</f>
        <v>42346.528067129628</v>
      </c>
      <c r="T2982" s="12">
        <f>(((I2982/60)/60)/24)+DATE(1970,1,1)+(-5/24)</f>
        <v>42386.749999999993</v>
      </c>
    </row>
    <row r="2983" spans="1:20" ht="48" x14ac:dyDescent="0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>E2983/D2983*100</f>
        <v>0.04</v>
      </c>
      <c r="P2983" s="8">
        <v>69.266666670000006</v>
      </c>
      <c r="Q2983" t="str">
        <f>LEFT(N2983,(SEARCH("/",N2983,1)-1))</f>
        <v>games</v>
      </c>
      <c r="R2983" t="str">
        <f>RIGHT(N2983, LEN(N2983) - (SEARCH("/",N2983,1)))</f>
        <v>video games</v>
      </c>
      <c r="S2983" s="12">
        <f>(((J2983/60)/60)/24)+DATE(1970,1,1)+(-5/24)</f>
        <v>42346.995254629634</v>
      </c>
      <c r="T2983" s="12">
        <f>(((I2983/60)/60)/24)+DATE(1970,1,1)+(-5/24)</f>
        <v>42376.995254629634</v>
      </c>
    </row>
    <row r="2984" spans="1:20" ht="48" x14ac:dyDescent="0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>E2984/D2984*100</f>
        <v>819.56399999999996</v>
      </c>
      <c r="P2984" s="8">
        <v>69.266666670000006</v>
      </c>
      <c r="Q2984" t="str">
        <f>LEFT(N2984,(SEARCH("/",N2984,1)-1))</f>
        <v>technology</v>
      </c>
      <c r="R2984" t="str">
        <f>RIGHT(N2984, LEN(N2984) - (SEARCH("/",N2984,1)))</f>
        <v>hardware</v>
      </c>
      <c r="S2984" s="12">
        <f>(((J2984/60)/60)/24)+DATE(1970,1,1)+(-5/24)</f>
        <v>42347.150150462963</v>
      </c>
      <c r="T2984" s="12">
        <f>(((I2984/60)/60)/24)+DATE(1970,1,1)+(-5/24)</f>
        <v>42380.749999999993</v>
      </c>
    </row>
    <row r="2985" spans="1:20" ht="64" x14ac:dyDescent="0.2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>E2985/D2985*100</f>
        <v>1</v>
      </c>
      <c r="P2985" s="8">
        <v>69.266666670000006</v>
      </c>
      <c r="Q2985" t="str">
        <f>LEFT(N2985,(SEARCH("/",N2985,1)-1))</f>
        <v>technology</v>
      </c>
      <c r="R2985" t="str">
        <f>RIGHT(N2985, LEN(N2985) - (SEARCH("/",N2985,1)))</f>
        <v>web</v>
      </c>
      <c r="S2985" s="12">
        <f>(((J2985/60)/60)/24)+DATE(1970,1,1)+(-5/24)</f>
        <v>42348.713229166664</v>
      </c>
      <c r="T2985" s="12">
        <f>(((I2985/60)/60)/24)+DATE(1970,1,1)+(-5/24)</f>
        <v>42385.249999999993</v>
      </c>
    </row>
    <row r="2986" spans="1:20" ht="48" x14ac:dyDescent="0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>E2986/D2986*100</f>
        <v>2.6315789473684209E-2</v>
      </c>
      <c r="P2986" s="8">
        <v>69.266666670000006</v>
      </c>
      <c r="Q2986" t="str">
        <f>LEFT(N2986,(SEARCH("/",N2986,1)-1))</f>
        <v>publishing</v>
      </c>
      <c r="R2986" t="str">
        <f>RIGHT(N2986, LEN(N2986) - (SEARCH("/",N2986,1)))</f>
        <v>fiction</v>
      </c>
      <c r="S2986" s="12">
        <f>(((J2986/60)/60)/24)+DATE(1970,1,1)+(-5/24)</f>
        <v>42349.615763888891</v>
      </c>
      <c r="T2986" s="12">
        <f>(((I2986/60)/60)/24)+DATE(1970,1,1)+(-5/24)</f>
        <v>42399.615763888891</v>
      </c>
    </row>
    <row r="2987" spans="1:20" ht="32" x14ac:dyDescent="0.2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>E2987/D2987*100</f>
        <v>0</v>
      </c>
      <c r="P2987" s="8">
        <v>69.266666670000006</v>
      </c>
      <c r="Q2987" t="str">
        <f>LEFT(N2987,(SEARCH("/",N2987,1)-1))</f>
        <v>film &amp; video</v>
      </c>
      <c r="R2987" t="str">
        <f>RIGHT(N2987, LEN(N2987) - (SEARCH("/",N2987,1)))</f>
        <v>drama</v>
      </c>
      <c r="S2987" s="12">
        <f>(((J2987/60)/60)/24)+DATE(1970,1,1)+(-5/24)</f>
        <v>42351.450509259252</v>
      </c>
      <c r="T2987" s="12">
        <f>(((I2987/60)/60)/24)+DATE(1970,1,1)+(-5/24)</f>
        <v>42381.450509259252</v>
      </c>
    </row>
    <row r="2988" spans="1:20" ht="48" x14ac:dyDescent="0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>E2988/D2988*100</f>
        <v>29.376000000000001</v>
      </c>
      <c r="P2988" s="8">
        <v>69.266666670000006</v>
      </c>
      <c r="Q2988" t="str">
        <f>LEFT(N2988,(SEARCH("/",N2988,1)-1))</f>
        <v>games</v>
      </c>
      <c r="R2988" t="str">
        <f>RIGHT(N2988, LEN(N2988) - (SEARCH("/",N2988,1)))</f>
        <v>video games</v>
      </c>
      <c r="S2988" s="12">
        <f>(((J2988/60)/60)/24)+DATE(1970,1,1)+(-5/24)</f>
        <v>42352.958460648144</v>
      </c>
      <c r="T2988" s="12">
        <f>(((I2988/60)/60)/24)+DATE(1970,1,1)+(-5/24)</f>
        <v>42382.958460648144</v>
      </c>
    </row>
    <row r="2989" spans="1:20" ht="48" x14ac:dyDescent="0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>E2989/D2989*100</f>
        <v>21.685714285714287</v>
      </c>
      <c r="P2989" s="8">
        <v>69.266666670000006</v>
      </c>
      <c r="Q2989" t="str">
        <f>LEFT(N2989,(SEARCH("/",N2989,1)-1))</f>
        <v>theater</v>
      </c>
      <c r="R2989" t="str">
        <f>RIGHT(N2989, LEN(N2989) - (SEARCH("/",N2989,1)))</f>
        <v>plays</v>
      </c>
      <c r="S2989" s="12">
        <f>(((J2989/60)/60)/24)+DATE(1970,1,1)+(-5/24)</f>
        <v>42353.553425925922</v>
      </c>
      <c r="T2989" s="12">
        <f>(((I2989/60)/60)/24)+DATE(1970,1,1)+(-5/24)</f>
        <v>42383.553425925922</v>
      </c>
    </row>
    <row r="2990" spans="1:20" ht="48" x14ac:dyDescent="0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>E2990/D2990*100</f>
        <v>14.058171745152354</v>
      </c>
      <c r="P2990" s="8">
        <v>69.266666670000006</v>
      </c>
      <c r="Q2990" t="str">
        <f>LEFT(N2990,(SEARCH("/",N2990,1)-1))</f>
        <v>theater</v>
      </c>
      <c r="R2990" t="str">
        <f>RIGHT(N2990, LEN(N2990) - (SEARCH("/",N2990,1)))</f>
        <v>plays</v>
      </c>
      <c r="S2990" s="12">
        <f>(((J2990/60)/60)/24)+DATE(1970,1,1)+(-5/24)</f>
        <v>42353.923310185179</v>
      </c>
      <c r="T2990" s="12">
        <f>(((I2990/60)/60)/24)+DATE(1970,1,1)+(-5/24)</f>
        <v>42383.923310185179</v>
      </c>
    </row>
    <row r="2991" spans="1:20" ht="48" x14ac:dyDescent="0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>E2991/D2991*100</f>
        <v>28.04</v>
      </c>
      <c r="P2991" s="8">
        <v>69.266666670000006</v>
      </c>
      <c r="Q2991" t="str">
        <f>LEFT(N2991,(SEARCH("/",N2991,1)-1))</f>
        <v>technology</v>
      </c>
      <c r="R2991" t="str">
        <f>RIGHT(N2991, LEN(N2991) - (SEARCH("/",N2991,1)))</f>
        <v>wearables</v>
      </c>
      <c r="S2991" s="12">
        <f>(((J2991/60)/60)/24)+DATE(1970,1,1)+(-5/24)</f>
        <v>42356.54237268518</v>
      </c>
      <c r="T2991" s="12">
        <f>(((I2991/60)/60)/24)+DATE(1970,1,1)+(-5/24)</f>
        <v>42386.54237268518</v>
      </c>
    </row>
    <row r="2992" spans="1:20" ht="48" x14ac:dyDescent="0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>E2992/D2992*100</f>
        <v>0.2</v>
      </c>
      <c r="P2992" s="8">
        <v>69.266666670000006</v>
      </c>
      <c r="Q2992" t="str">
        <f>LEFT(N2992,(SEARCH("/",N2992,1)-1))</f>
        <v>theater</v>
      </c>
      <c r="R2992" t="str">
        <f>RIGHT(N2992, LEN(N2992) - (SEARCH("/",N2992,1)))</f>
        <v>plays</v>
      </c>
      <c r="S2992" s="12">
        <f>(((J2992/60)/60)/24)+DATE(1970,1,1)+(-5/24)</f>
        <v>42358.364849537036</v>
      </c>
      <c r="T2992" s="12">
        <f>(((I2992/60)/60)/24)+DATE(1970,1,1)+(-5/24)</f>
        <v>42377.06527777778</v>
      </c>
    </row>
    <row r="2993" spans="1:20" ht="48" x14ac:dyDescent="0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>E2993/D2993*100</f>
        <v>1.7999999999999998</v>
      </c>
      <c r="P2993" s="8">
        <v>69.266666670000006</v>
      </c>
      <c r="Q2993" t="str">
        <f>LEFT(N2993,(SEARCH("/",N2993,1)-1))</f>
        <v>theater</v>
      </c>
      <c r="R2993" t="str">
        <f>RIGHT(N2993, LEN(N2993) - (SEARCH("/",N2993,1)))</f>
        <v>plays</v>
      </c>
      <c r="S2993" s="12">
        <f>(((J2993/60)/60)/24)+DATE(1970,1,1)+(-5/24)</f>
        <v>42358.476539351854</v>
      </c>
      <c r="T2993" s="12">
        <f>(((I2993/60)/60)/24)+DATE(1970,1,1)+(-5/24)</f>
        <v>42386.791666666664</v>
      </c>
    </row>
    <row r="2994" spans="1:20" ht="48" x14ac:dyDescent="0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>E2994/D2994*100</f>
        <v>0.2589285714285714</v>
      </c>
      <c r="P2994" s="8">
        <v>69.266666670000006</v>
      </c>
      <c r="Q2994" t="str">
        <f>LEFT(N2994,(SEARCH("/",N2994,1)-1))</f>
        <v>theater</v>
      </c>
      <c r="R2994" t="str">
        <f>RIGHT(N2994, LEN(N2994) - (SEARCH("/",N2994,1)))</f>
        <v>plays</v>
      </c>
      <c r="S2994" s="12">
        <f>(((J2994/60)/60)/24)+DATE(1970,1,1)+(-5/24)</f>
        <v>42359.516909722217</v>
      </c>
      <c r="T2994" s="12">
        <f>(((I2994/60)/60)/24)+DATE(1970,1,1)+(-5/24)</f>
        <v>42389.516909722217</v>
      </c>
    </row>
    <row r="2995" spans="1:20" ht="48" x14ac:dyDescent="0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>E2995/D2995*100</f>
        <v>3.6080041046690612</v>
      </c>
      <c r="P2995" s="8">
        <v>69.266666670000006</v>
      </c>
      <c r="Q2995" t="str">
        <f>LEFT(N2995,(SEARCH("/",N2995,1)-1))</f>
        <v>theater</v>
      </c>
      <c r="R2995" t="str">
        <f>RIGHT(N2995, LEN(N2995) - (SEARCH("/",N2995,1)))</f>
        <v>spaces</v>
      </c>
      <c r="S2995" s="12">
        <f>(((J2995/60)/60)/24)+DATE(1970,1,1)+(-5/24)</f>
        <v>42359.58390046296</v>
      </c>
      <c r="T2995" s="12">
        <f>(((I2995/60)/60)/24)+DATE(1970,1,1)+(-5/24)</f>
        <v>42407.803472222215</v>
      </c>
    </row>
    <row r="2996" spans="1:20" ht="32" x14ac:dyDescent="0.2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>E2996/D2996*100</f>
        <v>110.48192771084338</v>
      </c>
      <c r="P2996" s="8">
        <v>69.266666670000006</v>
      </c>
      <c r="Q2996" t="str">
        <f>LEFT(N2996,(SEARCH("/",N2996,1)-1))</f>
        <v>theater</v>
      </c>
      <c r="R2996" t="str">
        <f>RIGHT(N2996, LEN(N2996) - (SEARCH("/",N2996,1)))</f>
        <v>spaces</v>
      </c>
      <c r="S2996" s="12">
        <f>(((J2996/60)/60)/24)+DATE(1970,1,1)+(-5/24)</f>
        <v>42359.660277777781</v>
      </c>
      <c r="T2996" s="12">
        <f>(((I2996/60)/60)/24)+DATE(1970,1,1)+(-5/24)</f>
        <v>42389.660277777781</v>
      </c>
    </row>
    <row r="2997" spans="1:20" ht="48" x14ac:dyDescent="0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>E2997/D2997*100</f>
        <v>101.16666666666667</v>
      </c>
      <c r="P2997" s="8">
        <v>69.266666670000006</v>
      </c>
      <c r="Q2997" t="str">
        <f>LEFT(N2997,(SEARCH("/",N2997,1)-1))</f>
        <v>theater</v>
      </c>
      <c r="R2997" t="str">
        <f>RIGHT(N2997, LEN(N2997) - (SEARCH("/",N2997,1)))</f>
        <v>spaces</v>
      </c>
      <c r="S2997" s="12">
        <f>(((J2997/60)/60)/24)+DATE(1970,1,1)+(-5/24)</f>
        <v>42360.003692129627</v>
      </c>
      <c r="T2997" s="12">
        <f>(((I2997/60)/60)/24)+DATE(1970,1,1)+(-5/24)</f>
        <v>42390.003692129627</v>
      </c>
    </row>
    <row r="2998" spans="1:20" ht="48" x14ac:dyDescent="0.2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>E2998/D2998*100</f>
        <v>5</v>
      </c>
      <c r="P2998" s="8">
        <v>69.266666670000006</v>
      </c>
      <c r="Q2998" t="str">
        <f>LEFT(N2998,(SEARCH("/",N2998,1)-1))</f>
        <v>publishing</v>
      </c>
      <c r="R2998" t="str">
        <f>RIGHT(N2998, LEN(N2998) - (SEARCH("/",N2998,1)))</f>
        <v>translations</v>
      </c>
      <c r="S2998" s="12">
        <f>(((J2998/60)/60)/24)+DATE(1970,1,1)+(-5/24)</f>
        <v>42360.228819444441</v>
      </c>
      <c r="T2998" s="12">
        <f>(((I2998/60)/60)/24)+DATE(1970,1,1)+(-5/24)</f>
        <v>42420.228819444441</v>
      </c>
    </row>
    <row r="2999" spans="1:20" ht="48" x14ac:dyDescent="0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>E2999/D2999*100</f>
        <v>112.93199999999999</v>
      </c>
      <c r="P2999" s="8">
        <v>69.266666670000006</v>
      </c>
      <c r="Q2999" t="str">
        <f>LEFT(N2999,(SEARCH("/",N2999,1)-1))</f>
        <v>film &amp; video</v>
      </c>
      <c r="R2999" t="str">
        <f>RIGHT(N2999, LEN(N2999) - (SEARCH("/",N2999,1)))</f>
        <v>shorts</v>
      </c>
      <c r="S2999" s="12">
        <f>(((J2999/60)/60)/24)+DATE(1970,1,1)+(-5/24)</f>
        <v>42360.278877314813</v>
      </c>
      <c r="T2999" s="12">
        <f>(((I2999/60)/60)/24)+DATE(1970,1,1)+(-5/24)</f>
        <v>42390.278877314813</v>
      </c>
    </row>
    <row r="3000" spans="1:20" ht="48" x14ac:dyDescent="0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>E3000/D3000*100</f>
        <v>155.75</v>
      </c>
      <c r="P3000" s="8">
        <v>69.266666670000006</v>
      </c>
      <c r="Q3000" t="str">
        <f>LEFT(N3000,(SEARCH("/",N3000,1)-1))</f>
        <v>theater</v>
      </c>
      <c r="R3000" t="str">
        <f>RIGHT(N3000, LEN(N3000) - (SEARCH("/",N3000,1)))</f>
        <v>plays</v>
      </c>
      <c r="S3000" s="12">
        <f>(((J3000/60)/60)/24)+DATE(1970,1,1)+(-5/24)</f>
        <v>42360.679502314808</v>
      </c>
      <c r="T3000" s="12">
        <f>(((I3000/60)/60)/24)+DATE(1970,1,1)+(-5/24)</f>
        <v>42390.679502314808</v>
      </c>
    </row>
    <row r="3001" spans="1:20" ht="48" x14ac:dyDescent="0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>E3001/D3001*100</f>
        <v>0.38571428571428573</v>
      </c>
      <c r="P3001" s="8">
        <v>69.266666670000006</v>
      </c>
      <c r="Q3001" t="str">
        <f>LEFT(N3001,(SEARCH("/",N3001,1)-1))</f>
        <v>technology</v>
      </c>
      <c r="R3001" t="str">
        <f>RIGHT(N3001, LEN(N3001) - (SEARCH("/",N3001,1)))</f>
        <v>web</v>
      </c>
      <c r="S3001" s="12">
        <f>(((J3001/60)/60)/24)+DATE(1970,1,1)+(-5/24)</f>
        <v>42360.723819444444</v>
      </c>
      <c r="T3001" s="12">
        <f>(((I3001/60)/60)/24)+DATE(1970,1,1)+(-5/24)</f>
        <v>42420.723819444444</v>
      </c>
    </row>
    <row r="3002" spans="1:20" ht="48" x14ac:dyDescent="0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>E3002/D3002*100</f>
        <v>1.365</v>
      </c>
      <c r="P3002" s="8">
        <v>69.266666670000006</v>
      </c>
      <c r="Q3002" t="str">
        <f>LEFT(N3002,(SEARCH("/",N3002,1)-1))</f>
        <v>technology</v>
      </c>
      <c r="R3002" t="str">
        <f>RIGHT(N3002, LEN(N3002) - (SEARCH("/",N3002,1)))</f>
        <v>wearables</v>
      </c>
      <c r="S3002" s="12">
        <f>(((J3002/60)/60)/24)+DATE(1970,1,1)+(-5/24)</f>
        <v>42360.835370370369</v>
      </c>
      <c r="T3002" s="12">
        <f>(((I3002/60)/60)/24)+DATE(1970,1,1)+(-5/24)</f>
        <v>42420.835370370369</v>
      </c>
    </row>
    <row r="3003" spans="1:20" ht="48" x14ac:dyDescent="0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>E3003/D3003*100</f>
        <v>143.45666666666668</v>
      </c>
      <c r="P3003" s="8">
        <v>69.266666670000006</v>
      </c>
      <c r="Q3003" t="str">
        <f>LEFT(N3003,(SEARCH("/",N3003,1)-1))</f>
        <v>technology</v>
      </c>
      <c r="R3003" t="str">
        <f>RIGHT(N3003, LEN(N3003) - (SEARCH("/",N3003,1)))</f>
        <v>hardware</v>
      </c>
      <c r="S3003" s="12">
        <f>(((J3003/60)/60)/24)+DATE(1970,1,1)+(-5/24)</f>
        <v>42361.394143518519</v>
      </c>
      <c r="T3003" s="12">
        <f>(((I3003/60)/60)/24)+DATE(1970,1,1)+(-5/24)</f>
        <v>42400.707638888889</v>
      </c>
    </row>
    <row r="3004" spans="1:20" ht="48" x14ac:dyDescent="0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>E3004/D3004*100</f>
        <v>0</v>
      </c>
      <c r="P3004" s="8">
        <v>69.266666670000006</v>
      </c>
      <c r="Q3004" t="str">
        <f>LEFT(N3004,(SEARCH("/",N3004,1)-1))</f>
        <v>theater</v>
      </c>
      <c r="R3004" t="str">
        <f>RIGHT(N3004, LEN(N3004) - (SEARCH("/",N3004,1)))</f>
        <v>spaces</v>
      </c>
      <c r="S3004" s="12">
        <f>(((J3004/60)/60)/24)+DATE(1970,1,1)+(-5/24)</f>
        <v>42362.156851851854</v>
      </c>
      <c r="T3004" s="12">
        <f>(((I3004/60)/60)/24)+DATE(1970,1,1)+(-5/24)</f>
        <v>42392.156851851854</v>
      </c>
    </row>
    <row r="3005" spans="1:20" ht="48" x14ac:dyDescent="0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>E3005/D3005*100</f>
        <v>144.5</v>
      </c>
      <c r="P3005" s="8">
        <v>69.266666670000006</v>
      </c>
      <c r="Q3005" t="str">
        <f>LEFT(N3005,(SEARCH("/",N3005,1)-1))</f>
        <v>music</v>
      </c>
      <c r="R3005" t="str">
        <f>RIGHT(N3005, LEN(N3005) - (SEARCH("/",N3005,1)))</f>
        <v>indie rock</v>
      </c>
      <c r="S3005" s="12">
        <f>(((J3005/60)/60)/24)+DATE(1970,1,1)+(-5/24)</f>
        <v>42365.9846412037</v>
      </c>
      <c r="T3005" s="12">
        <f>(((I3005/60)/60)/24)+DATE(1970,1,1)+(-5/24)</f>
        <v>42401.541666666664</v>
      </c>
    </row>
    <row r="3006" spans="1:20" ht="48" x14ac:dyDescent="0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>E3006/D3006*100</f>
        <v>0</v>
      </c>
      <c r="P3006" s="8">
        <v>69.266666670000006</v>
      </c>
      <c r="Q3006" t="str">
        <f>LEFT(N3006,(SEARCH("/",N3006,1)-1))</f>
        <v>film &amp; video</v>
      </c>
      <c r="R3006" t="str">
        <f>RIGHT(N3006, LEN(N3006) - (SEARCH("/",N3006,1)))</f>
        <v>animation</v>
      </c>
      <c r="S3006" s="12">
        <f>(((J3006/60)/60)/24)+DATE(1970,1,1)+(-5/24)</f>
        <v>42366.774293981485</v>
      </c>
      <c r="T3006" s="12">
        <f>(((I3006/60)/60)/24)+DATE(1970,1,1)+(-5/24)</f>
        <v>42396.774293981485</v>
      </c>
    </row>
    <row r="3007" spans="1:20" ht="48" x14ac:dyDescent="0.2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>E3007/D3007*100</f>
        <v>141.5</v>
      </c>
      <c r="P3007" s="8">
        <v>69.266666670000006</v>
      </c>
      <c r="Q3007" t="str">
        <f>LEFT(N3007,(SEARCH("/",N3007,1)-1))</f>
        <v>film &amp; video</v>
      </c>
      <c r="R3007" t="str">
        <f>RIGHT(N3007, LEN(N3007) - (SEARCH("/",N3007,1)))</f>
        <v>documentary</v>
      </c>
      <c r="S3007" s="12">
        <f>(((J3007/60)/60)/24)+DATE(1970,1,1)+(-5/24)</f>
        <v>42367.511481481481</v>
      </c>
      <c r="T3007" s="12">
        <f>(((I3007/60)/60)/24)+DATE(1970,1,1)+(-5/24)</f>
        <v>42392.511481481481</v>
      </c>
    </row>
    <row r="3008" spans="1:20" ht="48" x14ac:dyDescent="0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>E3008/D3008*100</f>
        <v>1.4285714285714286</v>
      </c>
      <c r="P3008" s="8">
        <v>69.266666670000006</v>
      </c>
      <c r="Q3008" t="str">
        <f>LEFT(N3008,(SEARCH("/",N3008,1)-1))</f>
        <v>music</v>
      </c>
      <c r="R3008" t="str">
        <f>RIGHT(N3008, LEN(N3008) - (SEARCH("/",N3008,1)))</f>
        <v>jazz</v>
      </c>
      <c r="S3008" s="12">
        <f>(((J3008/60)/60)/24)+DATE(1970,1,1)+(-5/24)</f>
        <v>42368.125335648147</v>
      </c>
      <c r="T3008" s="12">
        <f>(((I3008/60)/60)/24)+DATE(1970,1,1)+(-5/24)</f>
        <v>42398.125335648147</v>
      </c>
    </row>
    <row r="3009" spans="1:20" ht="48" x14ac:dyDescent="0.2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>E3009/D3009*100</f>
        <v>50</v>
      </c>
      <c r="P3009" s="8">
        <v>69.266666670000006</v>
      </c>
      <c r="Q3009" t="str">
        <f>LEFT(N3009,(SEARCH("/",N3009,1)-1))</f>
        <v>theater</v>
      </c>
      <c r="R3009" t="str">
        <f>RIGHT(N3009, LEN(N3009) - (SEARCH("/",N3009,1)))</f>
        <v>plays</v>
      </c>
      <c r="S3009" s="12">
        <f>(((J3009/60)/60)/24)+DATE(1970,1,1)+(-5/24)</f>
        <v>42369.799432870372</v>
      </c>
      <c r="T3009" s="12">
        <f>(((I3009/60)/60)/24)+DATE(1970,1,1)+(-5/24)</f>
        <v>42398.773611111108</v>
      </c>
    </row>
    <row r="3010" spans="1:20" ht="48" x14ac:dyDescent="0.2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>E3010/D3010*100</f>
        <v>111.76666666666665</v>
      </c>
      <c r="P3010" s="8">
        <v>69.266666670000006</v>
      </c>
      <c r="Q3010" t="str">
        <f>LEFT(N3010,(SEARCH("/",N3010,1)-1))</f>
        <v>film &amp; video</v>
      </c>
      <c r="R3010" t="str">
        <f>RIGHT(N3010, LEN(N3010) - (SEARCH("/",N3010,1)))</f>
        <v>documentary</v>
      </c>
      <c r="S3010" s="12">
        <f>(((J3010/60)/60)/24)+DATE(1970,1,1)+(-5/24)</f>
        <v>42370.363518518519</v>
      </c>
      <c r="T3010" s="12">
        <f>(((I3010/60)/60)/24)+DATE(1970,1,1)+(-5/24)</f>
        <v>42394.786111111105</v>
      </c>
    </row>
    <row r="3011" spans="1:20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>E3011/D3011*100</f>
        <v>118.63774999999998</v>
      </c>
      <c r="P3011" s="8">
        <v>69.266666670000006</v>
      </c>
      <c r="Q3011" t="str">
        <f>LEFT(N3011,(SEARCH("/",N3011,1)-1))</f>
        <v>music</v>
      </c>
      <c r="R3011" t="str">
        <f>RIGHT(N3011, LEN(N3011) - (SEARCH("/",N3011,1)))</f>
        <v>electronic music</v>
      </c>
      <c r="S3011" s="12">
        <f>(((J3011/60)/60)/24)+DATE(1970,1,1)+(-5/24)</f>
        <v>42370.372256944444</v>
      </c>
      <c r="T3011" s="12">
        <f>(((I3011/60)/60)/24)+DATE(1970,1,1)+(-5/24)</f>
        <v>42400.372256944444</v>
      </c>
    </row>
    <row r="3012" spans="1:20" ht="48" x14ac:dyDescent="0.2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>E3012/D3012*100</f>
        <v>19.079999999999998</v>
      </c>
      <c r="P3012" s="8">
        <v>69.266666670000006</v>
      </c>
      <c r="Q3012" t="str">
        <f>LEFT(N3012,(SEARCH("/",N3012,1)-1))</f>
        <v>theater</v>
      </c>
      <c r="R3012" t="str">
        <f>RIGHT(N3012, LEN(N3012) - (SEARCH("/",N3012,1)))</f>
        <v>plays</v>
      </c>
      <c r="S3012" s="12">
        <f>(((J3012/60)/60)/24)+DATE(1970,1,1)+(-5/24)</f>
        <v>42370.694872685184</v>
      </c>
      <c r="T3012" s="12">
        <f>(((I3012/60)/60)/24)+DATE(1970,1,1)+(-5/24)</f>
        <v>42405.999305555553</v>
      </c>
    </row>
    <row r="3013" spans="1:20" ht="48" x14ac:dyDescent="0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>E3013/D3013*100</f>
        <v>10.314285714285715</v>
      </c>
      <c r="P3013" s="8">
        <v>69.266666670000006</v>
      </c>
      <c r="Q3013" t="str">
        <f>LEFT(N3013,(SEARCH("/",N3013,1)-1))</f>
        <v>games</v>
      </c>
      <c r="R3013" t="str">
        <f>RIGHT(N3013, LEN(N3013) - (SEARCH("/",N3013,1)))</f>
        <v>mobile games</v>
      </c>
      <c r="S3013" s="12">
        <f>(((J3013/60)/60)/24)+DATE(1970,1,1)+(-5/24)</f>
        <v>42371.14739583333</v>
      </c>
      <c r="T3013" s="12">
        <f>(((I3013/60)/60)/24)+DATE(1970,1,1)+(-5/24)</f>
        <v>42399.970138888886</v>
      </c>
    </row>
    <row r="3014" spans="1:20" ht="48" x14ac:dyDescent="0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>E3014/D3014*100</f>
        <v>0</v>
      </c>
      <c r="P3014" s="8">
        <v>69.266666670000006</v>
      </c>
      <c r="Q3014" t="str">
        <f>LEFT(N3014,(SEARCH("/",N3014,1)-1))</f>
        <v>food</v>
      </c>
      <c r="R3014" t="str">
        <f>RIGHT(N3014, LEN(N3014) - (SEARCH("/",N3014,1)))</f>
        <v>restaurants</v>
      </c>
      <c r="S3014" s="12">
        <f>(((J3014/60)/60)/24)+DATE(1970,1,1)+(-5/24)</f>
        <v>42371.238576388881</v>
      </c>
      <c r="T3014" s="12">
        <f>(((I3014/60)/60)/24)+DATE(1970,1,1)+(-5/24)</f>
        <v>42401.238576388881</v>
      </c>
    </row>
    <row r="3015" spans="1:20" ht="48" x14ac:dyDescent="0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>E3015/D3015*100</f>
        <v>537.10714285714289</v>
      </c>
      <c r="P3015" s="8">
        <v>69.266666670000006</v>
      </c>
      <c r="Q3015" t="str">
        <f>LEFT(N3015,(SEARCH("/",N3015,1)-1))</f>
        <v>games</v>
      </c>
      <c r="R3015" t="str">
        <f>RIGHT(N3015, LEN(N3015) - (SEARCH("/",N3015,1)))</f>
        <v>tabletop games</v>
      </c>
      <c r="S3015" s="12">
        <f>(((J3015/60)/60)/24)+DATE(1970,1,1)+(-5/24)</f>
        <v>42371.408831018511</v>
      </c>
      <c r="T3015" s="12">
        <f>(((I3015/60)/60)/24)+DATE(1970,1,1)+(-5/24)</f>
        <v>42401.408831018511</v>
      </c>
    </row>
    <row r="3016" spans="1:20" ht="48" x14ac:dyDescent="0.2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>E3016/D3016*100</f>
        <v>40.020000000000003</v>
      </c>
      <c r="P3016" s="8">
        <v>69.266666670000006</v>
      </c>
      <c r="Q3016" t="str">
        <f>LEFT(N3016,(SEARCH("/",N3016,1)-1))</f>
        <v>music</v>
      </c>
      <c r="R3016" t="str">
        <f>RIGHT(N3016, LEN(N3016) - (SEARCH("/",N3016,1)))</f>
        <v>indie rock</v>
      </c>
      <c r="S3016" s="12">
        <f>(((J3016/60)/60)/24)+DATE(1970,1,1)+(-5/24)</f>
        <v>42371.727256944439</v>
      </c>
      <c r="T3016" s="12">
        <f>(((I3016/60)/60)/24)+DATE(1970,1,1)+(-5/24)</f>
        <v>42431.727256944439</v>
      </c>
    </row>
    <row r="3017" spans="1:20" ht="48" x14ac:dyDescent="0.2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>E3017/D3017*100</f>
        <v>52.794871794871788</v>
      </c>
      <c r="P3017" s="8">
        <v>69.266666670000006</v>
      </c>
      <c r="Q3017" t="str">
        <f>LEFT(N3017,(SEARCH("/",N3017,1)-1))</f>
        <v>theater</v>
      </c>
      <c r="R3017" t="str">
        <f>RIGHT(N3017, LEN(N3017) - (SEARCH("/",N3017,1)))</f>
        <v>musical</v>
      </c>
      <c r="S3017" s="12">
        <f>(((J3017/60)/60)/24)+DATE(1970,1,1)+(-5/24)</f>
        <v>42372.415833333333</v>
      </c>
      <c r="T3017" s="12">
        <f>(((I3017/60)/60)/24)+DATE(1970,1,1)+(-5/24)</f>
        <v>42402.415833333333</v>
      </c>
    </row>
    <row r="3018" spans="1:20" ht="48" x14ac:dyDescent="0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>E3018/D3018*100</f>
        <v>100.60606060606061</v>
      </c>
      <c r="P3018" s="8">
        <v>69.266666670000006</v>
      </c>
      <c r="Q3018" t="str">
        <f>LEFT(N3018,(SEARCH("/",N3018,1)-1))</f>
        <v>theater</v>
      </c>
      <c r="R3018" t="str">
        <f>RIGHT(N3018, LEN(N3018) - (SEARCH("/",N3018,1)))</f>
        <v>plays</v>
      </c>
      <c r="S3018" s="12">
        <f>(((J3018/60)/60)/24)+DATE(1970,1,1)+(-5/24)</f>
        <v>42372.484722222223</v>
      </c>
      <c r="T3018" s="12">
        <f>(((I3018/60)/60)/24)+DATE(1970,1,1)+(-5/24)</f>
        <v>42402.484722222223</v>
      </c>
    </row>
    <row r="3019" spans="1:20" ht="48" x14ac:dyDescent="0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>E3019/D3019*100</f>
        <v>100.49999999999999</v>
      </c>
      <c r="P3019" s="8">
        <v>69.266666670000006</v>
      </c>
      <c r="Q3019" t="str">
        <f>LEFT(N3019,(SEARCH("/",N3019,1)-1))</f>
        <v>theater</v>
      </c>
      <c r="R3019" t="str">
        <f>RIGHT(N3019, LEN(N3019) - (SEARCH("/",N3019,1)))</f>
        <v>spaces</v>
      </c>
      <c r="S3019" s="12">
        <f>(((J3019/60)/60)/24)+DATE(1970,1,1)+(-5/24)</f>
        <v>42373.043946759259</v>
      </c>
      <c r="T3019" s="12">
        <f>(((I3019/60)/60)/24)+DATE(1970,1,1)+(-5/24)</f>
        <v>42433.043946759259</v>
      </c>
    </row>
    <row r="3020" spans="1:20" ht="48" x14ac:dyDescent="0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>E3020/D3020*100</f>
        <v>28.48</v>
      </c>
      <c r="P3020" s="8">
        <v>69.266666670000006</v>
      </c>
      <c r="Q3020" t="str">
        <f>LEFT(N3020,(SEARCH("/",N3020,1)-1))</f>
        <v>technology</v>
      </c>
      <c r="R3020" t="str">
        <f>RIGHT(N3020, LEN(N3020) - (SEARCH("/",N3020,1)))</f>
        <v>wearables</v>
      </c>
      <c r="S3020" s="12">
        <f>(((J3020/60)/60)/24)+DATE(1970,1,1)+(-5/24)</f>
        <v>42373.504085648143</v>
      </c>
      <c r="T3020" s="12">
        <f>(((I3020/60)/60)/24)+DATE(1970,1,1)+(-5/24)</f>
        <v>42411.504085648143</v>
      </c>
    </row>
    <row r="3021" spans="1:20" ht="48" x14ac:dyDescent="0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>E3021/D3021*100</f>
        <v>0</v>
      </c>
      <c r="P3021" s="8">
        <v>69.266666670000006</v>
      </c>
      <c r="Q3021" t="str">
        <f>LEFT(N3021,(SEARCH("/",N3021,1)-1))</f>
        <v>theater</v>
      </c>
      <c r="R3021" t="str">
        <f>RIGHT(N3021, LEN(N3021) - (SEARCH("/",N3021,1)))</f>
        <v>musical</v>
      </c>
      <c r="S3021" s="12">
        <f>(((J3021/60)/60)/24)+DATE(1970,1,1)+(-5/24)</f>
        <v>42373.77511574074</v>
      </c>
      <c r="T3021" s="12">
        <f>(((I3021/60)/60)/24)+DATE(1970,1,1)+(-5/24)</f>
        <v>42400.752083333333</v>
      </c>
    </row>
    <row r="3022" spans="1:20" ht="64" x14ac:dyDescent="0.2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>E3022/D3022*100</f>
        <v>111.9</v>
      </c>
      <c r="P3022" s="8">
        <v>69.266666670000006</v>
      </c>
      <c r="Q3022" t="str">
        <f>LEFT(N3022,(SEARCH("/",N3022,1)-1))</f>
        <v>theater</v>
      </c>
      <c r="R3022" t="str">
        <f>RIGHT(N3022, LEN(N3022) - (SEARCH("/",N3022,1)))</f>
        <v>plays</v>
      </c>
      <c r="S3022" s="12">
        <f>(((J3022/60)/60)/24)+DATE(1970,1,1)+(-5/24)</f>
        <v>42374.443171296291</v>
      </c>
      <c r="T3022" s="12">
        <f>(((I3022/60)/60)/24)+DATE(1970,1,1)+(-5/24)</f>
        <v>42384.443171296291</v>
      </c>
    </row>
    <row r="3023" spans="1:20" ht="48" x14ac:dyDescent="0.2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>E3023/D3023*100</f>
        <v>16</v>
      </c>
      <c r="P3023" s="8">
        <v>69.266666670000006</v>
      </c>
      <c r="Q3023" t="str">
        <f>LEFT(N3023,(SEARCH("/",N3023,1)-1))</f>
        <v>theater</v>
      </c>
      <c r="R3023" t="str">
        <f>RIGHT(N3023, LEN(N3023) - (SEARCH("/",N3023,1)))</f>
        <v>plays</v>
      </c>
      <c r="S3023" s="12">
        <f>(((J3023/60)/60)/24)+DATE(1970,1,1)+(-5/24)</f>
        <v>42374.446747685179</v>
      </c>
      <c r="T3023" s="12">
        <f>(((I3023/60)/60)/24)+DATE(1970,1,1)+(-5/24)</f>
        <v>42403.575694444437</v>
      </c>
    </row>
    <row r="3024" spans="1:20" ht="48" x14ac:dyDescent="0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>E3024/D3024*100</f>
        <v>0.71785714285714286</v>
      </c>
      <c r="P3024" s="8">
        <v>69.266666670000006</v>
      </c>
      <c r="Q3024" t="str">
        <f>LEFT(N3024,(SEARCH("/",N3024,1)-1))</f>
        <v>food</v>
      </c>
      <c r="R3024" t="str">
        <f>RIGHT(N3024, LEN(N3024) - (SEARCH("/",N3024,1)))</f>
        <v>food trucks</v>
      </c>
      <c r="S3024" s="12">
        <f>(((J3024/60)/60)/24)+DATE(1970,1,1)+(-5/24)</f>
        <v>42374.614537037036</v>
      </c>
      <c r="T3024" s="12">
        <f>(((I3024/60)/60)/24)+DATE(1970,1,1)+(-5/24)</f>
        <v>42434.614537037036</v>
      </c>
    </row>
    <row r="3025" spans="1:20" ht="32" x14ac:dyDescent="0.2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>E3025/D3025*100</f>
        <v>134.67833333333334</v>
      </c>
      <c r="P3025" s="8">
        <v>69.266666670000006</v>
      </c>
      <c r="Q3025" t="str">
        <f>LEFT(N3025,(SEARCH("/",N3025,1)-1))</f>
        <v>theater</v>
      </c>
      <c r="R3025" t="str">
        <f>RIGHT(N3025, LEN(N3025) - (SEARCH("/",N3025,1)))</f>
        <v>plays</v>
      </c>
      <c r="S3025" s="12">
        <f>(((J3025/60)/60)/24)+DATE(1970,1,1)+(-5/24)</f>
        <v>42374.702893518515</v>
      </c>
      <c r="T3025" s="12">
        <f>(((I3025/60)/60)/24)+DATE(1970,1,1)+(-5/24)</f>
        <v>42387.999305555553</v>
      </c>
    </row>
    <row r="3026" spans="1:20" ht="48" x14ac:dyDescent="0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>E3026/D3026*100</f>
        <v>353.048</v>
      </c>
      <c r="P3026" s="8">
        <v>69.266666670000006</v>
      </c>
      <c r="Q3026" t="str">
        <f>LEFT(N3026,(SEARCH("/",N3026,1)-1))</f>
        <v>technology</v>
      </c>
      <c r="R3026" t="str">
        <f>RIGHT(N3026, LEN(N3026) - (SEARCH("/",N3026,1)))</f>
        <v>hardware</v>
      </c>
      <c r="S3026" s="12">
        <f>(((J3026/60)/60)/24)+DATE(1970,1,1)+(-5/24)</f>
        <v>42374.875613425924</v>
      </c>
      <c r="T3026" s="12">
        <f>(((I3026/60)/60)/24)+DATE(1970,1,1)+(-5/24)</f>
        <v>42419.875613425924</v>
      </c>
    </row>
    <row r="3027" spans="1:20" ht="48" x14ac:dyDescent="0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>E3027/D3027*100</f>
        <v>104.66666666666666</v>
      </c>
      <c r="P3027" s="8">
        <v>69.266666670000006</v>
      </c>
      <c r="Q3027" t="str">
        <f>LEFT(N3027,(SEARCH("/",N3027,1)-1))</f>
        <v>theater</v>
      </c>
      <c r="R3027" t="str">
        <f>RIGHT(N3027, LEN(N3027) - (SEARCH("/",N3027,1)))</f>
        <v>plays</v>
      </c>
      <c r="S3027" s="12">
        <f>(((J3027/60)/60)/24)+DATE(1970,1,1)+(-5/24)</f>
        <v>42374.906655092585</v>
      </c>
      <c r="T3027" s="12">
        <f>(((I3027/60)/60)/24)+DATE(1970,1,1)+(-5/24)</f>
        <v>42419.906655092585</v>
      </c>
    </row>
    <row r="3028" spans="1:20" ht="48" x14ac:dyDescent="0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>E3028/D3028*100</f>
        <v>0.22727272727272727</v>
      </c>
      <c r="P3028" s="8">
        <v>69.266666670000006</v>
      </c>
      <c r="Q3028" t="str">
        <f>LEFT(N3028,(SEARCH("/",N3028,1)-1))</f>
        <v>film &amp; video</v>
      </c>
      <c r="R3028" t="str">
        <f>RIGHT(N3028, LEN(N3028) - (SEARCH("/",N3028,1)))</f>
        <v>drama</v>
      </c>
      <c r="S3028" s="12">
        <f>(((J3028/60)/60)/24)+DATE(1970,1,1)+(-5/24)</f>
        <v>42375.021782407406</v>
      </c>
      <c r="T3028" s="12">
        <f>(((I3028/60)/60)/24)+DATE(1970,1,1)+(-5/24)</f>
        <v>42417.790972222218</v>
      </c>
    </row>
    <row r="3029" spans="1:20" ht="48" x14ac:dyDescent="0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>E3029/D3029*100</f>
        <v>0.12</v>
      </c>
      <c r="P3029" s="8">
        <v>69.266666670000006</v>
      </c>
      <c r="Q3029" t="str">
        <f>LEFT(N3029,(SEARCH("/",N3029,1)-1))</f>
        <v>film &amp; video</v>
      </c>
      <c r="R3029" t="str">
        <f>RIGHT(N3029, LEN(N3029) - (SEARCH("/",N3029,1)))</f>
        <v>drama</v>
      </c>
      <c r="S3029" s="12">
        <f>(((J3029/60)/60)/24)+DATE(1970,1,1)+(-5/24)</f>
        <v>42375.788553240738</v>
      </c>
      <c r="T3029" s="12">
        <f>(((I3029/60)/60)/24)+DATE(1970,1,1)+(-5/24)</f>
        <v>42435.788553240738</v>
      </c>
    </row>
    <row r="3030" spans="1:20" ht="48" x14ac:dyDescent="0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>E3030/D3030*100</f>
        <v>100</v>
      </c>
      <c r="P3030" s="8">
        <v>69.266666670000006</v>
      </c>
      <c r="Q3030" t="str">
        <f>LEFT(N3030,(SEARCH("/",N3030,1)-1))</f>
        <v>film &amp; video</v>
      </c>
      <c r="R3030" t="str">
        <f>RIGHT(N3030, LEN(N3030) - (SEARCH("/",N3030,1)))</f>
        <v>television</v>
      </c>
      <c r="S3030" s="12">
        <f>(((J3030/60)/60)/24)+DATE(1970,1,1)+(-5/24)</f>
        <v>42376.583726851844</v>
      </c>
      <c r="T3030" s="12">
        <f>(((I3030/60)/60)/24)+DATE(1970,1,1)+(-5/24)</f>
        <v>42394.583726851844</v>
      </c>
    </row>
    <row r="3031" spans="1:20" ht="48" x14ac:dyDescent="0.2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>E3031/D3031*100</f>
        <v>4.46</v>
      </c>
      <c r="P3031" s="8">
        <v>69.266666670000006</v>
      </c>
      <c r="Q3031" t="str">
        <f>LEFT(N3031,(SEARCH("/",N3031,1)-1))</f>
        <v>technology</v>
      </c>
      <c r="R3031" t="str">
        <f>RIGHT(N3031, LEN(N3031) - (SEARCH("/",N3031,1)))</f>
        <v>web</v>
      </c>
      <c r="S3031" s="12">
        <f>(((J3031/60)/60)/24)+DATE(1970,1,1)+(-5/24)</f>
        <v>42377.34642361111</v>
      </c>
      <c r="T3031" s="12">
        <f>(((I3031/60)/60)/24)+DATE(1970,1,1)+(-5/24)</f>
        <v>42408.334027777775</v>
      </c>
    </row>
    <row r="3032" spans="1:20" ht="16" x14ac:dyDescent="0.2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>E3032/D3032*100</f>
        <v>0.33333333333333337</v>
      </c>
      <c r="P3032" s="8">
        <v>69.266666670000006</v>
      </c>
      <c r="Q3032" t="str">
        <f>LEFT(N3032,(SEARCH("/",N3032,1)-1))</f>
        <v>film &amp; video</v>
      </c>
      <c r="R3032" t="str">
        <f>RIGHT(N3032, LEN(N3032) - (SEARCH("/",N3032,1)))</f>
        <v>drama</v>
      </c>
      <c r="S3032" s="12">
        <f>(((J3032/60)/60)/24)+DATE(1970,1,1)+(-5/24)</f>
        <v>42377.368854166663</v>
      </c>
      <c r="T3032" s="12">
        <f>(((I3032/60)/60)/24)+DATE(1970,1,1)+(-5/24)</f>
        <v>42437.368854166663</v>
      </c>
    </row>
    <row r="3033" spans="1:20" ht="48" x14ac:dyDescent="0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>E3033/D3033*100</f>
        <v>0.04</v>
      </c>
      <c r="P3033" s="8">
        <v>69.266666670000006</v>
      </c>
      <c r="Q3033" t="str">
        <f>LEFT(N3033,(SEARCH("/",N3033,1)-1))</f>
        <v>technology</v>
      </c>
      <c r="R3033" t="str">
        <f>RIGHT(N3033, LEN(N3033) - (SEARCH("/",N3033,1)))</f>
        <v>web</v>
      </c>
      <c r="S3033" s="12">
        <f>(((J3033/60)/60)/24)+DATE(1970,1,1)+(-5/24)</f>
        <v>42377.498611111114</v>
      </c>
      <c r="T3033" s="12">
        <f>(((I3033/60)/60)/24)+DATE(1970,1,1)+(-5/24)</f>
        <v>42407.498611111114</v>
      </c>
    </row>
    <row r="3034" spans="1:20" ht="32" x14ac:dyDescent="0.2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>E3034/D3034*100</f>
        <v>112.00000000000001</v>
      </c>
      <c r="P3034" s="8">
        <v>69.266666670000006</v>
      </c>
      <c r="Q3034" t="str">
        <f>LEFT(N3034,(SEARCH("/",N3034,1)-1))</f>
        <v>theater</v>
      </c>
      <c r="R3034" t="str">
        <f>RIGHT(N3034, LEN(N3034) - (SEARCH("/",N3034,1)))</f>
        <v>plays</v>
      </c>
      <c r="S3034" s="12">
        <f>(((J3034/60)/60)/24)+DATE(1970,1,1)+(-5/24)</f>
        <v>42378.270011574066</v>
      </c>
      <c r="T3034" s="12">
        <f>(((I3034/60)/60)/24)+DATE(1970,1,1)+(-5/24)</f>
        <v>42418.708333333336</v>
      </c>
    </row>
    <row r="3035" spans="1:20" ht="48" x14ac:dyDescent="0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>E3035/D3035*100</f>
        <v>104.75000000000001</v>
      </c>
      <c r="P3035" s="8">
        <v>69.266666670000006</v>
      </c>
      <c r="Q3035" t="str">
        <f>LEFT(N3035,(SEARCH("/",N3035,1)-1))</f>
        <v>theater</v>
      </c>
      <c r="R3035" t="str">
        <f>RIGHT(N3035, LEN(N3035) - (SEARCH("/",N3035,1)))</f>
        <v>plays</v>
      </c>
      <c r="S3035" s="12">
        <f>(((J3035/60)/60)/24)+DATE(1970,1,1)+(-5/24)</f>
        <v>42379.535856481474</v>
      </c>
      <c r="T3035" s="12">
        <f>(((I3035/60)/60)/24)+DATE(1970,1,1)+(-5/24)</f>
        <v>42410.666666666664</v>
      </c>
    </row>
    <row r="3036" spans="1:20" ht="48" x14ac:dyDescent="0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>E3036/D3036*100</f>
        <v>109.65</v>
      </c>
      <c r="P3036" s="8">
        <v>69.266666670000006</v>
      </c>
      <c r="Q3036" t="str">
        <f>LEFT(N3036,(SEARCH("/",N3036,1)-1))</f>
        <v>theater</v>
      </c>
      <c r="R3036" t="str">
        <f>RIGHT(N3036, LEN(N3036) - (SEARCH("/",N3036,1)))</f>
        <v>plays</v>
      </c>
      <c r="S3036" s="12">
        <f>(((J3036/60)/60)/24)+DATE(1970,1,1)+(-5/24)</f>
        <v>42380.372847222221</v>
      </c>
      <c r="T3036" s="12">
        <f>(((I3036/60)/60)/24)+DATE(1970,1,1)+(-5/24)</f>
        <v>42405.708333333336</v>
      </c>
    </row>
    <row r="3037" spans="1:20" ht="48" x14ac:dyDescent="0.2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>E3037/D3037*100</f>
        <v>284.74</v>
      </c>
      <c r="P3037" s="8">
        <v>69.266666670000006</v>
      </c>
      <c r="Q3037" t="str">
        <f>LEFT(N3037,(SEARCH("/",N3037,1)-1))</f>
        <v>games</v>
      </c>
      <c r="R3037" t="str">
        <f>RIGHT(N3037, LEN(N3037) - (SEARCH("/",N3037,1)))</f>
        <v>tabletop games</v>
      </c>
      <c r="S3037" s="12">
        <f>(((J3037/60)/60)/24)+DATE(1970,1,1)+(-5/24)</f>
        <v>42380.481956018521</v>
      </c>
      <c r="T3037" s="12">
        <f>(((I3037/60)/60)/24)+DATE(1970,1,1)+(-5/24)</f>
        <v>42394.458333333336</v>
      </c>
    </row>
    <row r="3038" spans="1:20" ht="48" x14ac:dyDescent="0.2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>E3038/D3038*100</f>
        <v>0</v>
      </c>
      <c r="P3038" s="8">
        <v>69.266666670000006</v>
      </c>
      <c r="Q3038" t="str">
        <f>LEFT(N3038,(SEARCH("/",N3038,1)-1))</f>
        <v>technology</v>
      </c>
      <c r="R3038" t="str">
        <f>RIGHT(N3038, LEN(N3038) - (SEARCH("/",N3038,1)))</f>
        <v>web</v>
      </c>
      <c r="S3038" s="12">
        <f>(((J3038/60)/60)/24)+DATE(1970,1,1)+(-5/24)</f>
        <v>42380.488009259258</v>
      </c>
      <c r="T3038" s="12">
        <f>(((I3038/60)/60)/24)+DATE(1970,1,1)+(-5/24)</f>
        <v>42410.488009259258</v>
      </c>
    </row>
    <row r="3039" spans="1:20" ht="48" x14ac:dyDescent="0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>E3039/D3039*100</f>
        <v>0</v>
      </c>
      <c r="P3039" s="8">
        <v>69.266666670000006</v>
      </c>
      <c r="Q3039" t="str">
        <f>LEFT(N3039,(SEARCH("/",N3039,1)-1))</f>
        <v>technology</v>
      </c>
      <c r="R3039" t="str">
        <f>RIGHT(N3039, LEN(N3039) - (SEARCH("/",N3039,1)))</f>
        <v>web</v>
      </c>
      <c r="S3039" s="12">
        <f>(((J3039/60)/60)/24)+DATE(1970,1,1)+(-5/24)</f>
        <v>42380.60429398148</v>
      </c>
      <c r="T3039" s="12">
        <f>(((I3039/60)/60)/24)+DATE(1970,1,1)+(-5/24)</f>
        <v>42410.60429398148</v>
      </c>
    </row>
    <row r="3040" spans="1:20" ht="48" x14ac:dyDescent="0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>E3040/D3040*100</f>
        <v>101.6</v>
      </c>
      <c r="P3040" s="8">
        <v>69.266666670000006</v>
      </c>
      <c r="Q3040" t="str">
        <f>LEFT(N3040,(SEARCH("/",N3040,1)-1))</f>
        <v>theater</v>
      </c>
      <c r="R3040" t="str">
        <f>RIGHT(N3040, LEN(N3040) - (SEARCH("/",N3040,1)))</f>
        <v>plays</v>
      </c>
      <c r="S3040" s="12">
        <f>(((J3040/60)/60)/24)+DATE(1970,1,1)+(-5/24)</f>
        <v>42380.676539351851</v>
      </c>
      <c r="T3040" s="12">
        <f>(((I3040/60)/60)/24)+DATE(1970,1,1)+(-5/24)</f>
        <v>42398.040972222218</v>
      </c>
    </row>
    <row r="3041" spans="1:20" ht="48" x14ac:dyDescent="0.2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>E3041/D3041*100</f>
        <v>110.66666666666667</v>
      </c>
      <c r="P3041" s="8">
        <v>69.266666670000006</v>
      </c>
      <c r="Q3041" t="str">
        <f>LEFT(N3041,(SEARCH("/",N3041,1)-1))</f>
        <v>technology</v>
      </c>
      <c r="R3041" t="str">
        <f>RIGHT(N3041, LEN(N3041) - (SEARCH("/",N3041,1)))</f>
        <v>makerspaces</v>
      </c>
      <c r="S3041" s="12">
        <f>(((J3041/60)/60)/24)+DATE(1970,1,1)+(-5/24)</f>
        <v>42380.717777777776</v>
      </c>
      <c r="T3041" s="12">
        <f>(((I3041/60)/60)/24)+DATE(1970,1,1)+(-5/24)</f>
        <v>42410.717777777776</v>
      </c>
    </row>
    <row r="3042" spans="1:20" ht="48" x14ac:dyDescent="0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>E3042/D3042*100</f>
        <v>100</v>
      </c>
      <c r="P3042" s="8">
        <v>69.266666670000006</v>
      </c>
      <c r="Q3042" t="str">
        <f>LEFT(N3042,(SEARCH("/",N3042,1)-1))</f>
        <v>theater</v>
      </c>
      <c r="R3042" t="str">
        <f>RIGHT(N3042, LEN(N3042) - (SEARCH("/",N3042,1)))</f>
        <v>plays</v>
      </c>
      <c r="S3042" s="12">
        <f>(((J3042/60)/60)/24)+DATE(1970,1,1)+(-5/24)</f>
        <v>42381.270648148151</v>
      </c>
      <c r="T3042" s="12">
        <f>(((I3042/60)/60)/24)+DATE(1970,1,1)+(-5/24)</f>
        <v>42402.270648148151</v>
      </c>
    </row>
    <row r="3043" spans="1:20" ht="64" x14ac:dyDescent="0.2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>E3043/D3043*100</f>
        <v>111.20000000000002</v>
      </c>
      <c r="P3043" s="8">
        <v>69.266666670000006</v>
      </c>
      <c r="Q3043" t="str">
        <f>LEFT(N3043,(SEARCH("/",N3043,1)-1))</f>
        <v>theater</v>
      </c>
      <c r="R3043" t="str">
        <f>RIGHT(N3043, LEN(N3043) - (SEARCH("/",N3043,1)))</f>
        <v>plays</v>
      </c>
      <c r="S3043" s="12">
        <f>(((J3043/60)/60)/24)+DATE(1970,1,1)+(-5/24)</f>
        <v>42381.463506944441</v>
      </c>
      <c r="T3043" s="12">
        <f>(((I3043/60)/60)/24)+DATE(1970,1,1)+(-5/24)</f>
        <v>42411.749305555553</v>
      </c>
    </row>
    <row r="3044" spans="1:20" ht="32" x14ac:dyDescent="0.2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>E3044/D3044*100</f>
        <v>102.06</v>
      </c>
      <c r="P3044" s="8">
        <v>69.266666670000006</v>
      </c>
      <c r="Q3044" t="str">
        <f>LEFT(N3044,(SEARCH("/",N3044,1)-1))</f>
        <v>theater</v>
      </c>
      <c r="R3044" t="str">
        <f>RIGHT(N3044, LEN(N3044) - (SEARCH("/",N3044,1)))</f>
        <v>spaces</v>
      </c>
      <c r="S3044" s="12">
        <f>(((J3044/60)/60)/24)+DATE(1970,1,1)+(-5/24)</f>
        <v>42381.478506944441</v>
      </c>
      <c r="T3044" s="12">
        <f>(((I3044/60)/60)/24)+DATE(1970,1,1)+(-5/24)</f>
        <v>42411.478506944441</v>
      </c>
    </row>
    <row r="3045" spans="1:20" ht="48" x14ac:dyDescent="0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>E3045/D3045*100</f>
        <v>108.46283333333334</v>
      </c>
      <c r="P3045" s="8">
        <v>69.266666670000006</v>
      </c>
      <c r="Q3045" t="str">
        <f>LEFT(N3045,(SEARCH("/",N3045,1)-1))</f>
        <v>games</v>
      </c>
      <c r="R3045" t="str">
        <f>RIGHT(N3045, LEN(N3045) - (SEARCH("/",N3045,1)))</f>
        <v>tabletop games</v>
      </c>
      <c r="S3045" s="12">
        <f>(((J3045/60)/60)/24)+DATE(1970,1,1)+(-5/24)</f>
        <v>42381.590532407405</v>
      </c>
      <c r="T3045" s="12">
        <f>(((I3045/60)/60)/24)+DATE(1970,1,1)+(-5/24)</f>
        <v>42411.999305555553</v>
      </c>
    </row>
    <row r="3046" spans="1:20" ht="16" x14ac:dyDescent="0.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>E3046/D3046*100</f>
        <v>21.033333333333335</v>
      </c>
      <c r="P3046" s="8">
        <v>69.266666670000006</v>
      </c>
      <c r="Q3046" t="str">
        <f>LEFT(N3046,(SEARCH("/",N3046,1)-1))</f>
        <v>technology</v>
      </c>
      <c r="R3046" t="str">
        <f>RIGHT(N3046, LEN(N3046) - (SEARCH("/",N3046,1)))</f>
        <v>space exploration</v>
      </c>
      <c r="S3046" s="12">
        <f>(((J3046/60)/60)/24)+DATE(1970,1,1)+(-5/24)</f>
        <v>42381.657951388886</v>
      </c>
      <c r="T3046" s="12">
        <f>(((I3046/60)/60)/24)+DATE(1970,1,1)+(-5/24)</f>
        <v>42409.624999999993</v>
      </c>
    </row>
    <row r="3047" spans="1:20" ht="48" x14ac:dyDescent="0.2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>E3047/D3047*100</f>
        <v>0.70000000000000007</v>
      </c>
      <c r="P3047" s="8">
        <v>69.266666670000006</v>
      </c>
      <c r="Q3047" t="str">
        <f>LEFT(N3047,(SEARCH("/",N3047,1)-1))</f>
        <v>food</v>
      </c>
      <c r="R3047" t="str">
        <f>RIGHT(N3047, LEN(N3047) - (SEARCH("/",N3047,1)))</f>
        <v>food trucks</v>
      </c>
      <c r="S3047" s="12">
        <f>(((J3047/60)/60)/24)+DATE(1970,1,1)+(-5/24)</f>
        <v>42381.922499999993</v>
      </c>
      <c r="T3047" s="12">
        <f>(((I3047/60)/60)/24)+DATE(1970,1,1)+(-5/24)</f>
        <v>42411.922499999993</v>
      </c>
    </row>
    <row r="3048" spans="1:20" ht="48" x14ac:dyDescent="0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>E3048/D3048*100</f>
        <v>13.900000000000002</v>
      </c>
      <c r="P3048" s="8">
        <v>69.266666670000006</v>
      </c>
      <c r="Q3048" t="str">
        <f>LEFT(N3048,(SEARCH("/",N3048,1)-1))</f>
        <v>theater</v>
      </c>
      <c r="R3048" t="str">
        <f>RIGHT(N3048, LEN(N3048) - (SEARCH("/",N3048,1)))</f>
        <v>spaces</v>
      </c>
      <c r="S3048" s="12">
        <f>(((J3048/60)/60)/24)+DATE(1970,1,1)+(-5/24)</f>
        <v>42381.981377314813</v>
      </c>
      <c r="T3048" s="12">
        <f>(((I3048/60)/60)/24)+DATE(1970,1,1)+(-5/24)</f>
        <v>42411.981377314813</v>
      </c>
    </row>
    <row r="3049" spans="1:20" ht="48" x14ac:dyDescent="0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>E3049/D3049*100</f>
        <v>116.05000000000001</v>
      </c>
      <c r="P3049" s="8">
        <v>69.266666670000006</v>
      </c>
      <c r="Q3049" t="str">
        <f>LEFT(N3049,(SEARCH("/",N3049,1)-1))</f>
        <v>theater</v>
      </c>
      <c r="R3049" t="str">
        <f>RIGHT(N3049, LEN(N3049) - (SEARCH("/",N3049,1)))</f>
        <v>plays</v>
      </c>
      <c r="S3049" s="12">
        <f>(((J3049/60)/60)/24)+DATE(1970,1,1)+(-5/24)</f>
        <v>42382.036076388882</v>
      </c>
      <c r="T3049" s="12">
        <f>(((I3049/60)/60)/24)+DATE(1970,1,1)+(-5/24)</f>
        <v>42395.833333333336</v>
      </c>
    </row>
    <row r="3050" spans="1:20" ht="16" x14ac:dyDescent="0.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>E3050/D3050*100</f>
        <v>0</v>
      </c>
      <c r="P3050" s="8">
        <v>69.266666670000006</v>
      </c>
      <c r="Q3050" t="str">
        <f>LEFT(N3050,(SEARCH("/",N3050,1)-1))</f>
        <v>journalism</v>
      </c>
      <c r="R3050" t="str">
        <f>RIGHT(N3050, LEN(N3050) - (SEARCH("/",N3050,1)))</f>
        <v>audio</v>
      </c>
      <c r="S3050" s="12">
        <f>(((J3050/60)/60)/24)+DATE(1970,1,1)+(-5/24)</f>
        <v>42382.222743055558</v>
      </c>
      <c r="T3050" s="12">
        <f>(((I3050/60)/60)/24)+DATE(1970,1,1)+(-5/24)</f>
        <v>42412.222743055558</v>
      </c>
    </row>
    <row r="3051" spans="1:20" ht="32" x14ac:dyDescent="0.2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>E3051/D3051*100</f>
        <v>101.265</v>
      </c>
      <c r="P3051" s="8">
        <v>69.266666670000006</v>
      </c>
      <c r="Q3051" t="str">
        <f>LEFT(N3051,(SEARCH("/",N3051,1)-1))</f>
        <v>publishing</v>
      </c>
      <c r="R3051" t="str">
        <f>RIGHT(N3051, LEN(N3051) - (SEARCH("/",N3051,1)))</f>
        <v>nonfiction</v>
      </c>
      <c r="S3051" s="12">
        <f>(((J3051/60)/60)/24)+DATE(1970,1,1)+(-5/24)</f>
        <v>42382.531759259255</v>
      </c>
      <c r="T3051" s="12">
        <f>(((I3051/60)/60)/24)+DATE(1970,1,1)+(-5/24)</f>
        <v>42412.531759259255</v>
      </c>
    </row>
    <row r="3052" spans="1:20" ht="48" x14ac:dyDescent="0.2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>E3052/D3052*100</f>
        <v>8.9066666666666663</v>
      </c>
      <c r="P3052" s="8">
        <v>69.266666670000006</v>
      </c>
      <c r="Q3052" t="str">
        <f>LEFT(N3052,(SEARCH("/",N3052,1)-1))</f>
        <v>technology</v>
      </c>
      <c r="R3052" t="str">
        <f>RIGHT(N3052, LEN(N3052) - (SEARCH("/",N3052,1)))</f>
        <v>wearables</v>
      </c>
      <c r="S3052" s="12">
        <f>(((J3052/60)/60)/24)+DATE(1970,1,1)+(-5/24)</f>
        <v>42382.634953703695</v>
      </c>
      <c r="T3052" s="12">
        <f>(((I3052/60)/60)/24)+DATE(1970,1,1)+(-5/24)</f>
        <v>42418.634953703695</v>
      </c>
    </row>
    <row r="3053" spans="1:20" ht="48" x14ac:dyDescent="0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>E3053/D3053*100</f>
        <v>1.7333333333333332</v>
      </c>
      <c r="P3053" s="8">
        <v>69.266666670000006</v>
      </c>
      <c r="Q3053" t="str">
        <f>LEFT(N3053,(SEARCH("/",N3053,1)-1))</f>
        <v>food</v>
      </c>
      <c r="R3053" t="str">
        <f>RIGHT(N3053, LEN(N3053) - (SEARCH("/",N3053,1)))</f>
        <v>food trucks</v>
      </c>
      <c r="S3053" s="12">
        <f>(((J3053/60)/60)/24)+DATE(1970,1,1)+(-5/24)</f>
        <v>42382.698194444441</v>
      </c>
      <c r="T3053" s="12">
        <f>(((I3053/60)/60)/24)+DATE(1970,1,1)+(-5/24)</f>
        <v>42442.656527777777</v>
      </c>
    </row>
    <row r="3054" spans="1:20" ht="64" x14ac:dyDescent="0.2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>E3054/D3054*100</f>
        <v>184</v>
      </c>
      <c r="P3054" s="8">
        <v>69.266666670000006</v>
      </c>
      <c r="Q3054" t="str">
        <f>LEFT(N3054,(SEARCH("/",N3054,1)-1))</f>
        <v>theater</v>
      </c>
      <c r="R3054" t="str">
        <f>RIGHT(N3054, LEN(N3054) - (SEARCH("/",N3054,1)))</f>
        <v>plays</v>
      </c>
      <c r="S3054" s="12">
        <f>(((J3054/60)/60)/24)+DATE(1970,1,1)+(-5/24)</f>
        <v>42383.584791666661</v>
      </c>
      <c r="T3054" s="12">
        <f>(((I3054/60)/60)/24)+DATE(1970,1,1)+(-5/24)</f>
        <v>42413.584791666661</v>
      </c>
    </row>
    <row r="3055" spans="1:20" ht="32" x14ac:dyDescent="0.2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>E3055/D3055*100</f>
        <v>0.2</v>
      </c>
      <c r="P3055" s="8">
        <v>69.266666670000006</v>
      </c>
      <c r="Q3055" t="str">
        <f>LEFT(N3055,(SEARCH("/",N3055,1)-1))</f>
        <v>food</v>
      </c>
      <c r="R3055" t="str">
        <f>RIGHT(N3055, LEN(N3055) - (SEARCH("/",N3055,1)))</f>
        <v>food trucks</v>
      </c>
      <c r="S3055" s="12">
        <f>(((J3055/60)/60)/24)+DATE(1970,1,1)+(-5/24)</f>
        <v>42383.691122685181</v>
      </c>
      <c r="T3055" s="12">
        <f>(((I3055/60)/60)/24)+DATE(1970,1,1)+(-5/24)</f>
        <v>42413.691122685181</v>
      </c>
    </row>
    <row r="3056" spans="1:20" ht="48" x14ac:dyDescent="0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>E3056/D3056*100</f>
        <v>0</v>
      </c>
      <c r="P3056" s="8">
        <v>69.266666670000006</v>
      </c>
      <c r="Q3056" t="str">
        <f>LEFT(N3056,(SEARCH("/",N3056,1)-1))</f>
        <v>film &amp; video</v>
      </c>
      <c r="R3056" t="str">
        <f>RIGHT(N3056, LEN(N3056) - (SEARCH("/",N3056,1)))</f>
        <v>drama</v>
      </c>
      <c r="S3056" s="12">
        <f>(((J3056/60)/60)/24)+DATE(1970,1,1)+(-5/24)</f>
        <v>42383.725659722222</v>
      </c>
      <c r="T3056" s="12">
        <f>(((I3056/60)/60)/24)+DATE(1970,1,1)+(-5/24)</f>
        <v>42413.725659722222</v>
      </c>
    </row>
    <row r="3057" spans="1:20" ht="48" x14ac:dyDescent="0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>E3057/D3057*100</f>
        <v>2.5</v>
      </c>
      <c r="P3057" s="8">
        <v>69.266666670000006</v>
      </c>
      <c r="Q3057" t="str">
        <f>LEFT(N3057,(SEARCH("/",N3057,1)-1))</f>
        <v>games</v>
      </c>
      <c r="R3057" t="str">
        <f>RIGHT(N3057, LEN(N3057) - (SEARCH("/",N3057,1)))</f>
        <v>video games</v>
      </c>
      <c r="S3057" s="12">
        <f>(((J3057/60)/60)/24)+DATE(1970,1,1)+(-5/24)</f>
        <v>42383.902442129627</v>
      </c>
      <c r="T3057" s="12">
        <f>(((I3057/60)/60)/24)+DATE(1970,1,1)+(-5/24)</f>
        <v>42413.902442129627</v>
      </c>
    </row>
    <row r="3058" spans="1:20" ht="48" x14ac:dyDescent="0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>E3058/D3058*100</f>
        <v>0.02</v>
      </c>
      <c r="P3058" s="8">
        <v>69.266666670000006</v>
      </c>
      <c r="Q3058" t="str">
        <f>LEFT(N3058,(SEARCH("/",N3058,1)-1))</f>
        <v>technology</v>
      </c>
      <c r="R3058" t="str">
        <f>RIGHT(N3058, LEN(N3058) - (SEARCH("/",N3058,1)))</f>
        <v>web</v>
      </c>
      <c r="S3058" s="12">
        <f>(((J3058/60)/60)/24)+DATE(1970,1,1)+(-5/24)</f>
        <v>42384.098506944443</v>
      </c>
      <c r="T3058" s="12">
        <f>(((I3058/60)/60)/24)+DATE(1970,1,1)+(-5/24)</f>
        <v>42443.749999999993</v>
      </c>
    </row>
    <row r="3059" spans="1:20" ht="48" x14ac:dyDescent="0.2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>E3059/D3059*100</f>
        <v>0.21649484536082475</v>
      </c>
      <c r="P3059" s="8">
        <v>69.266666670000006</v>
      </c>
      <c r="Q3059" t="str">
        <f>LEFT(N3059,(SEARCH("/",N3059,1)-1))</f>
        <v>technology</v>
      </c>
      <c r="R3059" t="str">
        <f>RIGHT(N3059, LEN(N3059) - (SEARCH("/",N3059,1)))</f>
        <v>wearables</v>
      </c>
      <c r="S3059" s="12">
        <f>(((J3059/60)/60)/24)+DATE(1970,1,1)+(-5/24)</f>
        <v>42384.472592592596</v>
      </c>
      <c r="T3059" s="12">
        <f>(((I3059/60)/60)/24)+DATE(1970,1,1)+(-5/24)</f>
        <v>42414.472592592596</v>
      </c>
    </row>
    <row r="3060" spans="1:20" ht="48" x14ac:dyDescent="0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>E3060/D3060*100</f>
        <v>264.62241666666665</v>
      </c>
      <c r="P3060" s="8">
        <v>69.266666670000006</v>
      </c>
      <c r="Q3060" t="str">
        <f>LEFT(N3060,(SEARCH("/",N3060,1)-1))</f>
        <v>theater</v>
      </c>
      <c r="R3060" t="str">
        <f>RIGHT(N3060, LEN(N3060) - (SEARCH("/",N3060,1)))</f>
        <v>spaces</v>
      </c>
      <c r="S3060" s="12">
        <f>(((J3060/60)/60)/24)+DATE(1970,1,1)+(-5/24)</f>
        <v>42387.190138888887</v>
      </c>
      <c r="T3060" s="12">
        <f>(((I3060/60)/60)/24)+DATE(1970,1,1)+(-5/24)</f>
        <v>42421.190138888887</v>
      </c>
    </row>
    <row r="3061" spans="1:20" ht="32" x14ac:dyDescent="0.2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>E3061/D3061*100</f>
        <v>11.514000000000001</v>
      </c>
      <c r="P3061" s="8">
        <v>69.266666670000006</v>
      </c>
      <c r="Q3061" t="str">
        <f>LEFT(N3061,(SEARCH("/",N3061,1)-1))</f>
        <v>technology</v>
      </c>
      <c r="R3061" t="str">
        <f>RIGHT(N3061, LEN(N3061) - (SEARCH("/",N3061,1)))</f>
        <v>wearables</v>
      </c>
      <c r="S3061" s="12">
        <f>(((J3061/60)/60)/24)+DATE(1970,1,1)+(-5/24)</f>
        <v>42387.294895833329</v>
      </c>
      <c r="T3061" s="12">
        <f>(((I3061/60)/60)/24)+DATE(1970,1,1)+(-5/24)</f>
        <v>42417.294895833329</v>
      </c>
    </row>
    <row r="3062" spans="1:20" ht="48" x14ac:dyDescent="0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>E3062/D3062*100</f>
        <v>109.34166666666667</v>
      </c>
      <c r="P3062" s="8">
        <v>69.266666670000006</v>
      </c>
      <c r="Q3062" t="str">
        <f>LEFT(N3062,(SEARCH("/",N3062,1)-1))</f>
        <v>theater</v>
      </c>
      <c r="R3062" t="str">
        <f>RIGHT(N3062, LEN(N3062) - (SEARCH("/",N3062,1)))</f>
        <v>spaces</v>
      </c>
      <c r="S3062" s="12">
        <f>(((J3062/60)/60)/24)+DATE(1970,1,1)+(-5/24)</f>
        <v>42387.518495370365</v>
      </c>
      <c r="T3062" s="12">
        <f>(((I3062/60)/60)/24)+DATE(1970,1,1)+(-5/24)</f>
        <v>42402.518495370365</v>
      </c>
    </row>
    <row r="3063" spans="1:20" ht="48" x14ac:dyDescent="0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>E3063/D3063*100</f>
        <v>46.379999999999995</v>
      </c>
      <c r="P3063" s="8">
        <v>69.266666670000006</v>
      </c>
      <c r="Q3063" t="str">
        <f>LEFT(N3063,(SEARCH("/",N3063,1)-1))</f>
        <v>technology</v>
      </c>
      <c r="R3063" t="str">
        <f>RIGHT(N3063, LEN(N3063) - (SEARCH("/",N3063,1)))</f>
        <v>wearables</v>
      </c>
      <c r="S3063" s="12">
        <f>(((J3063/60)/60)/24)+DATE(1970,1,1)+(-5/24)</f>
        <v>42388.314687500002</v>
      </c>
      <c r="T3063" s="12">
        <f>(((I3063/60)/60)/24)+DATE(1970,1,1)+(-5/24)</f>
        <v>42403.314687500002</v>
      </c>
    </row>
    <row r="3064" spans="1:20" ht="48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>E3064/D3064*100</f>
        <v>15.491428571428573</v>
      </c>
      <c r="P3064" s="8">
        <v>69.266666670000006</v>
      </c>
      <c r="Q3064" t="str">
        <f>LEFT(N3064,(SEARCH("/",N3064,1)-1))</f>
        <v>photography</v>
      </c>
      <c r="R3064" t="str">
        <f>RIGHT(N3064, LEN(N3064) - (SEARCH("/",N3064,1)))</f>
        <v>photobooks</v>
      </c>
      <c r="S3064" s="12">
        <f>(((J3064/60)/60)/24)+DATE(1970,1,1)+(-5/24)</f>
        <v>42388.366770833331</v>
      </c>
      <c r="T3064" s="12">
        <f>(((I3064/60)/60)/24)+DATE(1970,1,1)+(-5/24)</f>
        <v>42421.366770833331</v>
      </c>
    </row>
    <row r="3065" spans="1:20" ht="48" x14ac:dyDescent="0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>E3065/D3065*100</f>
        <v>0</v>
      </c>
      <c r="P3065" s="8">
        <v>69.266666670000006</v>
      </c>
      <c r="Q3065" t="str">
        <f>LEFT(N3065,(SEARCH("/",N3065,1)-1))</f>
        <v>food</v>
      </c>
      <c r="R3065" t="str">
        <f>RIGHT(N3065, LEN(N3065) - (SEARCH("/",N3065,1)))</f>
        <v>food trucks</v>
      </c>
      <c r="S3065" s="12">
        <f>(((J3065/60)/60)/24)+DATE(1970,1,1)+(-5/24)</f>
        <v>42388.380752314813</v>
      </c>
      <c r="T3065" s="12">
        <f>(((I3065/60)/60)/24)+DATE(1970,1,1)+(-5/24)</f>
        <v>42395.380752314813</v>
      </c>
    </row>
    <row r="3066" spans="1:20" ht="32" x14ac:dyDescent="0.2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>E3066/D3066*100</f>
        <v>82.207999999999998</v>
      </c>
      <c r="P3066" s="8">
        <v>69.266666670000006</v>
      </c>
      <c r="Q3066" t="str">
        <f>LEFT(N3066,(SEARCH("/",N3066,1)-1))</f>
        <v>technology</v>
      </c>
      <c r="R3066" t="str">
        <f>RIGHT(N3066, LEN(N3066) - (SEARCH("/",N3066,1)))</f>
        <v>wearables</v>
      </c>
      <c r="S3066" s="12">
        <f>(((J3066/60)/60)/24)+DATE(1970,1,1)+(-5/24)</f>
        <v>42388.5003125</v>
      </c>
      <c r="T3066" s="12">
        <f>(((I3066/60)/60)/24)+DATE(1970,1,1)+(-5/24)</f>
        <v>42418.5003125</v>
      </c>
    </row>
    <row r="3067" spans="1:20" ht="32" x14ac:dyDescent="0.2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>E3067/D3067*100</f>
        <v>0.16705882352941176</v>
      </c>
      <c r="P3067" s="8">
        <v>69.266666670000006</v>
      </c>
      <c r="Q3067" t="str">
        <f>LEFT(N3067,(SEARCH("/",N3067,1)-1))</f>
        <v>technology</v>
      </c>
      <c r="R3067" t="str">
        <f>RIGHT(N3067, LEN(N3067) - (SEARCH("/",N3067,1)))</f>
        <v>web</v>
      </c>
      <c r="S3067" s="12">
        <f>(((J3067/60)/60)/24)+DATE(1970,1,1)+(-5/24)</f>
        <v>42388.589918981481</v>
      </c>
      <c r="T3067" s="12">
        <f>(((I3067/60)/60)/24)+DATE(1970,1,1)+(-5/24)</f>
        <v>42418.589918981481</v>
      </c>
    </row>
    <row r="3068" spans="1:20" ht="48" x14ac:dyDescent="0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>E3068/D3068*100</f>
        <v>0</v>
      </c>
      <c r="P3068" s="8">
        <v>69.266666670000006</v>
      </c>
      <c r="Q3068" t="str">
        <f>LEFT(N3068,(SEARCH("/",N3068,1)-1))</f>
        <v>theater</v>
      </c>
      <c r="R3068" t="str">
        <f>RIGHT(N3068, LEN(N3068) - (SEARCH("/",N3068,1)))</f>
        <v>plays</v>
      </c>
      <c r="S3068" s="12">
        <f>(((J3068/60)/60)/24)+DATE(1970,1,1)+(-5/24)</f>
        <v>42389.794317129628</v>
      </c>
      <c r="T3068" s="12">
        <f>(((I3068/60)/60)/24)+DATE(1970,1,1)+(-5/24)</f>
        <v>42398.761805555558</v>
      </c>
    </row>
    <row r="3069" spans="1:20" ht="48" x14ac:dyDescent="0.2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>E3069/D3069*100</f>
        <v>1E-3</v>
      </c>
      <c r="P3069" s="8">
        <v>69.266666670000006</v>
      </c>
      <c r="Q3069" t="str">
        <f>LEFT(N3069,(SEARCH("/",N3069,1)-1))</f>
        <v>publishing</v>
      </c>
      <c r="R3069" t="str">
        <f>RIGHT(N3069, LEN(N3069) - (SEARCH("/",N3069,1)))</f>
        <v>translations</v>
      </c>
      <c r="S3069" s="12">
        <f>(((J3069/60)/60)/24)+DATE(1970,1,1)+(-5/24)</f>
        <v>42389.962928240733</v>
      </c>
      <c r="T3069" s="12">
        <f>(((I3069/60)/60)/24)+DATE(1970,1,1)+(-5/24)</f>
        <v>42419.962928240733</v>
      </c>
    </row>
    <row r="3070" spans="1:20" ht="16" x14ac:dyDescent="0.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>E3070/D3070*100</f>
        <v>100.29999999999998</v>
      </c>
      <c r="P3070" s="8">
        <v>69.266666670000006</v>
      </c>
      <c r="Q3070" t="str">
        <f>LEFT(N3070,(SEARCH("/",N3070,1)-1))</f>
        <v>theater</v>
      </c>
      <c r="R3070" t="str">
        <f>RIGHT(N3070, LEN(N3070) - (SEARCH("/",N3070,1)))</f>
        <v>spaces</v>
      </c>
      <c r="S3070" s="12">
        <f>(((J3070/60)/60)/24)+DATE(1970,1,1)+(-5/24)</f>
        <v>42390.63040509259</v>
      </c>
      <c r="T3070" s="12">
        <f>(((I3070/60)/60)/24)+DATE(1970,1,1)+(-5/24)</f>
        <v>42420.63040509259</v>
      </c>
    </row>
    <row r="3071" spans="1:20" ht="48" x14ac:dyDescent="0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>E3071/D3071*100</f>
        <v>0.77</v>
      </c>
      <c r="P3071" s="8">
        <v>69.266666670000006</v>
      </c>
      <c r="Q3071" t="str">
        <f>LEFT(N3071,(SEARCH("/",N3071,1)-1))</f>
        <v>publishing</v>
      </c>
      <c r="R3071" t="str">
        <f>RIGHT(N3071, LEN(N3071) - (SEARCH("/",N3071,1)))</f>
        <v>translations</v>
      </c>
      <c r="S3071" s="12">
        <f>(((J3071/60)/60)/24)+DATE(1970,1,1)+(-5/24)</f>
        <v>42391.141863425924</v>
      </c>
      <c r="T3071" s="12">
        <f>(((I3071/60)/60)/24)+DATE(1970,1,1)+(-5/24)</f>
        <v>42421.141863425924</v>
      </c>
    </row>
    <row r="3072" spans="1:20" ht="48" x14ac:dyDescent="0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>E3072/D3072*100</f>
        <v>484.02000000000004</v>
      </c>
      <c r="P3072" s="8">
        <v>69.266666670000006</v>
      </c>
      <c r="Q3072" t="str">
        <f>LEFT(N3072,(SEARCH("/",N3072,1)-1))</f>
        <v>photography</v>
      </c>
      <c r="R3072" t="str">
        <f>RIGHT(N3072, LEN(N3072) - (SEARCH("/",N3072,1)))</f>
        <v>photobooks</v>
      </c>
      <c r="S3072" s="12">
        <f>(((J3072/60)/60)/24)+DATE(1970,1,1)+(-5/24)</f>
        <v>42391.266956018517</v>
      </c>
      <c r="T3072" s="12">
        <f>(((I3072/60)/60)/24)+DATE(1970,1,1)+(-5/24)</f>
        <v>42415.416666666664</v>
      </c>
    </row>
    <row r="3073" spans="1:20" ht="48" x14ac:dyDescent="0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>E3073/D3073*100</f>
        <v>6.6666666666666671E-3</v>
      </c>
      <c r="P3073" s="8">
        <v>69.266666670000006</v>
      </c>
      <c r="Q3073" t="str">
        <f>LEFT(N3073,(SEARCH("/",N3073,1)-1))</f>
        <v>theater</v>
      </c>
      <c r="R3073" t="str">
        <f>RIGHT(N3073, LEN(N3073) - (SEARCH("/",N3073,1)))</f>
        <v>plays</v>
      </c>
      <c r="S3073" s="12">
        <f>(((J3073/60)/60)/24)+DATE(1970,1,1)+(-5/24)</f>
        <v>42391.564664351848</v>
      </c>
      <c r="T3073" s="12">
        <f>(((I3073/60)/60)/24)+DATE(1970,1,1)+(-5/24)</f>
        <v>42416.564664351848</v>
      </c>
    </row>
    <row r="3074" spans="1:20" ht="48" x14ac:dyDescent="0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>E3074/D3074*100</f>
        <v>33.666666666666664</v>
      </c>
      <c r="P3074" s="8">
        <v>69.266666670000006</v>
      </c>
      <c r="Q3074" t="str">
        <f>LEFT(N3074,(SEARCH("/",N3074,1)-1))</f>
        <v>technology</v>
      </c>
      <c r="R3074" t="str">
        <f>RIGHT(N3074, LEN(N3074) - (SEARCH("/",N3074,1)))</f>
        <v>wearables</v>
      </c>
      <c r="S3074" s="12">
        <f>(((J3074/60)/60)/24)+DATE(1970,1,1)+(-5/24)</f>
        <v>42391.733761574076</v>
      </c>
      <c r="T3074" s="12">
        <f>(((I3074/60)/60)/24)+DATE(1970,1,1)+(-5/24)</f>
        <v>42421.733761574076</v>
      </c>
    </row>
    <row r="3075" spans="1:20" ht="48" x14ac:dyDescent="0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>E3075/D3075*100</f>
        <v>1.3333333333333333E-3</v>
      </c>
      <c r="P3075" s="8">
        <v>69.266666670000006</v>
      </c>
      <c r="Q3075" t="str">
        <f>LEFT(N3075,(SEARCH("/",N3075,1)-1))</f>
        <v>technology</v>
      </c>
      <c r="R3075" t="str">
        <f>RIGHT(N3075, LEN(N3075) - (SEARCH("/",N3075,1)))</f>
        <v>wearables</v>
      </c>
      <c r="S3075" s="12">
        <f>(((J3075/60)/60)/24)+DATE(1970,1,1)+(-5/24)</f>
        <v>42393.753576388881</v>
      </c>
      <c r="T3075" s="12">
        <f>(((I3075/60)/60)/24)+DATE(1970,1,1)+(-5/24)</f>
        <v>42428.753576388881</v>
      </c>
    </row>
    <row r="3076" spans="1:20" ht="32" x14ac:dyDescent="0.2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>E3076/D3076*100</f>
        <v>698.94800000000009</v>
      </c>
      <c r="P3076" s="8">
        <v>69.266666670000006</v>
      </c>
      <c r="Q3076" t="str">
        <f>LEFT(N3076,(SEARCH("/",N3076,1)-1))</f>
        <v>technology</v>
      </c>
      <c r="R3076" t="str">
        <f>RIGHT(N3076, LEN(N3076) - (SEARCH("/",N3076,1)))</f>
        <v>hardware</v>
      </c>
      <c r="S3076" s="12">
        <f>(((J3076/60)/60)/24)+DATE(1970,1,1)+(-5/24)</f>
        <v>42394.372407407405</v>
      </c>
      <c r="T3076" s="12">
        <f>(((I3076/60)/60)/24)+DATE(1970,1,1)+(-5/24)</f>
        <v>42440.999999999993</v>
      </c>
    </row>
    <row r="3077" spans="1:20" ht="32" x14ac:dyDescent="0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>E3077/D3077*100</f>
        <v>6.9320000000000004</v>
      </c>
      <c r="P3077" s="8">
        <v>69.266666670000006</v>
      </c>
      <c r="Q3077" t="str">
        <f>LEFT(N3077,(SEARCH("/",N3077,1)-1))</f>
        <v>food</v>
      </c>
      <c r="R3077" t="str">
        <f>RIGHT(N3077, LEN(N3077) - (SEARCH("/",N3077,1)))</f>
        <v>food trucks</v>
      </c>
      <c r="S3077" s="12">
        <f>(((J3077/60)/60)/24)+DATE(1970,1,1)+(-5/24)</f>
        <v>42394.692129629628</v>
      </c>
      <c r="T3077" s="12">
        <f>(((I3077/60)/60)/24)+DATE(1970,1,1)+(-5/24)</f>
        <v>42454.650462962956</v>
      </c>
    </row>
    <row r="3078" spans="1:20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>E3078/D3078*100</f>
        <v>56.263267182990241</v>
      </c>
      <c r="P3078" s="8">
        <v>69.266666670000006</v>
      </c>
      <c r="Q3078" t="str">
        <f>LEFT(N3078,(SEARCH("/",N3078,1)-1))</f>
        <v>technology</v>
      </c>
      <c r="R3078" t="str">
        <f>RIGHT(N3078, LEN(N3078) - (SEARCH("/",N3078,1)))</f>
        <v>wearables</v>
      </c>
      <c r="S3078" s="12">
        <f>(((J3078/60)/60)/24)+DATE(1970,1,1)+(-5/24)</f>
        <v>42395.100706018515</v>
      </c>
      <c r="T3078" s="12">
        <f>(((I3078/60)/60)/24)+DATE(1970,1,1)+(-5/24)</f>
        <v>42425.100706018515</v>
      </c>
    </row>
    <row r="3079" spans="1:20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>E3079/D3079*100</f>
        <v>0.2</v>
      </c>
      <c r="P3079" s="8">
        <v>69.266666670000006</v>
      </c>
      <c r="Q3079" t="str">
        <f>LEFT(N3079,(SEARCH("/",N3079,1)-1))</f>
        <v>publishing</v>
      </c>
      <c r="R3079" t="str">
        <f>RIGHT(N3079, LEN(N3079) - (SEARCH("/",N3079,1)))</f>
        <v>translations</v>
      </c>
      <c r="S3079" s="12">
        <f>(((J3079/60)/60)/24)+DATE(1970,1,1)+(-5/24)</f>
        <v>42395.248078703698</v>
      </c>
      <c r="T3079" s="12">
        <f>(((I3079/60)/60)/24)+DATE(1970,1,1)+(-5/24)</f>
        <v>42425.248078703698</v>
      </c>
    </row>
    <row r="3080" spans="1:20" ht="48" x14ac:dyDescent="0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>E3080/D3080*100</f>
        <v>103.52</v>
      </c>
      <c r="P3080" s="8">
        <v>69.266666670000006</v>
      </c>
      <c r="Q3080" t="str">
        <f>LEFT(N3080,(SEARCH("/",N3080,1)-1))</f>
        <v>theater</v>
      </c>
      <c r="R3080" t="str">
        <f>RIGHT(N3080, LEN(N3080) - (SEARCH("/",N3080,1)))</f>
        <v>musical</v>
      </c>
      <c r="S3080" s="12">
        <f>(((J3080/60)/60)/24)+DATE(1970,1,1)+(-5/24)</f>
        <v>42395.498101851852</v>
      </c>
      <c r="T3080" s="12">
        <f>(((I3080/60)/60)/24)+DATE(1970,1,1)+(-5/24)</f>
        <v>42416.040972222218</v>
      </c>
    </row>
    <row r="3081" spans="1:20" ht="48" x14ac:dyDescent="0.2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>E3081/D3081*100</f>
        <v>202.23220000000001</v>
      </c>
      <c r="P3081" s="8">
        <v>69.266666670000006</v>
      </c>
      <c r="Q3081" t="str">
        <f>LEFT(N3081,(SEARCH("/",N3081,1)-1))</f>
        <v>technology</v>
      </c>
      <c r="R3081" t="str">
        <f>RIGHT(N3081, LEN(N3081) - (SEARCH("/",N3081,1)))</f>
        <v>hardware</v>
      </c>
      <c r="S3081" s="12">
        <f>(((J3081/60)/60)/24)+DATE(1970,1,1)+(-5/24)</f>
        <v>42396.286249999997</v>
      </c>
      <c r="T3081" s="12">
        <f>(((I3081/60)/60)/24)+DATE(1970,1,1)+(-5/24)</f>
        <v>42426.286249999997</v>
      </c>
    </row>
    <row r="3082" spans="1:20" ht="48" x14ac:dyDescent="0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>E3082/D3082*100</f>
        <v>100</v>
      </c>
      <c r="P3082" s="8">
        <v>69.266666670000006</v>
      </c>
      <c r="Q3082" t="str">
        <f>LEFT(N3082,(SEARCH("/",N3082,1)-1))</f>
        <v>publishing</v>
      </c>
      <c r="R3082" t="str">
        <f>RIGHT(N3082, LEN(N3082) - (SEARCH("/",N3082,1)))</f>
        <v>nonfiction</v>
      </c>
      <c r="S3082" s="12">
        <f>(((J3082/60)/60)/24)+DATE(1970,1,1)+(-5/24)</f>
        <v>42396.635729166665</v>
      </c>
      <c r="T3082" s="12">
        <f>(((I3082/60)/60)/24)+DATE(1970,1,1)+(-5/24)</f>
        <v>42415.124305555553</v>
      </c>
    </row>
    <row r="3083" spans="1:20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>E3083/D3083*100</f>
        <v>0.26711185308848079</v>
      </c>
      <c r="P3083" s="8">
        <v>69.266666670000006</v>
      </c>
      <c r="Q3083" t="str">
        <f>LEFT(N3083,(SEARCH("/",N3083,1)-1))</f>
        <v>film &amp; video</v>
      </c>
      <c r="R3083" t="str">
        <f>RIGHT(N3083, LEN(N3083) - (SEARCH("/",N3083,1)))</f>
        <v>science fiction</v>
      </c>
      <c r="S3083" s="12">
        <f>(((J3083/60)/60)/24)+DATE(1970,1,1)+(-5/24)</f>
        <v>42396.703379629624</v>
      </c>
      <c r="T3083" s="12">
        <f>(((I3083/60)/60)/24)+DATE(1970,1,1)+(-5/24)</f>
        <v>42426.703379629624</v>
      </c>
    </row>
    <row r="3084" spans="1:20" ht="48" x14ac:dyDescent="0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>E3084/D3084*100</f>
        <v>14.083333333333334</v>
      </c>
      <c r="P3084" s="8">
        <v>69.266666670000006</v>
      </c>
      <c r="Q3084" t="str">
        <f>LEFT(N3084,(SEARCH("/",N3084,1)-1))</f>
        <v>games</v>
      </c>
      <c r="R3084" t="str">
        <f>RIGHT(N3084, LEN(N3084) - (SEARCH("/",N3084,1)))</f>
        <v>video games</v>
      </c>
      <c r="S3084" s="12">
        <f>(((J3084/60)/60)/24)+DATE(1970,1,1)+(-5/24)</f>
        <v>42396.765474537031</v>
      </c>
      <c r="T3084" s="12">
        <f>(((I3084/60)/60)/24)+DATE(1970,1,1)+(-5/24)</f>
        <v>42411.765474537031</v>
      </c>
    </row>
    <row r="3085" spans="1:20" ht="48" x14ac:dyDescent="0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>E3085/D3085*100</f>
        <v>0.08</v>
      </c>
      <c r="P3085" s="8">
        <v>69.266666670000006</v>
      </c>
      <c r="Q3085" t="str">
        <f>LEFT(N3085,(SEARCH("/",N3085,1)-1))</f>
        <v>film &amp; video</v>
      </c>
      <c r="R3085" t="str">
        <f>RIGHT(N3085, LEN(N3085) - (SEARCH("/",N3085,1)))</f>
        <v>science fiction</v>
      </c>
      <c r="S3085" s="12">
        <f>(((J3085/60)/60)/24)+DATE(1970,1,1)+(-5/24)</f>
        <v>42397.073333333326</v>
      </c>
      <c r="T3085" s="12">
        <f>(((I3085/60)/60)/24)+DATE(1970,1,1)+(-5/24)</f>
        <v>42427.073333333326</v>
      </c>
    </row>
    <row r="3086" spans="1:20" ht="48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>E3086/D3086*100</f>
        <v>0.02</v>
      </c>
      <c r="P3086" s="8">
        <v>69.266666670000006</v>
      </c>
      <c r="Q3086" t="str">
        <f>LEFT(N3086,(SEARCH("/",N3086,1)-1))</f>
        <v>games</v>
      </c>
      <c r="R3086" t="str">
        <f>RIGHT(N3086, LEN(N3086) - (SEARCH("/",N3086,1)))</f>
        <v>video games</v>
      </c>
      <c r="S3086" s="12">
        <f>(((J3086/60)/60)/24)+DATE(1970,1,1)+(-5/24)</f>
        <v>42397.471180555549</v>
      </c>
      <c r="T3086" s="12">
        <f>(((I3086/60)/60)/24)+DATE(1970,1,1)+(-5/24)</f>
        <v>42411.471180555549</v>
      </c>
    </row>
    <row r="3087" spans="1:20" ht="48" x14ac:dyDescent="0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>E3087/D3087*100</f>
        <v>0</v>
      </c>
      <c r="P3087" s="8">
        <v>69.266666670000006</v>
      </c>
      <c r="Q3087" t="str">
        <f>LEFT(N3087,(SEARCH("/",N3087,1)-1))</f>
        <v>food</v>
      </c>
      <c r="R3087" t="str">
        <f>RIGHT(N3087, LEN(N3087) - (SEARCH("/",N3087,1)))</f>
        <v>food trucks</v>
      </c>
      <c r="S3087" s="12">
        <f>(((J3087/60)/60)/24)+DATE(1970,1,1)+(-5/24)</f>
        <v>42397.691469907404</v>
      </c>
      <c r="T3087" s="12">
        <f>(((I3087/60)/60)/24)+DATE(1970,1,1)+(-5/24)</f>
        <v>42427.691469907404</v>
      </c>
    </row>
    <row r="3088" spans="1:20" ht="48" x14ac:dyDescent="0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>E3088/D3088*100</f>
        <v>16.966666666666665</v>
      </c>
      <c r="P3088" s="8">
        <v>69.266666670000006</v>
      </c>
      <c r="Q3088" t="str">
        <f>LEFT(N3088,(SEARCH("/",N3088,1)-1))</f>
        <v>photography</v>
      </c>
      <c r="R3088" t="str">
        <f>RIGHT(N3088, LEN(N3088) - (SEARCH("/",N3088,1)))</f>
        <v>people</v>
      </c>
      <c r="S3088" s="12">
        <f>(((J3088/60)/60)/24)+DATE(1970,1,1)+(-5/24)</f>
        <v>42397.987638888888</v>
      </c>
      <c r="T3088" s="12">
        <f>(((I3088/60)/60)/24)+DATE(1970,1,1)+(-5/24)</f>
        <v>42412.987638888888</v>
      </c>
    </row>
    <row r="3089" spans="1:20" ht="48" x14ac:dyDescent="0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>E3089/D3089*100</f>
        <v>101.16666666666667</v>
      </c>
      <c r="P3089" s="8">
        <v>69.266666670000006</v>
      </c>
      <c r="Q3089" t="str">
        <f>LEFT(N3089,(SEARCH("/",N3089,1)-1))</f>
        <v>theater</v>
      </c>
      <c r="R3089" t="str">
        <f>RIGHT(N3089, LEN(N3089) - (SEARCH("/",N3089,1)))</f>
        <v>spaces</v>
      </c>
      <c r="S3089" s="12">
        <f>(((J3089/60)/60)/24)+DATE(1970,1,1)+(-5/24)</f>
        <v>42398.640925925924</v>
      </c>
      <c r="T3089" s="12">
        <f>(((I3089/60)/60)/24)+DATE(1970,1,1)+(-5/24)</f>
        <v>42430.040972222218</v>
      </c>
    </row>
    <row r="3090" spans="1:20" ht="48" x14ac:dyDescent="0.2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>E3090/D3090*100</f>
        <v>32.049999999999997</v>
      </c>
      <c r="P3090" s="8">
        <v>69.266666670000006</v>
      </c>
      <c r="Q3090" t="str">
        <f>LEFT(N3090,(SEARCH("/",N3090,1)-1))</f>
        <v>theater</v>
      </c>
      <c r="R3090" t="str">
        <f>RIGHT(N3090, LEN(N3090) - (SEARCH("/",N3090,1)))</f>
        <v>plays</v>
      </c>
      <c r="S3090" s="12">
        <f>(((J3090/60)/60)/24)+DATE(1970,1,1)+(-5/24)</f>
        <v>42399.499074074069</v>
      </c>
      <c r="T3090" s="12">
        <f>(((I3090/60)/60)/24)+DATE(1970,1,1)+(-5/24)</f>
        <v>42420.670138888883</v>
      </c>
    </row>
    <row r="3091" spans="1:20" ht="48" x14ac:dyDescent="0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>E3091/D3091*100</f>
        <v>16.833333333333332</v>
      </c>
      <c r="P3091" s="8">
        <v>69.266666670000006</v>
      </c>
      <c r="Q3091" t="str">
        <f>LEFT(N3091,(SEARCH("/",N3091,1)-1))</f>
        <v>food</v>
      </c>
      <c r="R3091" t="str">
        <f>RIGHT(N3091, LEN(N3091) - (SEARCH("/",N3091,1)))</f>
        <v>food trucks</v>
      </c>
      <c r="S3091" s="12">
        <f>(((J3091/60)/60)/24)+DATE(1970,1,1)+(-5/24)</f>
        <v>42399.674282407403</v>
      </c>
      <c r="T3091" s="12">
        <f>(((I3091/60)/60)/24)+DATE(1970,1,1)+(-5/24)</f>
        <v>42459.632615740738</v>
      </c>
    </row>
    <row r="3092" spans="1:20" ht="48" x14ac:dyDescent="0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>E3092/D3092*100</f>
        <v>0</v>
      </c>
      <c r="P3092" s="8">
        <v>69.266666670000006</v>
      </c>
      <c r="Q3092" t="str">
        <f>LEFT(N3092,(SEARCH("/",N3092,1)-1))</f>
        <v>film &amp; video</v>
      </c>
      <c r="R3092" t="str">
        <f>RIGHT(N3092, LEN(N3092) - (SEARCH("/",N3092,1)))</f>
        <v>animation</v>
      </c>
      <c r="S3092" s="12">
        <f>(((J3092/60)/60)/24)+DATE(1970,1,1)+(-5/24)</f>
        <v>42399.968043981477</v>
      </c>
      <c r="T3092" s="12">
        <f>(((I3092/60)/60)/24)+DATE(1970,1,1)+(-5/24)</f>
        <v>42429.968043981477</v>
      </c>
    </row>
    <row r="3093" spans="1:20" ht="48" x14ac:dyDescent="0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>E3093/D3093*100</f>
        <v>101.32258064516128</v>
      </c>
      <c r="P3093" s="8">
        <v>69.266666670000006</v>
      </c>
      <c r="Q3093" t="str">
        <f>LEFT(N3093,(SEARCH("/",N3093,1)-1))</f>
        <v>theater</v>
      </c>
      <c r="R3093" t="str">
        <f>RIGHT(N3093, LEN(N3093) - (SEARCH("/",N3093,1)))</f>
        <v>plays</v>
      </c>
      <c r="S3093" s="12">
        <f>(((J3093/60)/60)/24)+DATE(1970,1,1)+(-5/24)</f>
        <v>42400.496203703697</v>
      </c>
      <c r="T3093" s="12">
        <f>(((I3093/60)/60)/24)+DATE(1970,1,1)+(-5/24)</f>
        <v>42444.666666666664</v>
      </c>
    </row>
    <row r="3094" spans="1:20" ht="48" x14ac:dyDescent="0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>E3094/D3094*100</f>
        <v>1.3299999999999998</v>
      </c>
      <c r="P3094" s="8">
        <v>69.266666670000006</v>
      </c>
      <c r="Q3094" t="str">
        <f>LEFT(N3094,(SEARCH("/",N3094,1)-1))</f>
        <v>film &amp; video</v>
      </c>
      <c r="R3094" t="str">
        <f>RIGHT(N3094, LEN(N3094) - (SEARCH("/",N3094,1)))</f>
        <v>animation</v>
      </c>
      <c r="S3094" s="12">
        <f>(((J3094/60)/60)/24)+DATE(1970,1,1)+(-5/24)</f>
        <v>42400.503634259258</v>
      </c>
      <c r="T3094" s="12">
        <f>(((I3094/60)/60)/24)+DATE(1970,1,1)+(-5/24)</f>
        <v>42430.503634259258</v>
      </c>
    </row>
    <row r="3095" spans="1:20" ht="48" x14ac:dyDescent="0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>E3095/D3095*100</f>
        <v>0.04</v>
      </c>
      <c r="P3095" s="8">
        <v>69.266666670000006</v>
      </c>
      <c r="Q3095" t="str">
        <f>LEFT(N3095,(SEARCH("/",N3095,1)-1))</f>
        <v>theater</v>
      </c>
      <c r="R3095" t="str">
        <f>RIGHT(N3095, LEN(N3095) - (SEARCH("/",N3095,1)))</f>
        <v>plays</v>
      </c>
      <c r="S3095" s="12">
        <f>(((J3095/60)/60)/24)+DATE(1970,1,1)+(-5/24)</f>
        <v>42400.738263888888</v>
      </c>
      <c r="T3095" s="12">
        <f>(((I3095/60)/60)/24)+DATE(1970,1,1)+(-5/24)</f>
        <v>42427.791666666664</v>
      </c>
    </row>
    <row r="3096" spans="1:20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>E3096/D3096*100</f>
        <v>113.64000000000001</v>
      </c>
      <c r="P3096" s="8">
        <v>69.266666670000006</v>
      </c>
      <c r="Q3096" t="str">
        <f>LEFT(N3096,(SEARCH("/",N3096,1)-1))</f>
        <v>music</v>
      </c>
      <c r="R3096" t="str">
        <f>RIGHT(N3096, LEN(N3096) - (SEARCH("/",N3096,1)))</f>
        <v>rock</v>
      </c>
      <c r="S3096" s="12">
        <f>(((J3096/60)/60)/24)+DATE(1970,1,1)+(-5/24)</f>
        <v>42400.946597222217</v>
      </c>
      <c r="T3096" s="12">
        <f>(((I3096/60)/60)/24)+DATE(1970,1,1)+(-5/24)</f>
        <v>42431.946597222217</v>
      </c>
    </row>
    <row r="3097" spans="1:20" ht="48" x14ac:dyDescent="0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>E3097/D3097*100</f>
        <v>136</v>
      </c>
      <c r="P3097" s="8">
        <v>69.266666670000006</v>
      </c>
      <c r="Q3097" t="str">
        <f>LEFT(N3097,(SEARCH("/",N3097,1)-1))</f>
        <v>theater</v>
      </c>
      <c r="R3097" t="str">
        <f>RIGHT(N3097, LEN(N3097) - (SEARCH("/",N3097,1)))</f>
        <v>plays</v>
      </c>
      <c r="S3097" s="12">
        <f>(((J3097/60)/60)/24)+DATE(1970,1,1)+(-5/24)</f>
        <v>42401.402650462966</v>
      </c>
      <c r="T3097" s="12">
        <f>(((I3097/60)/60)/24)+DATE(1970,1,1)+(-5/24)</f>
        <v>42425.791666666664</v>
      </c>
    </row>
    <row r="3098" spans="1:20" ht="48" x14ac:dyDescent="0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>E3098/D3098*100</f>
        <v>4.1818181818181817</v>
      </c>
      <c r="P3098" s="8">
        <v>69.266666670000006</v>
      </c>
      <c r="Q3098" t="str">
        <f>LEFT(N3098,(SEARCH("/",N3098,1)-1))</f>
        <v>theater</v>
      </c>
      <c r="R3098" t="str">
        <f>RIGHT(N3098, LEN(N3098) - (SEARCH("/",N3098,1)))</f>
        <v>plays</v>
      </c>
      <c r="S3098" s="12">
        <f>(((J3098/60)/60)/24)+DATE(1970,1,1)+(-5/24)</f>
        <v>42401.464039351849</v>
      </c>
      <c r="T3098" s="12">
        <f>(((I3098/60)/60)/24)+DATE(1970,1,1)+(-5/24)</f>
        <v>42431.464039351849</v>
      </c>
    </row>
    <row r="3099" spans="1:20" ht="32" x14ac:dyDescent="0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>E3099/D3099*100</f>
        <v>110.52</v>
      </c>
      <c r="P3099" s="8">
        <v>69.266666670000006</v>
      </c>
      <c r="Q3099" t="str">
        <f>LEFT(N3099,(SEARCH("/",N3099,1)-1))</f>
        <v>theater</v>
      </c>
      <c r="R3099" t="str">
        <f>RIGHT(N3099, LEN(N3099) - (SEARCH("/",N3099,1)))</f>
        <v>plays</v>
      </c>
      <c r="S3099" s="12">
        <f>(((J3099/60)/60)/24)+DATE(1970,1,1)+(-5/24)</f>
        <v>42401.598229166666</v>
      </c>
      <c r="T3099" s="12">
        <f>(((I3099/60)/60)/24)+DATE(1970,1,1)+(-5/24)</f>
        <v>42431.598229166666</v>
      </c>
    </row>
    <row r="3100" spans="1:20" ht="48" x14ac:dyDescent="0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>E3100/D3100*100</f>
        <v>127</v>
      </c>
      <c r="P3100" s="8">
        <v>69.266666670000006</v>
      </c>
      <c r="Q3100" t="str">
        <f>LEFT(N3100,(SEARCH("/",N3100,1)-1))</f>
        <v>theater</v>
      </c>
      <c r="R3100" t="str">
        <f>RIGHT(N3100, LEN(N3100) - (SEARCH("/",N3100,1)))</f>
        <v>plays</v>
      </c>
      <c r="S3100" s="12">
        <f>(((J3100/60)/60)/24)+DATE(1970,1,1)+(-5/24)</f>
        <v>42401.736886574072</v>
      </c>
      <c r="T3100" s="12">
        <f>(((I3100/60)/60)/24)+DATE(1970,1,1)+(-5/24)</f>
        <v>42418.687499999993</v>
      </c>
    </row>
    <row r="3101" spans="1:20" ht="48" x14ac:dyDescent="0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>E3101/D3101*100</f>
        <v>31.114999999999998</v>
      </c>
      <c r="P3101" s="8">
        <v>69.266666670000006</v>
      </c>
      <c r="Q3101" t="str">
        <f>LEFT(N3101,(SEARCH("/",N3101,1)-1))</f>
        <v>technology</v>
      </c>
      <c r="R3101" t="str">
        <f>RIGHT(N3101, LEN(N3101) - (SEARCH("/",N3101,1)))</f>
        <v>wearables</v>
      </c>
      <c r="S3101" s="12">
        <f>(((J3101/60)/60)/24)+DATE(1970,1,1)+(-5/24)</f>
        <v>42402.50131944444</v>
      </c>
      <c r="T3101" s="12">
        <f>(((I3101/60)/60)/24)+DATE(1970,1,1)+(-5/24)</f>
        <v>42432.50131944444</v>
      </c>
    </row>
    <row r="3102" spans="1:20" ht="32" x14ac:dyDescent="0.2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>E3102/D3102*100</f>
        <v>107.80000000000001</v>
      </c>
      <c r="P3102" s="8">
        <v>69.266666670000006</v>
      </c>
      <c r="Q3102" t="str">
        <f>LEFT(N3102,(SEARCH("/",N3102,1)-1))</f>
        <v>theater</v>
      </c>
      <c r="R3102" t="str">
        <f>RIGHT(N3102, LEN(N3102) - (SEARCH("/",N3102,1)))</f>
        <v>plays</v>
      </c>
      <c r="S3102" s="12">
        <f>(((J3102/60)/60)/24)+DATE(1970,1,1)+(-5/24)</f>
        <v>42402.680694444447</v>
      </c>
      <c r="T3102" s="12">
        <f>(((I3102/60)/60)/24)+DATE(1970,1,1)+(-5/24)</f>
        <v>42447.639027777775</v>
      </c>
    </row>
    <row r="3103" spans="1:20" ht="32" x14ac:dyDescent="0.2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>E3103/D3103*100</f>
        <v>0.54999999999999993</v>
      </c>
      <c r="P3103" s="8">
        <v>69.266666670000006</v>
      </c>
      <c r="Q3103" t="str">
        <f>LEFT(N3103,(SEARCH("/",N3103,1)-1))</f>
        <v>theater</v>
      </c>
      <c r="R3103" t="str">
        <f>RIGHT(N3103, LEN(N3103) - (SEARCH("/",N3103,1)))</f>
        <v>plays</v>
      </c>
      <c r="S3103" s="12">
        <f>(((J3103/60)/60)/24)+DATE(1970,1,1)+(-5/24)</f>
        <v>42402.738668981481</v>
      </c>
      <c r="T3103" s="12">
        <f>(((I3103/60)/60)/24)+DATE(1970,1,1)+(-5/24)</f>
        <v>42451.936805555553</v>
      </c>
    </row>
    <row r="3104" spans="1:20" ht="48" x14ac:dyDescent="0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>E3104/D3104*100</f>
        <v>132.6</v>
      </c>
      <c r="P3104" s="8">
        <v>69.266666670000006</v>
      </c>
      <c r="Q3104" t="str">
        <f>LEFT(N3104,(SEARCH("/",N3104,1)-1))</f>
        <v>theater</v>
      </c>
      <c r="R3104" t="str">
        <f>RIGHT(N3104, LEN(N3104) - (SEARCH("/",N3104,1)))</f>
        <v>musical</v>
      </c>
      <c r="S3104" s="12">
        <f>(((J3104/60)/60)/24)+DATE(1970,1,1)+(-5/24)</f>
        <v>42402.827233796292</v>
      </c>
      <c r="T3104" s="12">
        <f>(((I3104/60)/60)/24)+DATE(1970,1,1)+(-5/24)</f>
        <v>42462.78556712962</v>
      </c>
    </row>
    <row r="3105" spans="1:20" ht="32" x14ac:dyDescent="0.2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>E3105/D3105*100</f>
        <v>20</v>
      </c>
      <c r="P3105" s="8">
        <v>69.266666670000006</v>
      </c>
      <c r="Q3105" t="str">
        <f>LEFT(N3105,(SEARCH("/",N3105,1)-1))</f>
        <v>film &amp; video</v>
      </c>
      <c r="R3105" t="str">
        <f>RIGHT(N3105, LEN(N3105) - (SEARCH("/",N3105,1)))</f>
        <v>drama</v>
      </c>
      <c r="S3105" s="12">
        <f>(((J3105/60)/60)/24)+DATE(1970,1,1)+(-5/24)</f>
        <v>42402.872164351851</v>
      </c>
      <c r="T3105" s="12">
        <f>(((I3105/60)/60)/24)+DATE(1970,1,1)+(-5/24)</f>
        <v>42432.872164351851</v>
      </c>
    </row>
    <row r="3106" spans="1:20" ht="32" x14ac:dyDescent="0.2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>E3106/D3106*100</f>
        <v>19.650000000000002</v>
      </c>
      <c r="P3106" s="8">
        <v>69.266666670000006</v>
      </c>
      <c r="Q3106" t="str">
        <f>LEFT(N3106,(SEARCH("/",N3106,1)-1))</f>
        <v>theater</v>
      </c>
      <c r="R3106" t="str">
        <f>RIGHT(N3106, LEN(N3106) - (SEARCH("/",N3106,1)))</f>
        <v>musical</v>
      </c>
      <c r="S3106" s="12">
        <f>(((J3106/60)/60)/24)+DATE(1970,1,1)+(-5/24)</f>
        <v>42403.763518518514</v>
      </c>
      <c r="T3106" s="12">
        <f>(((I3106/60)/60)/24)+DATE(1970,1,1)+(-5/24)</f>
        <v>42433.763518518514</v>
      </c>
    </row>
    <row r="3107" spans="1:20" ht="32" x14ac:dyDescent="0.2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>E3107/D3107*100</f>
        <v>100</v>
      </c>
      <c r="P3107" s="8">
        <v>69.266666670000006</v>
      </c>
      <c r="Q3107" t="str">
        <f>LEFT(N3107,(SEARCH("/",N3107,1)-1))</f>
        <v>theater</v>
      </c>
      <c r="R3107" t="str">
        <f>RIGHT(N3107, LEN(N3107) - (SEARCH("/",N3107,1)))</f>
        <v>musical</v>
      </c>
      <c r="S3107" s="12">
        <f>(((J3107/60)/60)/24)+DATE(1970,1,1)+(-5/24)</f>
        <v>42403.789884259262</v>
      </c>
      <c r="T3107" s="12">
        <f>(((I3107/60)/60)/24)+DATE(1970,1,1)+(-5/24)</f>
        <v>42433.789884259262</v>
      </c>
    </row>
    <row r="3108" spans="1:20" ht="48" x14ac:dyDescent="0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>E3108/D3108*100</f>
        <v>5</v>
      </c>
      <c r="P3108" s="8">
        <v>69.266666670000006</v>
      </c>
      <c r="Q3108" t="str">
        <f>LEFT(N3108,(SEARCH("/",N3108,1)-1))</f>
        <v>publishing</v>
      </c>
      <c r="R3108" t="str">
        <f>RIGHT(N3108, LEN(N3108) - (SEARCH("/",N3108,1)))</f>
        <v>art books</v>
      </c>
      <c r="S3108" s="12">
        <f>(((J3108/60)/60)/24)+DATE(1970,1,1)+(-5/24)</f>
        <v>42403.824756944443</v>
      </c>
      <c r="T3108" s="12">
        <f>(((I3108/60)/60)/24)+DATE(1970,1,1)+(-5/24)</f>
        <v>42428.790972222218</v>
      </c>
    </row>
    <row r="3109" spans="1:20" ht="48" x14ac:dyDescent="0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>E3109/D3109*100</f>
        <v>138</v>
      </c>
      <c r="P3109" s="8">
        <v>69.266666670000006</v>
      </c>
      <c r="Q3109" t="str">
        <f>LEFT(N3109,(SEARCH("/",N3109,1)-1))</f>
        <v>theater</v>
      </c>
      <c r="R3109" t="str">
        <f>RIGHT(N3109, LEN(N3109) - (SEARCH("/",N3109,1)))</f>
        <v>plays</v>
      </c>
      <c r="S3109" s="12">
        <f>(((J3109/60)/60)/24)+DATE(1970,1,1)+(-5/24)</f>
        <v>42404.881967592592</v>
      </c>
      <c r="T3109" s="12">
        <f>(((I3109/60)/60)/24)+DATE(1970,1,1)+(-5/24)</f>
        <v>42413.791666666664</v>
      </c>
    </row>
    <row r="3110" spans="1:20" ht="48" x14ac:dyDescent="0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>E3110/D3110*100</f>
        <v>165.44</v>
      </c>
      <c r="P3110" s="8">
        <v>69.266666670000006</v>
      </c>
      <c r="Q3110" t="str">
        <f>LEFT(N3110,(SEARCH("/",N3110,1)-1))</f>
        <v>photography</v>
      </c>
      <c r="R3110" t="str">
        <f>RIGHT(N3110, LEN(N3110) - (SEARCH("/",N3110,1)))</f>
        <v>photobooks</v>
      </c>
      <c r="S3110" s="12">
        <f>(((J3110/60)/60)/24)+DATE(1970,1,1)+(-5/24)</f>
        <v>42405.464270833334</v>
      </c>
      <c r="T3110" s="12">
        <f>(((I3110/60)/60)/24)+DATE(1970,1,1)+(-5/24)</f>
        <v>42425.464270833334</v>
      </c>
    </row>
    <row r="3111" spans="1:20" ht="48" x14ac:dyDescent="0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>E3111/D3111*100</f>
        <v>105</v>
      </c>
      <c r="P3111" s="7">
        <f>E3111/L3111</f>
        <v>15</v>
      </c>
      <c r="Q3111" t="str">
        <f>LEFT(N3111,(SEARCH("/",N3111,1)-1))</f>
        <v>film &amp; video</v>
      </c>
      <c r="R3111" t="str">
        <f>RIGHT(N3111, LEN(N3111) - (SEARCH("/",N3111,1)))</f>
        <v>television</v>
      </c>
      <c r="S3111" s="12">
        <f>(((J3111/60)/60)/24)+DATE(1970,1,1)+(-5/24)</f>
        <v>42405.494016203702</v>
      </c>
      <c r="T3111" s="12">
        <f>(((I3111/60)/60)/24)+DATE(1970,1,1)+(-5/24)</f>
        <v>42415.494016203702</v>
      </c>
    </row>
    <row r="3112" spans="1:20" ht="48" x14ac:dyDescent="0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>E3112/D3112*100</f>
        <v>0</v>
      </c>
      <c r="P3112" s="8">
        <v>69.266666670000006</v>
      </c>
      <c r="Q3112" t="str">
        <f>LEFT(N3112,(SEARCH("/",N3112,1)-1))</f>
        <v>journalism</v>
      </c>
      <c r="R3112" t="str">
        <f>RIGHT(N3112, LEN(N3112) - (SEARCH("/",N3112,1)))</f>
        <v>audio</v>
      </c>
      <c r="S3112" s="12">
        <f>(((J3112/60)/60)/24)+DATE(1970,1,1)+(-5/24)</f>
        <v>42406.784085648142</v>
      </c>
      <c r="T3112" s="12">
        <f>(((I3112/60)/60)/24)+DATE(1970,1,1)+(-5/24)</f>
        <v>42436.784085648142</v>
      </c>
    </row>
    <row r="3113" spans="1:20" ht="48" x14ac:dyDescent="0.2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>E3113/D3113*100</f>
        <v>102.25</v>
      </c>
      <c r="P3113" s="8">
        <v>69.266666670000006</v>
      </c>
      <c r="Q3113" t="str">
        <f>LEFT(N3113,(SEARCH("/",N3113,1)-1))</f>
        <v>food</v>
      </c>
      <c r="R3113" t="str">
        <f>RIGHT(N3113, LEN(N3113) - (SEARCH("/",N3113,1)))</f>
        <v>small batch</v>
      </c>
      <c r="S3113" s="12">
        <f>(((J3113/60)/60)/24)+DATE(1970,1,1)+(-5/24)</f>
        <v>42407.429224537038</v>
      </c>
      <c r="T3113" s="12">
        <f>(((I3113/60)/60)/24)+DATE(1970,1,1)+(-5/24)</f>
        <v>42452.387557870366</v>
      </c>
    </row>
    <row r="3114" spans="1:20" ht="48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>E3114/D3114*100</f>
        <v>0.88333333333333341</v>
      </c>
      <c r="P3114" s="8">
        <v>69.266666670000006</v>
      </c>
      <c r="Q3114" t="str">
        <f>LEFT(N3114,(SEARCH("/",N3114,1)-1))</f>
        <v>technology</v>
      </c>
      <c r="R3114" t="str">
        <f>RIGHT(N3114, LEN(N3114) - (SEARCH("/",N3114,1)))</f>
        <v>space exploration</v>
      </c>
      <c r="S3114" s="12">
        <f>(((J3114/60)/60)/24)+DATE(1970,1,1)+(-5/24)</f>
        <v>42408.506481481476</v>
      </c>
      <c r="T3114" s="12">
        <f>(((I3114/60)/60)/24)+DATE(1970,1,1)+(-5/24)</f>
        <v>42438.506481481476</v>
      </c>
    </row>
    <row r="3115" spans="1:20" ht="48" x14ac:dyDescent="0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>E3115/D3115*100</f>
        <v>0</v>
      </c>
      <c r="P3115" s="8">
        <v>69.266666670000006</v>
      </c>
      <c r="Q3115" t="str">
        <f>LEFT(N3115,(SEARCH("/",N3115,1)-1))</f>
        <v>theater</v>
      </c>
      <c r="R3115" t="str">
        <f>RIGHT(N3115, LEN(N3115) - (SEARCH("/",N3115,1)))</f>
        <v>plays</v>
      </c>
      <c r="S3115" s="12">
        <f>(((J3115/60)/60)/24)+DATE(1970,1,1)+(-5/24)</f>
        <v>42408.791238425918</v>
      </c>
      <c r="T3115" s="12">
        <f>(((I3115/60)/60)/24)+DATE(1970,1,1)+(-5/24)</f>
        <v>42453.749571759261</v>
      </c>
    </row>
    <row r="3116" spans="1:20" ht="48" x14ac:dyDescent="0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>E3116/D3116*100</f>
        <v>11.799999999999999</v>
      </c>
      <c r="P3116" s="8">
        <v>69.266666670000006</v>
      </c>
      <c r="Q3116" t="str">
        <f>LEFT(N3116,(SEARCH("/",N3116,1)-1))</f>
        <v>games</v>
      </c>
      <c r="R3116" t="str">
        <f>RIGHT(N3116, LEN(N3116) - (SEARCH("/",N3116,1)))</f>
        <v>video games</v>
      </c>
      <c r="S3116" s="12">
        <f>(((J3116/60)/60)/24)+DATE(1970,1,1)+(-5/24)</f>
        <v>42408.815972222219</v>
      </c>
      <c r="T3116" s="12">
        <f>(((I3116/60)/60)/24)+DATE(1970,1,1)+(-5/24)</f>
        <v>42438.815972222219</v>
      </c>
    </row>
    <row r="3117" spans="1:20" ht="48" x14ac:dyDescent="0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>E3117/D3117*100</f>
        <v>1.2933333333333332</v>
      </c>
      <c r="P3117" s="8">
        <v>69.266666670000006</v>
      </c>
      <c r="Q3117" t="str">
        <f>LEFT(N3117,(SEARCH("/",N3117,1)-1))</f>
        <v>technology</v>
      </c>
      <c r="R3117" t="str">
        <f>RIGHT(N3117, LEN(N3117) - (SEARCH("/",N3117,1)))</f>
        <v>wearables</v>
      </c>
      <c r="S3117" s="12">
        <f>(((J3117/60)/60)/24)+DATE(1970,1,1)+(-5/24)</f>
        <v>42408.83189814815</v>
      </c>
      <c r="T3117" s="12">
        <f>(((I3117/60)/60)/24)+DATE(1970,1,1)+(-5/24)</f>
        <v>42422.83189814815</v>
      </c>
    </row>
    <row r="3118" spans="1:20" ht="48" x14ac:dyDescent="0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>E3118/D3118*100</f>
        <v>16.420000000000002</v>
      </c>
      <c r="P3118" s="8">
        <v>69.266666670000006</v>
      </c>
      <c r="Q3118" t="str">
        <f>LEFT(N3118,(SEARCH("/",N3118,1)-1))</f>
        <v>theater</v>
      </c>
      <c r="R3118" t="str">
        <f>RIGHT(N3118, LEN(N3118) - (SEARCH("/",N3118,1)))</f>
        <v>musical</v>
      </c>
      <c r="S3118" s="12">
        <f>(((J3118/60)/60)/24)+DATE(1970,1,1)+(-5/24)</f>
        <v>42409.033414351848</v>
      </c>
      <c r="T3118" s="12">
        <f>(((I3118/60)/60)/24)+DATE(1970,1,1)+(-5/24)</f>
        <v>42436.999305555553</v>
      </c>
    </row>
    <row r="3119" spans="1:20" ht="64" x14ac:dyDescent="0.2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>E3119/D3119*100</f>
        <v>8.8000000000000009E-2</v>
      </c>
      <c r="P3119" s="8">
        <v>69.266666670000006</v>
      </c>
      <c r="Q3119" t="str">
        <f>LEFT(N3119,(SEARCH("/",N3119,1)-1))</f>
        <v>theater</v>
      </c>
      <c r="R3119" t="str">
        <f>RIGHT(N3119, LEN(N3119) - (SEARCH("/",N3119,1)))</f>
        <v>spaces</v>
      </c>
      <c r="S3119" s="12">
        <f>(((J3119/60)/60)/24)+DATE(1970,1,1)+(-5/24)</f>
        <v>42409.362951388881</v>
      </c>
      <c r="T3119" s="12">
        <f>(((I3119/60)/60)/24)+DATE(1970,1,1)+(-5/24)</f>
        <v>42439.362951388881</v>
      </c>
    </row>
    <row r="3120" spans="1:20" ht="48" x14ac:dyDescent="0.2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>E3120/D3120*100</f>
        <v>103.95714285714286</v>
      </c>
      <c r="P3120" s="8">
        <v>69.266666670000006</v>
      </c>
      <c r="Q3120" t="str">
        <f>LEFT(N3120,(SEARCH("/",N3120,1)-1))</f>
        <v>photography</v>
      </c>
      <c r="R3120" t="str">
        <f>RIGHT(N3120, LEN(N3120) - (SEARCH("/",N3120,1)))</f>
        <v>photobooks</v>
      </c>
      <c r="S3120" s="12">
        <f>(((J3120/60)/60)/24)+DATE(1970,1,1)+(-5/24)</f>
        <v>42409.567743055559</v>
      </c>
      <c r="T3120" s="12">
        <f>(((I3120/60)/60)/24)+DATE(1970,1,1)+(-5/24)</f>
        <v>42469.526076388887</v>
      </c>
    </row>
    <row r="3121" spans="1:20" ht="48" x14ac:dyDescent="0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>E3121/D3121*100</f>
        <v>137.57142857142856</v>
      </c>
      <c r="P3121" s="8">
        <v>69.266666670000006</v>
      </c>
      <c r="Q3121" t="str">
        <f>LEFT(N3121,(SEARCH("/",N3121,1)-1))</f>
        <v>theater</v>
      </c>
      <c r="R3121" t="str">
        <f>RIGHT(N3121, LEN(N3121) - (SEARCH("/",N3121,1)))</f>
        <v>plays</v>
      </c>
      <c r="S3121" s="12">
        <f>(((J3121/60)/60)/24)+DATE(1970,1,1)+(-5/24)</f>
        <v>42409.808865740742</v>
      </c>
      <c r="T3121" s="12">
        <f>(((I3121/60)/60)/24)+DATE(1970,1,1)+(-5/24)</f>
        <v>42430.790972222218</v>
      </c>
    </row>
    <row r="3122" spans="1:20" ht="48" x14ac:dyDescent="0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>E3122/D3122*100</f>
        <v>10.754135338345865</v>
      </c>
      <c r="P3122" s="8">
        <v>69.266666670000006</v>
      </c>
      <c r="Q3122" t="str">
        <f>LEFT(N3122,(SEARCH("/",N3122,1)-1))</f>
        <v>technology</v>
      </c>
      <c r="R3122" t="str">
        <f>RIGHT(N3122, LEN(N3122) - (SEARCH("/",N3122,1)))</f>
        <v>wearables</v>
      </c>
      <c r="S3122" s="12">
        <f>(((J3122/60)/60)/24)+DATE(1970,1,1)+(-5/24)</f>
        <v>42410.565821759257</v>
      </c>
      <c r="T3122" s="12">
        <f>(((I3122/60)/60)/24)+DATE(1970,1,1)+(-5/24)</f>
        <v>42440.565821759257</v>
      </c>
    </row>
    <row r="3123" spans="1:20" ht="32" x14ac:dyDescent="0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>E3123/D3123*100</f>
        <v>4.0199999999999996</v>
      </c>
      <c r="P3123" s="8">
        <v>69.266666670000006</v>
      </c>
      <c r="Q3123" t="str">
        <f>LEFT(N3123,(SEARCH("/",N3123,1)-1))</f>
        <v>theater</v>
      </c>
      <c r="R3123" t="str">
        <f>RIGHT(N3123, LEN(N3123) - (SEARCH("/",N3123,1)))</f>
        <v>musical</v>
      </c>
      <c r="S3123" s="12">
        <f>(((J3123/60)/60)/24)+DATE(1970,1,1)+(-5/24)</f>
        <v>42410.722719907404</v>
      </c>
      <c r="T3123" s="12">
        <f>(((I3123/60)/60)/24)+DATE(1970,1,1)+(-5/24)</f>
        <v>42440.722719907404</v>
      </c>
    </row>
    <row r="3124" spans="1:20" ht="16" x14ac:dyDescent="0.2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>E3124/D3124*100</f>
        <v>885</v>
      </c>
      <c r="P3124" s="8">
        <v>69.266666670000006</v>
      </c>
      <c r="Q3124" t="str">
        <f>LEFT(N3124,(SEARCH("/",N3124,1)-1))</f>
        <v>photography</v>
      </c>
      <c r="R3124" t="str">
        <f>RIGHT(N3124, LEN(N3124) - (SEARCH("/",N3124,1)))</f>
        <v>photobooks</v>
      </c>
      <c r="S3124" s="12">
        <f>(((J3124/60)/60)/24)+DATE(1970,1,1)+(-5/24)</f>
        <v>42410.773668981477</v>
      </c>
      <c r="T3124" s="12">
        <f>(((I3124/60)/60)/24)+DATE(1970,1,1)+(-5/24)</f>
        <v>42440.773668981477</v>
      </c>
    </row>
    <row r="3125" spans="1:20" ht="48" x14ac:dyDescent="0.2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>E3125/D3125*100</f>
        <v>12</v>
      </c>
      <c r="P3125" s="8">
        <v>69.266666670000006</v>
      </c>
      <c r="Q3125" t="str">
        <f>LEFT(N3125,(SEARCH("/",N3125,1)-1))</f>
        <v>technology</v>
      </c>
      <c r="R3125" t="str">
        <f>RIGHT(N3125, LEN(N3125) - (SEARCH("/",N3125,1)))</f>
        <v>wearables</v>
      </c>
      <c r="S3125" s="12">
        <f>(((J3125/60)/60)/24)+DATE(1970,1,1)+(-5/24)</f>
        <v>42411.619953703703</v>
      </c>
      <c r="T3125" s="12">
        <f>(((I3125/60)/60)/24)+DATE(1970,1,1)+(-5/24)</f>
        <v>42441.619953703703</v>
      </c>
    </row>
    <row r="3126" spans="1:20" ht="48" x14ac:dyDescent="0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>E3126/D3126*100</f>
        <v>101.9047619047619</v>
      </c>
      <c r="P3126" s="8">
        <v>69.266666670000006</v>
      </c>
      <c r="Q3126" t="str">
        <f>LEFT(N3126,(SEARCH("/",N3126,1)-1))</f>
        <v>theater</v>
      </c>
      <c r="R3126" t="str">
        <f>RIGHT(N3126, LEN(N3126) - (SEARCH("/",N3126,1)))</f>
        <v>plays</v>
      </c>
      <c r="S3126" s="12">
        <f>(((J3126/60)/60)/24)+DATE(1970,1,1)+(-5/24)</f>
        <v>42411.733958333331</v>
      </c>
      <c r="T3126" s="12">
        <f>(((I3126/60)/60)/24)+DATE(1970,1,1)+(-5/24)</f>
        <v>42433.833333333336</v>
      </c>
    </row>
    <row r="3127" spans="1:20" ht="48" x14ac:dyDescent="0.2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>E3127/D3127*100</f>
        <v>5.5555555555555558E-3</v>
      </c>
      <c r="P3127" s="8">
        <v>69.266666670000006</v>
      </c>
      <c r="Q3127" t="str">
        <f>LEFT(N3127,(SEARCH("/",N3127,1)-1))</f>
        <v>technology</v>
      </c>
      <c r="R3127" t="str">
        <f>RIGHT(N3127, LEN(N3127) - (SEARCH("/",N3127,1)))</f>
        <v>web</v>
      </c>
      <c r="S3127" s="12">
        <f>(((J3127/60)/60)/24)+DATE(1970,1,1)+(-5/24)</f>
        <v>42411.734664351847</v>
      </c>
      <c r="T3127" s="12">
        <f>(((I3127/60)/60)/24)+DATE(1970,1,1)+(-5/24)</f>
        <v>42441.734664351847</v>
      </c>
    </row>
    <row r="3128" spans="1:20" ht="32" x14ac:dyDescent="0.2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>E3128/D3128*100</f>
        <v>2E-3</v>
      </c>
      <c r="P3128" s="8">
        <v>69.266666670000006</v>
      </c>
      <c r="Q3128" t="str">
        <f>LEFT(N3128,(SEARCH("/",N3128,1)-1))</f>
        <v>food</v>
      </c>
      <c r="R3128" t="str">
        <f>RIGHT(N3128, LEN(N3128) - (SEARCH("/",N3128,1)))</f>
        <v>food trucks</v>
      </c>
      <c r="S3128" s="12">
        <f>(((J3128/60)/60)/24)+DATE(1970,1,1)+(-5/24)</f>
        <v>42412.11033564814</v>
      </c>
      <c r="T3128" s="12">
        <f>(((I3128/60)/60)/24)+DATE(1970,1,1)+(-5/24)</f>
        <v>42452.068668981483</v>
      </c>
    </row>
    <row r="3129" spans="1:20" ht="48" x14ac:dyDescent="0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>E3129/D3129*100</f>
        <v>1.1599999999999999E-2</v>
      </c>
      <c r="P3129" s="8">
        <v>69.266666670000006</v>
      </c>
      <c r="Q3129" t="str">
        <f>LEFT(N3129,(SEARCH("/",N3129,1)-1))</f>
        <v>games</v>
      </c>
      <c r="R3129" t="str">
        <f>RIGHT(N3129, LEN(N3129) - (SEARCH("/",N3129,1)))</f>
        <v>video games</v>
      </c>
      <c r="S3129" s="12">
        <f>(((J3129/60)/60)/24)+DATE(1970,1,1)+(-5/24)</f>
        <v>42412.72587962963</v>
      </c>
      <c r="T3129" s="12">
        <f>(((I3129/60)/60)/24)+DATE(1970,1,1)+(-5/24)</f>
        <v>42442.684212962959</v>
      </c>
    </row>
    <row r="3130" spans="1:20" ht="48" x14ac:dyDescent="0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>E3130/D3130*100</f>
        <v>0.05</v>
      </c>
      <c r="P3130" s="8">
        <v>69.266666670000006</v>
      </c>
      <c r="Q3130" t="str">
        <f>LEFT(N3130,(SEARCH("/",N3130,1)-1))</f>
        <v>photography</v>
      </c>
      <c r="R3130" t="str">
        <f>RIGHT(N3130, LEN(N3130) - (SEARCH("/",N3130,1)))</f>
        <v>people</v>
      </c>
      <c r="S3130" s="12">
        <f>(((J3130/60)/60)/24)+DATE(1970,1,1)+(-5/24)</f>
        <v>42413.225497685176</v>
      </c>
      <c r="T3130" s="12">
        <f>(((I3130/60)/60)/24)+DATE(1970,1,1)+(-5/24)</f>
        <v>42443.183831018519</v>
      </c>
    </row>
    <row r="3131" spans="1:20" ht="48" x14ac:dyDescent="0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>E3131/D3131*100</f>
        <v>0.12</v>
      </c>
      <c r="P3131" s="8">
        <v>69.266666670000006</v>
      </c>
      <c r="Q3131" t="str">
        <f>LEFT(N3131,(SEARCH("/",N3131,1)-1))</f>
        <v>games</v>
      </c>
      <c r="R3131" t="str">
        <f>RIGHT(N3131, LEN(N3131) - (SEARCH("/",N3131,1)))</f>
        <v>mobile games</v>
      </c>
      <c r="S3131" s="12">
        <f>(((J3131/60)/60)/24)+DATE(1970,1,1)+(-5/24)</f>
        <v>42413.441307870373</v>
      </c>
      <c r="T3131" s="12">
        <f>(((I3131/60)/60)/24)+DATE(1970,1,1)+(-5/24)</f>
        <v>42443.399641203701</v>
      </c>
    </row>
    <row r="3132" spans="1:20" ht="32" x14ac:dyDescent="0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>E3132/D3132*100</f>
        <v>3.42</v>
      </c>
      <c r="P3132" s="8">
        <v>69.266666670000006</v>
      </c>
      <c r="Q3132" t="str">
        <f>LEFT(N3132,(SEARCH("/",N3132,1)-1))</f>
        <v>games</v>
      </c>
      <c r="R3132" t="str">
        <f>RIGHT(N3132, LEN(N3132) - (SEARCH("/",N3132,1)))</f>
        <v>video games</v>
      </c>
      <c r="S3132" s="12">
        <f>(((J3132/60)/60)/24)+DATE(1970,1,1)+(-5/24)</f>
        <v>42413.462673611109</v>
      </c>
      <c r="T3132" s="12">
        <f>(((I3132/60)/60)/24)+DATE(1970,1,1)+(-5/24)</f>
        <v>42443.421006944445</v>
      </c>
    </row>
    <row r="3133" spans="1:20" ht="48" x14ac:dyDescent="0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>E3133/D3133*100</f>
        <v>14.249999999999998</v>
      </c>
      <c r="P3133" s="8">
        <v>69.266666670000006</v>
      </c>
      <c r="Q3133" t="str">
        <f>LEFT(N3133,(SEARCH("/",N3133,1)-1))</f>
        <v>theater</v>
      </c>
      <c r="R3133" t="str">
        <f>RIGHT(N3133, LEN(N3133) - (SEARCH("/",N3133,1)))</f>
        <v>plays</v>
      </c>
      <c r="S3133" s="12">
        <f>(((J3133/60)/60)/24)+DATE(1970,1,1)+(-5/24)</f>
        <v>42414.027546296296</v>
      </c>
      <c r="T3133" s="12">
        <f>(((I3133/60)/60)/24)+DATE(1970,1,1)+(-5/24)</f>
        <v>42473.985879629625</v>
      </c>
    </row>
    <row r="3134" spans="1:20" ht="48" x14ac:dyDescent="0.2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>E3134/D3134*100</f>
        <v>103.58125</v>
      </c>
      <c r="P3134" s="8">
        <v>69.266666670000006</v>
      </c>
      <c r="Q3134" t="str">
        <f>LEFT(N3134,(SEARCH("/",N3134,1)-1))</f>
        <v>photography</v>
      </c>
      <c r="R3134" t="str">
        <f>RIGHT(N3134, LEN(N3134) - (SEARCH("/",N3134,1)))</f>
        <v>photobooks</v>
      </c>
      <c r="S3134" s="12">
        <f>(((J3134/60)/60)/24)+DATE(1970,1,1)+(-5/24)</f>
        <v>42414.234988425924</v>
      </c>
      <c r="T3134" s="12">
        <f>(((I3134/60)/60)/24)+DATE(1970,1,1)+(-5/24)</f>
        <v>42451.625694444439</v>
      </c>
    </row>
    <row r="3135" spans="1:20" ht="48" x14ac:dyDescent="0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>E3135/D3135*100</f>
        <v>8.3333333333333332E-3</v>
      </c>
      <c r="P3135" s="8">
        <v>69.266666670000006</v>
      </c>
      <c r="Q3135" t="str">
        <f>LEFT(N3135,(SEARCH("/",N3135,1)-1))</f>
        <v>theater</v>
      </c>
      <c r="R3135" t="str">
        <f>RIGHT(N3135, LEN(N3135) - (SEARCH("/",N3135,1)))</f>
        <v>plays</v>
      </c>
      <c r="S3135" s="12">
        <f>(((J3135/60)/60)/24)+DATE(1970,1,1)+(-5/24)</f>
        <v>42414.960231481477</v>
      </c>
      <c r="T3135" s="12">
        <f>(((I3135/60)/60)/24)+DATE(1970,1,1)+(-5/24)</f>
        <v>42444.918564814812</v>
      </c>
    </row>
    <row r="3136" spans="1:20" ht="48" x14ac:dyDescent="0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>E3136/D3136*100</f>
        <v>157.18899999999999</v>
      </c>
      <c r="P3136" s="8">
        <v>69.266666670000006</v>
      </c>
      <c r="Q3136" t="str">
        <f>LEFT(N3136,(SEARCH("/",N3136,1)-1))</f>
        <v>photography</v>
      </c>
      <c r="R3136" t="str">
        <f>RIGHT(N3136, LEN(N3136) - (SEARCH("/",N3136,1)))</f>
        <v>photobooks</v>
      </c>
      <c r="S3136" s="12">
        <f>(((J3136/60)/60)/24)+DATE(1970,1,1)+(-5/24)</f>
        <v>42415.04510416666</v>
      </c>
      <c r="T3136" s="12">
        <f>(((I3136/60)/60)/24)+DATE(1970,1,1)+(-5/24)</f>
        <v>42445.003437499996</v>
      </c>
    </row>
    <row r="3137" spans="1:20" ht="48" x14ac:dyDescent="0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>E3137/D3137*100</f>
        <v>61.1</v>
      </c>
      <c r="P3137" s="8">
        <v>69.266666670000006</v>
      </c>
      <c r="Q3137" t="str">
        <f>LEFT(N3137,(SEARCH("/",N3137,1)-1))</f>
        <v>theater</v>
      </c>
      <c r="R3137" t="str">
        <f>RIGHT(N3137, LEN(N3137) - (SEARCH("/",N3137,1)))</f>
        <v>plays</v>
      </c>
      <c r="S3137" s="12">
        <f>(((J3137/60)/60)/24)+DATE(1970,1,1)+(-5/24)</f>
        <v>42415.189699074072</v>
      </c>
      <c r="T3137" s="12">
        <f>(((I3137/60)/60)/24)+DATE(1970,1,1)+(-5/24)</f>
        <v>42445.1480324074</v>
      </c>
    </row>
    <row r="3138" spans="1:20" ht="32" x14ac:dyDescent="0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>E3138/D3138*100</f>
        <v>102.69239999999999</v>
      </c>
      <c r="P3138" s="8">
        <v>69.266666670000006</v>
      </c>
      <c r="Q3138" t="str">
        <f>LEFT(N3138,(SEARCH("/",N3138,1)-1))</f>
        <v>film &amp; video</v>
      </c>
      <c r="R3138" t="str">
        <f>RIGHT(N3138, LEN(N3138) - (SEARCH("/",N3138,1)))</f>
        <v>documentary</v>
      </c>
      <c r="S3138" s="12">
        <f>(((J3138/60)/60)/24)+DATE(1970,1,1)+(-5/24)</f>
        <v>42415.594826388886</v>
      </c>
      <c r="T3138" s="12">
        <f>(((I3138/60)/60)/24)+DATE(1970,1,1)+(-5/24)</f>
        <v>42445.553159722222</v>
      </c>
    </row>
    <row r="3139" spans="1:20" ht="48" x14ac:dyDescent="0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>E3139/D3139*100</f>
        <v>2.73</v>
      </c>
      <c r="P3139" s="8">
        <v>69.266666670000006</v>
      </c>
      <c r="Q3139" t="str">
        <f>LEFT(N3139,(SEARCH("/",N3139,1)-1))</f>
        <v>theater</v>
      </c>
      <c r="R3139" t="str">
        <f>RIGHT(N3139, LEN(N3139) - (SEARCH("/",N3139,1)))</f>
        <v>plays</v>
      </c>
      <c r="S3139" s="12">
        <f>(((J3139/60)/60)/24)+DATE(1970,1,1)+(-5/24)</f>
        <v>42415.675092592595</v>
      </c>
      <c r="T3139" s="12">
        <f>(((I3139/60)/60)/24)+DATE(1970,1,1)+(-5/24)</f>
        <v>42475.633425925924</v>
      </c>
    </row>
    <row r="3140" spans="1:20" ht="48" x14ac:dyDescent="0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>E3140/D3140*100</f>
        <v>111.66666666666667</v>
      </c>
      <c r="P3140" s="8">
        <v>69.266666670000006</v>
      </c>
      <c r="Q3140" t="str">
        <f>LEFT(N3140,(SEARCH("/",N3140,1)-1))</f>
        <v>music</v>
      </c>
      <c r="R3140" t="str">
        <f>RIGHT(N3140, LEN(N3140) - (SEARCH("/",N3140,1)))</f>
        <v>pop</v>
      </c>
      <c r="S3140" s="12">
        <f>(((J3140/60)/60)/24)+DATE(1970,1,1)+(-5/24)</f>
        <v>42416.198796296296</v>
      </c>
      <c r="T3140" s="12">
        <f>(((I3140/60)/60)/24)+DATE(1970,1,1)+(-5/24)</f>
        <v>42476.040972222218</v>
      </c>
    </row>
    <row r="3141" spans="1:20" ht="48" x14ac:dyDescent="0.2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>E3141/D3141*100</f>
        <v>150</v>
      </c>
      <c r="P3141" s="8">
        <v>69.266666670000006</v>
      </c>
      <c r="Q3141" t="str">
        <f>LEFT(N3141,(SEARCH("/",N3141,1)-1))</f>
        <v>theater</v>
      </c>
      <c r="R3141" t="str">
        <f>RIGHT(N3141, LEN(N3141) - (SEARCH("/",N3141,1)))</f>
        <v>plays</v>
      </c>
      <c r="S3141" s="12">
        <f>(((J3141/60)/60)/24)+DATE(1970,1,1)+(-5/24)</f>
        <v>42416.48332175926</v>
      </c>
      <c r="T3141" s="12">
        <f>(((I3141/60)/60)/24)+DATE(1970,1,1)+(-5/24)</f>
        <v>42432.583333333336</v>
      </c>
    </row>
    <row r="3142" spans="1:20" ht="48" x14ac:dyDescent="0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>E3142/D3142*100</f>
        <v>107.05</v>
      </c>
      <c r="P3142" s="8">
        <v>69.266666670000006</v>
      </c>
      <c r="Q3142" t="str">
        <f>LEFT(N3142,(SEARCH("/",N3142,1)-1))</f>
        <v>technology</v>
      </c>
      <c r="R3142" t="str">
        <f>RIGHT(N3142, LEN(N3142) - (SEARCH("/",N3142,1)))</f>
        <v>wearables</v>
      </c>
      <c r="S3142" s="12">
        <f>(((J3142/60)/60)/24)+DATE(1970,1,1)+(-5/24)</f>
        <v>42416.559594907405</v>
      </c>
      <c r="T3142" s="12">
        <f>(((I3142/60)/60)/24)+DATE(1970,1,1)+(-5/24)</f>
        <v>42446.517928240741</v>
      </c>
    </row>
    <row r="3143" spans="1:20" ht="32" x14ac:dyDescent="0.2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>E3143/D3143*100</f>
        <v>1.5873015873015872E-2</v>
      </c>
      <c r="P3143" s="8">
        <v>69.266666670000006</v>
      </c>
      <c r="Q3143" t="str">
        <f>LEFT(N3143,(SEARCH("/",N3143,1)-1))</f>
        <v>film &amp; video</v>
      </c>
      <c r="R3143" t="str">
        <f>RIGHT(N3143, LEN(N3143) - (SEARCH("/",N3143,1)))</f>
        <v>drama</v>
      </c>
      <c r="S3143" s="12">
        <f>(((J3143/60)/60)/24)+DATE(1970,1,1)+(-5/24)</f>
        <v>42416.672685185178</v>
      </c>
      <c r="T3143" s="12">
        <f>(((I3143/60)/60)/24)+DATE(1970,1,1)+(-5/24)</f>
        <v>42476.631018518521</v>
      </c>
    </row>
    <row r="3144" spans="1:20" ht="32" x14ac:dyDescent="0.2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>E3144/D3144*100</f>
        <v>102.60000000000001</v>
      </c>
      <c r="P3144" s="8">
        <v>69.266666670000006</v>
      </c>
      <c r="Q3144" t="str">
        <f>LEFT(N3144,(SEARCH("/",N3144,1)-1))</f>
        <v>theater</v>
      </c>
      <c r="R3144" t="str">
        <f>RIGHT(N3144, LEN(N3144) - (SEARCH("/",N3144,1)))</f>
        <v>plays</v>
      </c>
      <c r="S3144" s="12">
        <f>(((J3144/60)/60)/24)+DATE(1970,1,1)+(-5/24)</f>
        <v>42417.377199074072</v>
      </c>
      <c r="T3144" s="12">
        <f>(((I3144/60)/60)/24)+DATE(1970,1,1)+(-5/24)</f>
        <v>42432.040972222218</v>
      </c>
    </row>
    <row r="3145" spans="1:20" ht="48" x14ac:dyDescent="0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>E3145/D3145*100</f>
        <v>184.61052631578946</v>
      </c>
      <c r="P3145" s="8">
        <v>69.266666670000006</v>
      </c>
      <c r="Q3145" t="str">
        <f>LEFT(N3145,(SEARCH("/",N3145,1)-1))</f>
        <v>games</v>
      </c>
      <c r="R3145" t="str">
        <f>RIGHT(N3145, LEN(N3145) - (SEARCH("/",N3145,1)))</f>
        <v>tabletop games</v>
      </c>
      <c r="S3145" s="12">
        <f>(((J3145/60)/60)/24)+DATE(1970,1,1)+(-5/24)</f>
        <v>42417.416712962957</v>
      </c>
      <c r="T3145" s="12">
        <f>(((I3145/60)/60)/24)+DATE(1970,1,1)+(-5/24)</f>
        <v>42452.082638888889</v>
      </c>
    </row>
    <row r="3146" spans="1:20" ht="48" x14ac:dyDescent="0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>E3146/D3146*100</f>
        <v>0.82857142857142851</v>
      </c>
      <c r="P3146" s="8">
        <v>69.266666670000006</v>
      </c>
      <c r="Q3146" t="str">
        <f>LEFT(N3146,(SEARCH("/",N3146,1)-1))</f>
        <v>theater</v>
      </c>
      <c r="R3146" t="str">
        <f>RIGHT(N3146, LEN(N3146) - (SEARCH("/",N3146,1)))</f>
        <v>plays</v>
      </c>
      <c r="S3146" s="12">
        <f>(((J3146/60)/60)/24)+DATE(1970,1,1)+(-5/24)</f>
        <v>42417.467546296299</v>
      </c>
      <c r="T3146" s="12">
        <f>(((I3146/60)/60)/24)+DATE(1970,1,1)+(-5/24)</f>
        <v>42475.477777777771</v>
      </c>
    </row>
    <row r="3147" spans="1:20" ht="48" x14ac:dyDescent="0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>E3147/D3147*100</f>
        <v>213.56</v>
      </c>
      <c r="P3147" s="8">
        <v>69.266666670000006</v>
      </c>
      <c r="Q3147" t="str">
        <f>LEFT(N3147,(SEARCH("/",N3147,1)-1))</f>
        <v>technology</v>
      </c>
      <c r="R3147" t="str">
        <f>RIGHT(N3147, LEN(N3147) - (SEARCH("/",N3147,1)))</f>
        <v>wearables</v>
      </c>
      <c r="S3147" s="12">
        <f>(((J3147/60)/60)/24)+DATE(1970,1,1)+(-5/24)</f>
        <v>42417.596284722218</v>
      </c>
      <c r="T3147" s="12">
        <f>(((I3147/60)/60)/24)+DATE(1970,1,1)+(-5/24)</f>
        <v>42477.554618055547</v>
      </c>
    </row>
    <row r="3148" spans="1:20" ht="48" x14ac:dyDescent="0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>E3148/D3148*100</f>
        <v>111.8936170212766</v>
      </c>
      <c r="P3148" s="8">
        <v>69.266666670000006</v>
      </c>
      <c r="Q3148" t="str">
        <f>LEFT(N3148,(SEARCH("/",N3148,1)-1))</f>
        <v>film &amp; video</v>
      </c>
      <c r="R3148" t="str">
        <f>RIGHT(N3148, LEN(N3148) - (SEARCH("/",N3148,1)))</f>
        <v>documentary</v>
      </c>
      <c r="S3148" s="12">
        <f>(((J3148/60)/60)/24)+DATE(1970,1,1)+(-5/24)</f>
        <v>42417.60974537037</v>
      </c>
      <c r="T3148" s="12">
        <f>(((I3148/60)/60)/24)+DATE(1970,1,1)+(-5/24)</f>
        <v>42477.568078703705</v>
      </c>
    </row>
    <row r="3149" spans="1:20" ht="48" x14ac:dyDescent="0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>E3149/D3149*100</f>
        <v>108.83333333333334</v>
      </c>
      <c r="P3149" s="8">
        <v>69.266666670000006</v>
      </c>
      <c r="Q3149" t="str">
        <f>LEFT(N3149,(SEARCH("/",N3149,1)-1))</f>
        <v>theater</v>
      </c>
      <c r="R3149" t="str">
        <f>RIGHT(N3149, LEN(N3149) - (SEARCH("/",N3149,1)))</f>
        <v>spaces</v>
      </c>
      <c r="S3149" s="12">
        <f>(((J3149/60)/60)/24)+DATE(1970,1,1)+(-5/24)</f>
        <v>42417.822847222218</v>
      </c>
      <c r="T3149" s="12">
        <f>(((I3149/60)/60)/24)+DATE(1970,1,1)+(-5/24)</f>
        <v>42477.781180555547</v>
      </c>
    </row>
    <row r="3150" spans="1:20" ht="48" x14ac:dyDescent="0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>E3150/D3150*100</f>
        <v>145.33333333333334</v>
      </c>
      <c r="P3150" s="8">
        <v>69.266666670000006</v>
      </c>
      <c r="Q3150" t="str">
        <f>LEFT(N3150,(SEARCH("/",N3150,1)-1))</f>
        <v>music</v>
      </c>
      <c r="R3150" t="str">
        <f>RIGHT(N3150, LEN(N3150) - (SEARCH("/",N3150,1)))</f>
        <v>electronic music</v>
      </c>
      <c r="S3150" s="12">
        <f>(((J3150/60)/60)/24)+DATE(1970,1,1)+(-5/24)</f>
        <v>42418.023414351854</v>
      </c>
      <c r="T3150" s="12">
        <f>(((I3150/60)/60)/24)+DATE(1970,1,1)+(-5/24)</f>
        <v>42447.981747685182</v>
      </c>
    </row>
    <row r="3151" spans="1:20" ht="48" x14ac:dyDescent="0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>E3151/D3151*100</f>
        <v>108.5</v>
      </c>
      <c r="P3151" s="8">
        <v>69.266666670000006</v>
      </c>
      <c r="Q3151" t="str">
        <f>LEFT(N3151,(SEARCH("/",N3151,1)-1))</f>
        <v>theater</v>
      </c>
      <c r="R3151" t="str">
        <f>RIGHT(N3151, LEN(N3151) - (SEARCH("/",N3151,1)))</f>
        <v>plays</v>
      </c>
      <c r="S3151" s="12">
        <f>(((J3151/60)/60)/24)+DATE(1970,1,1)+(-5/24)</f>
        <v>42418.217650462961</v>
      </c>
      <c r="T3151" s="12">
        <f>(((I3151/60)/60)/24)+DATE(1970,1,1)+(-5/24)</f>
        <v>42478.175983796296</v>
      </c>
    </row>
    <row r="3152" spans="1:20" ht="48" x14ac:dyDescent="0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>E3152/D3152*100</f>
        <v>0</v>
      </c>
      <c r="P3152" s="8">
        <v>69.266666670000006</v>
      </c>
      <c r="Q3152" t="str">
        <f>LEFT(N3152,(SEARCH("/",N3152,1)-1))</f>
        <v>theater</v>
      </c>
      <c r="R3152" t="str">
        <f>RIGHT(N3152, LEN(N3152) - (SEARCH("/",N3152,1)))</f>
        <v>plays</v>
      </c>
      <c r="S3152" s="12">
        <f>(((J3152/60)/60)/24)+DATE(1970,1,1)+(-5/24)</f>
        <v>42419.037835648145</v>
      </c>
      <c r="T3152" s="12">
        <f>(((I3152/60)/60)/24)+DATE(1970,1,1)+(-5/24)</f>
        <v>42434.037835648145</v>
      </c>
    </row>
    <row r="3153" spans="1:20" ht="48" x14ac:dyDescent="0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>E3153/D3153*100</f>
        <v>109.07407407407408</v>
      </c>
      <c r="P3153" s="8">
        <v>69.266666670000006</v>
      </c>
      <c r="Q3153" t="str">
        <f>LEFT(N3153,(SEARCH("/",N3153,1)-1))</f>
        <v>photography</v>
      </c>
      <c r="R3153" t="str">
        <f>RIGHT(N3153, LEN(N3153) - (SEARCH("/",N3153,1)))</f>
        <v>photobooks</v>
      </c>
      <c r="S3153" s="12">
        <f>(((J3153/60)/60)/24)+DATE(1970,1,1)+(-5/24)</f>
        <v>42419.395370370366</v>
      </c>
      <c r="T3153" s="12">
        <f>(((I3153/60)/60)/24)+DATE(1970,1,1)+(-5/24)</f>
        <v>42449.353703703695</v>
      </c>
    </row>
    <row r="3154" spans="1:20" ht="48" x14ac:dyDescent="0.2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>E3154/D3154*100</f>
        <v>106.3</v>
      </c>
      <c r="P3154" s="8">
        <v>69.266666670000006</v>
      </c>
      <c r="Q3154" t="str">
        <f>LEFT(N3154,(SEARCH("/",N3154,1)-1))</f>
        <v>theater</v>
      </c>
      <c r="R3154" t="str">
        <f>RIGHT(N3154, LEN(N3154) - (SEARCH("/",N3154,1)))</f>
        <v>plays</v>
      </c>
      <c r="S3154" s="12">
        <f>(((J3154/60)/60)/24)+DATE(1970,1,1)+(-5/24)</f>
        <v>42419.711087962954</v>
      </c>
      <c r="T3154" s="12">
        <f>(((I3154/60)/60)/24)+DATE(1970,1,1)+(-5/24)</f>
        <v>42435.999305555553</v>
      </c>
    </row>
    <row r="3155" spans="1:20" ht="32" x14ac:dyDescent="0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>E3155/D3155*100</f>
        <v>127.14285714285714</v>
      </c>
      <c r="P3155" s="8">
        <v>69.266666670000006</v>
      </c>
      <c r="Q3155" t="str">
        <f>LEFT(N3155,(SEARCH("/",N3155,1)-1))</f>
        <v>theater</v>
      </c>
      <c r="R3155" t="str">
        <f>RIGHT(N3155, LEN(N3155) - (SEARCH("/",N3155,1)))</f>
        <v>plays</v>
      </c>
      <c r="S3155" s="12">
        <f>(((J3155/60)/60)/24)+DATE(1970,1,1)+(-5/24)</f>
        <v>42419.810763888883</v>
      </c>
      <c r="T3155" s="12">
        <f>(((I3155/60)/60)/24)+DATE(1970,1,1)+(-5/24)</f>
        <v>42479.769097222219</v>
      </c>
    </row>
    <row r="3156" spans="1:20" ht="48" x14ac:dyDescent="0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>E3156/D3156*100</f>
        <v>128.91666666666666</v>
      </c>
      <c r="P3156" s="8">
        <v>69.266666670000006</v>
      </c>
      <c r="Q3156" t="str">
        <f>LEFT(N3156,(SEARCH("/",N3156,1)-1))</f>
        <v>theater</v>
      </c>
      <c r="R3156" t="str">
        <f>RIGHT(N3156, LEN(N3156) - (SEARCH("/",N3156,1)))</f>
        <v>musical</v>
      </c>
      <c r="S3156" s="12">
        <f>(((J3156/60)/60)/24)+DATE(1970,1,1)+(-5/24)</f>
        <v>42419.931944444441</v>
      </c>
      <c r="T3156" s="12">
        <f>(((I3156/60)/60)/24)+DATE(1970,1,1)+(-5/24)</f>
        <v>42444.458333333336</v>
      </c>
    </row>
    <row r="3157" spans="1:20" ht="48" x14ac:dyDescent="0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>E3157/D3157*100</f>
        <v>108</v>
      </c>
      <c r="P3157" s="8">
        <v>69.266666670000006</v>
      </c>
      <c r="Q3157" t="str">
        <f>LEFT(N3157,(SEARCH("/",N3157,1)-1))</f>
        <v>photography</v>
      </c>
      <c r="R3157" t="str">
        <f>RIGHT(N3157, LEN(N3157) - (SEARCH("/",N3157,1)))</f>
        <v>photobooks</v>
      </c>
      <c r="S3157" s="12">
        <f>(((J3157/60)/60)/24)+DATE(1970,1,1)+(-5/24)</f>
        <v>42420.541296296295</v>
      </c>
      <c r="T3157" s="12">
        <f>(((I3157/60)/60)/24)+DATE(1970,1,1)+(-5/24)</f>
        <v>42450.499629629623</v>
      </c>
    </row>
    <row r="3158" spans="1:20" ht="32" x14ac:dyDescent="0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>E3158/D3158*100</f>
        <v>0</v>
      </c>
      <c r="P3158" s="8">
        <v>69.266666670000006</v>
      </c>
      <c r="Q3158" t="str">
        <f>LEFT(N3158,(SEARCH("/",N3158,1)-1))</f>
        <v>theater</v>
      </c>
      <c r="R3158" t="str">
        <f>RIGHT(N3158, LEN(N3158) - (SEARCH("/",N3158,1)))</f>
        <v>plays</v>
      </c>
      <c r="S3158" s="12">
        <f>(((J3158/60)/60)/24)+DATE(1970,1,1)+(-5/24)</f>
        <v>42420.933136574073</v>
      </c>
      <c r="T3158" s="12">
        <f>(((I3158/60)/60)/24)+DATE(1970,1,1)+(-5/24)</f>
        <v>42480.891469907401</v>
      </c>
    </row>
    <row r="3159" spans="1:20" ht="48" x14ac:dyDescent="0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>E3159/D3159*100</f>
        <v>2.8420000000000001</v>
      </c>
      <c r="P3159" s="8">
        <v>69.266666670000006</v>
      </c>
      <c r="Q3159" t="str">
        <f>LEFT(N3159,(SEARCH("/",N3159,1)-1))</f>
        <v>technology</v>
      </c>
      <c r="R3159" t="str">
        <f>RIGHT(N3159, LEN(N3159) - (SEARCH("/",N3159,1)))</f>
        <v>wearables</v>
      </c>
      <c r="S3159" s="12">
        <f>(((J3159/60)/60)/24)+DATE(1970,1,1)+(-5/24)</f>
        <v>42421.898796296293</v>
      </c>
      <c r="T3159" s="12">
        <f>(((I3159/60)/60)/24)+DATE(1970,1,1)+(-5/24)</f>
        <v>42466.857129629621</v>
      </c>
    </row>
    <row r="3160" spans="1:20" ht="48" x14ac:dyDescent="0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>E3160/D3160*100</f>
        <v>17.810000000000002</v>
      </c>
      <c r="P3160" s="8">
        <v>69.266666670000006</v>
      </c>
      <c r="Q3160" t="str">
        <f>LEFT(N3160,(SEARCH("/",N3160,1)-1))</f>
        <v>technology</v>
      </c>
      <c r="R3160" t="str">
        <f>RIGHT(N3160, LEN(N3160) - (SEARCH("/",N3160,1)))</f>
        <v>wearables</v>
      </c>
      <c r="S3160" s="12">
        <f>(((J3160/60)/60)/24)+DATE(1970,1,1)+(-5/24)</f>
        <v>42422.045995370368</v>
      </c>
      <c r="T3160" s="12">
        <f>(((I3160/60)/60)/24)+DATE(1970,1,1)+(-5/24)</f>
        <v>42482.004328703704</v>
      </c>
    </row>
    <row r="3161" spans="1:20" ht="48" x14ac:dyDescent="0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>E3161/D3161*100</f>
        <v>0.01</v>
      </c>
      <c r="P3161" s="8">
        <v>69.266666670000006</v>
      </c>
      <c r="Q3161" t="str">
        <f>LEFT(N3161,(SEARCH("/",N3161,1)-1))</f>
        <v>food</v>
      </c>
      <c r="R3161" t="str">
        <f>RIGHT(N3161, LEN(N3161) - (SEARCH("/",N3161,1)))</f>
        <v>food trucks</v>
      </c>
      <c r="S3161" s="12">
        <f>(((J3161/60)/60)/24)+DATE(1970,1,1)+(-5/24)</f>
        <v>42422.327858796292</v>
      </c>
      <c r="T3161" s="12">
        <f>(((I3161/60)/60)/24)+DATE(1970,1,1)+(-5/24)</f>
        <v>42452.286192129628</v>
      </c>
    </row>
    <row r="3162" spans="1:20" ht="48" x14ac:dyDescent="0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>E3162/D3162*100</f>
        <v>105.93333333333332</v>
      </c>
      <c r="P3162" s="8">
        <v>69.266666670000006</v>
      </c>
      <c r="Q3162" t="str">
        <f>LEFT(N3162,(SEARCH("/",N3162,1)-1))</f>
        <v>theater</v>
      </c>
      <c r="R3162" t="str">
        <f>RIGHT(N3162, LEN(N3162) - (SEARCH("/",N3162,1)))</f>
        <v>plays</v>
      </c>
      <c r="S3162" s="12">
        <f>(((J3162/60)/60)/24)+DATE(1970,1,1)+(-5/24)</f>
        <v>42422.769085648142</v>
      </c>
      <c r="T3162" s="12">
        <f>(((I3162/60)/60)/24)+DATE(1970,1,1)+(-5/24)</f>
        <v>42444.666666666664</v>
      </c>
    </row>
    <row r="3163" spans="1:20" ht="48" x14ac:dyDescent="0.2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>E3163/D3163*100</f>
        <v>141.1764705882353</v>
      </c>
      <c r="P3163" s="8">
        <v>69.266666670000006</v>
      </c>
      <c r="Q3163" t="str">
        <f>LEFT(N3163,(SEARCH("/",N3163,1)-1))</f>
        <v>theater</v>
      </c>
      <c r="R3163" t="str">
        <f>RIGHT(N3163, LEN(N3163) - (SEARCH("/",N3163,1)))</f>
        <v>plays</v>
      </c>
      <c r="S3163" s="12">
        <f>(((J3163/60)/60)/24)+DATE(1970,1,1)+(-5/24)</f>
        <v>42422.842280092591</v>
      </c>
      <c r="T3163" s="12">
        <f>(((I3163/60)/60)/24)+DATE(1970,1,1)+(-5/24)</f>
        <v>42442.800613425927</v>
      </c>
    </row>
    <row r="3164" spans="1:20" ht="48" x14ac:dyDescent="0.2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>E3164/D3164*100</f>
        <v>114.97699999999999</v>
      </c>
      <c r="P3164" s="8">
        <v>69.266666670000006</v>
      </c>
      <c r="Q3164" t="str">
        <f>LEFT(N3164,(SEARCH("/",N3164,1)-1))</f>
        <v>technology</v>
      </c>
      <c r="R3164" t="str">
        <f>RIGHT(N3164, LEN(N3164) - (SEARCH("/",N3164,1)))</f>
        <v>hardware</v>
      </c>
      <c r="S3164" s="12">
        <f>(((J3164/60)/60)/24)+DATE(1970,1,1)+(-5/24)</f>
        <v>42423.174745370365</v>
      </c>
      <c r="T3164" s="12">
        <f>(((I3164/60)/60)/24)+DATE(1970,1,1)+(-5/24)</f>
        <v>42453.1330787037</v>
      </c>
    </row>
    <row r="3165" spans="1:20" ht="32" x14ac:dyDescent="0.2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>E3165/D3165*100</f>
        <v>354.82402000000002</v>
      </c>
      <c r="P3165" s="8">
        <v>69.266666670000006</v>
      </c>
      <c r="Q3165" t="str">
        <f>LEFT(N3165,(SEARCH("/",N3165,1)-1))</f>
        <v>technology</v>
      </c>
      <c r="R3165" t="str">
        <f>RIGHT(N3165, LEN(N3165) - (SEARCH("/",N3165,1)))</f>
        <v>hardware</v>
      </c>
      <c r="S3165" s="12">
        <f>(((J3165/60)/60)/24)+DATE(1970,1,1)+(-5/24)</f>
        <v>42423.334050925921</v>
      </c>
      <c r="T3165" s="12">
        <f>(((I3165/60)/60)/24)+DATE(1970,1,1)+(-5/24)</f>
        <v>42463.292384259257</v>
      </c>
    </row>
    <row r="3166" spans="1:20" ht="48" x14ac:dyDescent="0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>E3166/D3166*100</f>
        <v>102.30434782608695</v>
      </c>
      <c r="P3166" s="8">
        <v>69.266666670000006</v>
      </c>
      <c r="Q3166" t="str">
        <f>LEFT(N3166,(SEARCH("/",N3166,1)-1))</f>
        <v>food</v>
      </c>
      <c r="R3166" t="str">
        <f>RIGHT(N3166, LEN(N3166) - (SEARCH("/",N3166,1)))</f>
        <v>small batch</v>
      </c>
      <c r="S3166" s="12">
        <f>(((J3166/60)/60)/24)+DATE(1970,1,1)+(-5/24)</f>
        <v>42423.394166666665</v>
      </c>
      <c r="T3166" s="12">
        <f>(((I3166/60)/60)/24)+DATE(1970,1,1)+(-5/24)</f>
        <v>42453.352500000001</v>
      </c>
    </row>
    <row r="3167" spans="1:20" ht="48" x14ac:dyDescent="0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>E3167/D3167*100</f>
        <v>155.29999999999998</v>
      </c>
      <c r="P3167" s="8">
        <v>69.266666670000006</v>
      </c>
      <c r="Q3167" t="str">
        <f>LEFT(N3167,(SEARCH("/",N3167,1)-1))</f>
        <v>photography</v>
      </c>
      <c r="R3167" t="str">
        <f>RIGHT(N3167, LEN(N3167) - (SEARCH("/",N3167,1)))</f>
        <v>photobooks</v>
      </c>
      <c r="S3167" s="12">
        <f>(((J3167/60)/60)/24)+DATE(1970,1,1)+(-5/24)</f>
        <v>42423.500740740739</v>
      </c>
      <c r="T3167" s="12">
        <f>(((I3167/60)/60)/24)+DATE(1970,1,1)+(-5/24)</f>
        <v>42453.459074074075</v>
      </c>
    </row>
    <row r="3168" spans="1:20" ht="48" x14ac:dyDescent="0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>E3168/D3168*100</f>
        <v>0.1</v>
      </c>
      <c r="P3168" s="8">
        <v>69.266666670000006</v>
      </c>
      <c r="Q3168" t="str">
        <f>LEFT(N3168,(SEARCH("/",N3168,1)-1))</f>
        <v>film &amp; video</v>
      </c>
      <c r="R3168" t="str">
        <f>RIGHT(N3168, LEN(N3168) - (SEARCH("/",N3168,1)))</f>
        <v>animation</v>
      </c>
      <c r="S3168" s="12">
        <f>(((J3168/60)/60)/24)+DATE(1970,1,1)+(-5/24)</f>
        <v>42423.777233796289</v>
      </c>
      <c r="T3168" s="12">
        <f>(((I3168/60)/60)/24)+DATE(1970,1,1)+(-5/24)</f>
        <v>42453.735567129632</v>
      </c>
    </row>
    <row r="3169" spans="1:20" ht="48" x14ac:dyDescent="0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>E3169/D3169*100</f>
        <v>189.46666666666667</v>
      </c>
      <c r="P3169" s="8">
        <v>69.266666670000006</v>
      </c>
      <c r="Q3169" t="str">
        <f>LEFT(N3169,(SEARCH("/",N3169,1)-1))</f>
        <v>music</v>
      </c>
      <c r="R3169" t="str">
        <f>RIGHT(N3169, LEN(N3169) - (SEARCH("/",N3169,1)))</f>
        <v>rock</v>
      </c>
      <c r="S3169" s="12">
        <f>(((J3169/60)/60)/24)+DATE(1970,1,1)+(-5/24)</f>
        <v>42423.953564814808</v>
      </c>
      <c r="T3169" s="12">
        <f>(((I3169/60)/60)/24)+DATE(1970,1,1)+(-5/24)</f>
        <v>42453.911898148144</v>
      </c>
    </row>
    <row r="3170" spans="1:20" ht="48" x14ac:dyDescent="0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>E3170/D3170*100</f>
        <v>0.55999999999999994</v>
      </c>
      <c r="P3170" s="8">
        <v>69.266666670000006</v>
      </c>
      <c r="Q3170" t="str">
        <f>LEFT(N3170,(SEARCH("/",N3170,1)-1))</f>
        <v>technology</v>
      </c>
      <c r="R3170" t="str">
        <f>RIGHT(N3170, LEN(N3170) - (SEARCH("/",N3170,1)))</f>
        <v>wearables</v>
      </c>
      <c r="S3170" s="12">
        <f>(((J3170/60)/60)/24)+DATE(1970,1,1)+(-5/24)</f>
        <v>42424.541157407402</v>
      </c>
      <c r="T3170" s="12">
        <f>(((I3170/60)/60)/24)+DATE(1970,1,1)+(-5/24)</f>
        <v>42454.499490740738</v>
      </c>
    </row>
    <row r="3171" spans="1:20" ht="32" x14ac:dyDescent="0.2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>E3171/D3171*100</f>
        <v>125.33333333333334</v>
      </c>
      <c r="P3171" s="8">
        <v>69.266666670000006</v>
      </c>
      <c r="Q3171" t="str">
        <f>LEFT(N3171,(SEARCH("/",N3171,1)-1))</f>
        <v>film &amp; video</v>
      </c>
      <c r="R3171" t="str">
        <f>RIGHT(N3171, LEN(N3171) - (SEARCH("/",N3171,1)))</f>
        <v>documentary</v>
      </c>
      <c r="S3171" s="12">
        <f>(((J3171/60)/60)/24)+DATE(1970,1,1)+(-5/24)</f>
        <v>42425.368564814817</v>
      </c>
      <c r="T3171" s="12">
        <f>(((I3171/60)/60)/24)+DATE(1970,1,1)+(-5/24)</f>
        <v>42465.458333333336</v>
      </c>
    </row>
    <row r="3172" spans="1:20" ht="48" x14ac:dyDescent="0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>E3172/D3172*100</f>
        <v>171.42857142857142</v>
      </c>
      <c r="P3172" s="8">
        <v>69.266666670000006</v>
      </c>
      <c r="Q3172" t="str">
        <f>LEFT(N3172,(SEARCH("/",N3172,1)-1))</f>
        <v>theater</v>
      </c>
      <c r="R3172" t="str">
        <f>RIGHT(N3172, LEN(N3172) - (SEARCH("/",N3172,1)))</f>
        <v>plays</v>
      </c>
      <c r="S3172" s="12">
        <f>(((J3172/60)/60)/24)+DATE(1970,1,1)+(-5/24)</f>
        <v>42425.522337962961</v>
      </c>
      <c r="T3172" s="12">
        <f>(((I3172/60)/60)/24)+DATE(1970,1,1)+(-5/24)</f>
        <v>42442.291666666664</v>
      </c>
    </row>
    <row r="3173" spans="1:20" ht="32" x14ac:dyDescent="0.2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>E3173/D3173*100</f>
        <v>103.98</v>
      </c>
      <c r="P3173" s="8">
        <v>69.266666670000006</v>
      </c>
      <c r="Q3173" t="str">
        <f>LEFT(N3173,(SEARCH("/",N3173,1)-1))</f>
        <v>theater</v>
      </c>
      <c r="R3173" t="str">
        <f>RIGHT(N3173, LEN(N3173) - (SEARCH("/",N3173,1)))</f>
        <v>musical</v>
      </c>
      <c r="S3173" s="12">
        <f>(((J3173/60)/60)/24)+DATE(1970,1,1)+(-5/24)</f>
        <v>42425.527083333327</v>
      </c>
      <c r="T3173" s="12">
        <f>(((I3173/60)/60)/24)+DATE(1970,1,1)+(-5/24)</f>
        <v>42455.48541666667</v>
      </c>
    </row>
    <row r="3174" spans="1:20" ht="48" x14ac:dyDescent="0.2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>E3174/D3174*100</f>
        <v>537.37</v>
      </c>
      <c r="P3174" s="8">
        <v>69.266666670000006</v>
      </c>
      <c r="Q3174" t="str">
        <f>LEFT(N3174,(SEARCH("/",N3174,1)-1))</f>
        <v>games</v>
      </c>
      <c r="R3174" t="str">
        <f>RIGHT(N3174, LEN(N3174) - (SEARCH("/",N3174,1)))</f>
        <v>tabletop games</v>
      </c>
      <c r="S3174" s="12">
        <f>(((J3174/60)/60)/24)+DATE(1970,1,1)+(-5/24)</f>
        <v>42425.54965277778</v>
      </c>
      <c r="T3174" s="12">
        <f>(((I3174/60)/60)/24)+DATE(1970,1,1)+(-5/24)</f>
        <v>42455.507986111108</v>
      </c>
    </row>
    <row r="3175" spans="1:20" ht="48" x14ac:dyDescent="0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>E3175/D3175*100</f>
        <v>3.4722222222222224E-2</v>
      </c>
      <c r="P3175" s="8">
        <v>69.266666670000006</v>
      </c>
      <c r="Q3175" t="str">
        <f>LEFT(N3175,(SEARCH("/",N3175,1)-1))</f>
        <v>music</v>
      </c>
      <c r="R3175" t="str">
        <f>RIGHT(N3175, LEN(N3175) - (SEARCH("/",N3175,1)))</f>
        <v>faith</v>
      </c>
      <c r="S3175" s="12">
        <f>(((J3175/60)/60)/24)+DATE(1970,1,1)+(-5/24)</f>
        <v>42425.752650462957</v>
      </c>
      <c r="T3175" s="12">
        <f>(((I3175/60)/60)/24)+DATE(1970,1,1)+(-5/24)</f>
        <v>42462.798611111109</v>
      </c>
    </row>
    <row r="3176" spans="1:20" ht="48" x14ac:dyDescent="0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>E3176/D3176*100</f>
        <v>1.34</v>
      </c>
      <c r="P3176" s="8">
        <v>69.266666670000006</v>
      </c>
      <c r="Q3176" t="str">
        <f>LEFT(N3176,(SEARCH("/",N3176,1)-1))</f>
        <v>technology</v>
      </c>
      <c r="R3176" t="str">
        <f>RIGHT(N3176, LEN(N3176) - (SEARCH("/",N3176,1)))</f>
        <v>web</v>
      </c>
      <c r="S3176" s="12">
        <f>(((J3176/60)/60)/24)+DATE(1970,1,1)+(-5/24)</f>
        <v>42425.761759259258</v>
      </c>
      <c r="T3176" s="12">
        <f>(((I3176/60)/60)/24)+DATE(1970,1,1)+(-5/24)</f>
        <v>42485.720092592594</v>
      </c>
    </row>
    <row r="3177" spans="1:20" ht="48" x14ac:dyDescent="0.2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>E3177/D3177*100</f>
        <v>100.00828571428571</v>
      </c>
      <c r="P3177" s="8">
        <v>69.266666670000006</v>
      </c>
      <c r="Q3177" t="str">
        <f>LEFT(N3177,(SEARCH("/",N3177,1)-1))</f>
        <v>music</v>
      </c>
      <c r="R3177" t="str">
        <f>RIGHT(N3177, LEN(N3177) - (SEARCH("/",N3177,1)))</f>
        <v>electronic music</v>
      </c>
      <c r="S3177" s="12">
        <f>(((J3177/60)/60)/24)+DATE(1970,1,1)+(-5/24)</f>
        <v>42426.199259259258</v>
      </c>
      <c r="T3177" s="12">
        <f>(((I3177/60)/60)/24)+DATE(1970,1,1)+(-5/24)</f>
        <v>42460.157592592594</v>
      </c>
    </row>
    <row r="3178" spans="1:20" ht="48" x14ac:dyDescent="0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>E3178/D3178*100</f>
        <v>101.44545454545455</v>
      </c>
      <c r="P3178" s="8">
        <v>69.266666670000006</v>
      </c>
      <c r="Q3178" t="str">
        <f>LEFT(N3178,(SEARCH("/",N3178,1)-1))</f>
        <v>photography</v>
      </c>
      <c r="R3178" t="str">
        <f>RIGHT(N3178, LEN(N3178) - (SEARCH("/",N3178,1)))</f>
        <v>photobooks</v>
      </c>
      <c r="S3178" s="12">
        <f>(((J3178/60)/60)/24)+DATE(1970,1,1)+(-5/24)</f>
        <v>42426.33425925926</v>
      </c>
      <c r="T3178" s="12">
        <f>(((I3178/60)/60)/24)+DATE(1970,1,1)+(-5/24)</f>
        <v>42454.708333333336</v>
      </c>
    </row>
    <row r="3179" spans="1:20" ht="48" x14ac:dyDescent="0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>E3179/D3179*100</f>
        <v>116.84444444444443</v>
      </c>
      <c r="P3179" s="8">
        <v>69.266666670000006</v>
      </c>
      <c r="Q3179" t="str">
        <f>LEFT(N3179,(SEARCH("/",N3179,1)-1))</f>
        <v>theater</v>
      </c>
      <c r="R3179" t="str">
        <f>RIGHT(N3179, LEN(N3179) - (SEARCH("/",N3179,1)))</f>
        <v>plays</v>
      </c>
      <c r="S3179" s="12">
        <f>(((J3179/60)/60)/24)+DATE(1970,1,1)+(-5/24)</f>
        <v>42426.741655092592</v>
      </c>
      <c r="T3179" s="12">
        <f>(((I3179/60)/60)/24)+DATE(1970,1,1)+(-5/24)</f>
        <v>42460.957638888889</v>
      </c>
    </row>
    <row r="3180" spans="1:20" ht="80" x14ac:dyDescent="0.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>E3180/D3180*100</f>
        <v>4.16</v>
      </c>
      <c r="P3180" s="8">
        <v>69.266666670000006</v>
      </c>
      <c r="Q3180" t="str">
        <f>LEFT(N3180,(SEARCH("/",N3180,1)-1))</f>
        <v>theater</v>
      </c>
      <c r="R3180" t="str">
        <f>RIGHT(N3180, LEN(N3180) - (SEARCH("/",N3180,1)))</f>
        <v>spaces</v>
      </c>
      <c r="S3180" s="12">
        <f>(((J3180/60)/60)/24)+DATE(1970,1,1)+(-5/24)</f>
        <v>42426.809745370374</v>
      </c>
      <c r="T3180" s="12">
        <f>(((I3180/60)/60)/24)+DATE(1970,1,1)+(-5/24)</f>
        <v>42456.768078703702</v>
      </c>
    </row>
    <row r="3181" spans="1:20" ht="48" x14ac:dyDescent="0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>E3181/D3181*100</f>
        <v>9.74</v>
      </c>
      <c r="P3181" s="8">
        <v>69.266666670000006</v>
      </c>
      <c r="Q3181" t="str">
        <f>LEFT(N3181,(SEARCH("/",N3181,1)-1))</f>
        <v>music</v>
      </c>
      <c r="R3181" t="str">
        <f>RIGHT(N3181, LEN(N3181) - (SEARCH("/",N3181,1)))</f>
        <v>faith</v>
      </c>
      <c r="S3181" s="12">
        <f>(((J3181/60)/60)/24)+DATE(1970,1,1)+(-5/24)</f>
        <v>42427.512673611105</v>
      </c>
      <c r="T3181" s="12">
        <f>(((I3181/60)/60)/24)+DATE(1970,1,1)+(-5/24)</f>
        <v>42457.471006944441</v>
      </c>
    </row>
    <row r="3182" spans="1:20" ht="48" x14ac:dyDescent="0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>E3182/D3182*100</f>
        <v>127.34117647058822</v>
      </c>
      <c r="P3182" s="8">
        <v>69.266666670000006</v>
      </c>
      <c r="Q3182" t="str">
        <f>LEFT(N3182,(SEARCH("/",N3182,1)-1))</f>
        <v>film &amp; video</v>
      </c>
      <c r="R3182" t="str">
        <f>RIGHT(N3182, LEN(N3182) - (SEARCH("/",N3182,1)))</f>
        <v>documentary</v>
      </c>
      <c r="S3182" s="12">
        <f>(((J3182/60)/60)/24)+DATE(1970,1,1)+(-5/24)</f>
        <v>42427.75641203703</v>
      </c>
      <c r="T3182" s="12">
        <f>(((I3182/60)/60)/24)+DATE(1970,1,1)+(-5/24)</f>
        <v>42467.714745370373</v>
      </c>
    </row>
    <row r="3183" spans="1:20" ht="32" x14ac:dyDescent="0.2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>E3183/D3183*100</f>
        <v>17.630000000000003</v>
      </c>
      <c r="P3183" s="8">
        <v>69.266666670000006</v>
      </c>
      <c r="Q3183" t="str">
        <f>LEFT(N3183,(SEARCH("/",N3183,1)-1))</f>
        <v>film &amp; video</v>
      </c>
      <c r="R3183" t="str">
        <f>RIGHT(N3183, LEN(N3183) - (SEARCH("/",N3183,1)))</f>
        <v>drama</v>
      </c>
      <c r="S3183" s="12">
        <f>(((J3183/60)/60)/24)+DATE(1970,1,1)+(-5/24)</f>
        <v>42429.118344907409</v>
      </c>
      <c r="T3183" s="12">
        <f>(((I3183/60)/60)/24)+DATE(1970,1,1)+(-5/24)</f>
        <v>42461.082638888889</v>
      </c>
    </row>
    <row r="3184" spans="1:20" ht="48" x14ac:dyDescent="0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>E3184/D3184*100</f>
        <v>0.13250000000000001</v>
      </c>
      <c r="P3184" s="8">
        <v>69.266666670000006</v>
      </c>
      <c r="Q3184" t="str">
        <f>LEFT(N3184,(SEARCH("/",N3184,1)-1))</f>
        <v>games</v>
      </c>
      <c r="R3184" t="str">
        <f>RIGHT(N3184, LEN(N3184) - (SEARCH("/",N3184,1)))</f>
        <v>video games</v>
      </c>
      <c r="S3184" s="12">
        <f>(((J3184/60)/60)/24)+DATE(1970,1,1)+(-5/24)</f>
        <v>42429.487210648142</v>
      </c>
      <c r="T3184" s="12">
        <f>(((I3184/60)/60)/24)+DATE(1970,1,1)+(-5/24)</f>
        <v>42459.445543981477</v>
      </c>
    </row>
    <row r="3185" spans="1:20" ht="32" x14ac:dyDescent="0.2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>E3185/D3185*100</f>
        <v>0.42</v>
      </c>
      <c r="P3185" s="8">
        <v>69.266666670000006</v>
      </c>
      <c r="Q3185" t="str">
        <f>LEFT(N3185,(SEARCH("/",N3185,1)-1))</f>
        <v>music</v>
      </c>
      <c r="R3185" t="str">
        <f>RIGHT(N3185, LEN(N3185) - (SEARCH("/",N3185,1)))</f>
        <v>jazz</v>
      </c>
      <c r="S3185" s="12">
        <f>(((J3185/60)/60)/24)+DATE(1970,1,1)+(-5/24)</f>
        <v>42429.641226851854</v>
      </c>
      <c r="T3185" s="12">
        <f>(((I3185/60)/60)/24)+DATE(1970,1,1)+(-5/24)</f>
        <v>42459.599560185183</v>
      </c>
    </row>
    <row r="3186" spans="1:20" ht="48" x14ac:dyDescent="0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>E3186/D3186*100</f>
        <v>153.31632653061226</v>
      </c>
      <c r="P3186" s="8">
        <v>69.266666670000006</v>
      </c>
      <c r="Q3186" t="str">
        <f>LEFT(N3186,(SEARCH("/",N3186,1)-1))</f>
        <v>theater</v>
      </c>
      <c r="R3186" t="str">
        <f>RIGHT(N3186, LEN(N3186) - (SEARCH("/",N3186,1)))</f>
        <v>plays</v>
      </c>
      <c r="S3186" s="12">
        <f>(((J3186/60)/60)/24)+DATE(1970,1,1)+(-5/24)</f>
        <v>42429.783391203695</v>
      </c>
      <c r="T3186" s="12">
        <f>(((I3186/60)/60)/24)+DATE(1970,1,1)+(-5/24)</f>
        <v>42459.741724537038</v>
      </c>
    </row>
    <row r="3187" spans="1:20" ht="48" x14ac:dyDescent="0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>E3187/D3187*100</f>
        <v>114.66666666666667</v>
      </c>
      <c r="P3187" s="8">
        <v>69.266666670000006</v>
      </c>
      <c r="Q3187" t="str">
        <f>LEFT(N3187,(SEARCH("/",N3187,1)-1))</f>
        <v>theater</v>
      </c>
      <c r="R3187" t="str">
        <f>RIGHT(N3187, LEN(N3187) - (SEARCH("/",N3187,1)))</f>
        <v>plays</v>
      </c>
      <c r="S3187" s="12">
        <f>(((J3187/60)/60)/24)+DATE(1970,1,1)+(-5/24)</f>
        <v>42429.832465277774</v>
      </c>
      <c r="T3187" s="12">
        <f>(((I3187/60)/60)/24)+DATE(1970,1,1)+(-5/24)</f>
        <v>42449.790798611109</v>
      </c>
    </row>
    <row r="3188" spans="1:20" ht="32" x14ac:dyDescent="0.2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>E3188/D3188*100</f>
        <v>104.16766467065868</v>
      </c>
      <c r="P3188" s="8">
        <v>69.266666670000006</v>
      </c>
      <c r="Q3188" t="str">
        <f>LEFT(N3188,(SEARCH("/",N3188,1)-1))</f>
        <v>photography</v>
      </c>
      <c r="R3188" t="str">
        <f>RIGHT(N3188, LEN(N3188) - (SEARCH("/",N3188,1)))</f>
        <v>photobooks</v>
      </c>
      <c r="S3188" s="12">
        <f>(((J3188/60)/60)/24)+DATE(1970,1,1)+(-5/24)</f>
        <v>42430.221909722219</v>
      </c>
      <c r="T3188" s="12">
        <f>(((I3188/60)/60)/24)+DATE(1970,1,1)+(-5/24)</f>
        <v>42460.208333333336</v>
      </c>
    </row>
    <row r="3189" spans="1:20" ht="32" x14ac:dyDescent="0.2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>E3189/D3189*100</f>
        <v>20.080000000000002</v>
      </c>
      <c r="P3189" s="8">
        <v>69.266666670000006</v>
      </c>
      <c r="Q3189" t="str">
        <f>LEFT(N3189,(SEARCH("/",N3189,1)-1))</f>
        <v>games</v>
      </c>
      <c r="R3189" t="str">
        <f>RIGHT(N3189, LEN(N3189) - (SEARCH("/",N3189,1)))</f>
        <v>mobile games</v>
      </c>
      <c r="S3189" s="12">
        <f>(((J3189/60)/60)/24)+DATE(1970,1,1)+(-5/24)</f>
        <v>42430.358564814807</v>
      </c>
      <c r="T3189" s="12">
        <f>(((I3189/60)/60)/24)+DATE(1970,1,1)+(-5/24)</f>
        <v>42459.31689814815</v>
      </c>
    </row>
    <row r="3190" spans="1:20" ht="64" x14ac:dyDescent="0.2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>E3190/D3190*100</f>
        <v>104</v>
      </c>
      <c r="P3190" s="8">
        <v>69.266666670000006</v>
      </c>
      <c r="Q3190" t="str">
        <f>LEFT(N3190,(SEARCH("/",N3190,1)-1))</f>
        <v>music</v>
      </c>
      <c r="R3190" t="str">
        <f>RIGHT(N3190, LEN(N3190) - (SEARCH("/",N3190,1)))</f>
        <v>rock</v>
      </c>
      <c r="S3190" s="12">
        <f>(((J3190/60)/60)/24)+DATE(1970,1,1)+(-5/24)</f>
        <v>42430.49387731481</v>
      </c>
      <c r="T3190" s="12">
        <f>(((I3190/60)/60)/24)+DATE(1970,1,1)+(-5/24)</f>
        <v>42460.452210648145</v>
      </c>
    </row>
    <row r="3191" spans="1:20" ht="32" x14ac:dyDescent="0.2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>E3191/D3191*100</f>
        <v>280.375</v>
      </c>
      <c r="P3191" s="8">
        <v>69.266666670000006</v>
      </c>
      <c r="Q3191" t="str">
        <f>LEFT(N3191,(SEARCH("/",N3191,1)-1))</f>
        <v>photography</v>
      </c>
      <c r="R3191" t="str">
        <f>RIGHT(N3191, LEN(N3191) - (SEARCH("/",N3191,1)))</f>
        <v>photobooks</v>
      </c>
      <c r="S3191" s="12">
        <f>(((J3191/60)/60)/24)+DATE(1970,1,1)+(-5/24)</f>
        <v>42430.512118055551</v>
      </c>
      <c r="T3191" s="12">
        <f>(((I3191/60)/60)/24)+DATE(1970,1,1)+(-5/24)</f>
        <v>42460.958333333336</v>
      </c>
    </row>
    <row r="3192" spans="1:20" ht="48" x14ac:dyDescent="0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>E3192/D3192*100</f>
        <v>2.2999999999999998</v>
      </c>
      <c r="P3192" s="8">
        <v>69.266666670000006</v>
      </c>
      <c r="Q3192" t="str">
        <f>LEFT(N3192,(SEARCH("/",N3192,1)-1))</f>
        <v>games</v>
      </c>
      <c r="R3192" t="str">
        <f>RIGHT(N3192, LEN(N3192) - (SEARCH("/",N3192,1)))</f>
        <v>video games</v>
      </c>
      <c r="S3192" s="12">
        <f>(((J3192/60)/60)/24)+DATE(1970,1,1)+(-5/24)</f>
        <v>42430.539178240739</v>
      </c>
      <c r="T3192" s="12">
        <f>(((I3192/60)/60)/24)+DATE(1970,1,1)+(-5/24)</f>
        <v>42460.497511574074</v>
      </c>
    </row>
    <row r="3193" spans="1:20" ht="48" x14ac:dyDescent="0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>E3193/D3193*100</f>
        <v>100</v>
      </c>
      <c r="P3193" s="8">
        <v>69.266666670000006</v>
      </c>
      <c r="Q3193" t="str">
        <f>LEFT(N3193,(SEARCH("/",N3193,1)-1))</f>
        <v>theater</v>
      </c>
      <c r="R3193" t="str">
        <f>RIGHT(N3193, LEN(N3193) - (SEARCH("/",N3193,1)))</f>
        <v>plays</v>
      </c>
      <c r="S3193" s="12">
        <f>(((J3193/60)/60)/24)+DATE(1970,1,1)+(-5/24)</f>
        <v>42430.553888888891</v>
      </c>
      <c r="T3193" s="12">
        <f>(((I3193/60)/60)/24)+DATE(1970,1,1)+(-5/24)</f>
        <v>42460.51222222222</v>
      </c>
    </row>
    <row r="3194" spans="1:20" ht="48" x14ac:dyDescent="0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>E3194/D3194*100</f>
        <v>105.4</v>
      </c>
      <c r="P3194" s="8">
        <v>69.266666670000006</v>
      </c>
      <c r="Q3194" t="str">
        <f>LEFT(N3194,(SEARCH("/",N3194,1)-1))</f>
        <v>theater</v>
      </c>
      <c r="R3194" t="str">
        <f>RIGHT(N3194, LEN(N3194) - (SEARCH("/",N3194,1)))</f>
        <v>plays</v>
      </c>
      <c r="S3194" s="12">
        <f>(((J3194/60)/60)/24)+DATE(1970,1,1)+(-5/24)</f>
        <v>42430.631064814814</v>
      </c>
      <c r="T3194" s="12">
        <f>(((I3194/60)/60)/24)+DATE(1970,1,1)+(-5/24)</f>
        <v>42444.957638888889</v>
      </c>
    </row>
    <row r="3195" spans="1:20" ht="48" x14ac:dyDescent="0.2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>E3195/D3195*100</f>
        <v>114.27586206896552</v>
      </c>
      <c r="P3195" s="8">
        <v>69.266666670000006</v>
      </c>
      <c r="Q3195" t="str">
        <f>LEFT(N3195,(SEARCH("/",N3195,1)-1))</f>
        <v>theater</v>
      </c>
      <c r="R3195" t="str">
        <f>RIGHT(N3195, LEN(N3195) - (SEARCH("/",N3195,1)))</f>
        <v>plays</v>
      </c>
      <c r="S3195" s="12">
        <f>(((J3195/60)/60)/24)+DATE(1970,1,1)+(-5/24)</f>
        <v>42430.894201388881</v>
      </c>
      <c r="T3195" s="12">
        <f>(((I3195/60)/60)/24)+DATE(1970,1,1)+(-5/24)</f>
        <v>42460.852534722224</v>
      </c>
    </row>
    <row r="3196" spans="1:20" ht="32" x14ac:dyDescent="0.2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>E3196/D3196*100</f>
        <v>125.6</v>
      </c>
      <c r="P3196" s="8">
        <v>69.266666670000006</v>
      </c>
      <c r="Q3196" t="str">
        <f>LEFT(N3196,(SEARCH("/",N3196,1)-1))</f>
        <v>theater</v>
      </c>
      <c r="R3196" t="str">
        <f>RIGHT(N3196, LEN(N3196) - (SEARCH("/",N3196,1)))</f>
        <v>plays</v>
      </c>
      <c r="S3196" s="12">
        <f>(((J3196/60)/60)/24)+DATE(1970,1,1)+(-5/24)</f>
        <v>42431.093668981477</v>
      </c>
      <c r="T3196" s="12">
        <f>(((I3196/60)/60)/24)+DATE(1970,1,1)+(-5/24)</f>
        <v>42470.895833333336</v>
      </c>
    </row>
    <row r="3197" spans="1:20" ht="48" x14ac:dyDescent="0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>E3197/D3197*100</f>
        <v>105.5</v>
      </c>
      <c r="P3197" s="8">
        <v>69.266666670000006</v>
      </c>
      <c r="Q3197" t="str">
        <f>LEFT(N3197,(SEARCH("/",N3197,1)-1))</f>
        <v>theater</v>
      </c>
      <c r="R3197" t="str">
        <f>RIGHT(N3197, LEN(N3197) - (SEARCH("/",N3197,1)))</f>
        <v>spaces</v>
      </c>
      <c r="S3197" s="12">
        <f>(((J3197/60)/60)/24)+DATE(1970,1,1)+(-5/24)</f>
        <v>42431.29173611111</v>
      </c>
      <c r="T3197" s="12">
        <f>(((I3197/60)/60)/24)+DATE(1970,1,1)+(-5/24)</f>
        <v>42491.250069444439</v>
      </c>
    </row>
    <row r="3198" spans="1:20" ht="32" x14ac:dyDescent="0.2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>E3198/D3198*100</f>
        <v>0</v>
      </c>
      <c r="P3198" s="8">
        <v>69.266666670000006</v>
      </c>
      <c r="Q3198" t="str">
        <f>LEFT(N3198,(SEARCH("/",N3198,1)-1))</f>
        <v>journalism</v>
      </c>
      <c r="R3198" t="str">
        <f>RIGHT(N3198, LEN(N3198) - (SEARCH("/",N3198,1)))</f>
        <v>audio</v>
      </c>
      <c r="S3198" s="12">
        <f>(((J3198/60)/60)/24)+DATE(1970,1,1)+(-5/24)</f>
        <v>42432.068379629629</v>
      </c>
      <c r="T3198" s="12">
        <f>(((I3198/60)/60)/24)+DATE(1970,1,1)+(-5/24)</f>
        <v>42491.833333333336</v>
      </c>
    </row>
    <row r="3199" spans="1:20" ht="48" x14ac:dyDescent="0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>E3199/D3199*100</f>
        <v>4.5</v>
      </c>
      <c r="P3199" s="8">
        <v>69.266666670000006</v>
      </c>
      <c r="Q3199" t="str">
        <f>LEFT(N3199,(SEARCH("/",N3199,1)-1))</f>
        <v>publishing</v>
      </c>
      <c r="R3199" t="str">
        <f>RIGHT(N3199, LEN(N3199) - (SEARCH("/",N3199,1)))</f>
        <v>translations</v>
      </c>
      <c r="S3199" s="12">
        <f>(((J3199/60)/60)/24)+DATE(1970,1,1)+(-5/24)</f>
        <v>42432.171493055554</v>
      </c>
      <c r="T3199" s="12">
        <f>(((I3199/60)/60)/24)+DATE(1970,1,1)+(-5/24)</f>
        <v>42462.129826388882</v>
      </c>
    </row>
    <row r="3200" spans="1:20" ht="48" x14ac:dyDescent="0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>E3200/D3200*100</f>
        <v>6500</v>
      </c>
      <c r="P3200" s="8">
        <v>69.266666670000006</v>
      </c>
      <c r="Q3200" t="str">
        <f>LEFT(N3200,(SEARCH("/",N3200,1)-1))</f>
        <v>theater</v>
      </c>
      <c r="R3200" t="str">
        <f>RIGHT(N3200, LEN(N3200) - (SEARCH("/",N3200,1)))</f>
        <v>plays</v>
      </c>
      <c r="S3200" s="12">
        <f>(((J3200/60)/60)/24)+DATE(1970,1,1)+(-5/24)</f>
        <v>42432.493391203701</v>
      </c>
      <c r="T3200" s="12">
        <f>(((I3200/60)/60)/24)+DATE(1970,1,1)+(-5/24)</f>
        <v>42457.45172453703</v>
      </c>
    </row>
    <row r="3201" spans="1:20" ht="48" x14ac:dyDescent="0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>E3201/D3201*100</f>
        <v>0</v>
      </c>
      <c r="P3201" s="8">
        <v>69.266666670000006</v>
      </c>
      <c r="Q3201" t="str">
        <f>LEFT(N3201,(SEARCH("/",N3201,1)-1))</f>
        <v>theater</v>
      </c>
      <c r="R3201" t="str">
        <f>RIGHT(N3201, LEN(N3201) - (SEARCH("/",N3201,1)))</f>
        <v>plays</v>
      </c>
      <c r="S3201" s="12">
        <f>(((J3201/60)/60)/24)+DATE(1970,1,1)+(-5/24)</f>
        <v>42433.13041666666</v>
      </c>
      <c r="T3201" s="12">
        <f>(((I3201/60)/60)/24)+DATE(1970,1,1)+(-5/24)</f>
        <v>42461.041666666664</v>
      </c>
    </row>
    <row r="3202" spans="1:20" ht="48" x14ac:dyDescent="0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>E3202/D3202*100</f>
        <v>0</v>
      </c>
      <c r="P3202" s="8">
        <v>69.266666670000006</v>
      </c>
      <c r="Q3202" t="str">
        <f>LEFT(N3202,(SEARCH("/",N3202,1)-1))</f>
        <v>theater</v>
      </c>
      <c r="R3202" t="str">
        <f>RIGHT(N3202, LEN(N3202) - (SEARCH("/",N3202,1)))</f>
        <v>spaces</v>
      </c>
      <c r="S3202" s="12">
        <f>(((J3202/60)/60)/24)+DATE(1970,1,1)+(-5/24)</f>
        <v>42433.442256944443</v>
      </c>
      <c r="T3202" s="12">
        <f>(((I3202/60)/60)/24)+DATE(1970,1,1)+(-5/24)</f>
        <v>42463.400590277779</v>
      </c>
    </row>
    <row r="3203" spans="1:20" ht="48" x14ac:dyDescent="0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>E3203/D3203*100</f>
        <v>110.406125</v>
      </c>
      <c r="P3203" s="8">
        <v>69.266666670000006</v>
      </c>
      <c r="Q3203" t="str">
        <f>LEFT(N3203,(SEARCH("/",N3203,1)-1))</f>
        <v>music</v>
      </c>
      <c r="R3203" t="str">
        <f>RIGHT(N3203, LEN(N3203) - (SEARCH("/",N3203,1)))</f>
        <v>rock</v>
      </c>
      <c r="S3203" s="12">
        <f>(((J3203/60)/60)/24)+DATE(1970,1,1)+(-5/24)</f>
        <v>42433.480567129627</v>
      </c>
      <c r="T3203" s="12">
        <f>(((I3203/60)/60)/24)+DATE(1970,1,1)+(-5/24)</f>
        <v>42489.299305555549</v>
      </c>
    </row>
    <row r="3204" spans="1:20" ht="48" x14ac:dyDescent="0.2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>E3204/D3204*100</f>
        <v>29.228571428571428</v>
      </c>
      <c r="P3204" s="8">
        <v>69.266666670000006</v>
      </c>
      <c r="Q3204" t="str">
        <f>LEFT(N3204,(SEARCH("/",N3204,1)-1))</f>
        <v>photography</v>
      </c>
      <c r="R3204" t="str">
        <f>RIGHT(N3204, LEN(N3204) - (SEARCH("/",N3204,1)))</f>
        <v>places</v>
      </c>
      <c r="S3204" s="12">
        <f>(((J3204/60)/60)/24)+DATE(1970,1,1)+(-5/24)</f>
        <v>42433.517835648141</v>
      </c>
      <c r="T3204" s="12">
        <f>(((I3204/60)/60)/24)+DATE(1970,1,1)+(-5/24)</f>
        <v>42463.476168981484</v>
      </c>
    </row>
    <row r="3205" spans="1:20" ht="48" x14ac:dyDescent="0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>E3205/D3205*100</f>
        <v>3.9999999999999996E-4</v>
      </c>
      <c r="P3205" s="8">
        <v>69.266666670000006</v>
      </c>
      <c r="Q3205" t="str">
        <f>LEFT(N3205,(SEARCH("/",N3205,1)-1))</f>
        <v>technology</v>
      </c>
      <c r="R3205" t="str">
        <f>RIGHT(N3205, LEN(N3205) - (SEARCH("/",N3205,1)))</f>
        <v>web</v>
      </c>
      <c r="S3205" s="12">
        <f>(((J3205/60)/60)/24)+DATE(1970,1,1)+(-5/24)</f>
        <v>42433.529120370367</v>
      </c>
      <c r="T3205" s="12">
        <f>(((I3205/60)/60)/24)+DATE(1970,1,1)+(-5/24)</f>
        <v>42493.487453703703</v>
      </c>
    </row>
    <row r="3206" spans="1:20" ht="48" x14ac:dyDescent="0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>E3206/D3206*100</f>
        <v>148.88888888888889</v>
      </c>
      <c r="P3206" s="8">
        <v>69.266666670000006</v>
      </c>
      <c r="Q3206" t="str">
        <f>LEFT(N3206,(SEARCH("/",N3206,1)-1))</f>
        <v>theater</v>
      </c>
      <c r="R3206" t="str">
        <f>RIGHT(N3206, LEN(N3206) - (SEARCH("/",N3206,1)))</f>
        <v>plays</v>
      </c>
      <c r="S3206" s="12">
        <f>(((J3206/60)/60)/24)+DATE(1970,1,1)+(-5/24)</f>
        <v>42433.553553240738</v>
      </c>
      <c r="T3206" s="12">
        <f>(((I3206/60)/60)/24)+DATE(1970,1,1)+(-5/24)</f>
        <v>42442.708333333336</v>
      </c>
    </row>
    <row r="3207" spans="1:20" ht="48" x14ac:dyDescent="0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>E3207/D3207*100</f>
        <v>5.0000000000000001E-4</v>
      </c>
      <c r="P3207" s="8">
        <v>69.266666670000006</v>
      </c>
      <c r="Q3207" t="str">
        <f>LEFT(N3207,(SEARCH("/",N3207,1)-1))</f>
        <v>theater</v>
      </c>
      <c r="R3207" t="str">
        <f>RIGHT(N3207, LEN(N3207) - (SEARCH("/",N3207,1)))</f>
        <v>plays</v>
      </c>
      <c r="S3207" s="12">
        <f>(((J3207/60)/60)/24)+DATE(1970,1,1)+(-5/24)</f>
        <v>42433.617384259262</v>
      </c>
      <c r="T3207" s="12">
        <f>(((I3207/60)/60)/24)+DATE(1970,1,1)+(-5/24)</f>
        <v>42493.57571759259</v>
      </c>
    </row>
    <row r="3208" spans="1:20" ht="48" x14ac:dyDescent="0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>E3208/D3208*100</f>
        <v>0.1</v>
      </c>
      <c r="P3208" s="8">
        <v>69.266666670000006</v>
      </c>
      <c r="Q3208" t="str">
        <f>LEFT(N3208,(SEARCH("/",N3208,1)-1))</f>
        <v>music</v>
      </c>
      <c r="R3208" t="str">
        <f>RIGHT(N3208, LEN(N3208) - (SEARCH("/",N3208,1)))</f>
        <v>faith</v>
      </c>
      <c r="S3208" s="12">
        <f>(((J3208/60)/60)/24)+DATE(1970,1,1)+(-5/24)</f>
        <v>42435.665879629632</v>
      </c>
      <c r="T3208" s="12">
        <f>(((I3208/60)/60)/24)+DATE(1970,1,1)+(-5/24)</f>
        <v>42494.624212962961</v>
      </c>
    </row>
    <row r="3209" spans="1:20" ht="48" x14ac:dyDescent="0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>E3209/D3209*100</f>
        <v>9.8461538461538465E-3</v>
      </c>
      <c r="P3209" s="8">
        <v>69.266666670000006</v>
      </c>
      <c r="Q3209" t="str">
        <f>LEFT(N3209,(SEARCH("/",N3209,1)-1))</f>
        <v>theater</v>
      </c>
      <c r="R3209" t="str">
        <f>RIGHT(N3209, LEN(N3209) - (SEARCH("/",N3209,1)))</f>
        <v>spaces</v>
      </c>
      <c r="S3209" s="12">
        <f>(((J3209/60)/60)/24)+DATE(1970,1,1)+(-5/24)</f>
        <v>42435.733749999999</v>
      </c>
      <c r="T3209" s="12">
        <f>(((I3209/60)/60)/24)+DATE(1970,1,1)+(-5/24)</f>
        <v>42495.692083333335</v>
      </c>
    </row>
    <row r="3210" spans="1:20" ht="16" x14ac:dyDescent="0.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>E3210/D3210*100</f>
        <v>0.86250000000000004</v>
      </c>
      <c r="P3210" s="8">
        <v>69.266666670000006</v>
      </c>
      <c r="Q3210" t="str">
        <f>LEFT(N3210,(SEARCH("/",N3210,1)-1))</f>
        <v>technology</v>
      </c>
      <c r="R3210" t="str">
        <f>RIGHT(N3210, LEN(N3210) - (SEARCH("/",N3210,1)))</f>
        <v>makerspaces</v>
      </c>
      <c r="S3210" s="12">
        <f>(((J3210/60)/60)/24)+DATE(1970,1,1)+(-5/24)</f>
        <v>42436.003368055557</v>
      </c>
      <c r="T3210" s="12">
        <f>(((I3210/60)/60)/24)+DATE(1970,1,1)+(-5/24)</f>
        <v>42465.961701388886</v>
      </c>
    </row>
    <row r="3211" spans="1:20" ht="48" x14ac:dyDescent="0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>E3211/D3211*100</f>
        <v>17.652941176470588</v>
      </c>
      <c r="P3211" s="8">
        <v>69.266666670000006</v>
      </c>
      <c r="Q3211" t="str">
        <f>LEFT(N3211,(SEARCH("/",N3211,1)-1))</f>
        <v>theater</v>
      </c>
      <c r="R3211" t="str">
        <f>RIGHT(N3211, LEN(N3211) - (SEARCH("/",N3211,1)))</f>
        <v>plays</v>
      </c>
      <c r="S3211" s="12">
        <f>(((J3211/60)/60)/24)+DATE(1970,1,1)+(-5/24)</f>
        <v>42436.300775462958</v>
      </c>
      <c r="T3211" s="12">
        <f>(((I3211/60)/60)/24)+DATE(1970,1,1)+(-5/24)</f>
        <v>42471.259108796294</v>
      </c>
    </row>
    <row r="3212" spans="1:20" ht="48" x14ac:dyDescent="0.2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>E3212/D3212*100</f>
        <v>1.9999999999999998E-4</v>
      </c>
      <c r="P3212" s="8">
        <v>69.266666670000006</v>
      </c>
      <c r="Q3212" t="str">
        <f>LEFT(N3212,(SEARCH("/",N3212,1)-1))</f>
        <v>theater</v>
      </c>
      <c r="R3212" t="str">
        <f>RIGHT(N3212, LEN(N3212) - (SEARCH("/",N3212,1)))</f>
        <v>musical</v>
      </c>
      <c r="S3212" s="12">
        <f>(((J3212/60)/60)/24)+DATE(1970,1,1)+(-5/24)</f>
        <v>42436.886157407404</v>
      </c>
      <c r="T3212" s="12">
        <f>(((I3212/60)/60)/24)+DATE(1970,1,1)+(-5/24)</f>
        <v>42495.499999999993</v>
      </c>
    </row>
    <row r="3213" spans="1:20" ht="48" x14ac:dyDescent="0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>E3213/D3213*100</f>
        <v>100</v>
      </c>
      <c r="P3213" s="8">
        <v>69.266666670000006</v>
      </c>
      <c r="Q3213" t="str">
        <f>LEFT(N3213,(SEARCH("/",N3213,1)-1))</f>
        <v>theater</v>
      </c>
      <c r="R3213" t="str">
        <f>RIGHT(N3213, LEN(N3213) - (SEARCH("/",N3213,1)))</f>
        <v>plays</v>
      </c>
      <c r="S3213" s="12">
        <f>(((J3213/60)/60)/24)+DATE(1970,1,1)+(-5/24)</f>
        <v>42437.190347222226</v>
      </c>
      <c r="T3213" s="12">
        <f>(((I3213/60)/60)/24)+DATE(1970,1,1)+(-5/24)</f>
        <v>42465.148680555554</v>
      </c>
    </row>
    <row r="3214" spans="1:20" ht="48" x14ac:dyDescent="0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>E3214/D3214*100</f>
        <v>125.22750000000001</v>
      </c>
      <c r="P3214" s="8">
        <v>69.266666670000006</v>
      </c>
      <c r="Q3214" t="str">
        <f>LEFT(N3214,(SEARCH("/",N3214,1)-1))</f>
        <v>film &amp; video</v>
      </c>
      <c r="R3214" t="str">
        <f>RIGHT(N3214, LEN(N3214) - (SEARCH("/",N3214,1)))</f>
        <v>documentary</v>
      </c>
      <c r="S3214" s="12">
        <f>(((J3214/60)/60)/24)+DATE(1970,1,1)+(-5/24)</f>
        <v>42437.428136574068</v>
      </c>
      <c r="T3214" s="12">
        <f>(((I3214/60)/60)/24)+DATE(1970,1,1)+(-5/24)</f>
        <v>42467.386469907404</v>
      </c>
    </row>
    <row r="3215" spans="1:20" ht="16" x14ac:dyDescent="0.2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>E3215/D3215*100</f>
        <v>0.125</v>
      </c>
      <c r="P3215" s="8">
        <v>69.266666670000006</v>
      </c>
      <c r="Q3215" t="str">
        <f>LEFT(N3215,(SEARCH("/",N3215,1)-1))</f>
        <v>theater</v>
      </c>
      <c r="R3215" t="str">
        <f>RIGHT(N3215, LEN(N3215) - (SEARCH("/",N3215,1)))</f>
        <v>plays</v>
      </c>
      <c r="S3215" s="12">
        <f>(((J3215/60)/60)/24)+DATE(1970,1,1)+(-5/24)</f>
        <v>42437.437013888884</v>
      </c>
      <c r="T3215" s="12">
        <f>(((I3215/60)/60)/24)+DATE(1970,1,1)+(-5/24)</f>
        <v>42497.39534722222</v>
      </c>
    </row>
    <row r="3216" spans="1:20" ht="48" x14ac:dyDescent="0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>E3216/D3216*100</f>
        <v>0.46699999999999997</v>
      </c>
      <c r="P3216" s="8">
        <v>69.266666670000006</v>
      </c>
      <c r="Q3216" t="str">
        <f>LEFT(N3216,(SEARCH("/",N3216,1)-1))</f>
        <v>technology</v>
      </c>
      <c r="R3216" t="str">
        <f>RIGHT(N3216, LEN(N3216) - (SEARCH("/",N3216,1)))</f>
        <v>wearables</v>
      </c>
      <c r="S3216" s="12">
        <f>(((J3216/60)/60)/24)+DATE(1970,1,1)+(-5/24)</f>
        <v>42437.71665509259</v>
      </c>
      <c r="T3216" s="12">
        <f>(((I3216/60)/60)/24)+DATE(1970,1,1)+(-5/24)</f>
        <v>42497.674988425926</v>
      </c>
    </row>
    <row r="3217" spans="1:20" ht="48" x14ac:dyDescent="0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>E3217/D3217*100</f>
        <v>0</v>
      </c>
      <c r="P3217" s="8">
        <v>69.266666670000006</v>
      </c>
      <c r="Q3217" t="str">
        <f>LEFT(N3217,(SEARCH("/",N3217,1)-1))</f>
        <v>photography</v>
      </c>
      <c r="R3217" t="str">
        <f>RIGHT(N3217, LEN(N3217) - (SEARCH("/",N3217,1)))</f>
        <v>places</v>
      </c>
      <c r="S3217" s="12">
        <f>(((J3217/60)/60)/24)+DATE(1970,1,1)+(-5/24)</f>
        <v>42438.330740740734</v>
      </c>
      <c r="T3217" s="12">
        <f>(((I3217/60)/60)/24)+DATE(1970,1,1)+(-5/24)</f>
        <v>42468.289074074077</v>
      </c>
    </row>
    <row r="3218" spans="1:20" ht="48" x14ac:dyDescent="0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>E3218/D3218*100</f>
        <v>138.64000000000001</v>
      </c>
      <c r="P3218" s="8">
        <v>69.266666670000006</v>
      </c>
      <c r="Q3218" t="str">
        <f>LEFT(N3218,(SEARCH("/",N3218,1)-1))</f>
        <v>music</v>
      </c>
      <c r="R3218" t="str">
        <f>RIGHT(N3218, LEN(N3218) - (SEARCH("/",N3218,1)))</f>
        <v>rock</v>
      </c>
      <c r="S3218" s="12">
        <f>(((J3218/60)/60)/24)+DATE(1970,1,1)+(-5/24)</f>
        <v>42438.458738425928</v>
      </c>
      <c r="T3218" s="12">
        <f>(((I3218/60)/60)/24)+DATE(1970,1,1)+(-5/24)</f>
        <v>42468.417071759257</v>
      </c>
    </row>
    <row r="3219" spans="1:20" ht="48" x14ac:dyDescent="0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>E3219/D3219*100</f>
        <v>0</v>
      </c>
      <c r="P3219" s="8">
        <v>69.266666670000006</v>
      </c>
      <c r="Q3219" t="str">
        <f>LEFT(N3219,(SEARCH("/",N3219,1)-1))</f>
        <v>theater</v>
      </c>
      <c r="R3219" t="str">
        <f>RIGHT(N3219, LEN(N3219) - (SEARCH("/",N3219,1)))</f>
        <v>spaces</v>
      </c>
      <c r="S3219" s="12">
        <f>(((J3219/60)/60)/24)+DATE(1970,1,1)+(-5/24)</f>
        <v>42438.570798611108</v>
      </c>
      <c r="T3219" s="12">
        <f>(((I3219/60)/60)/24)+DATE(1970,1,1)+(-5/24)</f>
        <v>42498.529131944444</v>
      </c>
    </row>
    <row r="3220" spans="1:20" ht="32" x14ac:dyDescent="0.2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>E3220/D3220*100</f>
        <v>41.4</v>
      </c>
      <c r="P3220" s="8">
        <v>69.266666670000006</v>
      </c>
      <c r="Q3220" t="str">
        <f>LEFT(N3220,(SEARCH("/",N3220,1)-1))</f>
        <v>publishing</v>
      </c>
      <c r="R3220" t="str">
        <f>RIGHT(N3220, LEN(N3220) - (SEARCH("/",N3220,1)))</f>
        <v>art books</v>
      </c>
      <c r="S3220" s="12">
        <f>(((J3220/60)/60)/24)+DATE(1970,1,1)+(-5/24)</f>
        <v>42438.605115740742</v>
      </c>
      <c r="T3220" s="12">
        <f>(((I3220/60)/60)/24)+DATE(1970,1,1)+(-5/24)</f>
        <v>42468.56344907407</v>
      </c>
    </row>
    <row r="3221" spans="1:20" ht="48" x14ac:dyDescent="0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>E3221/D3221*100</f>
        <v>103.94285714285714</v>
      </c>
      <c r="P3221" s="8">
        <v>69.266666670000006</v>
      </c>
      <c r="Q3221" t="str">
        <f>LEFT(N3221,(SEARCH("/",N3221,1)-1))</f>
        <v>film &amp; video</v>
      </c>
      <c r="R3221" t="str">
        <f>RIGHT(N3221, LEN(N3221) - (SEARCH("/",N3221,1)))</f>
        <v>documentary</v>
      </c>
      <c r="S3221" s="12">
        <f>(((J3221/60)/60)/24)+DATE(1970,1,1)+(-5/24)</f>
        <v>42438.619456018518</v>
      </c>
      <c r="T3221" s="12">
        <f>(((I3221/60)/60)/24)+DATE(1970,1,1)+(-5/24)</f>
        <v>42468.577789351846</v>
      </c>
    </row>
    <row r="3222" spans="1:20" ht="48" x14ac:dyDescent="0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>E3222/D3222*100</f>
        <v>0</v>
      </c>
      <c r="P3222" s="8">
        <v>69.266666670000006</v>
      </c>
      <c r="Q3222" t="str">
        <f>LEFT(N3222,(SEARCH("/",N3222,1)-1))</f>
        <v>film &amp; video</v>
      </c>
      <c r="R3222" t="str">
        <f>RIGHT(N3222, LEN(N3222) - (SEARCH("/",N3222,1)))</f>
        <v>drama</v>
      </c>
      <c r="S3222" s="12">
        <f>(((J3222/60)/60)/24)+DATE(1970,1,1)+(-5/24)</f>
        <v>42438.752939814811</v>
      </c>
      <c r="T3222" s="12">
        <f>(((I3222/60)/60)/24)+DATE(1970,1,1)+(-5/24)</f>
        <v>42468.711273148147</v>
      </c>
    </row>
    <row r="3223" spans="1:20" ht="48" x14ac:dyDescent="0.2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>E3223/D3223*100</f>
        <v>0.625</v>
      </c>
      <c r="P3223" s="8">
        <v>69.266666670000006</v>
      </c>
      <c r="Q3223" t="str">
        <f>LEFT(N3223,(SEARCH("/",N3223,1)-1))</f>
        <v>theater</v>
      </c>
      <c r="R3223" t="str">
        <f>RIGHT(N3223, LEN(N3223) - (SEARCH("/",N3223,1)))</f>
        <v>plays</v>
      </c>
      <c r="S3223" s="12">
        <f>(((J3223/60)/60)/24)+DATE(1970,1,1)+(-5/24)</f>
        <v>42439.493981481479</v>
      </c>
      <c r="T3223" s="12">
        <f>(((I3223/60)/60)/24)+DATE(1970,1,1)+(-5/24)</f>
        <v>42468.565972222219</v>
      </c>
    </row>
    <row r="3224" spans="1:20" ht="48" x14ac:dyDescent="0.2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>E3224/D3224*100</f>
        <v>0.15</v>
      </c>
      <c r="P3224" s="8">
        <v>69.266666670000006</v>
      </c>
      <c r="Q3224" t="str">
        <f>LEFT(N3224,(SEARCH("/",N3224,1)-1))</f>
        <v>games</v>
      </c>
      <c r="R3224" t="str">
        <f>RIGHT(N3224, LEN(N3224) - (SEARCH("/",N3224,1)))</f>
        <v>video games</v>
      </c>
      <c r="S3224" s="12">
        <f>(((J3224/60)/60)/24)+DATE(1970,1,1)+(-5/24)</f>
        <v>42440.162777777768</v>
      </c>
      <c r="T3224" s="12">
        <f>(((I3224/60)/60)/24)+DATE(1970,1,1)+(-5/24)</f>
        <v>42470.121111111112</v>
      </c>
    </row>
    <row r="3225" spans="1:20" ht="48" x14ac:dyDescent="0.2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>E3225/D3225*100</f>
        <v>174.4</v>
      </c>
      <c r="P3225" s="8">
        <v>69.266666670000006</v>
      </c>
      <c r="Q3225" t="str">
        <f>LEFT(N3225,(SEARCH("/",N3225,1)-1))</f>
        <v>theater</v>
      </c>
      <c r="R3225" t="str">
        <f>RIGHT(N3225, LEN(N3225) - (SEARCH("/",N3225,1)))</f>
        <v>plays</v>
      </c>
      <c r="S3225" s="12">
        <f>(((J3225/60)/60)/24)+DATE(1970,1,1)+(-5/24)</f>
        <v>42440.20817129629</v>
      </c>
      <c r="T3225" s="12">
        <f>(((I3225/60)/60)/24)+DATE(1970,1,1)+(-5/24)</f>
        <v>42463.499999999993</v>
      </c>
    </row>
    <row r="3226" spans="1:20" ht="48" x14ac:dyDescent="0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>E3226/D3226*100</f>
        <v>1</v>
      </c>
      <c r="P3226" s="8">
        <v>69.266666670000006</v>
      </c>
      <c r="Q3226" t="str">
        <f>LEFT(N3226,(SEARCH("/",N3226,1)-1))</f>
        <v>food</v>
      </c>
      <c r="R3226" t="str">
        <f>RIGHT(N3226, LEN(N3226) - (SEARCH("/",N3226,1)))</f>
        <v>food trucks</v>
      </c>
      <c r="S3226" s="12">
        <f>(((J3226/60)/60)/24)+DATE(1970,1,1)+(-5/24)</f>
        <v>42440.442002314812</v>
      </c>
      <c r="T3226" s="12">
        <f>(((I3226/60)/60)/24)+DATE(1970,1,1)+(-5/24)</f>
        <v>42499.659722222219</v>
      </c>
    </row>
    <row r="3227" spans="1:20" ht="48" x14ac:dyDescent="0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>E3227/D3227*100</f>
        <v>12.5</v>
      </c>
      <c r="P3227" s="8">
        <v>69.266666670000006</v>
      </c>
      <c r="Q3227" t="str">
        <f>LEFT(N3227,(SEARCH("/",N3227,1)-1))</f>
        <v>games</v>
      </c>
      <c r="R3227" t="str">
        <f>RIGHT(N3227, LEN(N3227) - (SEARCH("/",N3227,1)))</f>
        <v>video games</v>
      </c>
      <c r="S3227" s="12">
        <f>(((J3227/60)/60)/24)+DATE(1970,1,1)+(-5/24)</f>
        <v>42440.611944444441</v>
      </c>
      <c r="T3227" s="12">
        <f>(((I3227/60)/60)/24)+DATE(1970,1,1)+(-5/24)</f>
        <v>42470.57027777777</v>
      </c>
    </row>
    <row r="3228" spans="1:20" ht="48" x14ac:dyDescent="0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>E3228/D3228*100</f>
        <v>100</v>
      </c>
      <c r="P3228" s="8">
        <v>69.266666670000006</v>
      </c>
      <c r="Q3228" t="str">
        <f>LEFT(N3228,(SEARCH("/",N3228,1)-1))</f>
        <v>theater</v>
      </c>
      <c r="R3228" t="str">
        <f>RIGHT(N3228, LEN(N3228) - (SEARCH("/",N3228,1)))</f>
        <v>plays</v>
      </c>
      <c r="S3228" s="12">
        <f>(((J3228/60)/60)/24)+DATE(1970,1,1)+(-5/24)</f>
        <v>42442.41501157407</v>
      </c>
      <c r="T3228" s="12">
        <f>(((I3228/60)/60)/24)+DATE(1970,1,1)+(-5/24)</f>
        <v>42470.624999999993</v>
      </c>
    </row>
    <row r="3229" spans="1:20" ht="32" x14ac:dyDescent="0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>E3229/D3229*100</f>
        <v>145.14000000000001</v>
      </c>
      <c r="P3229" s="8">
        <v>69.266666670000006</v>
      </c>
      <c r="Q3229" t="str">
        <f>LEFT(N3229,(SEARCH("/",N3229,1)-1))</f>
        <v>photography</v>
      </c>
      <c r="R3229" t="str">
        <f>RIGHT(N3229, LEN(N3229) - (SEARCH("/",N3229,1)))</f>
        <v>photobooks</v>
      </c>
      <c r="S3229" s="12">
        <f>(((J3229/60)/60)/24)+DATE(1970,1,1)+(-5/24)</f>
        <v>42442.793715277774</v>
      </c>
      <c r="T3229" s="12">
        <f>(((I3229/60)/60)/24)+DATE(1970,1,1)+(-5/24)</f>
        <v>42491.957638888889</v>
      </c>
    </row>
    <row r="3230" spans="1:20" ht="48" x14ac:dyDescent="0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>E3230/D3230*100</f>
        <v>127.49999999999999</v>
      </c>
      <c r="P3230" s="8">
        <v>69.266666670000006</v>
      </c>
      <c r="Q3230" t="str">
        <f>LEFT(N3230,(SEARCH("/",N3230,1)-1))</f>
        <v>theater</v>
      </c>
      <c r="R3230" t="str">
        <f>RIGHT(N3230, LEN(N3230) - (SEARCH("/",N3230,1)))</f>
        <v>plays</v>
      </c>
      <c r="S3230" s="12">
        <f>(((J3230/60)/60)/24)+DATE(1970,1,1)+(-5/24)</f>
        <v>42443.594027777777</v>
      </c>
      <c r="T3230" s="12">
        <f>(((I3230/60)/60)/24)+DATE(1970,1,1)+(-5/24)</f>
        <v>42473.594027777777</v>
      </c>
    </row>
    <row r="3231" spans="1:20" ht="48" x14ac:dyDescent="0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>E3231/D3231*100</f>
        <v>149</v>
      </c>
      <c r="P3231" s="8">
        <v>69.266666670000006</v>
      </c>
      <c r="Q3231" t="str">
        <f>LEFT(N3231,(SEARCH("/",N3231,1)-1))</f>
        <v>theater</v>
      </c>
      <c r="R3231" t="str">
        <f>RIGHT(N3231, LEN(N3231) - (SEARCH("/",N3231,1)))</f>
        <v>spaces</v>
      </c>
      <c r="S3231" s="12">
        <f>(((J3231/60)/60)/24)+DATE(1970,1,1)+(-5/24)</f>
        <v>42443.780717592592</v>
      </c>
      <c r="T3231" s="12">
        <f>(((I3231/60)/60)/24)+DATE(1970,1,1)+(-5/24)</f>
        <v>42487.344444444439</v>
      </c>
    </row>
    <row r="3232" spans="1:20" ht="48" x14ac:dyDescent="0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>E3232/D3232*100</f>
        <v>0</v>
      </c>
      <c r="P3232" s="8">
        <v>69.266666670000006</v>
      </c>
      <c r="Q3232" t="str">
        <f>LEFT(N3232,(SEARCH("/",N3232,1)-1))</f>
        <v>technology</v>
      </c>
      <c r="R3232" t="str">
        <f>RIGHT(N3232, LEN(N3232) - (SEARCH("/",N3232,1)))</f>
        <v>web</v>
      </c>
      <c r="S3232" s="12">
        <f>(((J3232/60)/60)/24)+DATE(1970,1,1)+(-5/24)</f>
        <v>42444.059768518513</v>
      </c>
      <c r="T3232" s="12">
        <f>(((I3232/60)/60)/24)+DATE(1970,1,1)+(-5/24)</f>
        <v>42474.059768518513</v>
      </c>
    </row>
    <row r="3233" spans="1:20" ht="48" x14ac:dyDescent="0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>E3233/D3233*100</f>
        <v>13.325999999999999</v>
      </c>
      <c r="P3233" s="8">
        <v>69.266666670000006</v>
      </c>
      <c r="Q3233" t="str">
        <f>LEFT(N3233,(SEARCH("/",N3233,1)-1))</f>
        <v>technology</v>
      </c>
      <c r="R3233" t="str">
        <f>RIGHT(N3233, LEN(N3233) - (SEARCH("/",N3233,1)))</f>
        <v>wearables</v>
      </c>
      <c r="S3233" s="12">
        <f>(((J3233/60)/60)/24)+DATE(1970,1,1)+(-5/24)</f>
        <v>42444.375578703701</v>
      </c>
      <c r="T3233" s="12">
        <f>(((I3233/60)/60)/24)+DATE(1970,1,1)+(-5/24)</f>
        <v>42478.374999999993</v>
      </c>
    </row>
    <row r="3234" spans="1:20" ht="48" x14ac:dyDescent="0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>E3234/D3234*100</f>
        <v>0.08</v>
      </c>
      <c r="P3234" s="8">
        <v>69.266666670000006</v>
      </c>
      <c r="Q3234" t="str">
        <f>LEFT(N3234,(SEARCH("/",N3234,1)-1))</f>
        <v>theater</v>
      </c>
      <c r="R3234" t="str">
        <f>RIGHT(N3234, LEN(N3234) - (SEARCH("/",N3234,1)))</f>
        <v>plays</v>
      </c>
      <c r="S3234" s="12">
        <f>(((J3234/60)/60)/24)+DATE(1970,1,1)+(-5/24)</f>
        <v>42444.669409722213</v>
      </c>
      <c r="T3234" s="12">
        <f>(((I3234/60)/60)/24)+DATE(1970,1,1)+(-5/24)</f>
        <v>42504.669409722213</v>
      </c>
    </row>
    <row r="3235" spans="1:20" ht="48" x14ac:dyDescent="0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>E3235/D3235*100</f>
        <v>102.6467741935484</v>
      </c>
      <c r="P3235" s="8">
        <v>69.266666670000006</v>
      </c>
      <c r="Q3235" t="str">
        <f>LEFT(N3235,(SEARCH("/",N3235,1)-1))</f>
        <v>theater</v>
      </c>
      <c r="R3235" t="str">
        <f>RIGHT(N3235, LEN(N3235) - (SEARCH("/",N3235,1)))</f>
        <v>plays</v>
      </c>
      <c r="S3235" s="12">
        <f>(((J3235/60)/60)/24)+DATE(1970,1,1)+(-5/24)</f>
        <v>42444.985972222225</v>
      </c>
      <c r="T3235" s="12">
        <f>(((I3235/60)/60)/24)+DATE(1970,1,1)+(-5/24)</f>
        <v>42488.985972222225</v>
      </c>
    </row>
    <row r="3236" spans="1:20" ht="48" x14ac:dyDescent="0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>E3236/D3236*100</f>
        <v>100</v>
      </c>
      <c r="P3236" s="8">
        <v>69.266666670000006</v>
      </c>
      <c r="Q3236" t="str">
        <f>LEFT(N3236,(SEARCH("/",N3236,1)-1))</f>
        <v>theater</v>
      </c>
      <c r="R3236" t="str">
        <f>RIGHT(N3236, LEN(N3236) - (SEARCH("/",N3236,1)))</f>
        <v>musical</v>
      </c>
      <c r="S3236" s="12">
        <f>(((J3236/60)/60)/24)+DATE(1970,1,1)+(-5/24)</f>
        <v>42445.389803240738</v>
      </c>
      <c r="T3236" s="12">
        <f>(((I3236/60)/60)/24)+DATE(1970,1,1)+(-5/24)</f>
        <v>42475.389803240738</v>
      </c>
    </row>
    <row r="3237" spans="1:20" ht="32" x14ac:dyDescent="0.2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>E3237/D3237*100</f>
        <v>20.5</v>
      </c>
      <c r="P3237" s="8">
        <v>69.266666670000006</v>
      </c>
      <c r="Q3237" t="str">
        <f>LEFT(N3237,(SEARCH("/",N3237,1)-1))</f>
        <v>photography</v>
      </c>
      <c r="R3237" t="str">
        <f>RIGHT(N3237, LEN(N3237) - (SEARCH("/",N3237,1)))</f>
        <v>places</v>
      </c>
      <c r="S3237" s="12">
        <f>(((J3237/60)/60)/24)+DATE(1970,1,1)+(-5/24)</f>
        <v>42445.504421296289</v>
      </c>
      <c r="T3237" s="12">
        <f>(((I3237/60)/60)/24)+DATE(1970,1,1)+(-5/24)</f>
        <v>42505.472916666658</v>
      </c>
    </row>
    <row r="3238" spans="1:20" ht="48" x14ac:dyDescent="0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>E3238/D3238*100</f>
        <v>108.64893617021276</v>
      </c>
      <c r="P3238" s="8">
        <v>69.266666670000006</v>
      </c>
      <c r="Q3238" t="str">
        <f>LEFT(N3238,(SEARCH("/",N3238,1)-1))</f>
        <v>music</v>
      </c>
      <c r="R3238" t="str">
        <f>RIGHT(N3238, LEN(N3238) - (SEARCH("/",N3238,1)))</f>
        <v>rock</v>
      </c>
      <c r="S3238" s="12">
        <f>(((J3238/60)/60)/24)+DATE(1970,1,1)+(-5/24)</f>
        <v>42445.614722222213</v>
      </c>
      <c r="T3238" s="12">
        <f>(((I3238/60)/60)/24)+DATE(1970,1,1)+(-5/24)</f>
        <v>42475.791666666664</v>
      </c>
    </row>
    <row r="3239" spans="1:20" ht="48" x14ac:dyDescent="0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>E3239/D3239*100</f>
        <v>129.63636363636363</v>
      </c>
      <c r="P3239" s="8">
        <v>69.266666670000006</v>
      </c>
      <c r="Q3239" t="str">
        <f>LEFT(N3239,(SEARCH("/",N3239,1)-1))</f>
        <v>theater</v>
      </c>
      <c r="R3239" t="str">
        <f>RIGHT(N3239, LEN(N3239) - (SEARCH("/",N3239,1)))</f>
        <v>musical</v>
      </c>
      <c r="S3239" s="12">
        <f>(((J3239/60)/60)/24)+DATE(1970,1,1)+(-5/24)</f>
        <v>42445.658645833326</v>
      </c>
      <c r="T3239" s="12">
        <f>(((I3239/60)/60)/24)+DATE(1970,1,1)+(-5/24)</f>
        <v>42475.658645833326</v>
      </c>
    </row>
    <row r="3240" spans="1:20" ht="48" x14ac:dyDescent="0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>E3240/D3240*100</f>
        <v>2.5333333333333332</v>
      </c>
      <c r="P3240" s="8">
        <v>69.266666670000006</v>
      </c>
      <c r="Q3240" t="str">
        <f>LEFT(N3240,(SEARCH("/",N3240,1)-1))</f>
        <v>theater</v>
      </c>
      <c r="R3240" t="str">
        <f>RIGHT(N3240, LEN(N3240) - (SEARCH("/",N3240,1)))</f>
        <v>plays</v>
      </c>
      <c r="S3240" s="12">
        <f>(((J3240/60)/60)/24)+DATE(1970,1,1)+(-5/24)</f>
        <v>42445.852361111109</v>
      </c>
      <c r="T3240" s="12">
        <f>(((I3240/60)/60)/24)+DATE(1970,1,1)+(-5/24)</f>
        <v>42460.957638888889</v>
      </c>
    </row>
    <row r="3241" spans="1:20" ht="32" x14ac:dyDescent="0.2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>E3241/D3241*100</f>
        <v>0.104</v>
      </c>
      <c r="P3241" s="8">
        <v>69.266666670000006</v>
      </c>
      <c r="Q3241" t="str">
        <f>LEFT(N3241,(SEARCH("/",N3241,1)-1))</f>
        <v>technology</v>
      </c>
      <c r="R3241" t="str">
        <f>RIGHT(N3241, LEN(N3241) - (SEARCH("/",N3241,1)))</f>
        <v>web</v>
      </c>
      <c r="S3241" s="12">
        <f>(((J3241/60)/60)/24)+DATE(1970,1,1)+(-5/24)</f>
        <v>42446.571828703702</v>
      </c>
      <c r="T3241" s="12">
        <f>(((I3241/60)/60)/24)+DATE(1970,1,1)+(-5/24)</f>
        <v>42476.571828703702</v>
      </c>
    </row>
    <row r="3242" spans="1:20" ht="48" x14ac:dyDescent="0.2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>E3242/D3242*100</f>
        <v>100</v>
      </c>
      <c r="P3242" s="8">
        <v>69.266666670000006</v>
      </c>
      <c r="Q3242" t="str">
        <f>LEFT(N3242,(SEARCH("/",N3242,1)-1))</f>
        <v>theater</v>
      </c>
      <c r="R3242" t="str">
        <f>RIGHT(N3242, LEN(N3242) - (SEARCH("/",N3242,1)))</f>
        <v>plays</v>
      </c>
      <c r="S3242" s="12">
        <f>(((J3242/60)/60)/24)+DATE(1970,1,1)+(-5/24)</f>
        <v>42446.63721064815</v>
      </c>
      <c r="T3242" s="12">
        <f>(((I3242/60)/60)/24)+DATE(1970,1,1)+(-5/24)</f>
        <v>42496.63721064815</v>
      </c>
    </row>
    <row r="3243" spans="1:20" ht="48" x14ac:dyDescent="0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>E3243/D3243*100</f>
        <v>161</v>
      </c>
      <c r="P3243" s="8">
        <v>69.266666670000006</v>
      </c>
      <c r="Q3243" t="str">
        <f>LEFT(N3243,(SEARCH("/",N3243,1)-1))</f>
        <v>theater</v>
      </c>
      <c r="R3243" t="str">
        <f>RIGHT(N3243, LEN(N3243) - (SEARCH("/",N3243,1)))</f>
        <v>plays</v>
      </c>
      <c r="S3243" s="12">
        <f>(((J3243/60)/60)/24)+DATE(1970,1,1)+(-5/24)</f>
        <v>42446.735497685186</v>
      </c>
      <c r="T3243" s="12">
        <f>(((I3243/60)/60)/24)+DATE(1970,1,1)+(-5/24)</f>
        <v>42476.735497685186</v>
      </c>
    </row>
    <row r="3244" spans="1:20" ht="48" x14ac:dyDescent="0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>E3244/D3244*100</f>
        <v>125.998</v>
      </c>
      <c r="P3244" s="8">
        <v>69.266666670000006</v>
      </c>
      <c r="Q3244" t="str">
        <f>LEFT(N3244,(SEARCH("/",N3244,1)-1))</f>
        <v>film &amp; video</v>
      </c>
      <c r="R3244" t="str">
        <f>RIGHT(N3244, LEN(N3244) - (SEARCH("/",N3244,1)))</f>
        <v>television</v>
      </c>
      <c r="S3244" s="12">
        <f>(((J3244/60)/60)/24)+DATE(1970,1,1)+(-5/24)</f>
        <v>42446.895185185182</v>
      </c>
      <c r="T3244" s="12">
        <f>(((I3244/60)/60)/24)+DATE(1970,1,1)+(-5/24)</f>
        <v>42476.895185185182</v>
      </c>
    </row>
    <row r="3245" spans="1:20" ht="64" x14ac:dyDescent="0.2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>E3245/D3245*100</f>
        <v>7.3333333333333334E-2</v>
      </c>
      <c r="P3245" s="8">
        <v>69.266666670000006</v>
      </c>
      <c r="Q3245" t="str">
        <f>LEFT(N3245,(SEARCH("/",N3245,1)-1))</f>
        <v>theater</v>
      </c>
      <c r="R3245" t="str">
        <f>RIGHT(N3245, LEN(N3245) - (SEARCH("/",N3245,1)))</f>
        <v>plays</v>
      </c>
      <c r="S3245" s="12">
        <f>(((J3245/60)/60)/24)+DATE(1970,1,1)+(-5/24)</f>
        <v>42447.655219907399</v>
      </c>
      <c r="T3245" s="12">
        <f>(((I3245/60)/60)/24)+DATE(1970,1,1)+(-5/24)</f>
        <v>42477.655219907399</v>
      </c>
    </row>
    <row r="3246" spans="1:20" ht="48" x14ac:dyDescent="0.2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>E3246/D3246*100</f>
        <v>100.05</v>
      </c>
      <c r="P3246" s="8">
        <v>69.266666670000006</v>
      </c>
      <c r="Q3246" t="str">
        <f>LEFT(N3246,(SEARCH("/",N3246,1)-1))</f>
        <v>theater</v>
      </c>
      <c r="R3246" t="str">
        <f>RIGHT(N3246, LEN(N3246) - (SEARCH("/",N3246,1)))</f>
        <v>plays</v>
      </c>
      <c r="S3246" s="12">
        <f>(((J3246/60)/60)/24)+DATE(1970,1,1)+(-5/24)</f>
        <v>42447.68609953703</v>
      </c>
      <c r="T3246" s="12">
        <f>(((I3246/60)/60)/24)+DATE(1970,1,1)+(-5/24)</f>
        <v>42507.68609953703</v>
      </c>
    </row>
    <row r="3247" spans="1:20" ht="48" x14ac:dyDescent="0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>E3247/D3247*100</f>
        <v>111.00000000000001</v>
      </c>
      <c r="P3247" s="8">
        <v>69.266666670000006</v>
      </c>
      <c r="Q3247" t="str">
        <f>LEFT(N3247,(SEARCH("/",N3247,1)-1))</f>
        <v>theater</v>
      </c>
      <c r="R3247" t="str">
        <f>RIGHT(N3247, LEN(N3247) - (SEARCH("/",N3247,1)))</f>
        <v>plays</v>
      </c>
      <c r="S3247" s="12">
        <f>(((J3247/60)/60)/24)+DATE(1970,1,1)+(-5/24)</f>
        <v>42447.688333333332</v>
      </c>
      <c r="T3247" s="12">
        <f>(((I3247/60)/60)/24)+DATE(1970,1,1)+(-5/24)</f>
        <v>42469.958333333336</v>
      </c>
    </row>
    <row r="3248" spans="1:20" ht="48" x14ac:dyDescent="0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>E3248/D3248*100</f>
        <v>0.1</v>
      </c>
      <c r="P3248" s="8">
        <v>69.266666670000006</v>
      </c>
      <c r="Q3248" t="str">
        <f>LEFT(N3248,(SEARCH("/",N3248,1)-1))</f>
        <v>film &amp; video</v>
      </c>
      <c r="R3248" t="str">
        <f>RIGHT(N3248, LEN(N3248) - (SEARCH("/",N3248,1)))</f>
        <v>animation</v>
      </c>
      <c r="S3248" s="12">
        <f>(((J3248/60)/60)/24)+DATE(1970,1,1)+(-5/24)</f>
        <v>42447.68854166667</v>
      </c>
      <c r="T3248" s="12">
        <f>(((I3248/60)/60)/24)+DATE(1970,1,1)+(-5/24)</f>
        <v>42474.398611111108</v>
      </c>
    </row>
    <row r="3249" spans="1:20" ht="64" x14ac:dyDescent="0.2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>E3249/D3249*100</f>
        <v>106.54545454545455</v>
      </c>
      <c r="P3249" s="8">
        <v>69.266666670000006</v>
      </c>
      <c r="Q3249" t="str">
        <f>LEFT(N3249,(SEARCH("/",N3249,1)-1))</f>
        <v>theater</v>
      </c>
      <c r="R3249" t="str">
        <f>RIGHT(N3249, LEN(N3249) - (SEARCH("/",N3249,1)))</f>
        <v>plays</v>
      </c>
      <c r="S3249" s="12">
        <f>(((J3249/60)/60)/24)+DATE(1970,1,1)+(-5/24)</f>
        <v>42448.613252314812</v>
      </c>
      <c r="T3249" s="12">
        <f>(((I3249/60)/60)/24)+DATE(1970,1,1)+(-5/24)</f>
        <v>42466.687499999993</v>
      </c>
    </row>
    <row r="3250" spans="1:20" ht="48" x14ac:dyDescent="0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>E3250/D3250*100</f>
        <v>0.25</v>
      </c>
      <c r="P3250" s="8">
        <v>69.266666670000006</v>
      </c>
      <c r="Q3250" t="str">
        <f>LEFT(N3250,(SEARCH("/",N3250,1)-1))</f>
        <v>food</v>
      </c>
      <c r="R3250" t="str">
        <f>RIGHT(N3250, LEN(N3250) - (SEARCH("/",N3250,1)))</f>
        <v>food trucks</v>
      </c>
      <c r="S3250" s="12">
        <f>(((J3250/60)/60)/24)+DATE(1970,1,1)+(-5/24)</f>
        <v>42449.133344907408</v>
      </c>
      <c r="T3250" s="12">
        <f>(((I3250/60)/60)/24)+DATE(1970,1,1)+(-5/24)</f>
        <v>42509.133344907408</v>
      </c>
    </row>
    <row r="3251" spans="1:20" ht="48" x14ac:dyDescent="0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>E3251/D3251*100</f>
        <v>0.2</v>
      </c>
      <c r="P3251" s="8">
        <v>69.266666670000006</v>
      </c>
      <c r="Q3251" t="str">
        <f>LEFT(N3251,(SEARCH("/",N3251,1)-1))</f>
        <v>technology</v>
      </c>
      <c r="R3251" t="str">
        <f>RIGHT(N3251, LEN(N3251) - (SEARCH("/",N3251,1)))</f>
        <v>web</v>
      </c>
      <c r="S3251" s="12">
        <f>(((J3251/60)/60)/24)+DATE(1970,1,1)+(-5/24)</f>
        <v>42450.380810185183</v>
      </c>
      <c r="T3251" s="12">
        <f>(((I3251/60)/60)/24)+DATE(1970,1,1)+(-5/24)</f>
        <v>42510.380810185183</v>
      </c>
    </row>
    <row r="3252" spans="1:20" ht="32" x14ac:dyDescent="0.2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>E3252/D3252*100</f>
        <v>36.457142857142856</v>
      </c>
      <c r="P3252" s="8">
        <v>69.266666670000006</v>
      </c>
      <c r="Q3252" t="str">
        <f>LEFT(N3252,(SEARCH("/",N3252,1)-1))</f>
        <v>theater</v>
      </c>
      <c r="R3252" t="str">
        <f>RIGHT(N3252, LEN(N3252) - (SEARCH("/",N3252,1)))</f>
        <v>musical</v>
      </c>
      <c r="S3252" s="12">
        <f>(((J3252/60)/60)/24)+DATE(1970,1,1)+(-5/24)</f>
        <v>42450.674490740734</v>
      </c>
      <c r="T3252" s="12">
        <f>(((I3252/60)/60)/24)+DATE(1970,1,1)+(-5/24)</f>
        <v>42480.674490740734</v>
      </c>
    </row>
    <row r="3253" spans="1:20" ht="48" x14ac:dyDescent="0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>E3253/D3253*100</f>
        <v>287</v>
      </c>
      <c r="P3253" s="8">
        <v>69.266666670000006</v>
      </c>
      <c r="Q3253" t="str">
        <f>LEFT(N3253,(SEARCH("/",N3253,1)-1))</f>
        <v>theater</v>
      </c>
      <c r="R3253" t="str">
        <f>RIGHT(N3253, LEN(N3253) - (SEARCH("/",N3253,1)))</f>
        <v>plays</v>
      </c>
      <c r="S3253" s="12">
        <f>(((J3253/60)/60)/24)+DATE(1970,1,1)+(-5/24)</f>
        <v>42450.887523148143</v>
      </c>
      <c r="T3253" s="12">
        <f>(((I3253/60)/60)/24)+DATE(1970,1,1)+(-5/24)</f>
        <v>42464.887523148143</v>
      </c>
    </row>
    <row r="3254" spans="1:20" ht="48" x14ac:dyDescent="0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>E3254/D3254*100</f>
        <v>102.4</v>
      </c>
      <c r="P3254" s="8">
        <v>69.266666670000006</v>
      </c>
      <c r="Q3254" t="str">
        <f>LEFT(N3254,(SEARCH("/",N3254,1)-1))</f>
        <v>theater</v>
      </c>
      <c r="R3254" t="str">
        <f>RIGHT(N3254, LEN(N3254) - (SEARCH("/",N3254,1)))</f>
        <v>plays</v>
      </c>
      <c r="S3254" s="12">
        <f>(((J3254/60)/60)/24)+DATE(1970,1,1)+(-5/24)</f>
        <v>42451.288483796299</v>
      </c>
      <c r="T3254" s="12">
        <f>(((I3254/60)/60)/24)+DATE(1970,1,1)+(-5/24)</f>
        <v>42459.402083333327</v>
      </c>
    </row>
    <row r="3255" spans="1:20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>E3255/D3255*100</f>
        <v>8.8800000000000008</v>
      </c>
      <c r="P3255" s="8">
        <v>69.266666670000006</v>
      </c>
      <c r="Q3255" t="str">
        <f>LEFT(N3255,(SEARCH("/",N3255,1)-1))</f>
        <v>technology</v>
      </c>
      <c r="R3255" t="str">
        <f>RIGHT(N3255, LEN(N3255) - (SEARCH("/",N3255,1)))</f>
        <v>wearables</v>
      </c>
      <c r="S3255" s="12">
        <f>(((J3255/60)/60)/24)+DATE(1970,1,1)+(-5/24)</f>
        <v>42451.490115740737</v>
      </c>
      <c r="T3255" s="12">
        <f>(((I3255/60)/60)/24)+DATE(1970,1,1)+(-5/24)</f>
        <v>42486.079861111109</v>
      </c>
    </row>
    <row r="3256" spans="1:20" ht="48" x14ac:dyDescent="0.2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>E3256/D3256*100</f>
        <v>0</v>
      </c>
      <c r="P3256" s="8">
        <v>69.266666670000006</v>
      </c>
      <c r="Q3256" t="str">
        <f>LEFT(N3256,(SEARCH("/",N3256,1)-1))</f>
        <v>music</v>
      </c>
      <c r="R3256" t="str">
        <f>RIGHT(N3256, LEN(N3256) - (SEARCH("/",N3256,1)))</f>
        <v>faith</v>
      </c>
      <c r="S3256" s="12">
        <f>(((J3256/60)/60)/24)+DATE(1970,1,1)+(-5/24)</f>
        <v>42451.658634259256</v>
      </c>
      <c r="T3256" s="12">
        <f>(((I3256/60)/60)/24)+DATE(1970,1,1)+(-5/24)</f>
        <v>42491.658634259256</v>
      </c>
    </row>
    <row r="3257" spans="1:20" ht="48" x14ac:dyDescent="0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>E3257/D3257*100</f>
        <v>259.57748878923763</v>
      </c>
      <c r="P3257" s="8">
        <v>69.266666670000006</v>
      </c>
      <c r="Q3257" t="str">
        <f>LEFT(N3257,(SEARCH("/",N3257,1)-1))</f>
        <v>technology</v>
      </c>
      <c r="R3257" t="str">
        <f>RIGHT(N3257, LEN(N3257) - (SEARCH("/",N3257,1)))</f>
        <v>hardware</v>
      </c>
      <c r="S3257" s="12">
        <f>(((J3257/60)/60)/24)+DATE(1970,1,1)+(-5/24)</f>
        <v>42452.064490740733</v>
      </c>
      <c r="T3257" s="12">
        <f>(((I3257/60)/60)/24)+DATE(1970,1,1)+(-5/24)</f>
        <v>42482.064490740733</v>
      </c>
    </row>
    <row r="3258" spans="1:20" ht="16" x14ac:dyDescent="0.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>E3258/D3258*100</f>
        <v>105.745</v>
      </c>
      <c r="P3258" s="8">
        <v>69.266666670000006</v>
      </c>
      <c r="Q3258" t="str">
        <f>LEFT(N3258,(SEARCH("/",N3258,1)-1))</f>
        <v>technology</v>
      </c>
      <c r="R3258" t="str">
        <f>RIGHT(N3258, LEN(N3258) - (SEARCH("/",N3258,1)))</f>
        <v>hardware</v>
      </c>
      <c r="S3258" s="12">
        <f>(((J3258/60)/60)/24)+DATE(1970,1,1)+(-5/24)</f>
        <v>42452.371655092589</v>
      </c>
      <c r="T3258" s="12">
        <f>(((I3258/60)/60)/24)+DATE(1970,1,1)+(-5/24)</f>
        <v>42482.371655092589</v>
      </c>
    </row>
    <row r="3259" spans="1:20" ht="48" x14ac:dyDescent="0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>E3259/D3259*100</f>
        <v>108.11999999999999</v>
      </c>
      <c r="P3259" s="8">
        <v>69.266666670000006</v>
      </c>
      <c r="Q3259" t="str">
        <f>LEFT(N3259,(SEARCH("/",N3259,1)-1))</f>
        <v>games</v>
      </c>
      <c r="R3259" t="str">
        <f>RIGHT(N3259, LEN(N3259) - (SEARCH("/",N3259,1)))</f>
        <v>tabletop games</v>
      </c>
      <c r="S3259" s="12">
        <f>(((J3259/60)/60)/24)+DATE(1970,1,1)+(-5/24)</f>
        <v>42452.458437499998</v>
      </c>
      <c r="T3259" s="12">
        <f>(((I3259/60)/60)/24)+DATE(1970,1,1)+(-5/24)</f>
        <v>42482.791666666664</v>
      </c>
    </row>
    <row r="3260" spans="1:20" ht="48" x14ac:dyDescent="0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>E3260/D3260*100</f>
        <v>182</v>
      </c>
      <c r="P3260" s="8">
        <v>69.266666670000006</v>
      </c>
      <c r="Q3260" t="str">
        <f>LEFT(N3260,(SEARCH("/",N3260,1)-1))</f>
        <v>food</v>
      </c>
      <c r="R3260" t="str">
        <f>RIGHT(N3260, LEN(N3260) - (SEARCH("/",N3260,1)))</f>
        <v>small batch</v>
      </c>
      <c r="S3260" s="12">
        <f>(((J3260/60)/60)/24)+DATE(1970,1,1)+(-5/24)</f>
        <v>42452.573495370372</v>
      </c>
      <c r="T3260" s="12">
        <f>(((I3260/60)/60)/24)+DATE(1970,1,1)+(-5/24)</f>
        <v>42480.573495370372</v>
      </c>
    </row>
    <row r="3261" spans="1:20" ht="48" x14ac:dyDescent="0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>E3261/D3261*100</f>
        <v>10.54</v>
      </c>
      <c r="P3261" s="8">
        <v>69.266666670000006</v>
      </c>
      <c r="Q3261" t="str">
        <f>LEFT(N3261,(SEARCH("/",N3261,1)-1))</f>
        <v>theater</v>
      </c>
      <c r="R3261" t="str">
        <f>RIGHT(N3261, LEN(N3261) - (SEARCH("/",N3261,1)))</f>
        <v>plays</v>
      </c>
      <c r="S3261" s="12">
        <f>(((J3261/60)/60)/24)+DATE(1970,1,1)+(-5/24)</f>
        <v>42452.60732638889</v>
      </c>
      <c r="T3261" s="12">
        <f>(((I3261/60)/60)/24)+DATE(1970,1,1)+(-5/24)</f>
        <v>42512.60732638889</v>
      </c>
    </row>
    <row r="3262" spans="1:20" ht="48" x14ac:dyDescent="0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>E3262/D3262*100</f>
        <v>270.68</v>
      </c>
      <c r="P3262" s="8">
        <v>69.266666670000006</v>
      </c>
      <c r="Q3262" t="str">
        <f>LEFT(N3262,(SEARCH("/",N3262,1)-1))</f>
        <v>games</v>
      </c>
      <c r="R3262" t="str">
        <f>RIGHT(N3262, LEN(N3262) - (SEARCH("/",N3262,1)))</f>
        <v>tabletop games</v>
      </c>
      <c r="S3262" s="12">
        <f>(((J3262/60)/60)/24)+DATE(1970,1,1)+(-5/24)</f>
        <v>42452.617407407401</v>
      </c>
      <c r="T3262" s="12">
        <f>(((I3262/60)/60)/24)+DATE(1970,1,1)+(-5/24)</f>
        <v>42482.617407407401</v>
      </c>
    </row>
    <row r="3263" spans="1:20" ht="48" x14ac:dyDescent="0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>E3263/D3263*100</f>
        <v>155.17499999999998</v>
      </c>
      <c r="P3263" s="8">
        <v>69.266666670000006</v>
      </c>
      <c r="Q3263" t="str">
        <f>LEFT(N3263,(SEARCH("/",N3263,1)-1))</f>
        <v>music</v>
      </c>
      <c r="R3263" t="str">
        <f>RIGHT(N3263, LEN(N3263) - (SEARCH("/",N3263,1)))</f>
        <v>metal</v>
      </c>
      <c r="S3263" s="12">
        <f>(((J3263/60)/60)/24)+DATE(1970,1,1)+(-5/24)</f>
        <v>42452.619409722225</v>
      </c>
      <c r="T3263" s="12">
        <f>(((I3263/60)/60)/24)+DATE(1970,1,1)+(-5/24)</f>
        <v>42484.999305555553</v>
      </c>
    </row>
    <row r="3264" spans="1:20" ht="48" x14ac:dyDescent="0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>E3264/D3264*100</f>
        <v>122.28571428571429</v>
      </c>
      <c r="P3264" s="8">
        <v>69.266666670000006</v>
      </c>
      <c r="Q3264" t="str">
        <f>LEFT(N3264,(SEARCH("/",N3264,1)-1))</f>
        <v>theater</v>
      </c>
      <c r="R3264" t="str">
        <f>RIGHT(N3264, LEN(N3264) - (SEARCH("/",N3264,1)))</f>
        <v>plays</v>
      </c>
      <c r="S3264" s="12">
        <f>(((J3264/60)/60)/24)+DATE(1970,1,1)+(-5/24)</f>
        <v>42452.668576388889</v>
      </c>
      <c r="T3264" s="12">
        <f>(((I3264/60)/60)/24)+DATE(1970,1,1)+(-5/24)</f>
        <v>42473.668576388889</v>
      </c>
    </row>
    <row r="3265" spans="1:20" ht="48" x14ac:dyDescent="0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>E3265/D3265*100</f>
        <v>171.42857142857142</v>
      </c>
      <c r="P3265" s="8">
        <v>69.266666670000006</v>
      </c>
      <c r="Q3265" t="str">
        <f>LEFT(N3265,(SEARCH("/",N3265,1)-1))</f>
        <v>theater</v>
      </c>
      <c r="R3265" t="str">
        <f>RIGHT(N3265, LEN(N3265) - (SEARCH("/",N3265,1)))</f>
        <v>plays</v>
      </c>
      <c r="S3265" s="12">
        <f>(((J3265/60)/60)/24)+DATE(1970,1,1)+(-5/24)</f>
        <v>42452.708148148151</v>
      </c>
      <c r="T3265" s="12">
        <f>(((I3265/60)/60)/24)+DATE(1970,1,1)+(-5/24)</f>
        <v>42473.345833333333</v>
      </c>
    </row>
    <row r="3266" spans="1:20" ht="48" x14ac:dyDescent="0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>E3266/D3266*100</f>
        <v>1</v>
      </c>
      <c r="P3266" s="8">
        <v>69.266666670000006</v>
      </c>
      <c r="Q3266" t="str">
        <f>LEFT(N3266,(SEARCH("/",N3266,1)-1))</f>
        <v>theater</v>
      </c>
      <c r="R3266" t="str">
        <f>RIGHT(N3266, LEN(N3266) - (SEARCH("/",N3266,1)))</f>
        <v>plays</v>
      </c>
      <c r="S3266" s="12">
        <f>(((J3266/60)/60)/24)+DATE(1970,1,1)+(-5/24)</f>
        <v>42453.219907407409</v>
      </c>
      <c r="T3266" s="12">
        <f>(((I3266/60)/60)/24)+DATE(1970,1,1)+(-5/24)</f>
        <v>42483.219907407409</v>
      </c>
    </row>
    <row r="3267" spans="1:20" ht="48" x14ac:dyDescent="0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>E3267/D3267*100</f>
        <v>169.76511744127936</v>
      </c>
      <c r="P3267" s="8">
        <v>69.266666670000006</v>
      </c>
      <c r="Q3267" t="str">
        <f>LEFT(N3267,(SEARCH("/",N3267,1)-1))</f>
        <v>technology</v>
      </c>
      <c r="R3267" t="str">
        <f>RIGHT(N3267, LEN(N3267) - (SEARCH("/",N3267,1)))</f>
        <v>space exploration</v>
      </c>
      <c r="S3267" s="12">
        <f>(((J3267/60)/60)/24)+DATE(1970,1,1)+(-5/24)</f>
        <v>42453.288935185185</v>
      </c>
      <c r="T3267" s="12">
        <f>(((I3267/60)/60)/24)+DATE(1970,1,1)+(-5/24)</f>
        <v>42490.291666666664</v>
      </c>
    </row>
    <row r="3268" spans="1:20" ht="48" x14ac:dyDescent="0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>E3268/D3268*100</f>
        <v>0</v>
      </c>
      <c r="P3268" s="8">
        <v>69.266666670000006</v>
      </c>
      <c r="Q3268" t="str">
        <f>LEFT(N3268,(SEARCH("/",N3268,1)-1))</f>
        <v>theater</v>
      </c>
      <c r="R3268" t="str">
        <f>RIGHT(N3268, LEN(N3268) - (SEARCH("/",N3268,1)))</f>
        <v>plays</v>
      </c>
      <c r="S3268" s="12">
        <f>(((J3268/60)/60)/24)+DATE(1970,1,1)+(-5/24)</f>
        <v>42453.597974537035</v>
      </c>
      <c r="T3268" s="12">
        <f>(((I3268/60)/60)/24)+DATE(1970,1,1)+(-5/24)</f>
        <v>42513.597974537035</v>
      </c>
    </row>
    <row r="3269" spans="1:20" ht="48" x14ac:dyDescent="0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>E3269/D3269*100</f>
        <v>39.5</v>
      </c>
      <c r="P3269" s="8">
        <v>69.266666670000006</v>
      </c>
      <c r="Q3269" t="str">
        <f>LEFT(N3269,(SEARCH("/",N3269,1)-1))</f>
        <v>games</v>
      </c>
      <c r="R3269" t="str">
        <f>RIGHT(N3269, LEN(N3269) - (SEARCH("/",N3269,1)))</f>
        <v>mobile games</v>
      </c>
      <c r="S3269" s="12">
        <f>(((J3269/60)/60)/24)+DATE(1970,1,1)+(-5/24)</f>
        <v>42453.611354166664</v>
      </c>
      <c r="T3269" s="12">
        <f>(((I3269/60)/60)/24)+DATE(1970,1,1)+(-5/24)</f>
        <v>42483.611354166664</v>
      </c>
    </row>
    <row r="3270" spans="1:20" ht="48" x14ac:dyDescent="0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>E3270/D3270*100</f>
        <v>201.62</v>
      </c>
      <c r="P3270" s="8">
        <v>69.266666670000006</v>
      </c>
      <c r="Q3270" t="str">
        <f>LEFT(N3270,(SEARCH("/",N3270,1)-1))</f>
        <v>photography</v>
      </c>
      <c r="R3270" t="str">
        <f>RIGHT(N3270, LEN(N3270) - (SEARCH("/",N3270,1)))</f>
        <v>photobooks</v>
      </c>
      <c r="S3270" s="12">
        <f>(((J3270/60)/60)/24)+DATE(1970,1,1)+(-5/24)</f>
        <v>42454.628518518519</v>
      </c>
      <c r="T3270" s="12">
        <f>(((I3270/60)/60)/24)+DATE(1970,1,1)+(-5/24)</f>
        <v>42479.628518518519</v>
      </c>
    </row>
    <row r="3271" spans="1:20" ht="48" x14ac:dyDescent="0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>E3271/D3271*100</f>
        <v>120</v>
      </c>
      <c r="P3271" s="8">
        <v>69.266666670000006</v>
      </c>
      <c r="Q3271" t="str">
        <f>LEFT(N3271,(SEARCH("/",N3271,1)-1))</f>
        <v>film &amp; video</v>
      </c>
      <c r="R3271" t="str">
        <f>RIGHT(N3271, LEN(N3271) - (SEARCH("/",N3271,1)))</f>
        <v>television</v>
      </c>
      <c r="S3271" s="12">
        <f>(((J3271/60)/60)/24)+DATE(1970,1,1)+(-5/24)</f>
        <v>42457.415590277778</v>
      </c>
      <c r="T3271" s="12">
        <f>(((I3271/60)/60)/24)+DATE(1970,1,1)+(-5/24)</f>
        <v>42487.415590277778</v>
      </c>
    </row>
    <row r="3272" spans="1:20" ht="48" x14ac:dyDescent="0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>E3272/D3272*100</f>
        <v>3</v>
      </c>
      <c r="P3272" s="8">
        <v>69.266666670000006</v>
      </c>
      <c r="Q3272" t="str">
        <f>LEFT(N3272,(SEARCH("/",N3272,1)-1))</f>
        <v>publishing</v>
      </c>
      <c r="R3272" t="str">
        <f>RIGHT(N3272, LEN(N3272) - (SEARCH("/",N3272,1)))</f>
        <v>translations</v>
      </c>
      <c r="S3272" s="12">
        <f>(((J3272/60)/60)/24)+DATE(1970,1,1)+(-5/24)</f>
        <v>42457.663182870368</v>
      </c>
      <c r="T3272" s="12">
        <f>(((I3272/60)/60)/24)+DATE(1970,1,1)+(-5/24)</f>
        <v>42487.371527777774</v>
      </c>
    </row>
    <row r="3273" spans="1:20" ht="48" x14ac:dyDescent="0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>E3273/D3273*100</f>
        <v>0</v>
      </c>
      <c r="P3273" s="8">
        <v>69.266666670000006</v>
      </c>
      <c r="Q3273" t="str">
        <f>LEFT(N3273,(SEARCH("/",N3273,1)-1))</f>
        <v>theater</v>
      </c>
      <c r="R3273" t="str">
        <f>RIGHT(N3273, LEN(N3273) - (SEARCH("/",N3273,1)))</f>
        <v>plays</v>
      </c>
      <c r="S3273" s="12">
        <f>(((J3273/60)/60)/24)+DATE(1970,1,1)+(-5/24)</f>
        <v>42457.723692129628</v>
      </c>
      <c r="T3273" s="12">
        <f>(((I3273/60)/60)/24)+DATE(1970,1,1)+(-5/24)</f>
        <v>42484.805555555555</v>
      </c>
    </row>
    <row r="3274" spans="1:20" ht="48" x14ac:dyDescent="0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>E3274/D3274*100</f>
        <v>105</v>
      </c>
      <c r="P3274" s="8">
        <v>69.266666670000006</v>
      </c>
      <c r="Q3274" t="str">
        <f>LEFT(N3274,(SEARCH("/",N3274,1)-1))</f>
        <v>theater</v>
      </c>
      <c r="R3274" t="str">
        <f>RIGHT(N3274, LEN(N3274) - (SEARCH("/",N3274,1)))</f>
        <v>musical</v>
      </c>
      <c r="S3274" s="12">
        <f>(((J3274/60)/60)/24)+DATE(1970,1,1)+(-5/24)</f>
        <v>42457.918842592589</v>
      </c>
      <c r="T3274" s="12">
        <f>(((I3274/60)/60)/24)+DATE(1970,1,1)+(-5/24)</f>
        <v>42488.957638888889</v>
      </c>
    </row>
    <row r="3275" spans="1:20" ht="48" x14ac:dyDescent="0.2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>E3275/D3275*100</f>
        <v>113.39285714285714</v>
      </c>
      <c r="P3275" s="8">
        <v>69.266666670000006</v>
      </c>
      <c r="Q3275" t="str">
        <f>LEFT(N3275,(SEARCH("/",N3275,1)-1))</f>
        <v>theater</v>
      </c>
      <c r="R3275" t="str">
        <f>RIGHT(N3275, LEN(N3275) - (SEARCH("/",N3275,1)))</f>
        <v>plays</v>
      </c>
      <c r="S3275" s="12">
        <f>(((J3275/60)/60)/24)+DATE(1970,1,1)+(-5/24)</f>
        <v>42458.433391203704</v>
      </c>
      <c r="T3275" s="12">
        <f>(((I3275/60)/60)/24)+DATE(1970,1,1)+(-5/24)</f>
        <v>42488.433391203704</v>
      </c>
    </row>
    <row r="3276" spans="1:20" ht="48" x14ac:dyDescent="0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>E3276/D3276*100</f>
        <v>104.65</v>
      </c>
      <c r="P3276" s="8">
        <v>69.266666670000006</v>
      </c>
      <c r="Q3276" t="str">
        <f>LEFT(N3276,(SEARCH("/",N3276,1)-1))</f>
        <v>theater</v>
      </c>
      <c r="R3276" t="str">
        <f>RIGHT(N3276, LEN(N3276) - (SEARCH("/",N3276,1)))</f>
        <v>plays</v>
      </c>
      <c r="S3276" s="12">
        <f>(((J3276/60)/60)/24)+DATE(1970,1,1)+(-5/24)</f>
        <v>42458.472592592596</v>
      </c>
      <c r="T3276" s="12">
        <f>(((I3276/60)/60)/24)+DATE(1970,1,1)+(-5/24)</f>
        <v>42488.472592592596</v>
      </c>
    </row>
    <row r="3277" spans="1:20" ht="48" x14ac:dyDescent="0.2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>E3277/D3277*100</f>
        <v>102.42424242424242</v>
      </c>
      <c r="P3277" s="8">
        <v>69.266666670000006</v>
      </c>
      <c r="Q3277" t="str">
        <f>LEFT(N3277,(SEARCH("/",N3277,1)-1))</f>
        <v>theater</v>
      </c>
      <c r="R3277" t="str">
        <f>RIGHT(N3277, LEN(N3277) - (SEARCH("/",N3277,1)))</f>
        <v>plays</v>
      </c>
      <c r="S3277" s="12">
        <f>(((J3277/60)/60)/24)+DATE(1970,1,1)+(-5/24)</f>
        <v>42458.950277777774</v>
      </c>
      <c r="T3277" s="12">
        <f>(((I3277/60)/60)/24)+DATE(1970,1,1)+(-5/24)</f>
        <v>42518.697222222218</v>
      </c>
    </row>
    <row r="3278" spans="1:20" ht="48" x14ac:dyDescent="0.2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>E3278/D3278*100</f>
        <v>1253.75</v>
      </c>
      <c r="P3278" s="8">
        <v>69.266666670000006</v>
      </c>
      <c r="Q3278" t="str">
        <f>LEFT(N3278,(SEARCH("/",N3278,1)-1))</f>
        <v>music</v>
      </c>
      <c r="R3278" t="str">
        <f>RIGHT(N3278, LEN(N3278) - (SEARCH("/",N3278,1)))</f>
        <v>pop</v>
      </c>
      <c r="S3278" s="12">
        <f>(((J3278/60)/60)/24)+DATE(1970,1,1)+(-5/24)</f>
        <v>42459.485532407409</v>
      </c>
      <c r="T3278" s="12">
        <f>(((I3278/60)/60)/24)+DATE(1970,1,1)+(-5/24)</f>
        <v>42490.707638888889</v>
      </c>
    </row>
    <row r="3279" spans="1:20" ht="32" x14ac:dyDescent="0.2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>E3279/D3279*100</f>
        <v>100.36639999999998</v>
      </c>
      <c r="P3279" s="8">
        <v>69.266666670000006</v>
      </c>
      <c r="Q3279" t="str">
        <f>LEFT(N3279,(SEARCH("/",N3279,1)-1))</f>
        <v>film &amp; video</v>
      </c>
      <c r="R3279" t="str">
        <f>RIGHT(N3279, LEN(N3279) - (SEARCH("/",N3279,1)))</f>
        <v>documentary</v>
      </c>
      <c r="S3279" s="12">
        <f>(((J3279/60)/60)/24)+DATE(1970,1,1)+(-5/24)</f>
        <v>42459.572511574072</v>
      </c>
      <c r="T3279" s="12">
        <f>(((I3279/60)/60)/24)+DATE(1970,1,1)+(-5/24)</f>
        <v>42489.572511574072</v>
      </c>
    </row>
    <row r="3280" spans="1:20" ht="48" x14ac:dyDescent="0.2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>E3280/D3280*100</f>
        <v>2E-3</v>
      </c>
      <c r="P3280" s="8">
        <v>69.266666670000006</v>
      </c>
      <c r="Q3280" t="str">
        <f>LEFT(N3280,(SEARCH("/",N3280,1)-1))</f>
        <v>theater</v>
      </c>
      <c r="R3280" t="str">
        <f>RIGHT(N3280, LEN(N3280) - (SEARCH("/",N3280,1)))</f>
        <v>musical</v>
      </c>
      <c r="S3280" s="12">
        <f>(((J3280/60)/60)/24)+DATE(1970,1,1)+(-5/24)</f>
        <v>42460.112280092588</v>
      </c>
      <c r="T3280" s="12">
        <f>(((I3280/60)/60)/24)+DATE(1970,1,1)+(-5/24)</f>
        <v>42490.023611111108</v>
      </c>
    </row>
    <row r="3281" spans="1:20" ht="48" x14ac:dyDescent="0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>E3281/D3281*100</f>
        <v>102</v>
      </c>
      <c r="P3281" s="8">
        <v>69.266666670000006</v>
      </c>
      <c r="Q3281" t="str">
        <f>LEFT(N3281,(SEARCH("/",N3281,1)-1))</f>
        <v>theater</v>
      </c>
      <c r="R3281" t="str">
        <f>RIGHT(N3281, LEN(N3281) - (SEARCH("/",N3281,1)))</f>
        <v>plays</v>
      </c>
      <c r="S3281" s="12">
        <f>(((J3281/60)/60)/24)+DATE(1970,1,1)+(-5/24)</f>
        <v>42460.126979166664</v>
      </c>
      <c r="T3281" s="12">
        <f>(((I3281/60)/60)/24)+DATE(1970,1,1)+(-5/24)</f>
        <v>42488.040972222218</v>
      </c>
    </row>
    <row r="3282" spans="1:20" ht="48" x14ac:dyDescent="0.2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>E3282/D3282*100</f>
        <v>1.6666666666666666E-2</v>
      </c>
      <c r="P3282" s="8">
        <v>69.266666670000006</v>
      </c>
      <c r="Q3282" t="str">
        <f>LEFT(N3282,(SEARCH("/",N3282,1)-1))</f>
        <v>theater</v>
      </c>
      <c r="R3282" t="str">
        <f>RIGHT(N3282, LEN(N3282) - (SEARCH("/",N3282,1)))</f>
        <v>spaces</v>
      </c>
      <c r="S3282" s="12">
        <f>(((J3282/60)/60)/24)+DATE(1970,1,1)+(-5/24)</f>
        <v>42460.165972222218</v>
      </c>
      <c r="T3282" s="12">
        <f>(((I3282/60)/60)/24)+DATE(1970,1,1)+(-5/24)</f>
        <v>42510.165972222218</v>
      </c>
    </row>
    <row r="3283" spans="1:20" ht="48" x14ac:dyDescent="0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>E3283/D3283*100</f>
        <v>100</v>
      </c>
      <c r="P3283" s="8">
        <v>69.266666670000006</v>
      </c>
      <c r="Q3283" t="str">
        <f>LEFT(N3283,(SEARCH("/",N3283,1)-1))</f>
        <v>music</v>
      </c>
      <c r="R3283" t="str">
        <f>RIGHT(N3283, LEN(N3283) - (SEARCH("/",N3283,1)))</f>
        <v>classical music</v>
      </c>
      <c r="S3283" s="12">
        <f>(((J3283/60)/60)/24)+DATE(1970,1,1)+(-5/24)</f>
        <v>42460.365277777775</v>
      </c>
      <c r="T3283" s="12">
        <f>(((I3283/60)/60)/24)+DATE(1970,1,1)+(-5/24)</f>
        <v>42482.411111111105</v>
      </c>
    </row>
    <row r="3284" spans="1:20" ht="16" x14ac:dyDescent="0.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>E3284/D3284*100</f>
        <v>0.2142857142857143</v>
      </c>
      <c r="P3284" s="8">
        <v>69.266666670000006</v>
      </c>
      <c r="Q3284" t="str">
        <f>LEFT(N3284,(SEARCH("/",N3284,1)-1))</f>
        <v>music</v>
      </c>
      <c r="R3284" t="str">
        <f>RIGHT(N3284, LEN(N3284) - (SEARCH("/",N3284,1)))</f>
        <v>faith</v>
      </c>
      <c r="S3284" s="12">
        <f>(((J3284/60)/60)/24)+DATE(1970,1,1)+(-5/24)</f>
        <v>42460.402187499996</v>
      </c>
      <c r="T3284" s="12">
        <f>(((I3284/60)/60)/24)+DATE(1970,1,1)+(-5/24)</f>
        <v>42503.999305555553</v>
      </c>
    </row>
    <row r="3285" spans="1:20" ht="48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>E3285/D3285*100</f>
        <v>100.01333333333334</v>
      </c>
      <c r="P3285" s="8">
        <v>69.266666670000006</v>
      </c>
      <c r="Q3285" t="str">
        <f>LEFT(N3285,(SEARCH("/",N3285,1)-1))</f>
        <v>theater</v>
      </c>
      <c r="R3285" t="str">
        <f>RIGHT(N3285, LEN(N3285) - (SEARCH("/",N3285,1)))</f>
        <v>plays</v>
      </c>
      <c r="S3285" s="12">
        <f>(((J3285/60)/60)/24)+DATE(1970,1,1)+(-5/24)</f>
        <v>42460.525196759256</v>
      </c>
      <c r="T3285" s="12">
        <f>(((I3285/60)/60)/24)+DATE(1970,1,1)+(-5/24)</f>
        <v>42490.525196759256</v>
      </c>
    </row>
    <row r="3286" spans="1:20" ht="48" x14ac:dyDescent="0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>E3286/D3286*100</f>
        <v>100</v>
      </c>
      <c r="P3286" s="8">
        <v>69.266666670000006</v>
      </c>
      <c r="Q3286" t="str">
        <f>LEFT(N3286,(SEARCH("/",N3286,1)-1))</f>
        <v>theater</v>
      </c>
      <c r="R3286" t="str">
        <f>RIGHT(N3286, LEN(N3286) - (SEARCH("/",N3286,1)))</f>
        <v>plays</v>
      </c>
      <c r="S3286" s="12">
        <f>(((J3286/60)/60)/24)+DATE(1970,1,1)+(-5/24)</f>
        <v>42460.533414351848</v>
      </c>
      <c r="T3286" s="12">
        <f>(((I3286/60)/60)/24)+DATE(1970,1,1)+(-5/24)</f>
        <v>42510.957638888889</v>
      </c>
    </row>
    <row r="3287" spans="1:20" ht="48" x14ac:dyDescent="0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>E3287/D3287*100</f>
        <v>160</v>
      </c>
      <c r="P3287" s="8">
        <v>69.266666670000006</v>
      </c>
      <c r="Q3287" t="str">
        <f>LEFT(N3287,(SEARCH("/",N3287,1)-1))</f>
        <v>theater</v>
      </c>
      <c r="R3287" t="str">
        <f>RIGHT(N3287, LEN(N3287) - (SEARCH("/",N3287,1)))</f>
        <v>plays</v>
      </c>
      <c r="S3287" s="12">
        <f>(((J3287/60)/60)/24)+DATE(1970,1,1)+(-5/24)</f>
        <v>42460.733888888884</v>
      </c>
      <c r="T3287" s="12">
        <f>(((I3287/60)/60)/24)+DATE(1970,1,1)+(-5/24)</f>
        <v>42481.733888888884</v>
      </c>
    </row>
    <row r="3288" spans="1:20" ht="48" x14ac:dyDescent="0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>E3288/D3288*100</f>
        <v>42.725880551301685</v>
      </c>
      <c r="P3288" s="8">
        <v>69.266666670000006</v>
      </c>
      <c r="Q3288" t="str">
        <f>LEFT(N3288,(SEARCH("/",N3288,1)-1))</f>
        <v>music</v>
      </c>
      <c r="R3288" t="str">
        <f>RIGHT(N3288, LEN(N3288) - (SEARCH("/",N3288,1)))</f>
        <v>faith</v>
      </c>
      <c r="S3288" s="12">
        <f>(((J3288/60)/60)/24)+DATE(1970,1,1)+(-5/24)</f>
        <v>42460.773587962954</v>
      </c>
      <c r="T3288" s="12">
        <f>(((I3288/60)/60)/24)+DATE(1970,1,1)+(-5/24)</f>
        <v>42480.958333333336</v>
      </c>
    </row>
    <row r="3289" spans="1:20" ht="48" x14ac:dyDescent="0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>E3289/D3289*100</f>
        <v>0</v>
      </c>
      <c r="P3289" s="8">
        <v>69.266666670000006</v>
      </c>
      <c r="Q3289" t="str">
        <f>LEFT(N3289,(SEARCH("/",N3289,1)-1))</f>
        <v>publishing</v>
      </c>
      <c r="R3289" t="str">
        <f>RIGHT(N3289, LEN(N3289) - (SEARCH("/",N3289,1)))</f>
        <v>translations</v>
      </c>
      <c r="S3289" s="12">
        <f>(((J3289/60)/60)/24)+DATE(1970,1,1)+(-5/24)</f>
        <v>42461.239328703705</v>
      </c>
      <c r="T3289" s="12">
        <f>(((I3289/60)/60)/24)+DATE(1970,1,1)+(-5/24)</f>
        <v>42481.239328703705</v>
      </c>
    </row>
    <row r="3290" spans="1:20" ht="48" x14ac:dyDescent="0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>E3290/D3290*100</f>
        <v>33.6</v>
      </c>
      <c r="P3290" s="8">
        <v>69.266666670000006</v>
      </c>
      <c r="Q3290" t="str">
        <f>LEFT(N3290,(SEARCH("/",N3290,1)-1))</f>
        <v>theater</v>
      </c>
      <c r="R3290" t="str">
        <f>RIGHT(N3290, LEN(N3290) - (SEARCH("/",N3290,1)))</f>
        <v>plays</v>
      </c>
      <c r="S3290" s="12">
        <f>(((J3290/60)/60)/24)+DATE(1970,1,1)+(-5/24)</f>
        <v>42461.387939814813</v>
      </c>
      <c r="T3290" s="12">
        <f>(((I3290/60)/60)/24)+DATE(1970,1,1)+(-5/24)</f>
        <v>42491.387939814813</v>
      </c>
    </row>
    <row r="3291" spans="1:20" ht="48" x14ac:dyDescent="0.2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>E3291/D3291*100</f>
        <v>100.24604569420035</v>
      </c>
      <c r="P3291" s="8">
        <v>69.266666670000006</v>
      </c>
      <c r="Q3291" t="str">
        <f>LEFT(N3291,(SEARCH("/",N3291,1)-1))</f>
        <v>film &amp; video</v>
      </c>
      <c r="R3291" t="str">
        <f>RIGHT(N3291, LEN(N3291) - (SEARCH("/",N3291,1)))</f>
        <v>television</v>
      </c>
      <c r="S3291" s="12">
        <f>(((J3291/60)/60)/24)+DATE(1970,1,1)+(-5/24)</f>
        <v>42461.419178240736</v>
      </c>
      <c r="T3291" s="12">
        <f>(((I3291/60)/60)/24)+DATE(1970,1,1)+(-5/24)</f>
        <v>42502.957638888889</v>
      </c>
    </row>
    <row r="3292" spans="1:20" ht="48" x14ac:dyDescent="0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>E3292/D3292*100</f>
        <v>136.33666666666667</v>
      </c>
      <c r="P3292" s="8">
        <v>69.266666670000006</v>
      </c>
      <c r="Q3292" t="str">
        <f>LEFT(N3292,(SEARCH("/",N3292,1)-1))</f>
        <v>theater</v>
      </c>
      <c r="R3292" t="str">
        <f>RIGHT(N3292, LEN(N3292) - (SEARCH("/",N3292,1)))</f>
        <v>plays</v>
      </c>
      <c r="S3292" s="12">
        <f>(((J3292/60)/60)/24)+DATE(1970,1,1)+(-5/24)</f>
        <v>42461.481412037036</v>
      </c>
      <c r="T3292" s="12">
        <f>(((I3292/60)/60)/24)+DATE(1970,1,1)+(-5/24)</f>
        <v>42521.481412037036</v>
      </c>
    </row>
    <row r="3293" spans="1:20" ht="48" x14ac:dyDescent="0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>E3293/D3293*100</f>
        <v>109.52500000000001</v>
      </c>
      <c r="P3293" s="8">
        <v>69.266666670000006</v>
      </c>
      <c r="Q3293" t="str">
        <f>LEFT(N3293,(SEARCH("/",N3293,1)-1))</f>
        <v>theater</v>
      </c>
      <c r="R3293" t="str">
        <f>RIGHT(N3293, LEN(N3293) - (SEARCH("/",N3293,1)))</f>
        <v>plays</v>
      </c>
      <c r="S3293" s="12">
        <f>(((J3293/60)/60)/24)+DATE(1970,1,1)+(-5/24)</f>
        <v>42461.538865740738</v>
      </c>
      <c r="T3293" s="12">
        <f>(((I3293/60)/60)/24)+DATE(1970,1,1)+(-5/24)</f>
        <v>42491.538865740738</v>
      </c>
    </row>
    <row r="3294" spans="1:20" ht="48" x14ac:dyDescent="0.2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>E3294/D3294*100</f>
        <v>139.75</v>
      </c>
      <c r="P3294" s="8">
        <v>69.266666670000006</v>
      </c>
      <c r="Q3294" t="str">
        <f>LEFT(N3294,(SEARCH("/",N3294,1)-1))</f>
        <v>music</v>
      </c>
      <c r="R3294" t="str">
        <f>RIGHT(N3294, LEN(N3294) - (SEARCH("/",N3294,1)))</f>
        <v>pop</v>
      </c>
      <c r="S3294" s="12">
        <f>(((J3294/60)/60)/24)+DATE(1970,1,1)+(-5/24)</f>
        <v>42461.676805555551</v>
      </c>
      <c r="T3294" s="12">
        <f>(((I3294/60)/60)/24)+DATE(1970,1,1)+(-5/24)</f>
        <v>42521.676805555551</v>
      </c>
    </row>
    <row r="3295" spans="1:20" ht="48" x14ac:dyDescent="0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>E3295/D3295*100</f>
        <v>338.70588235294122</v>
      </c>
      <c r="P3295" s="8">
        <v>69.266666670000006</v>
      </c>
      <c r="Q3295" t="str">
        <f>LEFT(N3295,(SEARCH("/",N3295,1)-1))</f>
        <v>theater</v>
      </c>
      <c r="R3295" t="str">
        <f>RIGHT(N3295, LEN(N3295) - (SEARCH("/",N3295,1)))</f>
        <v>plays</v>
      </c>
      <c r="S3295" s="12">
        <f>(((J3295/60)/60)/24)+DATE(1970,1,1)+(-5/24)</f>
        <v>42461.932534722226</v>
      </c>
      <c r="T3295" s="12">
        <f>(((I3295/60)/60)/24)+DATE(1970,1,1)+(-5/24)</f>
        <v>42489.666666666664</v>
      </c>
    </row>
    <row r="3296" spans="1:20" ht="48" x14ac:dyDescent="0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>E3296/D3296*100</f>
        <v>104.80000000000001</v>
      </c>
      <c r="P3296" s="8">
        <v>69.266666670000006</v>
      </c>
      <c r="Q3296" t="str">
        <f>LEFT(N3296,(SEARCH("/",N3296,1)-1))</f>
        <v>theater</v>
      </c>
      <c r="R3296" t="str">
        <f>RIGHT(N3296, LEN(N3296) - (SEARCH("/",N3296,1)))</f>
        <v>plays</v>
      </c>
      <c r="S3296" s="12">
        <f>(((J3296/60)/60)/24)+DATE(1970,1,1)+(-5/24)</f>
        <v>42462.685162037036</v>
      </c>
      <c r="T3296" s="12">
        <f>(((I3296/60)/60)/24)+DATE(1970,1,1)+(-5/24)</f>
        <v>42492.685162037036</v>
      </c>
    </row>
    <row r="3297" spans="1:20" ht="48" x14ac:dyDescent="0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>E3297/D3297*100</f>
        <v>131.20000000000002</v>
      </c>
      <c r="P3297" s="8">
        <v>69.266666670000006</v>
      </c>
      <c r="Q3297" t="str">
        <f>LEFT(N3297,(SEARCH("/",N3297,1)-1))</f>
        <v>theater</v>
      </c>
      <c r="R3297" t="str">
        <f>RIGHT(N3297, LEN(N3297) - (SEARCH("/",N3297,1)))</f>
        <v>plays</v>
      </c>
      <c r="S3297" s="12">
        <f>(((J3297/60)/60)/24)+DATE(1970,1,1)+(-5/24)</f>
        <v>42463.605520833335</v>
      </c>
      <c r="T3297" s="12">
        <f>(((I3297/60)/60)/24)+DATE(1970,1,1)+(-5/24)</f>
        <v>42493.957638888889</v>
      </c>
    </row>
    <row r="3298" spans="1:20" ht="48" x14ac:dyDescent="0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>E3298/D3298*100</f>
        <v>0.85714285714285721</v>
      </c>
      <c r="P3298" s="8">
        <v>69.266666670000006</v>
      </c>
      <c r="Q3298" t="str">
        <f>LEFT(N3298,(SEARCH("/",N3298,1)-1))</f>
        <v>publishing</v>
      </c>
      <c r="R3298" t="str">
        <f>RIGHT(N3298, LEN(N3298) - (SEARCH("/",N3298,1)))</f>
        <v>translations</v>
      </c>
      <c r="S3298" s="12">
        <f>(((J3298/60)/60)/24)+DATE(1970,1,1)+(-5/24)</f>
        <v>42463.658333333333</v>
      </c>
      <c r="T3298" s="12">
        <f>(((I3298/60)/60)/24)+DATE(1970,1,1)+(-5/24)</f>
        <v>42484.707638888889</v>
      </c>
    </row>
    <row r="3299" spans="1:20" ht="48" x14ac:dyDescent="0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>E3299/D3299*100</f>
        <v>16.734177215189874</v>
      </c>
      <c r="P3299" s="8">
        <v>69.266666670000006</v>
      </c>
      <c r="Q3299" t="str">
        <f>LEFT(N3299,(SEARCH("/",N3299,1)-1))</f>
        <v>theater</v>
      </c>
      <c r="R3299" t="str">
        <f>RIGHT(N3299, LEN(N3299) - (SEARCH("/",N3299,1)))</f>
        <v>spaces</v>
      </c>
      <c r="S3299" s="12">
        <f>(((J3299/60)/60)/24)+DATE(1970,1,1)+(-5/24)</f>
        <v>42464.750578703701</v>
      </c>
      <c r="T3299" s="12">
        <f>(((I3299/60)/60)/24)+DATE(1970,1,1)+(-5/24)</f>
        <v>42494.750578703701</v>
      </c>
    </row>
    <row r="3300" spans="1:20" ht="48" x14ac:dyDescent="0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>E3300/D3300*100</f>
        <v>3.4999999999999996E-2</v>
      </c>
      <c r="P3300" s="8">
        <v>69.266666670000006</v>
      </c>
      <c r="Q3300" t="str">
        <f>LEFT(N3300,(SEARCH("/",N3300,1)-1))</f>
        <v>theater</v>
      </c>
      <c r="R3300" t="str">
        <f>RIGHT(N3300, LEN(N3300) - (SEARCH("/",N3300,1)))</f>
        <v>plays</v>
      </c>
      <c r="S3300" s="12">
        <f>(((J3300/60)/60)/24)+DATE(1970,1,1)+(-5/24)</f>
        <v>42464.920057870368</v>
      </c>
      <c r="T3300" s="12">
        <f>(((I3300/60)/60)/24)+DATE(1970,1,1)+(-5/24)</f>
        <v>42494.920057870368</v>
      </c>
    </row>
    <row r="3301" spans="1:20" ht="32" x14ac:dyDescent="0.2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>E3301/D3301*100</f>
        <v>106</v>
      </c>
      <c r="P3301" s="8">
        <v>69.266666670000006</v>
      </c>
      <c r="Q3301" t="str">
        <f>LEFT(N3301,(SEARCH("/",N3301,1)-1))</f>
        <v>theater</v>
      </c>
      <c r="R3301" t="str">
        <f>RIGHT(N3301, LEN(N3301) - (SEARCH("/",N3301,1)))</f>
        <v>spaces</v>
      </c>
      <c r="S3301" s="12">
        <f>(((J3301/60)/60)/24)+DATE(1970,1,1)+(-5/24)</f>
        <v>42464.960185185184</v>
      </c>
      <c r="T3301" s="12">
        <f>(((I3301/60)/60)/24)+DATE(1970,1,1)+(-5/24)</f>
        <v>42494.960185185184</v>
      </c>
    </row>
    <row r="3302" spans="1:20" ht="48" x14ac:dyDescent="0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>E3302/D3302*100</f>
        <v>102.54767441860466</v>
      </c>
      <c r="P3302" s="8">
        <v>69.266666670000006</v>
      </c>
      <c r="Q3302" t="str">
        <f>LEFT(N3302,(SEARCH("/",N3302,1)-1))</f>
        <v>theater</v>
      </c>
      <c r="R3302" t="str">
        <f>RIGHT(N3302, LEN(N3302) - (SEARCH("/",N3302,1)))</f>
        <v>plays</v>
      </c>
      <c r="S3302" s="12">
        <f>(((J3302/60)/60)/24)+DATE(1970,1,1)+(-5/24)</f>
        <v>42465.283101851855</v>
      </c>
      <c r="T3302" s="12">
        <f>(((I3302/60)/60)/24)+DATE(1970,1,1)+(-5/24)</f>
        <v>42494.749999999993</v>
      </c>
    </row>
    <row r="3303" spans="1:20" ht="48" x14ac:dyDescent="0.2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>E3303/D3303*100</f>
        <v>102.97499999999999</v>
      </c>
      <c r="P3303" s="8">
        <v>69.266666670000006</v>
      </c>
      <c r="Q3303" t="str">
        <f>LEFT(N3303,(SEARCH("/",N3303,1)-1))</f>
        <v>music</v>
      </c>
      <c r="R3303" t="str">
        <f>RIGHT(N3303, LEN(N3303) - (SEARCH("/",N3303,1)))</f>
        <v>rock</v>
      </c>
      <c r="S3303" s="12">
        <f>(((J3303/60)/60)/24)+DATE(1970,1,1)+(-5/24)</f>
        <v>42465.334571759253</v>
      </c>
      <c r="T3303" s="12">
        <f>(((I3303/60)/60)/24)+DATE(1970,1,1)+(-5/24)</f>
        <v>42495.334571759253</v>
      </c>
    </row>
    <row r="3304" spans="1:20" ht="48" x14ac:dyDescent="0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>E3304/D3304*100</f>
        <v>103.58333333333334</v>
      </c>
      <c r="P3304" s="8">
        <v>69.266666670000006</v>
      </c>
      <c r="Q3304" t="str">
        <f>LEFT(N3304,(SEARCH("/",N3304,1)-1))</f>
        <v>theater</v>
      </c>
      <c r="R3304" t="str">
        <f>RIGHT(N3304, LEN(N3304) - (SEARCH("/",N3304,1)))</f>
        <v>spaces</v>
      </c>
      <c r="S3304" s="12">
        <f>(((J3304/60)/60)/24)+DATE(1970,1,1)+(-5/24)</f>
        <v>42465.388252314813</v>
      </c>
      <c r="T3304" s="12">
        <f>(((I3304/60)/60)/24)+DATE(1970,1,1)+(-5/24)</f>
        <v>42493.749999999993</v>
      </c>
    </row>
    <row r="3305" spans="1:20" ht="48" x14ac:dyDescent="0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>E3305/D3305*100</f>
        <v>110.00000000000001</v>
      </c>
      <c r="P3305" s="8">
        <v>69.266666670000006</v>
      </c>
      <c r="Q3305" t="str">
        <f>LEFT(N3305,(SEARCH("/",N3305,1)-1))</f>
        <v>theater</v>
      </c>
      <c r="R3305" t="str">
        <f>RIGHT(N3305, LEN(N3305) - (SEARCH("/",N3305,1)))</f>
        <v>plays</v>
      </c>
      <c r="S3305" s="12">
        <f>(((J3305/60)/60)/24)+DATE(1970,1,1)+(-5/24)</f>
        <v>42466.095381944448</v>
      </c>
      <c r="T3305" s="12">
        <f>(((I3305/60)/60)/24)+DATE(1970,1,1)+(-5/24)</f>
        <v>42496.095381944448</v>
      </c>
    </row>
    <row r="3306" spans="1:20" ht="48" x14ac:dyDescent="0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>E3306/D3306*100</f>
        <v>100.2909090909091</v>
      </c>
      <c r="P3306" s="8">
        <v>69.266666670000006</v>
      </c>
      <c r="Q3306" t="str">
        <f>LEFT(N3306,(SEARCH("/",N3306,1)-1))</f>
        <v>theater</v>
      </c>
      <c r="R3306" t="str">
        <f>RIGHT(N3306, LEN(N3306) - (SEARCH("/",N3306,1)))</f>
        <v>plays</v>
      </c>
      <c r="S3306" s="12">
        <f>(((J3306/60)/60)/24)+DATE(1970,1,1)+(-5/24)</f>
        <v>42466.350462962961</v>
      </c>
      <c r="T3306" s="12">
        <f>(((I3306/60)/60)/24)+DATE(1970,1,1)+(-5/24)</f>
        <v>42489.957638888889</v>
      </c>
    </row>
    <row r="3307" spans="1:20" ht="48" x14ac:dyDescent="0.2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>E3307/D3307*100</f>
        <v>108.8142857142857</v>
      </c>
      <c r="P3307" s="8">
        <v>69.266666670000006</v>
      </c>
      <c r="Q3307" t="str">
        <f>LEFT(N3307,(SEARCH("/",N3307,1)-1))</f>
        <v>theater</v>
      </c>
      <c r="R3307" t="str">
        <f>RIGHT(N3307, LEN(N3307) - (SEARCH("/",N3307,1)))</f>
        <v>plays</v>
      </c>
      <c r="S3307" s="12">
        <f>(((J3307/60)/60)/24)+DATE(1970,1,1)+(-5/24)</f>
        <v>42466.399976851848</v>
      </c>
      <c r="T3307" s="12">
        <f>(((I3307/60)/60)/24)+DATE(1970,1,1)+(-5/24)</f>
        <v>42496.399976851848</v>
      </c>
    </row>
    <row r="3308" spans="1:20" ht="32" x14ac:dyDescent="0.2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>E3308/D3308*100</f>
        <v>102.49999999999999</v>
      </c>
      <c r="P3308" s="8">
        <v>69.266666670000006</v>
      </c>
      <c r="Q3308" t="str">
        <f>LEFT(N3308,(SEARCH("/",N3308,1)-1))</f>
        <v>technology</v>
      </c>
      <c r="R3308" t="str">
        <f>RIGHT(N3308, LEN(N3308) - (SEARCH("/",N3308,1)))</f>
        <v>hardware</v>
      </c>
      <c r="S3308" s="12">
        <f>(((J3308/60)/60)/24)+DATE(1970,1,1)+(-5/24)</f>
        <v>42466.617847222216</v>
      </c>
      <c r="T3308" s="12">
        <f>(((I3308/60)/60)/24)+DATE(1970,1,1)+(-5/24)</f>
        <v>42496.617847222216</v>
      </c>
    </row>
    <row r="3309" spans="1:20" ht="48" x14ac:dyDescent="0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>E3309/D3309*100</f>
        <v>0</v>
      </c>
      <c r="P3309" s="8">
        <v>69.266666670000006</v>
      </c>
      <c r="Q3309" t="str">
        <f>LEFT(N3309,(SEARCH("/",N3309,1)-1))</f>
        <v>technology</v>
      </c>
      <c r="R3309" t="str">
        <f>RIGHT(N3309, LEN(N3309) - (SEARCH("/",N3309,1)))</f>
        <v>web</v>
      </c>
      <c r="S3309" s="12">
        <f>(((J3309/60)/60)/24)+DATE(1970,1,1)+(-5/24)</f>
        <v>42466.650555555556</v>
      </c>
      <c r="T3309" s="12">
        <f>(((I3309/60)/60)/24)+DATE(1970,1,1)+(-5/24)</f>
        <v>42490.708333333336</v>
      </c>
    </row>
    <row r="3310" spans="1:20" ht="32" x14ac:dyDescent="0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>E3310/D3310*100</f>
        <v>100</v>
      </c>
      <c r="P3310" s="8">
        <v>69.266666670000006</v>
      </c>
      <c r="Q3310" t="str">
        <f>LEFT(N3310,(SEARCH("/",N3310,1)-1))</f>
        <v>theater</v>
      </c>
      <c r="R3310" t="str">
        <f>RIGHT(N3310, LEN(N3310) - (SEARCH("/",N3310,1)))</f>
        <v>plays</v>
      </c>
      <c r="S3310" s="12">
        <f>(((J3310/60)/60)/24)+DATE(1970,1,1)+(-5/24)</f>
        <v>42466.935833333329</v>
      </c>
      <c r="T3310" s="12">
        <f>(((I3310/60)/60)/24)+DATE(1970,1,1)+(-5/24)</f>
        <v>42477.770833333336</v>
      </c>
    </row>
    <row r="3311" spans="1:20" ht="48" x14ac:dyDescent="0.2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>E3311/D3311*100</f>
        <v>9.76</v>
      </c>
      <c r="P3311" s="8">
        <v>69.266666670000006</v>
      </c>
      <c r="Q3311" t="str">
        <f>LEFT(N3311,(SEARCH("/",N3311,1)-1))</f>
        <v>theater</v>
      </c>
      <c r="R3311" t="str">
        <f>RIGHT(N3311, LEN(N3311) - (SEARCH("/",N3311,1)))</f>
        <v>plays</v>
      </c>
      <c r="S3311" s="12">
        <f>(((J3311/60)/60)/24)+DATE(1970,1,1)+(-5/24)</f>
        <v>42467.340208333328</v>
      </c>
      <c r="T3311" s="12">
        <f>(((I3311/60)/60)/24)+DATE(1970,1,1)+(-5/24)</f>
        <v>42496.336111111108</v>
      </c>
    </row>
    <row r="3312" spans="1:20" ht="48" x14ac:dyDescent="0.2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>E3312/D3312*100</f>
        <v>110.73146853146854</v>
      </c>
      <c r="P3312" s="8">
        <v>69.266666670000006</v>
      </c>
      <c r="Q3312" t="str">
        <f>LEFT(N3312,(SEARCH("/",N3312,1)-1))</f>
        <v>technology</v>
      </c>
      <c r="R3312" t="str">
        <f>RIGHT(N3312, LEN(N3312) - (SEARCH("/",N3312,1)))</f>
        <v>hardware</v>
      </c>
      <c r="S3312" s="12">
        <f>(((J3312/60)/60)/24)+DATE(1970,1,1)+(-5/24)</f>
        <v>42467.373055555552</v>
      </c>
      <c r="T3312" s="12">
        <f>(((I3312/60)/60)/24)+DATE(1970,1,1)+(-5/24)</f>
        <v>42497.373055555552</v>
      </c>
    </row>
    <row r="3313" spans="1:20" ht="48" x14ac:dyDescent="0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>E3313/D3313*100</f>
        <v>503.25</v>
      </c>
      <c r="P3313" s="8">
        <v>69.266666670000006</v>
      </c>
      <c r="Q3313" t="str">
        <f>LEFT(N3313,(SEARCH("/",N3313,1)-1))</f>
        <v>games</v>
      </c>
      <c r="R3313" t="str">
        <f>RIGHT(N3313, LEN(N3313) - (SEARCH("/",N3313,1)))</f>
        <v>tabletop games</v>
      </c>
      <c r="S3313" s="12">
        <f>(((J3313/60)/60)/24)+DATE(1970,1,1)+(-5/24)</f>
        <v>42467.579861111109</v>
      </c>
      <c r="T3313" s="12">
        <f>(((I3313/60)/60)/24)+DATE(1970,1,1)+(-5/24)</f>
        <v>42481.708333333336</v>
      </c>
    </row>
    <row r="3314" spans="1:20" ht="32" x14ac:dyDescent="0.2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>E3314/D3314*100</f>
        <v>286.65822784810126</v>
      </c>
      <c r="P3314" s="8">
        <v>69.266666670000006</v>
      </c>
      <c r="Q3314" t="str">
        <f>LEFT(N3314,(SEARCH("/",N3314,1)-1))</f>
        <v>games</v>
      </c>
      <c r="R3314" t="str">
        <f>RIGHT(N3314, LEN(N3314) - (SEARCH("/",N3314,1)))</f>
        <v>tabletop games</v>
      </c>
      <c r="S3314" s="12">
        <f>(((J3314/60)/60)/24)+DATE(1970,1,1)+(-5/24)</f>
        <v>42467.743645833332</v>
      </c>
      <c r="T3314" s="12">
        <f>(((I3314/60)/60)/24)+DATE(1970,1,1)+(-5/24)</f>
        <v>42497.743645833332</v>
      </c>
    </row>
    <row r="3315" spans="1:20" ht="48" x14ac:dyDescent="0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>E3315/D3315*100</f>
        <v>101.25</v>
      </c>
      <c r="P3315" s="8">
        <v>69.266666670000006</v>
      </c>
      <c r="Q3315" t="str">
        <f>LEFT(N3315,(SEARCH("/",N3315,1)-1))</f>
        <v>theater</v>
      </c>
      <c r="R3315" t="str">
        <f>RIGHT(N3315, LEN(N3315) - (SEARCH("/",N3315,1)))</f>
        <v>plays</v>
      </c>
      <c r="S3315" s="12">
        <f>(((J3315/60)/60)/24)+DATE(1970,1,1)+(-5/24)</f>
        <v>42468.166273148141</v>
      </c>
      <c r="T3315" s="12">
        <f>(((I3315/60)/60)/24)+DATE(1970,1,1)+(-5/24)</f>
        <v>42498.166273148141</v>
      </c>
    </row>
    <row r="3316" spans="1:20" ht="48" x14ac:dyDescent="0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>E3316/D3316*100</f>
        <v>5.9066666666666672</v>
      </c>
      <c r="P3316" s="8">
        <v>69.266666670000006</v>
      </c>
      <c r="Q3316" t="str">
        <f>LEFT(N3316,(SEARCH("/",N3316,1)-1))</f>
        <v>food</v>
      </c>
      <c r="R3316" t="str">
        <f>RIGHT(N3316, LEN(N3316) - (SEARCH("/",N3316,1)))</f>
        <v>food trucks</v>
      </c>
      <c r="S3316" s="12">
        <f>(((J3316/60)/60)/24)+DATE(1970,1,1)+(-5/24)</f>
        <v>42468.633414351854</v>
      </c>
      <c r="T3316" s="12">
        <f>(((I3316/60)/60)/24)+DATE(1970,1,1)+(-5/24)</f>
        <v>42498.633414351854</v>
      </c>
    </row>
    <row r="3317" spans="1:20" ht="16" x14ac:dyDescent="0.2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>E3317/D3317*100</f>
        <v>100.04342857142856</v>
      </c>
      <c r="P3317" s="8">
        <v>69.266666670000006</v>
      </c>
      <c r="Q3317" t="str">
        <f>LEFT(N3317,(SEARCH("/",N3317,1)-1))</f>
        <v>film &amp; video</v>
      </c>
      <c r="R3317" t="str">
        <f>RIGHT(N3317, LEN(N3317) - (SEARCH("/",N3317,1)))</f>
        <v>television</v>
      </c>
      <c r="S3317" s="12">
        <f>(((J3317/60)/60)/24)+DATE(1970,1,1)+(-5/24)</f>
        <v>42468.736249999994</v>
      </c>
      <c r="T3317" s="12">
        <f>(((I3317/60)/60)/24)+DATE(1970,1,1)+(-5/24)</f>
        <v>42475.666666666664</v>
      </c>
    </row>
    <row r="3318" spans="1:20" ht="48" x14ac:dyDescent="0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>E3318/D3318*100</f>
        <v>78.100000000000009</v>
      </c>
      <c r="P3318" s="8">
        <v>69.266666670000006</v>
      </c>
      <c r="Q3318" t="str">
        <f>LEFT(N3318,(SEARCH("/",N3318,1)-1))</f>
        <v>theater</v>
      </c>
      <c r="R3318" t="str">
        <f>RIGHT(N3318, LEN(N3318) - (SEARCH("/",N3318,1)))</f>
        <v>plays</v>
      </c>
      <c r="S3318" s="12">
        <f>(((J3318/60)/60)/24)+DATE(1970,1,1)+(-5/24)</f>
        <v>42469.475810185184</v>
      </c>
      <c r="T3318" s="12">
        <f>(((I3318/60)/60)/24)+DATE(1970,1,1)+(-5/24)</f>
        <v>42498.958333333336</v>
      </c>
    </row>
    <row r="3319" spans="1:20" ht="48" x14ac:dyDescent="0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>E3319/D3319*100</f>
        <v>320.26666666666665</v>
      </c>
      <c r="P3319" s="8">
        <v>69.266666670000006</v>
      </c>
      <c r="Q3319" t="str">
        <f>LEFT(N3319,(SEARCH("/",N3319,1)-1))</f>
        <v>games</v>
      </c>
      <c r="R3319" t="str">
        <f>RIGHT(N3319, LEN(N3319) - (SEARCH("/",N3319,1)))</f>
        <v>tabletop games</v>
      </c>
      <c r="S3319" s="12">
        <f>(((J3319/60)/60)/24)+DATE(1970,1,1)+(-5/24)</f>
        <v>42469.666574074072</v>
      </c>
      <c r="T3319" s="12">
        <f>(((I3319/60)/60)/24)+DATE(1970,1,1)+(-5/24)</f>
        <v>42486.874999999993</v>
      </c>
    </row>
    <row r="3320" spans="1:20" ht="48" x14ac:dyDescent="0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>E3320/D3320*100</f>
        <v>0</v>
      </c>
      <c r="P3320" s="8">
        <v>69.266666670000006</v>
      </c>
      <c r="Q3320" t="str">
        <f>LEFT(N3320,(SEARCH("/",N3320,1)-1))</f>
        <v>theater</v>
      </c>
      <c r="R3320" t="str">
        <f>RIGHT(N3320, LEN(N3320) - (SEARCH("/",N3320,1)))</f>
        <v>musical</v>
      </c>
      <c r="S3320" s="12">
        <f>(((J3320/60)/60)/24)+DATE(1970,1,1)+(-5/24)</f>
        <v>42469.742951388886</v>
      </c>
      <c r="T3320" s="12">
        <f>(((I3320/60)/60)/24)+DATE(1970,1,1)+(-5/24)</f>
        <v>42499.742951388886</v>
      </c>
    </row>
    <row r="3321" spans="1:20" ht="48" x14ac:dyDescent="0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>E3321/D3321*100</f>
        <v>0</v>
      </c>
      <c r="P3321" s="8">
        <v>69.266666670000006</v>
      </c>
      <c r="Q3321" t="str">
        <f>LEFT(N3321,(SEARCH("/",N3321,1)-1))</f>
        <v>music</v>
      </c>
      <c r="R3321" t="str">
        <f>RIGHT(N3321, LEN(N3321) - (SEARCH("/",N3321,1)))</f>
        <v>faith</v>
      </c>
      <c r="S3321" s="12">
        <f>(((J3321/60)/60)/24)+DATE(1970,1,1)+(-5/24)</f>
        <v>42470.843819444439</v>
      </c>
      <c r="T3321" s="12">
        <f>(((I3321/60)/60)/24)+DATE(1970,1,1)+(-5/24)</f>
        <v>42530.843819444439</v>
      </c>
    </row>
    <row r="3322" spans="1:20" ht="48" x14ac:dyDescent="0.2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>E3322/D3322*100</f>
        <v>13.466666666666665</v>
      </c>
      <c r="P3322" s="8">
        <v>69.266666670000006</v>
      </c>
      <c r="Q3322" t="str">
        <f>LEFT(N3322,(SEARCH("/",N3322,1)-1))</f>
        <v>photography</v>
      </c>
      <c r="R3322" t="str">
        <f>RIGHT(N3322, LEN(N3322) - (SEARCH("/",N3322,1)))</f>
        <v>nature</v>
      </c>
      <c r="S3322" s="12">
        <f>(((J3322/60)/60)/24)+DATE(1970,1,1)+(-5/24)</f>
        <v>42472.24113425926</v>
      </c>
      <c r="T3322" s="12">
        <f>(((I3322/60)/60)/24)+DATE(1970,1,1)+(-5/24)</f>
        <v>42502.24113425926</v>
      </c>
    </row>
    <row r="3323" spans="1:20" ht="32" x14ac:dyDescent="0.2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>E3323/D3323*100</f>
        <v>148.04999999999998</v>
      </c>
      <c r="P3323" s="8">
        <v>69.266666670000006</v>
      </c>
      <c r="Q3323" t="str">
        <f>LEFT(N3323,(SEARCH("/",N3323,1)-1))</f>
        <v>technology</v>
      </c>
      <c r="R3323" t="str">
        <f>RIGHT(N3323, LEN(N3323) - (SEARCH("/",N3323,1)))</f>
        <v>hardware</v>
      </c>
      <c r="S3323" s="12">
        <f>(((J3323/60)/60)/24)+DATE(1970,1,1)+(-5/24)</f>
        <v>42472.524317129624</v>
      </c>
      <c r="T3323" s="12">
        <f>(((I3323/60)/60)/24)+DATE(1970,1,1)+(-5/24)</f>
        <v>42505.524317129624</v>
      </c>
    </row>
    <row r="3324" spans="1:20" ht="48" x14ac:dyDescent="0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>E3324/D3324*100</f>
        <v>123.25</v>
      </c>
      <c r="P3324" s="8">
        <v>69.266666670000006</v>
      </c>
      <c r="Q3324" t="str">
        <f>LEFT(N3324,(SEARCH("/",N3324,1)-1))</f>
        <v>theater</v>
      </c>
      <c r="R3324" t="str">
        <f>RIGHT(N3324, LEN(N3324) - (SEARCH("/",N3324,1)))</f>
        <v>plays</v>
      </c>
      <c r="S3324" s="12">
        <f>(((J3324/60)/60)/24)+DATE(1970,1,1)+(-5/24)</f>
        <v>42472.798703703702</v>
      </c>
      <c r="T3324" s="12">
        <f>(((I3324/60)/60)/24)+DATE(1970,1,1)+(-5/24)</f>
        <v>42502.798703703702</v>
      </c>
    </row>
    <row r="3325" spans="1:20" ht="48" x14ac:dyDescent="0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>E3325/D3325*100</f>
        <v>107.91200000000001</v>
      </c>
      <c r="P3325" s="8">
        <v>69.266666670000006</v>
      </c>
      <c r="Q3325" t="str">
        <f>LEFT(N3325,(SEARCH("/",N3325,1)-1))</f>
        <v>film &amp; video</v>
      </c>
      <c r="R3325" t="str">
        <f>RIGHT(N3325, LEN(N3325) - (SEARCH("/",N3325,1)))</f>
        <v>documentary</v>
      </c>
      <c r="S3325" s="12">
        <f>(((J3325/60)/60)/24)+DATE(1970,1,1)+(-5/24)</f>
        <v>42473.361666666664</v>
      </c>
      <c r="T3325" s="12">
        <f>(((I3325/60)/60)/24)+DATE(1970,1,1)+(-5/24)</f>
        <v>42503.361666666664</v>
      </c>
    </row>
    <row r="3326" spans="1:20" ht="32" x14ac:dyDescent="0.2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>E3326/D3326*100</f>
        <v>800.21100000000001</v>
      </c>
      <c r="P3326" s="8">
        <v>69.266666670000006</v>
      </c>
      <c r="Q3326" t="str">
        <f>LEFT(N3326,(SEARCH("/",N3326,1)-1))</f>
        <v>technology</v>
      </c>
      <c r="R3326" t="str">
        <f>RIGHT(N3326, LEN(N3326) - (SEARCH("/",N3326,1)))</f>
        <v>hardware</v>
      </c>
      <c r="S3326" s="12">
        <f>(((J3326/60)/60)/24)+DATE(1970,1,1)+(-5/24)</f>
        <v>42473.395937499998</v>
      </c>
      <c r="T3326" s="12">
        <f>(((I3326/60)/60)/24)+DATE(1970,1,1)+(-5/24)</f>
        <v>42527.501388888886</v>
      </c>
    </row>
    <row r="3327" spans="1:20" ht="48" x14ac:dyDescent="0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>E3327/D3327*100</f>
        <v>302.42</v>
      </c>
      <c r="P3327" s="8">
        <v>69.266666670000006</v>
      </c>
      <c r="Q3327" t="str">
        <f>LEFT(N3327,(SEARCH("/",N3327,1)-1))</f>
        <v>theater</v>
      </c>
      <c r="R3327" t="str">
        <f>RIGHT(N3327, LEN(N3327) - (SEARCH("/",N3327,1)))</f>
        <v>plays</v>
      </c>
      <c r="S3327" s="12">
        <f>(((J3327/60)/60)/24)+DATE(1970,1,1)+(-5/24)</f>
        <v>42473.586377314808</v>
      </c>
      <c r="T3327" s="12">
        <f>(((I3327/60)/60)/24)+DATE(1970,1,1)+(-5/24)</f>
        <v>42503.586377314808</v>
      </c>
    </row>
    <row r="3328" spans="1:20" ht="48" x14ac:dyDescent="0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>E3328/D3328*100</f>
        <v>0.17500000000000002</v>
      </c>
      <c r="P3328" s="8">
        <v>69.266666670000006</v>
      </c>
      <c r="Q3328" t="str">
        <f>LEFT(N3328,(SEARCH("/",N3328,1)-1))</f>
        <v>technology</v>
      </c>
      <c r="R3328" t="str">
        <f>RIGHT(N3328, LEN(N3328) - (SEARCH("/",N3328,1)))</f>
        <v>web</v>
      </c>
      <c r="S3328" s="12">
        <f>(((J3328/60)/60)/24)+DATE(1970,1,1)+(-5/24)</f>
        <v>42474.429490740738</v>
      </c>
      <c r="T3328" s="12">
        <f>(((I3328/60)/60)/24)+DATE(1970,1,1)+(-5/24)</f>
        <v>42504.429490740738</v>
      </c>
    </row>
    <row r="3329" spans="1:20" ht="48" x14ac:dyDescent="0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>E3329/D3329*100</f>
        <v>0.18867924528301888</v>
      </c>
      <c r="P3329" s="8">
        <v>69.266666670000006</v>
      </c>
      <c r="Q3329" t="str">
        <f>LEFT(N3329,(SEARCH("/",N3329,1)-1))</f>
        <v>publishing</v>
      </c>
      <c r="R3329" t="str">
        <f>RIGHT(N3329, LEN(N3329) - (SEARCH("/",N3329,1)))</f>
        <v>children's books</v>
      </c>
      <c r="S3329" s="12">
        <f>(((J3329/60)/60)/24)+DATE(1970,1,1)+(-5/24)</f>
        <v>42474.656493055554</v>
      </c>
      <c r="T3329" s="12">
        <f>(((I3329/60)/60)/24)+DATE(1970,1,1)+(-5/24)</f>
        <v>42484.656493055554</v>
      </c>
    </row>
    <row r="3330" spans="1:20" ht="48" x14ac:dyDescent="0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>E3330/D3330*100</f>
        <v>106.67999999999999</v>
      </c>
      <c r="P3330" s="8">
        <v>69.266666670000006</v>
      </c>
      <c r="Q3330" t="str">
        <f>LEFT(N3330,(SEARCH("/",N3330,1)-1))</f>
        <v>theater</v>
      </c>
      <c r="R3330" t="str">
        <f>RIGHT(N3330, LEN(N3330) - (SEARCH("/",N3330,1)))</f>
        <v>plays</v>
      </c>
      <c r="S3330" s="12">
        <f>(((J3330/60)/60)/24)+DATE(1970,1,1)+(-5/24)</f>
        <v>42474.848831018513</v>
      </c>
      <c r="T3330" s="12">
        <f>(((I3330/60)/60)/24)+DATE(1970,1,1)+(-5/24)</f>
        <v>42504.848831018513</v>
      </c>
    </row>
    <row r="3331" spans="1:20" ht="48" x14ac:dyDescent="0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>E3331/D3331*100</f>
        <v>27.400000000000002</v>
      </c>
      <c r="P3331" s="8">
        <v>69.266666670000006</v>
      </c>
      <c r="Q3331" t="str">
        <f>LEFT(N3331,(SEARCH("/",N3331,1)-1))</f>
        <v>theater</v>
      </c>
      <c r="R3331" t="str">
        <f>RIGHT(N3331, LEN(N3331) - (SEARCH("/",N3331,1)))</f>
        <v>plays</v>
      </c>
      <c r="S3331" s="12">
        <f>(((J3331/60)/60)/24)+DATE(1970,1,1)+(-5/24)</f>
        <v>42475.639733796292</v>
      </c>
      <c r="T3331" s="12">
        <f>(((I3331/60)/60)/24)+DATE(1970,1,1)+(-5/24)</f>
        <v>42505.639733796292</v>
      </c>
    </row>
    <row r="3332" spans="1:20" ht="48" x14ac:dyDescent="0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>E3332/D3332*100</f>
        <v>180</v>
      </c>
      <c r="P3332" s="8">
        <v>69.266666670000006</v>
      </c>
      <c r="Q3332" t="str">
        <f>LEFT(N3332,(SEARCH("/",N3332,1)-1))</f>
        <v>theater</v>
      </c>
      <c r="R3332" t="str">
        <f>RIGHT(N3332, LEN(N3332) - (SEARCH("/",N3332,1)))</f>
        <v>plays</v>
      </c>
      <c r="S3332" s="12">
        <f>(((J3332/60)/60)/24)+DATE(1970,1,1)+(-5/24)</f>
        <v>42477.521446759252</v>
      </c>
      <c r="T3332" s="12">
        <f>(((I3332/60)/60)/24)+DATE(1970,1,1)+(-5/24)</f>
        <v>42500.666666666664</v>
      </c>
    </row>
    <row r="3333" spans="1:20" ht="48" x14ac:dyDescent="0.2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>E3333/D3333*100</f>
        <v>0.16666666666666669</v>
      </c>
      <c r="P3333" s="8">
        <v>69.266666670000006</v>
      </c>
      <c r="Q3333" t="str">
        <f>LEFT(N3333,(SEARCH("/",N3333,1)-1))</f>
        <v>theater</v>
      </c>
      <c r="R3333" t="str">
        <f>RIGHT(N3333, LEN(N3333) - (SEARCH("/",N3333,1)))</f>
        <v>plays</v>
      </c>
      <c r="S3333" s="12">
        <f>(((J3333/60)/60)/24)+DATE(1970,1,1)+(-5/24)</f>
        <v>42478.830879629626</v>
      </c>
      <c r="T3333" s="12">
        <f>(((I3333/60)/60)/24)+DATE(1970,1,1)+(-5/24)</f>
        <v>42508.830879629626</v>
      </c>
    </row>
    <row r="3334" spans="1:20" ht="48" x14ac:dyDescent="0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>E3334/D3334*100</f>
        <v>1.6199999999999999</v>
      </c>
      <c r="P3334" s="8">
        <v>69.266666670000006</v>
      </c>
      <c r="Q3334" t="str">
        <f>LEFT(N3334,(SEARCH("/",N3334,1)-1))</f>
        <v>games</v>
      </c>
      <c r="R3334" t="str">
        <f>RIGHT(N3334, LEN(N3334) - (SEARCH("/",N3334,1)))</f>
        <v>video games</v>
      </c>
      <c r="S3334" s="12">
        <f>(((J3334/60)/60)/24)+DATE(1970,1,1)+(-5/24)</f>
        <v>42479.013773148145</v>
      </c>
      <c r="T3334" s="12">
        <f>(((I3334/60)/60)/24)+DATE(1970,1,1)+(-5/24)</f>
        <v>42539.013773148145</v>
      </c>
    </row>
    <row r="3335" spans="1:20" ht="48" x14ac:dyDescent="0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>E3335/D3335*100</f>
        <v>1.6666666666666666E-2</v>
      </c>
      <c r="P3335" s="8">
        <v>69.266666670000006</v>
      </c>
      <c r="Q3335" t="str">
        <f>LEFT(N3335,(SEARCH("/",N3335,1)-1))</f>
        <v>publishing</v>
      </c>
      <c r="R3335" t="str">
        <f>RIGHT(N3335, LEN(N3335) - (SEARCH("/",N3335,1)))</f>
        <v>translations</v>
      </c>
      <c r="S3335" s="12">
        <f>(((J3335/60)/60)/24)+DATE(1970,1,1)+(-5/24)</f>
        <v>42479.110185185178</v>
      </c>
      <c r="T3335" s="12">
        <f>(((I3335/60)/60)/24)+DATE(1970,1,1)+(-5/24)</f>
        <v>42524.110185185178</v>
      </c>
    </row>
    <row r="3336" spans="1:20" ht="48" x14ac:dyDescent="0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>E3336/D3336*100</f>
        <v>315</v>
      </c>
      <c r="P3336" s="8">
        <v>69.266666670000006</v>
      </c>
      <c r="Q3336" t="str">
        <f>LEFT(N3336,(SEARCH("/",N3336,1)-1))</f>
        <v>theater</v>
      </c>
      <c r="R3336" t="str">
        <f>RIGHT(N3336, LEN(N3336) - (SEARCH("/",N3336,1)))</f>
        <v>plays</v>
      </c>
      <c r="S3336" s="12">
        <f>(((J3336/60)/60)/24)+DATE(1970,1,1)+(-5/24)</f>
        <v>42479.223958333336</v>
      </c>
      <c r="T3336" s="12">
        <f>(((I3336/60)/60)/24)+DATE(1970,1,1)+(-5/24)</f>
        <v>42492.749999999993</v>
      </c>
    </row>
    <row r="3337" spans="1:20" ht="48" x14ac:dyDescent="0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>E3337/D3337*100</f>
        <v>108</v>
      </c>
      <c r="P3337" s="8">
        <v>69.266666670000006</v>
      </c>
      <c r="Q3337" t="str">
        <f>LEFT(N3337,(SEARCH("/",N3337,1)-1))</f>
        <v>theater</v>
      </c>
      <c r="R3337" t="str">
        <f>RIGHT(N3337, LEN(N3337) - (SEARCH("/",N3337,1)))</f>
        <v>plays</v>
      </c>
      <c r="S3337" s="12">
        <f>(((J3337/60)/60)/24)+DATE(1970,1,1)+(-5/24)</f>
        <v>42479.2575</v>
      </c>
      <c r="T3337" s="12">
        <f>(((I3337/60)/60)/24)+DATE(1970,1,1)+(-5/24)</f>
        <v>42500.2575</v>
      </c>
    </row>
    <row r="3338" spans="1:20" ht="48" x14ac:dyDescent="0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>E3338/D3338*100</f>
        <v>2.6076923076923078</v>
      </c>
      <c r="P3338" s="8">
        <v>69.266666670000006</v>
      </c>
      <c r="Q3338" t="str">
        <f>LEFT(N3338,(SEARCH("/",N3338,1)-1))</f>
        <v>games</v>
      </c>
      <c r="R3338" t="str">
        <f>RIGHT(N3338, LEN(N3338) - (SEARCH("/",N3338,1)))</f>
        <v>video games</v>
      </c>
      <c r="S3338" s="12">
        <f>(((J3338/60)/60)/24)+DATE(1970,1,1)+(-5/24)</f>
        <v>42479.35805555556</v>
      </c>
      <c r="T3338" s="12">
        <f>(((I3338/60)/60)/24)+DATE(1970,1,1)+(-5/24)</f>
        <v>42504.35805555556</v>
      </c>
    </row>
    <row r="3339" spans="1:20" ht="48" x14ac:dyDescent="0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>E3339/D3339*100</f>
        <v>106.72648571428572</v>
      </c>
      <c r="P3339" s="8">
        <v>69.266666670000006</v>
      </c>
      <c r="Q3339" t="str">
        <f>LEFT(N3339,(SEARCH("/",N3339,1)-1))</f>
        <v>film &amp; video</v>
      </c>
      <c r="R3339" t="str">
        <f>RIGHT(N3339, LEN(N3339) - (SEARCH("/",N3339,1)))</f>
        <v>documentary</v>
      </c>
      <c r="S3339" s="12">
        <f>(((J3339/60)/60)/24)+DATE(1970,1,1)+(-5/24)</f>
        <v>42479.418541666666</v>
      </c>
      <c r="T3339" s="12">
        <f>(((I3339/60)/60)/24)+DATE(1970,1,1)+(-5/24)</f>
        <v>42509.418541666666</v>
      </c>
    </row>
    <row r="3340" spans="1:20" ht="48" x14ac:dyDescent="0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>E3340/D3340*100</f>
        <v>114.40928571428573</v>
      </c>
      <c r="P3340" s="8">
        <v>69.266666670000006</v>
      </c>
      <c r="Q3340" t="str">
        <f>LEFT(N3340,(SEARCH("/",N3340,1)-1))</f>
        <v>theater</v>
      </c>
      <c r="R3340" t="str">
        <f>RIGHT(N3340, LEN(N3340) - (SEARCH("/",N3340,1)))</f>
        <v>plays</v>
      </c>
      <c r="S3340" s="12">
        <f>(((J3340/60)/60)/24)+DATE(1970,1,1)+(-5/24)</f>
        <v>42479.870381944442</v>
      </c>
      <c r="T3340" s="12">
        <f>(((I3340/60)/60)/24)+DATE(1970,1,1)+(-5/24)</f>
        <v>42503.957638888889</v>
      </c>
    </row>
    <row r="3341" spans="1:20" ht="48" x14ac:dyDescent="0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>E3341/D3341*100</f>
        <v>126.2</v>
      </c>
      <c r="P3341" s="8">
        <v>69.266666670000006</v>
      </c>
      <c r="Q3341" t="str">
        <f>LEFT(N3341,(SEARCH("/",N3341,1)-1))</f>
        <v>theater</v>
      </c>
      <c r="R3341" t="str">
        <f>RIGHT(N3341, LEN(N3341) - (SEARCH("/",N3341,1)))</f>
        <v>plays</v>
      </c>
      <c r="S3341" s="12">
        <f>(((J3341/60)/60)/24)+DATE(1970,1,1)+(-5/24)</f>
        <v>42480.271527777775</v>
      </c>
      <c r="T3341" s="12">
        <f>(((I3341/60)/60)/24)+DATE(1970,1,1)+(-5/24)</f>
        <v>42510.271527777775</v>
      </c>
    </row>
    <row r="3342" spans="1:20" ht="16" x14ac:dyDescent="0.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>E3342/D3342*100</f>
        <v>38.39</v>
      </c>
      <c r="P3342" s="8">
        <v>69.266666670000006</v>
      </c>
      <c r="Q3342" t="str">
        <f>LEFT(N3342,(SEARCH("/",N3342,1)-1))</f>
        <v>technology</v>
      </c>
      <c r="R3342" t="str">
        <f>RIGHT(N3342, LEN(N3342) - (SEARCH("/",N3342,1)))</f>
        <v>wearables</v>
      </c>
      <c r="S3342" s="12">
        <f>(((J3342/60)/60)/24)+DATE(1970,1,1)+(-5/24)</f>
        <v>42480.44527777777</v>
      </c>
      <c r="T3342" s="12">
        <f>(((I3342/60)/60)/24)+DATE(1970,1,1)+(-5/24)</f>
        <v>42525.44527777777</v>
      </c>
    </row>
    <row r="3343" spans="1:20" ht="48" x14ac:dyDescent="0.2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>E3343/D3343*100</f>
        <v>6.65</v>
      </c>
      <c r="P3343" s="8">
        <v>69.266666670000006</v>
      </c>
      <c r="Q3343" t="str">
        <f>LEFT(N3343,(SEARCH("/",N3343,1)-1))</f>
        <v>theater</v>
      </c>
      <c r="R3343" t="str">
        <f>RIGHT(N3343, LEN(N3343) - (SEARCH("/",N3343,1)))</f>
        <v>plays</v>
      </c>
      <c r="S3343" s="12">
        <f>(((J3343/60)/60)/24)+DATE(1970,1,1)+(-5/24)</f>
        <v>42480.592314814807</v>
      </c>
      <c r="T3343" s="12">
        <f>(((I3343/60)/60)/24)+DATE(1970,1,1)+(-5/24)</f>
        <v>42540.592314814807</v>
      </c>
    </row>
    <row r="3344" spans="1:20" ht="48" x14ac:dyDescent="0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>E3344/D3344*100</f>
        <v>3.8206896551724134</v>
      </c>
      <c r="P3344" s="8">
        <v>69.266666670000006</v>
      </c>
      <c r="Q3344" t="str">
        <f>LEFT(N3344,(SEARCH("/",N3344,1)-1))</f>
        <v>technology</v>
      </c>
      <c r="R3344" t="str">
        <f>RIGHT(N3344, LEN(N3344) - (SEARCH("/",N3344,1)))</f>
        <v>wearables</v>
      </c>
      <c r="S3344" s="12">
        <f>(((J3344/60)/60)/24)+DATE(1970,1,1)+(-5/24)</f>
        <v>42481.168263888881</v>
      </c>
      <c r="T3344" s="12">
        <f>(((I3344/60)/60)/24)+DATE(1970,1,1)+(-5/24)</f>
        <v>42511.168263888881</v>
      </c>
    </row>
    <row r="3345" spans="1:20" ht="48" x14ac:dyDescent="0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>E3345/D3345*100</f>
        <v>0</v>
      </c>
      <c r="P3345" s="8">
        <v>69.266666670000006</v>
      </c>
      <c r="Q3345" t="str">
        <f>LEFT(N3345,(SEARCH("/",N3345,1)-1))</f>
        <v>film &amp; video</v>
      </c>
      <c r="R3345" t="str">
        <f>RIGHT(N3345, LEN(N3345) - (SEARCH("/",N3345,1)))</f>
        <v>drama</v>
      </c>
      <c r="S3345" s="12">
        <f>(((J3345/60)/60)/24)+DATE(1970,1,1)+(-5/24)</f>
        <v>42481.839699074073</v>
      </c>
      <c r="T3345" s="12">
        <f>(((I3345/60)/60)/24)+DATE(1970,1,1)+(-5/24)</f>
        <v>42511.836805555555</v>
      </c>
    </row>
    <row r="3346" spans="1:20" ht="48" x14ac:dyDescent="0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>E3346/D3346*100</f>
        <v>100.2</v>
      </c>
      <c r="P3346" s="8">
        <v>69.266666670000006</v>
      </c>
      <c r="Q3346" t="str">
        <f>LEFT(N3346,(SEARCH("/",N3346,1)-1))</f>
        <v>theater</v>
      </c>
      <c r="R3346" t="str">
        <f>RIGHT(N3346, LEN(N3346) - (SEARCH("/",N3346,1)))</f>
        <v>plays</v>
      </c>
      <c r="S3346" s="12">
        <f>(((J3346/60)/60)/24)+DATE(1970,1,1)+(-5/24)</f>
        <v>42482.226446759254</v>
      </c>
      <c r="T3346" s="12">
        <f>(((I3346/60)/60)/24)+DATE(1970,1,1)+(-5/24)</f>
        <v>42506.226446759254</v>
      </c>
    </row>
    <row r="3347" spans="1:20" ht="48" x14ac:dyDescent="0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>E3347/D3347*100</f>
        <v>50.38095238095238</v>
      </c>
      <c r="P3347" s="8">
        <v>69.266666670000006</v>
      </c>
      <c r="Q3347" t="str">
        <f>LEFT(N3347,(SEARCH("/",N3347,1)-1))</f>
        <v>technology</v>
      </c>
      <c r="R3347" t="str">
        <f>RIGHT(N3347, LEN(N3347) - (SEARCH("/",N3347,1)))</f>
        <v>makerspaces</v>
      </c>
      <c r="S3347" s="12">
        <f>(((J3347/60)/60)/24)+DATE(1970,1,1)+(-5/24)</f>
        <v>42482.416365740741</v>
      </c>
      <c r="T3347" s="12">
        <f>(((I3347/60)/60)/24)+DATE(1970,1,1)+(-5/24)</f>
        <v>42512.416365740741</v>
      </c>
    </row>
    <row r="3348" spans="1:20" ht="48" x14ac:dyDescent="0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>E3348/D3348*100</f>
        <v>112.83333333333334</v>
      </c>
      <c r="P3348" s="8">
        <v>69.266666670000006</v>
      </c>
      <c r="Q3348" t="str">
        <f>LEFT(N3348,(SEARCH("/",N3348,1)-1))</f>
        <v>theater</v>
      </c>
      <c r="R3348" t="str">
        <f>RIGHT(N3348, LEN(N3348) - (SEARCH("/",N3348,1)))</f>
        <v>plays</v>
      </c>
      <c r="S3348" s="12">
        <f>(((J3348/60)/60)/24)+DATE(1970,1,1)+(-5/24)</f>
        <v>42482.80736111111</v>
      </c>
      <c r="T3348" s="12">
        <f>(((I3348/60)/60)/24)+DATE(1970,1,1)+(-5/24)</f>
        <v>42489.082638888889</v>
      </c>
    </row>
    <row r="3349" spans="1:20" ht="48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>E3349/D3349*100</f>
        <v>135</v>
      </c>
      <c r="P3349" s="8">
        <v>69.266666670000006</v>
      </c>
      <c r="Q3349" t="str">
        <f>LEFT(N3349,(SEARCH("/",N3349,1)-1))</f>
        <v>theater</v>
      </c>
      <c r="R3349" t="str">
        <f>RIGHT(N3349, LEN(N3349) - (SEARCH("/",N3349,1)))</f>
        <v>plays</v>
      </c>
      <c r="S3349" s="12">
        <f>(((J3349/60)/60)/24)+DATE(1970,1,1)+(-5/24)</f>
        <v>42483.466874999998</v>
      </c>
      <c r="T3349" s="12">
        <f>(((I3349/60)/60)/24)+DATE(1970,1,1)+(-5/24)</f>
        <v>42522.581249999996</v>
      </c>
    </row>
    <row r="3350" spans="1:20" ht="64" x14ac:dyDescent="0.2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>E3350/D3350*100</f>
        <v>0</v>
      </c>
      <c r="P3350" s="8">
        <v>69.266666670000006</v>
      </c>
      <c r="Q3350" t="str">
        <f>LEFT(N3350,(SEARCH("/",N3350,1)-1))</f>
        <v>journalism</v>
      </c>
      <c r="R3350" t="str">
        <f>RIGHT(N3350, LEN(N3350) - (SEARCH("/",N3350,1)))</f>
        <v>audio</v>
      </c>
      <c r="S3350" s="12">
        <f>(((J3350/60)/60)/24)+DATE(1970,1,1)+(-5/24)</f>
        <v>42483.589062499996</v>
      </c>
      <c r="T3350" s="12">
        <f>(((I3350/60)/60)/24)+DATE(1970,1,1)+(-5/24)</f>
        <v>42527.631249999999</v>
      </c>
    </row>
    <row r="3351" spans="1:20" ht="48" x14ac:dyDescent="0.2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>E3351/D3351*100</f>
        <v>119.44999999999999</v>
      </c>
      <c r="P3351" s="8">
        <v>69.266666670000006</v>
      </c>
      <c r="Q3351" t="str">
        <f>LEFT(N3351,(SEARCH("/",N3351,1)-1))</f>
        <v>theater</v>
      </c>
      <c r="R3351" t="str">
        <f>RIGHT(N3351, LEN(N3351) - (SEARCH("/",N3351,1)))</f>
        <v>plays</v>
      </c>
      <c r="S3351" s="12">
        <f>(((J3351/60)/60)/24)+DATE(1970,1,1)+(-5/24)</f>
        <v>42484.343217592592</v>
      </c>
      <c r="T3351" s="12">
        <f>(((I3351/60)/60)/24)+DATE(1970,1,1)+(-5/24)</f>
        <v>42498.666666666664</v>
      </c>
    </row>
    <row r="3352" spans="1:20" ht="48" x14ac:dyDescent="0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>E3352/D3352*100</f>
        <v>132.42499999999998</v>
      </c>
      <c r="P3352" s="8">
        <v>69.266666670000006</v>
      </c>
      <c r="Q3352" t="str">
        <f>LEFT(N3352,(SEARCH("/",N3352,1)-1))</f>
        <v>photography</v>
      </c>
      <c r="R3352" t="str">
        <f>RIGHT(N3352, LEN(N3352) - (SEARCH("/",N3352,1)))</f>
        <v>photobooks</v>
      </c>
      <c r="S3352" s="12">
        <f>(((J3352/60)/60)/24)+DATE(1970,1,1)+(-5/24)</f>
        <v>42484.620729166665</v>
      </c>
      <c r="T3352" s="12">
        <f>(((I3352/60)/60)/24)+DATE(1970,1,1)+(-5/24)</f>
        <v>42513.708333333336</v>
      </c>
    </row>
    <row r="3353" spans="1:20" ht="48" x14ac:dyDescent="0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>E3353/D3353*100</f>
        <v>0</v>
      </c>
      <c r="P3353" s="8">
        <v>69.266666670000006</v>
      </c>
      <c r="Q3353" t="str">
        <f>LEFT(N3353,(SEARCH("/",N3353,1)-1))</f>
        <v>publishing</v>
      </c>
      <c r="R3353" t="str">
        <f>RIGHT(N3353, LEN(N3353) - (SEARCH("/",N3353,1)))</f>
        <v>translations</v>
      </c>
      <c r="S3353" s="12">
        <f>(((J3353/60)/60)/24)+DATE(1970,1,1)+(-5/24)</f>
        <v>42485.437013888884</v>
      </c>
      <c r="T3353" s="12">
        <f>(((I3353/60)/60)/24)+DATE(1970,1,1)+(-5/24)</f>
        <v>42515.437013888884</v>
      </c>
    </row>
    <row r="3354" spans="1:20" ht="48" x14ac:dyDescent="0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>E3354/D3354*100</f>
        <v>107.40909090909089</v>
      </c>
      <c r="P3354" s="8">
        <v>69.266666670000006</v>
      </c>
      <c r="Q3354" t="str">
        <f>LEFT(N3354,(SEARCH("/",N3354,1)-1))</f>
        <v>film &amp; video</v>
      </c>
      <c r="R3354" t="str">
        <f>RIGHT(N3354, LEN(N3354) - (SEARCH("/",N3354,1)))</f>
        <v>shorts</v>
      </c>
      <c r="S3354" s="12">
        <f>(((J3354/60)/60)/24)+DATE(1970,1,1)+(-5/24)</f>
        <v>42485.516435185178</v>
      </c>
      <c r="T3354" s="12">
        <f>(((I3354/60)/60)/24)+DATE(1970,1,1)+(-5/24)</f>
        <v>42503.791666666664</v>
      </c>
    </row>
    <row r="3355" spans="1:20" ht="48" x14ac:dyDescent="0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>E3355/D3355*100</f>
        <v>108.60000000000001</v>
      </c>
      <c r="P3355" s="8">
        <v>69.266666670000006</v>
      </c>
      <c r="Q3355" t="str">
        <f>LEFT(N3355,(SEARCH("/",N3355,1)-1))</f>
        <v>food</v>
      </c>
      <c r="R3355" t="str">
        <f>RIGHT(N3355, LEN(N3355) - (SEARCH("/",N3355,1)))</f>
        <v>small batch</v>
      </c>
      <c r="S3355" s="12">
        <f>(((J3355/60)/60)/24)+DATE(1970,1,1)+(-5/24)</f>
        <v>42485.54619212963</v>
      </c>
      <c r="T3355" s="12">
        <f>(((I3355/60)/60)/24)+DATE(1970,1,1)+(-5/24)</f>
        <v>42515.54619212963</v>
      </c>
    </row>
    <row r="3356" spans="1:20" ht="48" x14ac:dyDescent="0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>E3356/D3356*100</f>
        <v>7.6923076923076927E-3</v>
      </c>
      <c r="P3356" s="8">
        <v>69.266666670000006</v>
      </c>
      <c r="Q3356" t="str">
        <f>LEFT(N3356,(SEARCH("/",N3356,1)-1))</f>
        <v>publishing</v>
      </c>
      <c r="R3356" t="str">
        <f>RIGHT(N3356, LEN(N3356) - (SEARCH("/",N3356,1)))</f>
        <v>translations</v>
      </c>
      <c r="S3356" s="12">
        <f>(((J3356/60)/60)/24)+DATE(1970,1,1)+(-5/24)</f>
        <v>42486.540081018517</v>
      </c>
      <c r="T3356" s="12">
        <f>(((I3356/60)/60)/24)+DATE(1970,1,1)+(-5/24)</f>
        <v>42516.540081018517</v>
      </c>
    </row>
    <row r="3357" spans="1:20" ht="48" x14ac:dyDescent="0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>E3357/D3357*100</f>
        <v>110.96666666666665</v>
      </c>
      <c r="P3357" s="8">
        <v>69.266666670000006</v>
      </c>
      <c r="Q3357" t="str">
        <f>LEFT(N3357,(SEARCH("/",N3357,1)-1))</f>
        <v>theater</v>
      </c>
      <c r="R3357" t="str">
        <f>RIGHT(N3357, LEN(N3357) - (SEARCH("/",N3357,1)))</f>
        <v>musical</v>
      </c>
      <c r="S3357" s="12">
        <f>(((J3357/60)/60)/24)+DATE(1970,1,1)+(-5/24)</f>
        <v>42486.829571759255</v>
      </c>
      <c r="T3357" s="12">
        <f>(((I3357/60)/60)/24)+DATE(1970,1,1)+(-5/24)</f>
        <v>42516.829571759255</v>
      </c>
    </row>
    <row r="3358" spans="1:20" ht="48" x14ac:dyDescent="0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>E3358/D3358*100</f>
        <v>330</v>
      </c>
      <c r="P3358" s="8">
        <v>69.266666670000006</v>
      </c>
      <c r="Q3358" t="str">
        <f>LEFT(N3358,(SEARCH("/",N3358,1)-1))</f>
        <v>theater</v>
      </c>
      <c r="R3358" t="str">
        <f>RIGHT(N3358, LEN(N3358) - (SEARCH("/",N3358,1)))</f>
        <v>plays</v>
      </c>
      <c r="S3358" s="12">
        <f>(((J3358/60)/60)/24)+DATE(1970,1,1)+(-5/24)</f>
        <v>42487.418668981474</v>
      </c>
      <c r="T3358" s="12">
        <f>(((I3358/60)/60)/24)+DATE(1970,1,1)+(-5/24)</f>
        <v>42521.249999999993</v>
      </c>
    </row>
    <row r="3359" spans="1:20" ht="48" x14ac:dyDescent="0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>E3359/D3359*100</f>
        <v>0</v>
      </c>
      <c r="P3359" s="8">
        <v>69.266666670000006</v>
      </c>
      <c r="Q3359" t="str">
        <f>LEFT(N3359,(SEARCH("/",N3359,1)-1))</f>
        <v>food</v>
      </c>
      <c r="R3359" t="str">
        <f>RIGHT(N3359, LEN(N3359) - (SEARCH("/",N3359,1)))</f>
        <v>food trucks</v>
      </c>
      <c r="S3359" s="12">
        <f>(((J3359/60)/60)/24)+DATE(1970,1,1)+(-5/24)</f>
        <v>42487.617418981477</v>
      </c>
      <c r="T3359" s="12">
        <f>(((I3359/60)/60)/24)+DATE(1970,1,1)+(-5/24)</f>
        <v>42508.617418981477</v>
      </c>
    </row>
    <row r="3360" spans="1:20" ht="32" x14ac:dyDescent="0.2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>E3360/D3360*100</f>
        <v>9.9009900990099015E-2</v>
      </c>
      <c r="P3360" s="8">
        <v>69.266666670000006</v>
      </c>
      <c r="Q3360" t="str">
        <f>LEFT(N3360,(SEARCH("/",N3360,1)-1))</f>
        <v>film &amp; video</v>
      </c>
      <c r="R3360" t="str">
        <f>RIGHT(N3360, LEN(N3360) - (SEARCH("/",N3360,1)))</f>
        <v>animation</v>
      </c>
      <c r="S3360" s="12">
        <f>(((J3360/60)/60)/24)+DATE(1970,1,1)+(-5/24)</f>
        <v>42488.640451388892</v>
      </c>
      <c r="T3360" s="12">
        <f>(((I3360/60)/60)/24)+DATE(1970,1,1)+(-5/24)</f>
        <v>42508.640451388892</v>
      </c>
    </row>
    <row r="3361" spans="1:20" ht="32" x14ac:dyDescent="0.2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>E3361/D3361*100</f>
        <v>2E-3</v>
      </c>
      <c r="P3361" s="8">
        <v>69.266666670000006</v>
      </c>
      <c r="Q3361" t="str">
        <f>LEFT(N3361,(SEARCH("/",N3361,1)-1))</f>
        <v>food</v>
      </c>
      <c r="R3361" t="str">
        <f>RIGHT(N3361, LEN(N3361) - (SEARCH("/",N3361,1)))</f>
        <v>food trucks</v>
      </c>
      <c r="S3361" s="12">
        <f>(((J3361/60)/60)/24)+DATE(1970,1,1)+(-5/24)</f>
        <v>42488.891354166662</v>
      </c>
      <c r="T3361" s="12">
        <f>(((I3361/60)/60)/24)+DATE(1970,1,1)+(-5/24)</f>
        <v>42548.891354166662</v>
      </c>
    </row>
    <row r="3362" spans="1:20" ht="48" x14ac:dyDescent="0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>E3362/D3362*100</f>
        <v>126.28571428571429</v>
      </c>
      <c r="P3362" s="8">
        <v>69.266666670000006</v>
      </c>
      <c r="Q3362" t="str">
        <f>LEFT(N3362,(SEARCH("/",N3362,1)-1))</f>
        <v>theater</v>
      </c>
      <c r="R3362" t="str">
        <f>RIGHT(N3362, LEN(N3362) - (SEARCH("/",N3362,1)))</f>
        <v>plays</v>
      </c>
      <c r="S3362" s="12">
        <f>(((J3362/60)/60)/24)+DATE(1970,1,1)+(-5/24)</f>
        <v>42489.411192129628</v>
      </c>
      <c r="T3362" s="12">
        <f>(((I3362/60)/60)/24)+DATE(1970,1,1)+(-5/24)</f>
        <v>42500.261805555558</v>
      </c>
    </row>
    <row r="3363" spans="1:20" ht="48" x14ac:dyDescent="0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>E3363/D3363*100</f>
        <v>2.6069999999999998</v>
      </c>
      <c r="P3363" s="8">
        <v>69.266666670000006</v>
      </c>
      <c r="Q3363" t="str">
        <f>LEFT(N3363,(SEARCH("/",N3363,1)-1))</f>
        <v>technology</v>
      </c>
      <c r="R3363" t="str">
        <f>RIGHT(N3363, LEN(N3363) - (SEARCH("/",N3363,1)))</f>
        <v>wearables</v>
      </c>
      <c r="S3363" s="12">
        <f>(((J3363/60)/60)/24)+DATE(1970,1,1)+(-5/24)</f>
        <v>42489.488252314812</v>
      </c>
      <c r="T3363" s="12">
        <f>(((I3363/60)/60)/24)+DATE(1970,1,1)+(-5/24)</f>
        <v>42549.488252314812</v>
      </c>
    </row>
    <row r="3364" spans="1:20" ht="32" x14ac:dyDescent="0.2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>E3364/D3364*100</f>
        <v>1.38</v>
      </c>
      <c r="P3364" s="8">
        <v>69.266666670000006</v>
      </c>
      <c r="Q3364" t="str">
        <f>LEFT(N3364,(SEARCH("/",N3364,1)-1))</f>
        <v>technology</v>
      </c>
      <c r="R3364" t="str">
        <f>RIGHT(N3364, LEN(N3364) - (SEARCH("/",N3364,1)))</f>
        <v>web</v>
      </c>
      <c r="S3364" s="12">
        <f>(((J3364/60)/60)/24)+DATE(1970,1,1)+(-5/24)</f>
        <v>42489.563993055555</v>
      </c>
      <c r="T3364" s="12">
        <f>(((I3364/60)/60)/24)+DATE(1970,1,1)+(-5/24)</f>
        <v>42518.563993055555</v>
      </c>
    </row>
    <row r="3365" spans="1:20" ht="48" x14ac:dyDescent="0.2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>E3365/D3365*100</f>
        <v>107.42857142857143</v>
      </c>
      <c r="P3365" s="8">
        <v>69.266666670000006</v>
      </c>
      <c r="Q3365" t="str">
        <f>LEFT(N3365,(SEARCH("/",N3365,1)-1))</f>
        <v>theater</v>
      </c>
      <c r="R3365" t="str">
        <f>RIGHT(N3365, LEN(N3365) - (SEARCH("/",N3365,1)))</f>
        <v>plays</v>
      </c>
      <c r="S3365" s="12">
        <f>(((J3365/60)/60)/24)+DATE(1970,1,1)+(-5/24)</f>
        <v>42489.925543981481</v>
      </c>
      <c r="T3365" s="12">
        <f>(((I3365/60)/60)/24)+DATE(1970,1,1)+(-5/24)</f>
        <v>42526.874999999993</v>
      </c>
    </row>
    <row r="3366" spans="1:20" ht="48" x14ac:dyDescent="0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>E3366/D3366*100</f>
        <v>0</v>
      </c>
      <c r="P3366" s="8">
        <v>69.266666670000006</v>
      </c>
      <c r="Q3366" t="str">
        <f>LEFT(N3366,(SEARCH("/",N3366,1)-1))</f>
        <v>technology</v>
      </c>
      <c r="R3366" t="str">
        <f>RIGHT(N3366, LEN(N3366) - (SEARCH("/",N3366,1)))</f>
        <v>wearables</v>
      </c>
      <c r="S3366" s="12">
        <f>(((J3366/60)/60)/24)+DATE(1970,1,1)+(-5/24)</f>
        <v>42491.57298611111</v>
      </c>
      <c r="T3366" s="12">
        <f>(((I3366/60)/60)/24)+DATE(1970,1,1)+(-5/24)</f>
        <v>42551.57298611111</v>
      </c>
    </row>
    <row r="3367" spans="1:20" ht="32" x14ac:dyDescent="0.2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>E3367/D3367*100</f>
        <v>0</v>
      </c>
      <c r="P3367" s="8">
        <v>69.266666670000006</v>
      </c>
      <c r="Q3367" t="str">
        <f>LEFT(N3367,(SEARCH("/",N3367,1)-1))</f>
        <v>film &amp; video</v>
      </c>
      <c r="R3367" t="str">
        <f>RIGHT(N3367, LEN(N3367) - (SEARCH("/",N3367,1)))</f>
        <v>science fiction</v>
      </c>
      <c r="S3367" s="12">
        <f>(((J3367/60)/60)/24)+DATE(1970,1,1)+(-5/24)</f>
        <v>42491.599351851844</v>
      </c>
      <c r="T3367" s="12">
        <f>(((I3367/60)/60)/24)+DATE(1970,1,1)+(-5/24)</f>
        <v>42521.521527777775</v>
      </c>
    </row>
    <row r="3368" spans="1:20" ht="32" x14ac:dyDescent="0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>E3368/D3368*100</f>
        <v>104.4</v>
      </c>
      <c r="P3368" s="8">
        <v>69.266666670000006</v>
      </c>
      <c r="Q3368" t="str">
        <f>LEFT(N3368,(SEARCH("/",N3368,1)-1))</f>
        <v>theater</v>
      </c>
      <c r="R3368" t="str">
        <f>RIGHT(N3368, LEN(N3368) - (SEARCH("/",N3368,1)))</f>
        <v>plays</v>
      </c>
      <c r="S3368" s="12">
        <f>(((J3368/60)/60)/24)+DATE(1970,1,1)+(-5/24)</f>
        <v>42491.714548611104</v>
      </c>
      <c r="T3368" s="12">
        <f>(((I3368/60)/60)/24)+DATE(1970,1,1)+(-5/24)</f>
        <v>42521.714548611104</v>
      </c>
    </row>
    <row r="3369" spans="1:20" ht="48" x14ac:dyDescent="0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>E3369/D3369*100</f>
        <v>108.67285714285715</v>
      </c>
      <c r="P3369" s="8">
        <v>69.266666670000006</v>
      </c>
      <c r="Q3369" t="str">
        <f>LEFT(N3369,(SEARCH("/",N3369,1)-1))</f>
        <v>theater</v>
      </c>
      <c r="R3369" t="str">
        <f>RIGHT(N3369, LEN(N3369) - (SEARCH("/",N3369,1)))</f>
        <v>plays</v>
      </c>
      <c r="S3369" s="12">
        <f>(((J3369/60)/60)/24)+DATE(1970,1,1)+(-5/24)</f>
        <v>42492.508900462963</v>
      </c>
      <c r="T3369" s="12">
        <f>(((I3369/60)/60)/24)+DATE(1970,1,1)+(-5/24)</f>
        <v>42522.508900462963</v>
      </c>
    </row>
    <row r="3370" spans="1:20" ht="48" x14ac:dyDescent="0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>E3370/D3370*100</f>
        <v>0</v>
      </c>
      <c r="P3370" s="8">
        <v>69.266666670000006</v>
      </c>
      <c r="Q3370" t="str">
        <f>LEFT(N3370,(SEARCH("/",N3370,1)-1))</f>
        <v>theater</v>
      </c>
      <c r="R3370" t="str">
        <f>RIGHT(N3370, LEN(N3370) - (SEARCH("/",N3370,1)))</f>
        <v>plays</v>
      </c>
      <c r="S3370" s="12">
        <f>(((J3370/60)/60)/24)+DATE(1970,1,1)+(-5/24)</f>
        <v>42492.529513888883</v>
      </c>
      <c r="T3370" s="12">
        <f>(((I3370/60)/60)/24)+DATE(1970,1,1)+(-5/24)</f>
        <v>42533.958333333336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>E3371/D3371*100</f>
        <v>0.33333333333333337</v>
      </c>
      <c r="P3371" s="8">
        <v>69.266666670000006</v>
      </c>
      <c r="Q3371" t="str">
        <f>LEFT(N3371,(SEARCH("/",N3371,1)-1))</f>
        <v>theater</v>
      </c>
      <c r="R3371" t="str">
        <f>RIGHT(N3371, LEN(N3371) - (SEARCH("/",N3371,1)))</f>
        <v>plays</v>
      </c>
      <c r="S3371" s="12">
        <f>(((J3371/60)/60)/24)+DATE(1970,1,1)+(-5/24)</f>
        <v>42492.776724537034</v>
      </c>
      <c r="T3371" s="12">
        <f>(((I3371/60)/60)/24)+DATE(1970,1,1)+(-5/24)</f>
        <v>42522.776724537034</v>
      </c>
    </row>
    <row r="3372" spans="1:20" ht="48" x14ac:dyDescent="0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>E3372/D3372*100</f>
        <v>106.81333333333333</v>
      </c>
      <c r="P3372" s="8">
        <v>69.266666670000006</v>
      </c>
      <c r="Q3372" t="str">
        <f>LEFT(N3372,(SEARCH("/",N3372,1)-1))</f>
        <v>photography</v>
      </c>
      <c r="R3372" t="str">
        <f>RIGHT(N3372, LEN(N3372) - (SEARCH("/",N3372,1)))</f>
        <v>photobooks</v>
      </c>
      <c r="S3372" s="12">
        <f>(((J3372/60)/60)/24)+DATE(1970,1,1)+(-5/24)</f>
        <v>42492.959386574068</v>
      </c>
      <c r="T3372" s="12">
        <f>(((I3372/60)/60)/24)+DATE(1970,1,1)+(-5/24)</f>
        <v>42527.959386574068</v>
      </c>
    </row>
    <row r="3373" spans="1:20" ht="48" x14ac:dyDescent="0.2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>E3373/D3373*100</f>
        <v>175.33333333333334</v>
      </c>
      <c r="P3373" s="8">
        <v>69.266666670000006</v>
      </c>
      <c r="Q3373" t="str">
        <f>LEFT(N3373,(SEARCH("/",N3373,1)-1))</f>
        <v>theater</v>
      </c>
      <c r="R3373" t="str">
        <f>RIGHT(N3373, LEN(N3373) - (SEARCH("/",N3373,1)))</f>
        <v>plays</v>
      </c>
      <c r="S3373" s="12">
        <f>(((J3373/60)/60)/24)+DATE(1970,1,1)+(-5/24)</f>
        <v>42493.010902777773</v>
      </c>
      <c r="T3373" s="12">
        <f>(((I3373/60)/60)/24)+DATE(1970,1,1)+(-5/24)</f>
        <v>42530.916666666664</v>
      </c>
    </row>
    <row r="3374" spans="1:20" ht="48" x14ac:dyDescent="0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>E3374/D3374*100</f>
        <v>32</v>
      </c>
      <c r="P3374" s="8">
        <v>69.266666670000006</v>
      </c>
      <c r="Q3374" t="str">
        <f>LEFT(N3374,(SEARCH("/",N3374,1)-1))</f>
        <v>theater</v>
      </c>
      <c r="R3374" t="str">
        <f>RIGHT(N3374, LEN(N3374) - (SEARCH("/",N3374,1)))</f>
        <v>plays</v>
      </c>
      <c r="S3374" s="12">
        <f>(((J3374/60)/60)/24)+DATE(1970,1,1)+(-5/24)</f>
        <v>42493.338518518511</v>
      </c>
      <c r="T3374" s="12">
        <f>(((I3374/60)/60)/24)+DATE(1970,1,1)+(-5/24)</f>
        <v>42523.338518518511</v>
      </c>
    </row>
    <row r="3375" spans="1:20" ht="48" x14ac:dyDescent="0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>E3375/D3375*100</f>
        <v>140</v>
      </c>
      <c r="P3375" s="8">
        <v>69.266666670000006</v>
      </c>
      <c r="Q3375" t="str">
        <f>LEFT(N3375,(SEARCH("/",N3375,1)-1))</f>
        <v>theater</v>
      </c>
      <c r="R3375" t="str">
        <f>RIGHT(N3375, LEN(N3375) - (SEARCH("/",N3375,1)))</f>
        <v>plays</v>
      </c>
      <c r="S3375" s="12">
        <f>(((J3375/60)/60)/24)+DATE(1970,1,1)+(-5/24)</f>
        <v>42493.388680555552</v>
      </c>
      <c r="T3375" s="12">
        <f>(((I3375/60)/60)/24)+DATE(1970,1,1)+(-5/24)</f>
        <v>42505.749999999993</v>
      </c>
    </row>
    <row r="3376" spans="1:20" ht="48" x14ac:dyDescent="0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>E3376/D3376*100</f>
        <v>39.743333333333339</v>
      </c>
      <c r="P3376" s="8">
        <v>69.266666670000006</v>
      </c>
      <c r="Q3376" t="str">
        <f>LEFT(N3376,(SEARCH("/",N3376,1)-1))</f>
        <v>photography</v>
      </c>
      <c r="R3376" t="str">
        <f>RIGHT(N3376, LEN(N3376) - (SEARCH("/",N3376,1)))</f>
        <v>photobooks</v>
      </c>
      <c r="S3376" s="12">
        <f>(((J3376/60)/60)/24)+DATE(1970,1,1)+(-5/24)</f>
        <v>42493.392476851855</v>
      </c>
      <c r="T3376" s="12">
        <f>(((I3376/60)/60)/24)+DATE(1970,1,1)+(-5/24)</f>
        <v>42553.392476851855</v>
      </c>
    </row>
    <row r="3377" spans="1:20" ht="32" x14ac:dyDescent="0.2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>E3377/D3377*100</f>
        <v>146</v>
      </c>
      <c r="P3377" s="8">
        <v>69.266666670000006</v>
      </c>
      <c r="Q3377" t="str">
        <f>LEFT(N3377,(SEARCH("/",N3377,1)-1))</f>
        <v>theater</v>
      </c>
      <c r="R3377" t="str">
        <f>RIGHT(N3377, LEN(N3377) - (SEARCH("/",N3377,1)))</f>
        <v>musical</v>
      </c>
      <c r="S3377" s="12">
        <f>(((J3377/60)/60)/24)+DATE(1970,1,1)+(-5/24)</f>
        <v>42493.64875</v>
      </c>
      <c r="T3377" s="12">
        <f>(((I3377/60)/60)/24)+DATE(1970,1,1)+(-5/24)</f>
        <v>42507.791666666664</v>
      </c>
    </row>
    <row r="3378" spans="1:20" ht="48" x14ac:dyDescent="0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>E3378/D3378*100</f>
        <v>137.00934579439252</v>
      </c>
      <c r="P3378" s="8">
        <v>69.266666670000006</v>
      </c>
      <c r="Q3378" t="str">
        <f>LEFT(N3378,(SEARCH("/",N3378,1)-1))</f>
        <v>technology</v>
      </c>
      <c r="R3378" t="str">
        <f>RIGHT(N3378, LEN(N3378) - (SEARCH("/",N3378,1)))</f>
        <v>space exploration</v>
      </c>
      <c r="S3378" s="12">
        <f>(((J3378/60)/60)/24)+DATE(1970,1,1)+(-5/24)</f>
        <v>42493.853460648148</v>
      </c>
      <c r="T3378" s="12">
        <f>(((I3378/60)/60)/24)+DATE(1970,1,1)+(-5/24)</f>
        <v>42518.853460648148</v>
      </c>
    </row>
    <row r="3379" spans="1:20" ht="48" x14ac:dyDescent="0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>E3379/D3379*100</f>
        <v>0</v>
      </c>
      <c r="P3379" s="8">
        <v>69.266666670000006</v>
      </c>
      <c r="Q3379" t="str">
        <f>LEFT(N3379,(SEARCH("/",N3379,1)-1))</f>
        <v>theater</v>
      </c>
      <c r="R3379" t="str">
        <f>RIGHT(N3379, LEN(N3379) - (SEARCH("/",N3379,1)))</f>
        <v>plays</v>
      </c>
      <c r="S3379" s="12">
        <f>(((J3379/60)/60)/24)+DATE(1970,1,1)+(-5/24)</f>
        <v>42494.263333333329</v>
      </c>
      <c r="T3379" s="12">
        <f>(((I3379/60)/60)/24)+DATE(1970,1,1)+(-5/24)</f>
        <v>42524.263333333329</v>
      </c>
    </row>
    <row r="3380" spans="1:20" ht="48" x14ac:dyDescent="0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>E3380/D3380*100</f>
        <v>114.5</v>
      </c>
      <c r="P3380" s="8">
        <v>69.266666670000006</v>
      </c>
      <c r="Q3380" t="str">
        <f>LEFT(N3380,(SEARCH("/",N3380,1)-1))</f>
        <v>theater</v>
      </c>
      <c r="R3380" t="str">
        <f>RIGHT(N3380, LEN(N3380) - (SEARCH("/",N3380,1)))</f>
        <v>plays</v>
      </c>
      <c r="S3380" s="12">
        <f>(((J3380/60)/60)/24)+DATE(1970,1,1)+(-5/24)</f>
        <v>42494.355115740742</v>
      </c>
      <c r="T3380" s="12">
        <f>(((I3380/60)/60)/24)+DATE(1970,1,1)+(-5/24)</f>
        <v>42524.355115740742</v>
      </c>
    </row>
    <row r="3381" spans="1:20" ht="48" x14ac:dyDescent="0.2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>E3381/D3381*100</f>
        <v>120.24999999999999</v>
      </c>
      <c r="P3381" s="8">
        <v>69.266666670000006</v>
      </c>
      <c r="Q3381" t="str">
        <f>LEFT(N3381,(SEARCH("/",N3381,1)-1))</f>
        <v>theater</v>
      </c>
      <c r="R3381" t="str">
        <f>RIGHT(N3381, LEN(N3381) - (SEARCH("/",N3381,1)))</f>
        <v>plays</v>
      </c>
      <c r="S3381" s="12">
        <f>(((J3381/60)/60)/24)+DATE(1970,1,1)+(-5/24)</f>
        <v>42494.475300925922</v>
      </c>
      <c r="T3381" s="12">
        <f>(((I3381/60)/60)/24)+DATE(1970,1,1)+(-5/24)</f>
        <v>42524.479166666664</v>
      </c>
    </row>
    <row r="3382" spans="1:20" ht="48" x14ac:dyDescent="0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>E3382/D3382*100</f>
        <v>106.52</v>
      </c>
      <c r="P3382" s="8">
        <v>69.266666670000006</v>
      </c>
      <c r="Q3382" t="str">
        <f>LEFT(N3382,(SEARCH("/",N3382,1)-1))</f>
        <v>theater</v>
      </c>
      <c r="R3382" t="str">
        <f>RIGHT(N3382, LEN(N3382) - (SEARCH("/",N3382,1)))</f>
        <v>plays</v>
      </c>
      <c r="S3382" s="12">
        <f>(((J3382/60)/60)/24)+DATE(1970,1,1)+(-5/24)</f>
        <v>42495.225902777776</v>
      </c>
      <c r="T3382" s="12">
        <f>(((I3382/60)/60)/24)+DATE(1970,1,1)+(-5/24)</f>
        <v>42523.225902777776</v>
      </c>
    </row>
    <row r="3383" spans="1:20" ht="48" x14ac:dyDescent="0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>E3383/D3383*100</f>
        <v>0</v>
      </c>
      <c r="P3383" s="8">
        <v>69.266666670000006</v>
      </c>
      <c r="Q3383" t="str">
        <f>LEFT(N3383,(SEARCH("/",N3383,1)-1))</f>
        <v>theater</v>
      </c>
      <c r="R3383" t="str">
        <f>RIGHT(N3383, LEN(N3383) - (SEARCH("/",N3383,1)))</f>
        <v>plays</v>
      </c>
      <c r="S3383" s="12">
        <f>(((J3383/60)/60)/24)+DATE(1970,1,1)+(-5/24)</f>
        <v>42495.51385416666</v>
      </c>
      <c r="T3383" s="12">
        <f>(((I3383/60)/60)/24)+DATE(1970,1,1)+(-5/24)</f>
        <v>42525.51385416666</v>
      </c>
    </row>
    <row r="3384" spans="1:20" ht="48" x14ac:dyDescent="0.2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>E3384/D3384*100</f>
        <v>110.17999999999999</v>
      </c>
      <c r="P3384" s="8">
        <v>69.266666670000006</v>
      </c>
      <c r="Q3384" t="str">
        <f>LEFT(N3384,(SEARCH("/",N3384,1)-1))</f>
        <v>food</v>
      </c>
      <c r="R3384" t="str">
        <f>RIGHT(N3384, LEN(N3384) - (SEARCH("/",N3384,1)))</f>
        <v>small batch</v>
      </c>
      <c r="S3384" s="12">
        <f>(((J3384/60)/60)/24)+DATE(1970,1,1)+(-5/24)</f>
        <v>42495.663402777776</v>
      </c>
      <c r="T3384" s="12">
        <f>(((I3384/60)/60)/24)+DATE(1970,1,1)+(-5/24)</f>
        <v>42530.583333333336</v>
      </c>
    </row>
    <row r="3385" spans="1:20" ht="48" x14ac:dyDescent="0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>E3385/D3385*100</f>
        <v>102.76</v>
      </c>
      <c r="P3385" s="8">
        <v>69.266666670000006</v>
      </c>
      <c r="Q3385" t="str">
        <f>LEFT(N3385,(SEARCH("/",N3385,1)-1))</f>
        <v>theater</v>
      </c>
      <c r="R3385" t="str">
        <f>RIGHT(N3385, LEN(N3385) - (SEARCH("/",N3385,1)))</f>
        <v>musical</v>
      </c>
      <c r="S3385" s="12">
        <f>(((J3385/60)/60)/24)+DATE(1970,1,1)+(-5/24)</f>
        <v>42495.748298611106</v>
      </c>
      <c r="T3385" s="12">
        <f>(((I3385/60)/60)/24)+DATE(1970,1,1)+(-5/24)</f>
        <v>42525.748298611106</v>
      </c>
    </row>
    <row r="3386" spans="1:20" ht="48" x14ac:dyDescent="0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>E3386/D3386*100</f>
        <v>107.52</v>
      </c>
      <c r="P3386" s="8">
        <v>69.266666670000006</v>
      </c>
      <c r="Q3386" t="str">
        <f>LEFT(N3386,(SEARCH("/",N3386,1)-1))</f>
        <v>theater</v>
      </c>
      <c r="R3386" t="str">
        <f>RIGHT(N3386, LEN(N3386) - (SEARCH("/",N3386,1)))</f>
        <v>plays</v>
      </c>
      <c r="S3386" s="12">
        <f>(((J3386/60)/60)/24)+DATE(1970,1,1)+(-5/24)</f>
        <v>42495.784467592595</v>
      </c>
      <c r="T3386" s="12">
        <f>(((I3386/60)/60)/24)+DATE(1970,1,1)+(-5/24)</f>
        <v>42552.749999999993</v>
      </c>
    </row>
    <row r="3387" spans="1:20" ht="48" x14ac:dyDescent="0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>E3387/D3387*100</f>
        <v>0.105</v>
      </c>
      <c r="P3387" s="8">
        <v>69.266666670000006</v>
      </c>
      <c r="Q3387" t="str">
        <f>LEFT(N3387,(SEARCH("/",N3387,1)-1))</f>
        <v>games</v>
      </c>
      <c r="R3387" t="str">
        <f>RIGHT(N3387, LEN(N3387) - (SEARCH("/",N3387,1)))</f>
        <v>mobile games</v>
      </c>
      <c r="S3387" s="12">
        <f>(((J3387/60)/60)/24)+DATE(1970,1,1)+(-5/24)</f>
        <v>42496.056631944441</v>
      </c>
      <c r="T3387" s="12">
        <f>(((I3387/60)/60)/24)+DATE(1970,1,1)+(-5/24)</f>
        <v>42526.056631944441</v>
      </c>
    </row>
    <row r="3388" spans="1:20" ht="48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>E3388/D3388*100</f>
        <v>3</v>
      </c>
      <c r="P3388" s="8">
        <v>69.266666670000006</v>
      </c>
      <c r="Q3388" t="str">
        <f>LEFT(N3388,(SEARCH("/",N3388,1)-1))</f>
        <v>theater</v>
      </c>
      <c r="R3388" t="str">
        <f>RIGHT(N3388, LEN(N3388) - (SEARCH("/",N3388,1)))</f>
        <v>spaces</v>
      </c>
      <c r="S3388" s="12">
        <f>(((J3388/60)/60)/24)+DATE(1970,1,1)+(-5/24)</f>
        <v>42496.238738425927</v>
      </c>
      <c r="T3388" s="12">
        <f>(((I3388/60)/60)/24)+DATE(1970,1,1)+(-5/24)</f>
        <v>42526.238738425927</v>
      </c>
    </row>
    <row r="3389" spans="1:20" ht="48" x14ac:dyDescent="0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>E3389/D3389*100</f>
        <v>0.79600000000000004</v>
      </c>
      <c r="P3389" s="8">
        <v>69.266666670000006</v>
      </c>
      <c r="Q3389" t="str">
        <f>LEFT(N3389,(SEARCH("/",N3389,1)-1))</f>
        <v>technology</v>
      </c>
      <c r="R3389" t="str">
        <f>RIGHT(N3389, LEN(N3389) - (SEARCH("/",N3389,1)))</f>
        <v>wearables</v>
      </c>
      <c r="S3389" s="12">
        <f>(((J3389/60)/60)/24)+DATE(1970,1,1)+(-5/24)</f>
        <v>42496.320972222216</v>
      </c>
      <c r="T3389" s="12">
        <f>(((I3389/60)/60)/24)+DATE(1970,1,1)+(-5/24)</f>
        <v>42526.320972222216</v>
      </c>
    </row>
    <row r="3390" spans="1:20" ht="48" x14ac:dyDescent="0.2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>E3390/D3390*100</f>
        <v>180.03333333333333</v>
      </c>
      <c r="P3390" s="8">
        <v>69.266666670000006</v>
      </c>
      <c r="Q3390" t="str">
        <f>LEFT(N3390,(SEARCH("/",N3390,1)-1))</f>
        <v>games</v>
      </c>
      <c r="R3390" t="str">
        <f>RIGHT(N3390, LEN(N3390) - (SEARCH("/",N3390,1)))</f>
        <v>tabletop games</v>
      </c>
      <c r="S3390" s="12">
        <f>(((J3390/60)/60)/24)+DATE(1970,1,1)+(-5/24)</f>
        <v>42496.374004629623</v>
      </c>
      <c r="T3390" s="12">
        <f>(((I3390/60)/60)/24)+DATE(1970,1,1)+(-5/24)</f>
        <v>42512.916666666664</v>
      </c>
    </row>
    <row r="3391" spans="1:20" ht="48" x14ac:dyDescent="0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>E3391/D3391*100</f>
        <v>128.95348837209301</v>
      </c>
      <c r="P3391" s="8">
        <v>69.266666670000006</v>
      </c>
      <c r="Q3391" t="str">
        <f>LEFT(N3391,(SEARCH("/",N3391,1)-1))</f>
        <v>film &amp; video</v>
      </c>
      <c r="R3391" t="str">
        <f>RIGHT(N3391, LEN(N3391) - (SEARCH("/",N3391,1)))</f>
        <v>television</v>
      </c>
      <c r="S3391" s="12">
        <f>(((J3391/60)/60)/24)+DATE(1970,1,1)+(-5/24)</f>
        <v>42496.760601851849</v>
      </c>
      <c r="T3391" s="12">
        <f>(((I3391/60)/60)/24)+DATE(1970,1,1)+(-5/24)</f>
        <v>42517.760601851849</v>
      </c>
    </row>
    <row r="3392" spans="1:20" ht="48" x14ac:dyDescent="0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>E3392/D3392*100</f>
        <v>39.17</v>
      </c>
      <c r="P3392" s="8">
        <v>69.266666670000006</v>
      </c>
      <c r="Q3392" t="str">
        <f>LEFT(N3392,(SEARCH("/",N3392,1)-1))</f>
        <v>music</v>
      </c>
      <c r="R3392" t="str">
        <f>RIGHT(N3392, LEN(N3392) - (SEARCH("/",N3392,1)))</f>
        <v>indie rock</v>
      </c>
      <c r="S3392" s="12">
        <f>(((J3392/60)/60)/24)+DATE(1970,1,1)+(-5/24)</f>
        <v>42496.773263888892</v>
      </c>
      <c r="T3392" s="12">
        <f>(((I3392/60)/60)/24)+DATE(1970,1,1)+(-5/24)</f>
        <v>42526.773263888892</v>
      </c>
    </row>
    <row r="3393" spans="1:20" ht="48" x14ac:dyDescent="0.2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>E3393/D3393*100</f>
        <v>11.428571428571429</v>
      </c>
      <c r="P3393" s="8">
        <v>69.266666670000006</v>
      </c>
      <c r="Q3393" t="str">
        <f>LEFT(N3393,(SEARCH("/",N3393,1)-1))</f>
        <v>theater</v>
      </c>
      <c r="R3393" t="str">
        <f>RIGHT(N3393, LEN(N3393) - (SEARCH("/",N3393,1)))</f>
        <v>plays</v>
      </c>
      <c r="S3393" s="12">
        <f>(((J3393/60)/60)/24)+DATE(1970,1,1)+(-5/24)</f>
        <v>42496.862442129634</v>
      </c>
      <c r="T3393" s="12">
        <f>(((I3393/60)/60)/24)+DATE(1970,1,1)+(-5/24)</f>
        <v>42514.392361111109</v>
      </c>
    </row>
    <row r="3394" spans="1:20" ht="48" x14ac:dyDescent="0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>E3394/D3394*100</f>
        <v>100.95190476190474</v>
      </c>
      <c r="P3394" s="8">
        <v>69.266666670000006</v>
      </c>
      <c r="Q3394" t="str">
        <f>LEFT(N3394,(SEARCH("/",N3394,1)-1))</f>
        <v>theater</v>
      </c>
      <c r="R3394" t="str">
        <f>RIGHT(N3394, LEN(N3394) - (SEARCH("/",N3394,1)))</f>
        <v>plays</v>
      </c>
      <c r="S3394" s="12">
        <f>(((J3394/60)/60)/24)+DATE(1970,1,1)+(-5/24)</f>
        <v>42497.067372685182</v>
      </c>
      <c r="T3394" s="12">
        <f>(((I3394/60)/60)/24)+DATE(1970,1,1)+(-5/24)</f>
        <v>42535.696527777771</v>
      </c>
    </row>
    <row r="3395" spans="1:20" ht="48" x14ac:dyDescent="0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>E3395/D3395*100</f>
        <v>0</v>
      </c>
      <c r="P3395" s="8">
        <v>69.266666670000006</v>
      </c>
      <c r="Q3395" t="str">
        <f>LEFT(N3395,(SEARCH("/",N3395,1)-1))</f>
        <v>theater</v>
      </c>
      <c r="R3395" t="str">
        <f>RIGHT(N3395, LEN(N3395) - (SEARCH("/",N3395,1)))</f>
        <v>spaces</v>
      </c>
      <c r="S3395" s="12">
        <f>(((J3395/60)/60)/24)+DATE(1970,1,1)+(-5/24)</f>
        <v>42497.800057870372</v>
      </c>
      <c r="T3395" s="12">
        <f>(((I3395/60)/60)/24)+DATE(1970,1,1)+(-5/24)</f>
        <v>42527.800057870372</v>
      </c>
    </row>
    <row r="3396" spans="1:20" ht="48" x14ac:dyDescent="0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>E3396/D3396*100</f>
        <v>167.42857142857144</v>
      </c>
      <c r="P3396" s="8">
        <v>69.266666670000006</v>
      </c>
      <c r="Q3396" t="str">
        <f>LEFT(N3396,(SEARCH("/",N3396,1)-1))</f>
        <v>music</v>
      </c>
      <c r="R3396" t="str">
        <f>RIGHT(N3396, LEN(N3396) - (SEARCH("/",N3396,1)))</f>
        <v>rock</v>
      </c>
      <c r="S3396" s="12">
        <f>(((J3396/60)/60)/24)+DATE(1970,1,1)+(-5/24)</f>
        <v>42498.132789351854</v>
      </c>
      <c r="T3396" s="12">
        <f>(((I3396/60)/60)/24)+DATE(1970,1,1)+(-5/24)</f>
        <v>42533.020833333336</v>
      </c>
    </row>
    <row r="3397" spans="1:20" ht="48" x14ac:dyDescent="0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>E3397/D3397*100</f>
        <v>0</v>
      </c>
      <c r="P3397" s="8">
        <v>69.266666670000006</v>
      </c>
      <c r="Q3397" t="str">
        <f>LEFT(N3397,(SEARCH("/",N3397,1)-1))</f>
        <v>food</v>
      </c>
      <c r="R3397" t="str">
        <f>RIGHT(N3397, LEN(N3397) - (SEARCH("/",N3397,1)))</f>
        <v>restaurants</v>
      </c>
      <c r="S3397" s="12">
        <f>(((J3397/60)/60)/24)+DATE(1970,1,1)+(-5/24)</f>
        <v>42498.691064814811</v>
      </c>
      <c r="T3397" s="12">
        <f>(((I3397/60)/60)/24)+DATE(1970,1,1)+(-5/24)</f>
        <v>42528.67083333333</v>
      </c>
    </row>
    <row r="3398" spans="1:20" ht="48" x14ac:dyDescent="0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>E3398/D3398*100</f>
        <v>106.19047619047619</v>
      </c>
      <c r="P3398" s="8">
        <v>69.266666670000006</v>
      </c>
      <c r="Q3398" t="str">
        <f>LEFT(N3398,(SEARCH("/",N3398,1)-1))</f>
        <v>theater</v>
      </c>
      <c r="R3398" t="str">
        <f>RIGHT(N3398, LEN(N3398) - (SEARCH("/",N3398,1)))</f>
        <v>plays</v>
      </c>
      <c r="S3398" s="12">
        <f>(((J3398/60)/60)/24)+DATE(1970,1,1)+(-5/24)</f>
        <v>42498.831296296288</v>
      </c>
      <c r="T3398" s="12">
        <f>(((I3398/60)/60)/24)+DATE(1970,1,1)+(-5/24)</f>
        <v>42528.831296296288</v>
      </c>
    </row>
    <row r="3399" spans="1:20" ht="48" x14ac:dyDescent="0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>E3399/D3399*100</f>
        <v>110.75</v>
      </c>
      <c r="P3399" s="8">
        <v>69.266666670000006</v>
      </c>
      <c r="Q3399" t="str">
        <f>LEFT(N3399,(SEARCH("/",N3399,1)-1))</f>
        <v>theater</v>
      </c>
      <c r="R3399" t="str">
        <f>RIGHT(N3399, LEN(N3399) - (SEARCH("/",N3399,1)))</f>
        <v>plays</v>
      </c>
      <c r="S3399" s="12">
        <f>(((J3399/60)/60)/24)+DATE(1970,1,1)+(-5/24)</f>
        <v>42499.421516203707</v>
      </c>
      <c r="T3399" s="12">
        <f>(((I3399/60)/60)/24)+DATE(1970,1,1)+(-5/24)</f>
        <v>42522.695833333331</v>
      </c>
    </row>
    <row r="3400" spans="1:20" ht="64" x14ac:dyDescent="0.2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>E3400/D3400*100</f>
        <v>2.75</v>
      </c>
      <c r="P3400" s="8">
        <v>69.266666670000006</v>
      </c>
      <c r="Q3400" t="str">
        <f>LEFT(N3400,(SEARCH("/",N3400,1)-1))</f>
        <v>theater</v>
      </c>
      <c r="R3400" t="str">
        <f>RIGHT(N3400, LEN(N3400) - (SEARCH("/",N3400,1)))</f>
        <v>plays</v>
      </c>
      <c r="S3400" s="12">
        <f>(((J3400/60)/60)/24)+DATE(1970,1,1)+(-5/24)</f>
        <v>42499.523368055547</v>
      </c>
      <c r="T3400" s="12">
        <f>(((I3400/60)/60)/24)+DATE(1970,1,1)+(-5/24)</f>
        <v>42529.523368055547</v>
      </c>
    </row>
    <row r="3401" spans="1:20" ht="48" x14ac:dyDescent="0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>E3401/D3401*100</f>
        <v>100</v>
      </c>
      <c r="P3401" s="8">
        <v>69.266666670000006</v>
      </c>
      <c r="Q3401" t="str">
        <f>LEFT(N3401,(SEARCH("/",N3401,1)-1))</f>
        <v>theater</v>
      </c>
      <c r="R3401" t="str">
        <f>RIGHT(N3401, LEN(N3401) - (SEARCH("/",N3401,1)))</f>
        <v>musical</v>
      </c>
      <c r="S3401" s="12">
        <f>(((J3401/60)/60)/24)+DATE(1970,1,1)+(-5/24)</f>
        <v>42499.634629629632</v>
      </c>
      <c r="T3401" s="12">
        <f>(((I3401/60)/60)/24)+DATE(1970,1,1)+(-5/24)</f>
        <v>42518.816666666658</v>
      </c>
    </row>
    <row r="3402" spans="1:20" ht="48" x14ac:dyDescent="0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>E3402/D3402*100</f>
        <v>494.91374999999999</v>
      </c>
      <c r="P3402" s="8">
        <v>69.266666670000006</v>
      </c>
      <c r="Q3402" t="str">
        <f>LEFT(N3402,(SEARCH("/",N3402,1)-1))</f>
        <v>technology</v>
      </c>
      <c r="R3402" t="str">
        <f>RIGHT(N3402, LEN(N3402) - (SEARCH("/",N3402,1)))</f>
        <v>hardware</v>
      </c>
      <c r="S3402" s="12">
        <f>(((J3402/60)/60)/24)+DATE(1970,1,1)+(-5/24)</f>
        <v>42499.752476851849</v>
      </c>
      <c r="T3402" s="12">
        <f>(((I3402/60)/60)/24)+DATE(1970,1,1)+(-5/24)</f>
        <v>42559.752476851849</v>
      </c>
    </row>
    <row r="3403" spans="1:20" ht="48" x14ac:dyDescent="0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>E3403/D3403*100</f>
        <v>108.5</v>
      </c>
      <c r="P3403" s="8">
        <v>69.266666670000006</v>
      </c>
      <c r="Q3403" t="str">
        <f>LEFT(N3403,(SEARCH("/",N3403,1)-1))</f>
        <v>theater</v>
      </c>
      <c r="R3403" t="str">
        <f>RIGHT(N3403, LEN(N3403) - (SEARCH("/",N3403,1)))</f>
        <v>plays</v>
      </c>
      <c r="S3403" s="12">
        <f>(((J3403/60)/60)/24)+DATE(1970,1,1)+(-5/24)</f>
        <v>42499.83321759259</v>
      </c>
      <c r="T3403" s="12">
        <f>(((I3403/60)/60)/24)+DATE(1970,1,1)+(-5/24)</f>
        <v>42527.083333333336</v>
      </c>
    </row>
    <row r="3404" spans="1:20" ht="64" x14ac:dyDescent="0.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>E3404/D3404*100</f>
        <v>100.12</v>
      </c>
      <c r="P3404" s="8">
        <v>69.266666670000006</v>
      </c>
      <c r="Q3404" t="str">
        <f>LEFT(N3404,(SEARCH("/",N3404,1)-1))</f>
        <v>music</v>
      </c>
      <c r="R3404" t="str">
        <f>RIGHT(N3404, LEN(N3404) - (SEARCH("/",N3404,1)))</f>
        <v>rock</v>
      </c>
      <c r="S3404" s="12">
        <f>(((J3404/60)/60)/24)+DATE(1970,1,1)+(-5/24)</f>
        <v>42502.042442129627</v>
      </c>
      <c r="T3404" s="12">
        <f>(((I3404/60)/60)/24)+DATE(1970,1,1)+(-5/24)</f>
        <v>42527.042442129627</v>
      </c>
    </row>
    <row r="3405" spans="1:20" ht="48" x14ac:dyDescent="0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>E3405/D3405*100</f>
        <v>125.13700000000001</v>
      </c>
      <c r="P3405" s="8">
        <v>69.266666670000006</v>
      </c>
      <c r="Q3405" t="str">
        <f>LEFT(N3405,(SEARCH("/",N3405,1)-1))</f>
        <v>technology</v>
      </c>
      <c r="R3405" t="str">
        <f>RIGHT(N3405, LEN(N3405) - (SEARCH("/",N3405,1)))</f>
        <v>hardware</v>
      </c>
      <c r="S3405" s="12">
        <f>(((J3405/60)/60)/24)+DATE(1970,1,1)+(-5/24)</f>
        <v>42502.36078703704</v>
      </c>
      <c r="T3405" s="12">
        <f>(((I3405/60)/60)/24)+DATE(1970,1,1)+(-5/24)</f>
        <v>42532.36078703704</v>
      </c>
    </row>
    <row r="3406" spans="1:20" ht="48" x14ac:dyDescent="0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>E3406/D3406*100</f>
        <v>130.25</v>
      </c>
      <c r="P3406" s="8">
        <v>69.266666670000006</v>
      </c>
      <c r="Q3406" t="str">
        <f>LEFT(N3406,(SEARCH("/",N3406,1)-1))</f>
        <v>publishing</v>
      </c>
      <c r="R3406" t="str">
        <f>RIGHT(N3406, LEN(N3406) - (SEARCH("/",N3406,1)))</f>
        <v>nonfiction</v>
      </c>
      <c r="S3406" s="12">
        <f>(((J3406/60)/60)/24)+DATE(1970,1,1)+(-5/24)</f>
        <v>42502.599293981482</v>
      </c>
      <c r="T3406" s="12">
        <f>(((I3406/60)/60)/24)+DATE(1970,1,1)+(-5/24)</f>
        <v>42532.599293981482</v>
      </c>
    </row>
    <row r="3407" spans="1:20" ht="48" x14ac:dyDescent="0.2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>E3407/D3407*100</f>
        <v>125.29999999999998</v>
      </c>
      <c r="P3407" s="8">
        <v>69.266666670000006</v>
      </c>
      <c r="Q3407" t="str">
        <f>LEFT(N3407,(SEARCH("/",N3407,1)-1))</f>
        <v>music</v>
      </c>
      <c r="R3407" t="str">
        <f>RIGHT(N3407, LEN(N3407) - (SEARCH("/",N3407,1)))</f>
        <v>rock</v>
      </c>
      <c r="S3407" s="12">
        <f>(((J3407/60)/60)/24)+DATE(1970,1,1)+(-5/24)</f>
        <v>42502.660428240742</v>
      </c>
      <c r="T3407" s="12">
        <f>(((I3407/60)/60)/24)+DATE(1970,1,1)+(-5/24)</f>
        <v>42562.660428240742</v>
      </c>
    </row>
    <row r="3408" spans="1:20" ht="48" x14ac:dyDescent="0.2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>E3408/D3408*100</f>
        <v>2.8571428571428574E-2</v>
      </c>
      <c r="P3408" s="8">
        <v>69.266666670000006</v>
      </c>
      <c r="Q3408" t="str">
        <f>LEFT(N3408,(SEARCH("/",N3408,1)-1))</f>
        <v>food</v>
      </c>
      <c r="R3408" t="str">
        <f>RIGHT(N3408, LEN(N3408) - (SEARCH("/",N3408,1)))</f>
        <v>food trucks</v>
      </c>
      <c r="S3408" s="12">
        <f>(((J3408/60)/60)/24)+DATE(1970,1,1)+(-5/24)</f>
        <v>42502.705428240741</v>
      </c>
      <c r="T3408" s="12">
        <f>(((I3408/60)/60)/24)+DATE(1970,1,1)+(-5/24)</f>
        <v>42517.711111111108</v>
      </c>
    </row>
    <row r="3409" spans="1:20" ht="48" x14ac:dyDescent="0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>E3409/D3409*100</f>
        <v>0</v>
      </c>
      <c r="P3409" s="8">
        <v>69.266666670000006</v>
      </c>
      <c r="Q3409" t="str">
        <f>LEFT(N3409,(SEARCH("/",N3409,1)-1))</f>
        <v>technology</v>
      </c>
      <c r="R3409" t="str">
        <f>RIGHT(N3409, LEN(N3409) - (SEARCH("/",N3409,1)))</f>
        <v>web</v>
      </c>
      <c r="S3409" s="12">
        <f>(((J3409/60)/60)/24)+DATE(1970,1,1)+(-5/24)</f>
        <v>42503.145173611112</v>
      </c>
      <c r="T3409" s="12">
        <f>(((I3409/60)/60)/24)+DATE(1970,1,1)+(-5/24)</f>
        <v>42533.145173611112</v>
      </c>
    </row>
    <row r="3410" spans="1:20" ht="48" x14ac:dyDescent="0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>E3410/D3410*100</f>
        <v>126.6</v>
      </c>
      <c r="P3410" s="8">
        <v>69.266666670000006</v>
      </c>
      <c r="Q3410" t="str">
        <f>LEFT(N3410,(SEARCH("/",N3410,1)-1))</f>
        <v>theater</v>
      </c>
      <c r="R3410" t="str">
        <f>RIGHT(N3410, LEN(N3410) - (SEARCH("/",N3410,1)))</f>
        <v>plays</v>
      </c>
      <c r="S3410" s="12">
        <f>(((J3410/60)/60)/24)+DATE(1970,1,1)+(-5/24)</f>
        <v>42503.331643518519</v>
      </c>
      <c r="T3410" s="12">
        <f>(((I3410/60)/60)/24)+DATE(1970,1,1)+(-5/24)</f>
        <v>42548.583333333336</v>
      </c>
    </row>
    <row r="3411" spans="1:20" ht="48" x14ac:dyDescent="0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>E3411/D3411*100</f>
        <v>102.35000000000001</v>
      </c>
      <c r="P3411" s="8">
        <v>69.266666670000006</v>
      </c>
      <c r="Q3411" t="str">
        <f>LEFT(N3411,(SEARCH("/",N3411,1)-1))</f>
        <v>theater</v>
      </c>
      <c r="R3411" t="str">
        <f>RIGHT(N3411, LEN(N3411) - (SEARCH("/",N3411,1)))</f>
        <v>plays</v>
      </c>
      <c r="S3411" s="12">
        <f>(((J3411/60)/60)/24)+DATE(1970,1,1)+(-5/24)</f>
        <v>42503.351134259261</v>
      </c>
      <c r="T3411" s="12">
        <f>(((I3411/60)/60)/24)+DATE(1970,1,1)+(-5/24)</f>
        <v>42524.666666666664</v>
      </c>
    </row>
    <row r="3412" spans="1:20" ht="48" x14ac:dyDescent="0.2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>E3412/D3412*100</f>
        <v>253.29333333333332</v>
      </c>
      <c r="P3412" s="8">
        <v>69.266666670000006</v>
      </c>
      <c r="Q3412" t="str">
        <f>LEFT(N3412,(SEARCH("/",N3412,1)-1))</f>
        <v>photography</v>
      </c>
      <c r="R3412" t="str">
        <f>RIGHT(N3412, LEN(N3412) - (SEARCH("/",N3412,1)))</f>
        <v>photobooks</v>
      </c>
      <c r="S3412" s="12">
        <f>(((J3412/60)/60)/24)+DATE(1970,1,1)+(-5/24)</f>
        <v>42503.456412037034</v>
      </c>
      <c r="T3412" s="12">
        <f>(((I3412/60)/60)/24)+DATE(1970,1,1)+(-5/24)</f>
        <v>42534.040972222218</v>
      </c>
    </row>
    <row r="3413" spans="1:20" ht="48" x14ac:dyDescent="0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>E3413/D3413*100</f>
        <v>225</v>
      </c>
      <c r="P3413" s="8">
        <v>69.266666670000006</v>
      </c>
      <c r="Q3413" t="str">
        <f>LEFT(N3413,(SEARCH("/",N3413,1)-1))</f>
        <v>theater</v>
      </c>
      <c r="R3413" t="str">
        <f>RIGHT(N3413, LEN(N3413) - (SEARCH("/",N3413,1)))</f>
        <v>plays</v>
      </c>
      <c r="S3413" s="12">
        <f>(((J3413/60)/60)/24)+DATE(1970,1,1)+(-5/24)</f>
        <v>42503.532534722217</v>
      </c>
      <c r="T3413" s="12">
        <f>(((I3413/60)/60)/24)+DATE(1970,1,1)+(-5/24)</f>
        <v>42517.532534722217</v>
      </c>
    </row>
    <row r="3414" spans="1:20" ht="48" x14ac:dyDescent="0.2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>E3414/D3414*100</f>
        <v>25.584</v>
      </c>
      <c r="P3414" s="8">
        <v>69.266666670000006</v>
      </c>
      <c r="Q3414" t="str">
        <f>LEFT(N3414,(SEARCH("/",N3414,1)-1))</f>
        <v>technology</v>
      </c>
      <c r="R3414" t="str">
        <f>RIGHT(N3414, LEN(N3414) - (SEARCH("/",N3414,1)))</f>
        <v>wearables</v>
      </c>
      <c r="S3414" s="12">
        <f>(((J3414/60)/60)/24)+DATE(1970,1,1)+(-5/24)</f>
        <v>42504.195543981477</v>
      </c>
      <c r="T3414" s="12">
        <f>(((I3414/60)/60)/24)+DATE(1970,1,1)+(-5/24)</f>
        <v>42549.195543981477</v>
      </c>
    </row>
    <row r="3415" spans="1:20" ht="48" x14ac:dyDescent="0.2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>E3415/D3415*100</f>
        <v>104</v>
      </c>
      <c r="P3415" s="8">
        <v>69.266666670000006</v>
      </c>
      <c r="Q3415" t="str">
        <f>LEFT(N3415,(SEARCH("/",N3415,1)-1))</f>
        <v>music</v>
      </c>
      <c r="R3415" t="str">
        <f>RIGHT(N3415, LEN(N3415) - (SEARCH("/",N3415,1)))</f>
        <v>rock</v>
      </c>
      <c r="S3415" s="12">
        <f>(((J3415/60)/60)/24)+DATE(1970,1,1)+(-5/24)</f>
        <v>42504.593055555553</v>
      </c>
      <c r="T3415" s="12">
        <f>(((I3415/60)/60)/24)+DATE(1970,1,1)+(-5/24)</f>
        <v>42564.593055555553</v>
      </c>
    </row>
    <row r="3416" spans="1:20" ht="48" x14ac:dyDescent="0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>E3416/D3416*100</f>
        <v>101.49999999999999</v>
      </c>
      <c r="P3416" s="8">
        <v>69.266666670000006</v>
      </c>
      <c r="Q3416" t="str">
        <f>LEFT(N3416,(SEARCH("/",N3416,1)-1))</f>
        <v>theater</v>
      </c>
      <c r="R3416" t="str">
        <f>RIGHT(N3416, LEN(N3416) - (SEARCH("/",N3416,1)))</f>
        <v>plays</v>
      </c>
      <c r="S3416" s="12">
        <f>(((J3416/60)/60)/24)+DATE(1970,1,1)+(-5/24)</f>
        <v>42505.529699074068</v>
      </c>
      <c r="T3416" s="12">
        <f>(((I3416/60)/60)/24)+DATE(1970,1,1)+(-5/24)</f>
        <v>42525.529699074068</v>
      </c>
    </row>
    <row r="3417" spans="1:20" ht="48" x14ac:dyDescent="0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>E3417/D3417*100</f>
        <v>100.26489999999998</v>
      </c>
      <c r="P3417" s="8">
        <v>69.266666670000006</v>
      </c>
      <c r="Q3417" t="str">
        <f>LEFT(N3417,(SEARCH("/",N3417,1)-1))</f>
        <v>theater</v>
      </c>
      <c r="R3417" t="str">
        <f>RIGHT(N3417, LEN(N3417) - (SEARCH("/",N3417,1)))</f>
        <v>plays</v>
      </c>
      <c r="S3417" s="12">
        <f>(((J3417/60)/60)/24)+DATE(1970,1,1)+(-5/24)</f>
        <v>42505.566145833327</v>
      </c>
      <c r="T3417" s="12">
        <f>(((I3417/60)/60)/24)+DATE(1970,1,1)+(-5/24)</f>
        <v>42541.749999999993</v>
      </c>
    </row>
    <row r="3418" spans="1:20" ht="48" x14ac:dyDescent="0.2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>E3418/D3418*100</f>
        <v>636.14</v>
      </c>
      <c r="P3418" s="8">
        <v>69.266666670000006</v>
      </c>
      <c r="Q3418" t="str">
        <f>LEFT(N3418,(SEARCH("/",N3418,1)-1))</f>
        <v>games</v>
      </c>
      <c r="R3418" t="str">
        <f>RIGHT(N3418, LEN(N3418) - (SEARCH("/",N3418,1)))</f>
        <v>tabletop games</v>
      </c>
      <c r="S3418" s="12">
        <f>(((J3418/60)/60)/24)+DATE(1970,1,1)+(-5/24)</f>
        <v>42505.728344907409</v>
      </c>
      <c r="T3418" s="12">
        <f>(((I3418/60)/60)/24)+DATE(1970,1,1)+(-5/24)</f>
        <v>42540.749999999993</v>
      </c>
    </row>
    <row r="3419" spans="1:20" ht="48" x14ac:dyDescent="0.2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>E3419/D3419*100</f>
        <v>114.7</v>
      </c>
      <c r="P3419" s="8">
        <v>69.266666670000006</v>
      </c>
      <c r="Q3419" t="str">
        <f>LEFT(N3419,(SEARCH("/",N3419,1)-1))</f>
        <v>photography</v>
      </c>
      <c r="R3419" t="str">
        <f>RIGHT(N3419, LEN(N3419) - (SEARCH("/",N3419,1)))</f>
        <v>photobooks</v>
      </c>
      <c r="S3419" s="12">
        <f>(((J3419/60)/60)/24)+DATE(1970,1,1)+(-5/24)</f>
        <v>42505.74759259259</v>
      </c>
      <c r="T3419" s="12">
        <f>(((I3419/60)/60)/24)+DATE(1970,1,1)+(-5/24)</f>
        <v>42565.74759259259</v>
      </c>
    </row>
    <row r="3420" spans="1:20" ht="48" x14ac:dyDescent="0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>E3420/D3420*100</f>
        <v>82.817599999999999</v>
      </c>
      <c r="P3420" s="8">
        <v>69.266666670000006</v>
      </c>
      <c r="Q3420" t="str">
        <f>LEFT(N3420,(SEARCH("/",N3420,1)-1))</f>
        <v>technology</v>
      </c>
      <c r="R3420" t="str">
        <f>RIGHT(N3420, LEN(N3420) - (SEARCH("/",N3420,1)))</f>
        <v>wearables</v>
      </c>
      <c r="S3420" s="12">
        <f>(((J3420/60)/60)/24)+DATE(1970,1,1)+(-5/24)</f>
        <v>42506.208657407398</v>
      </c>
      <c r="T3420" s="12">
        <f>(((I3420/60)/60)/24)+DATE(1970,1,1)+(-5/24)</f>
        <v>42541.582638888889</v>
      </c>
    </row>
    <row r="3421" spans="1:20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>E3421/D3421*100</f>
        <v>100</v>
      </c>
      <c r="P3421" s="8">
        <v>69.266666670000006</v>
      </c>
      <c r="Q3421" t="str">
        <f>LEFT(N3421,(SEARCH("/",N3421,1)-1))</f>
        <v>theater</v>
      </c>
      <c r="R3421" t="str">
        <f>RIGHT(N3421, LEN(N3421) - (SEARCH("/",N3421,1)))</f>
        <v>plays</v>
      </c>
      <c r="S3421" s="12">
        <f>(((J3421/60)/60)/24)+DATE(1970,1,1)+(-5/24)</f>
        <v>42506.50104166667</v>
      </c>
      <c r="T3421" s="12">
        <f>(((I3421/60)/60)/24)+DATE(1970,1,1)+(-5/24)</f>
        <v>42538.374999999993</v>
      </c>
    </row>
    <row r="3422" spans="1:20" ht="48" x14ac:dyDescent="0.2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>E3422/D3422*100</f>
        <v>29.276666666666667</v>
      </c>
      <c r="P3422" s="8">
        <v>69.266666670000006</v>
      </c>
      <c r="Q3422" t="str">
        <f>LEFT(N3422,(SEARCH("/",N3422,1)-1))</f>
        <v>technology</v>
      </c>
      <c r="R3422" t="str">
        <f>RIGHT(N3422, LEN(N3422) - (SEARCH("/",N3422,1)))</f>
        <v>wearables</v>
      </c>
      <c r="S3422" s="12">
        <f>(((J3422/60)/60)/24)+DATE(1970,1,1)+(-5/24)</f>
        <v>42506.501388888886</v>
      </c>
      <c r="T3422" s="12">
        <f>(((I3422/60)/60)/24)+DATE(1970,1,1)+(-5/24)</f>
        <v>42540.131944444445</v>
      </c>
    </row>
    <row r="3423" spans="1:20" ht="48" x14ac:dyDescent="0.2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>E3423/D3423*100</f>
        <v>114.24000000000001</v>
      </c>
      <c r="P3423" s="8">
        <v>69.266666670000006</v>
      </c>
      <c r="Q3423" t="str">
        <f>LEFT(N3423,(SEARCH("/",N3423,1)-1))</f>
        <v>theater</v>
      </c>
      <c r="R3423" t="str">
        <f>RIGHT(N3423, LEN(N3423) - (SEARCH("/",N3423,1)))</f>
        <v>plays</v>
      </c>
      <c r="S3423" s="12">
        <f>(((J3423/60)/60)/24)+DATE(1970,1,1)+(-5/24)</f>
        <v>42506.552071759252</v>
      </c>
      <c r="T3423" s="12">
        <f>(((I3423/60)/60)/24)+DATE(1970,1,1)+(-5/24)</f>
        <v>42536.552071759252</v>
      </c>
    </row>
    <row r="3424" spans="1:20" ht="48" x14ac:dyDescent="0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>E3424/D3424*100</f>
        <v>116.6348</v>
      </c>
      <c r="P3424" s="8">
        <v>69.266666670000006</v>
      </c>
      <c r="Q3424" t="str">
        <f>LEFT(N3424,(SEARCH("/",N3424,1)-1))</f>
        <v>theater</v>
      </c>
      <c r="R3424" t="str">
        <f>RIGHT(N3424, LEN(N3424) - (SEARCH("/",N3424,1)))</f>
        <v>plays</v>
      </c>
      <c r="S3424" s="12">
        <f>(((J3424/60)/60)/24)+DATE(1970,1,1)+(-5/24)</f>
        <v>42507.05636574074</v>
      </c>
      <c r="T3424" s="12">
        <f>(((I3424/60)/60)/24)+DATE(1970,1,1)+(-5/24)</f>
        <v>42538.458333333336</v>
      </c>
    </row>
    <row r="3425" spans="1:20" ht="48" x14ac:dyDescent="0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>E3425/D3425*100</f>
        <v>12.45</v>
      </c>
      <c r="P3425" s="8">
        <v>69.266666670000006</v>
      </c>
      <c r="Q3425" t="str">
        <f>LEFT(N3425,(SEARCH("/",N3425,1)-1))</f>
        <v>technology</v>
      </c>
      <c r="R3425" t="str">
        <f>RIGHT(N3425, LEN(N3425) - (SEARCH("/",N3425,1)))</f>
        <v>web</v>
      </c>
      <c r="S3425" s="12">
        <f>(((J3425/60)/60)/24)+DATE(1970,1,1)+(-5/24)</f>
        <v>42507.090995370374</v>
      </c>
      <c r="T3425" s="12">
        <f>(((I3425/60)/60)/24)+DATE(1970,1,1)+(-5/24)</f>
        <v>42538.749999999993</v>
      </c>
    </row>
    <row r="3426" spans="1:20" ht="48" x14ac:dyDescent="0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>E3426/D3426*100</f>
        <v>106.60499999999999</v>
      </c>
      <c r="P3426" s="8">
        <v>69.266666670000006</v>
      </c>
      <c r="Q3426" t="str">
        <f>LEFT(N3426,(SEARCH("/",N3426,1)-1))</f>
        <v>film &amp; video</v>
      </c>
      <c r="R3426" t="str">
        <f>RIGHT(N3426, LEN(N3426) - (SEARCH("/",N3426,1)))</f>
        <v>documentary</v>
      </c>
      <c r="S3426" s="12">
        <f>(((J3426/60)/60)/24)+DATE(1970,1,1)+(-5/24)</f>
        <v>42507.373078703698</v>
      </c>
      <c r="T3426" s="12">
        <f>(((I3426/60)/60)/24)+DATE(1970,1,1)+(-5/24)</f>
        <v>42538.373078703698</v>
      </c>
    </row>
    <row r="3427" spans="1:20" ht="32" x14ac:dyDescent="0.2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>E3427/D3427*100</f>
        <v>0.15</v>
      </c>
      <c r="P3427" s="8">
        <v>69.266666670000006</v>
      </c>
      <c r="Q3427" t="str">
        <f>LEFT(N3427,(SEARCH("/",N3427,1)-1))</f>
        <v>food</v>
      </c>
      <c r="R3427" t="str">
        <f>RIGHT(N3427, LEN(N3427) - (SEARCH("/",N3427,1)))</f>
        <v>food trucks</v>
      </c>
      <c r="S3427" s="12">
        <f>(((J3427/60)/60)/24)+DATE(1970,1,1)+(-5/24)</f>
        <v>42507.501921296294</v>
      </c>
      <c r="T3427" s="12">
        <f>(((I3427/60)/60)/24)+DATE(1970,1,1)+(-5/24)</f>
        <v>42537.501921296294</v>
      </c>
    </row>
    <row r="3428" spans="1:20" ht="48" x14ac:dyDescent="0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>E3428/D3428*100</f>
        <v>103.08800000000001</v>
      </c>
      <c r="P3428" s="8">
        <v>69.266666670000006</v>
      </c>
      <c r="Q3428" t="str">
        <f>LEFT(N3428,(SEARCH("/",N3428,1)-1))</f>
        <v>film &amp; video</v>
      </c>
      <c r="R3428" t="str">
        <f>RIGHT(N3428, LEN(N3428) - (SEARCH("/",N3428,1)))</f>
        <v>documentary</v>
      </c>
      <c r="S3428" s="12">
        <f>(((J3428/60)/60)/24)+DATE(1970,1,1)+(-5/24)</f>
        <v>42507.651863425919</v>
      </c>
      <c r="T3428" s="12">
        <f>(((I3428/60)/60)/24)+DATE(1970,1,1)+(-5/24)</f>
        <v>42536.416666666664</v>
      </c>
    </row>
    <row r="3429" spans="1:20" ht="32" x14ac:dyDescent="0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>E3429/D3429*100</f>
        <v>4.083333333333333</v>
      </c>
      <c r="P3429" s="8">
        <v>69.266666670000006</v>
      </c>
      <c r="Q3429" t="str">
        <f>LEFT(N3429,(SEARCH("/",N3429,1)-1))</f>
        <v>theater</v>
      </c>
      <c r="R3429" t="str">
        <f>RIGHT(N3429, LEN(N3429) - (SEARCH("/",N3429,1)))</f>
        <v>plays</v>
      </c>
      <c r="S3429" s="12">
        <f>(((J3429/60)/60)/24)+DATE(1970,1,1)+(-5/24)</f>
        <v>42507.971631944441</v>
      </c>
      <c r="T3429" s="12">
        <f>(((I3429/60)/60)/24)+DATE(1970,1,1)+(-5/24)</f>
        <v>42567.971631944441</v>
      </c>
    </row>
    <row r="3430" spans="1:20" ht="48" x14ac:dyDescent="0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>E3430/D3430*100</f>
        <v>107.42157000000002</v>
      </c>
      <c r="P3430" s="8">
        <v>69.266666670000006</v>
      </c>
      <c r="Q3430" t="str">
        <f>LEFT(N3430,(SEARCH("/",N3430,1)-1))</f>
        <v>technology</v>
      </c>
      <c r="R3430" t="str">
        <f>RIGHT(N3430, LEN(N3430) - (SEARCH("/",N3430,1)))</f>
        <v>space exploration</v>
      </c>
      <c r="S3430" s="12">
        <f>(((J3430/60)/60)/24)+DATE(1970,1,1)+(-5/24)</f>
        <v>42508.33321759259</v>
      </c>
      <c r="T3430" s="12">
        <f>(((I3430/60)/60)/24)+DATE(1970,1,1)+(-5/24)</f>
        <v>42538.33321759259</v>
      </c>
    </row>
    <row r="3431" spans="1:20" ht="32" x14ac:dyDescent="0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>E3431/D3431*100</f>
        <v>159.97142857142856</v>
      </c>
      <c r="P3431" s="8">
        <v>69.266666670000006</v>
      </c>
      <c r="Q3431" t="str">
        <f>LEFT(N3431,(SEARCH("/",N3431,1)-1))</f>
        <v>film &amp; video</v>
      </c>
      <c r="R3431" t="str">
        <f>RIGHT(N3431, LEN(N3431) - (SEARCH("/",N3431,1)))</f>
        <v>television</v>
      </c>
      <c r="S3431" s="12">
        <f>(((J3431/60)/60)/24)+DATE(1970,1,1)+(-5/24)</f>
        <v>42508.468854166662</v>
      </c>
      <c r="T3431" s="12">
        <f>(((I3431/60)/60)/24)+DATE(1970,1,1)+(-5/24)</f>
        <v>42544.643749999996</v>
      </c>
    </row>
    <row r="3432" spans="1:20" ht="48" x14ac:dyDescent="0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>E3432/D3432*100</f>
        <v>0.1</v>
      </c>
      <c r="P3432" s="8">
        <v>69.266666670000006</v>
      </c>
      <c r="Q3432" t="str">
        <f>LEFT(N3432,(SEARCH("/",N3432,1)-1))</f>
        <v>theater</v>
      </c>
      <c r="R3432" t="str">
        <f>RIGHT(N3432, LEN(N3432) - (SEARCH("/",N3432,1)))</f>
        <v>spaces</v>
      </c>
      <c r="S3432" s="12">
        <f>(((J3432/60)/60)/24)+DATE(1970,1,1)+(-5/24)</f>
        <v>42509.166203703695</v>
      </c>
      <c r="T3432" s="12">
        <f>(((I3432/60)/60)/24)+DATE(1970,1,1)+(-5/24)</f>
        <v>42517.341666666667</v>
      </c>
    </row>
    <row r="3433" spans="1:20" ht="64" x14ac:dyDescent="0.2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>E3433/D3433*100</f>
        <v>0</v>
      </c>
      <c r="P3433" s="8">
        <v>69.266666670000006</v>
      </c>
      <c r="Q3433" t="str">
        <f>LEFT(N3433,(SEARCH("/",N3433,1)-1))</f>
        <v>food</v>
      </c>
      <c r="R3433" t="str">
        <f>RIGHT(N3433, LEN(N3433) - (SEARCH("/",N3433,1)))</f>
        <v>food trucks</v>
      </c>
      <c r="S3433" s="12">
        <f>(((J3433/60)/60)/24)+DATE(1970,1,1)+(-5/24)</f>
        <v>42509.51599537037</v>
      </c>
      <c r="T3433" s="12">
        <f>(((I3433/60)/60)/24)+DATE(1970,1,1)+(-5/24)</f>
        <v>42539.51599537037</v>
      </c>
    </row>
    <row r="3434" spans="1:20" ht="48" x14ac:dyDescent="0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>E3434/D3434*100</f>
        <v>12.55</v>
      </c>
      <c r="P3434" s="8">
        <v>69.266666670000006</v>
      </c>
      <c r="Q3434" t="str">
        <f>LEFT(N3434,(SEARCH("/",N3434,1)-1))</f>
        <v>theater</v>
      </c>
      <c r="R3434" t="str">
        <f>RIGHT(N3434, LEN(N3434) - (SEARCH("/",N3434,1)))</f>
        <v>plays</v>
      </c>
      <c r="S3434" s="12">
        <f>(((J3434/60)/60)/24)+DATE(1970,1,1)+(-5/24)</f>
        <v>42509.605775462966</v>
      </c>
      <c r="T3434" s="12">
        <f>(((I3434/60)/60)/24)+DATE(1970,1,1)+(-5/24)</f>
        <v>42539.605775462966</v>
      </c>
    </row>
    <row r="3435" spans="1:20" ht="48" x14ac:dyDescent="0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>E3435/D3435*100</f>
        <v>5.6666666666666661</v>
      </c>
      <c r="P3435" s="8">
        <v>69.266666670000006</v>
      </c>
      <c r="Q3435" t="str">
        <f>LEFT(N3435,(SEARCH("/",N3435,1)-1))</f>
        <v>food</v>
      </c>
      <c r="R3435" t="str">
        <f>RIGHT(N3435, LEN(N3435) - (SEARCH("/",N3435,1)))</f>
        <v>food trucks</v>
      </c>
      <c r="S3435" s="12">
        <f>(((J3435/60)/60)/24)+DATE(1970,1,1)+(-5/24)</f>
        <v>42510.133298611108</v>
      </c>
      <c r="T3435" s="12">
        <f>(((I3435/60)/60)/24)+DATE(1970,1,1)+(-5/24)</f>
        <v>42540.133298611108</v>
      </c>
    </row>
    <row r="3436" spans="1:20" ht="48" x14ac:dyDescent="0.2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>E3436/D3436*100</f>
        <v>13.13</v>
      </c>
      <c r="P3436" s="8">
        <v>69.266666670000006</v>
      </c>
      <c r="Q3436" t="str">
        <f>LEFT(N3436,(SEARCH("/",N3436,1)-1))</f>
        <v>technology</v>
      </c>
      <c r="R3436" t="str">
        <f>RIGHT(N3436, LEN(N3436) - (SEARCH("/",N3436,1)))</f>
        <v>wearables</v>
      </c>
      <c r="S3436" s="12">
        <f>(((J3436/60)/60)/24)+DATE(1970,1,1)+(-5/24)</f>
        <v>42510.396365740737</v>
      </c>
      <c r="T3436" s="12">
        <f>(((I3436/60)/60)/24)+DATE(1970,1,1)+(-5/24)</f>
        <v>42540.396365740737</v>
      </c>
    </row>
    <row r="3437" spans="1:20" ht="48" x14ac:dyDescent="0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>E3437/D3437*100</f>
        <v>100</v>
      </c>
      <c r="P3437" s="8">
        <v>69.266666670000006</v>
      </c>
      <c r="Q3437" t="str">
        <f>LEFT(N3437,(SEARCH("/",N3437,1)-1))</f>
        <v>theater</v>
      </c>
      <c r="R3437" t="str">
        <f>RIGHT(N3437, LEN(N3437) - (SEARCH("/",N3437,1)))</f>
        <v>plays</v>
      </c>
      <c r="S3437" s="12">
        <f>(((J3437/60)/60)/24)+DATE(1970,1,1)+(-5/24)</f>
        <v>42510.590520833335</v>
      </c>
      <c r="T3437" s="12">
        <f>(((I3437/60)/60)/24)+DATE(1970,1,1)+(-5/24)</f>
        <v>42533.499999999993</v>
      </c>
    </row>
    <row r="3438" spans="1:20" ht="48" x14ac:dyDescent="0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>E3438/D3438*100</f>
        <v>0.16666666666666669</v>
      </c>
      <c r="P3438" s="8">
        <v>69.266666670000006</v>
      </c>
      <c r="Q3438" t="str">
        <f>LEFT(N3438,(SEARCH("/",N3438,1)-1))</f>
        <v>theater</v>
      </c>
      <c r="R3438" t="str">
        <f>RIGHT(N3438, LEN(N3438) - (SEARCH("/",N3438,1)))</f>
        <v>plays</v>
      </c>
      <c r="S3438" s="12">
        <f>(((J3438/60)/60)/24)+DATE(1970,1,1)+(-5/24)</f>
        <v>42510.730567129627</v>
      </c>
      <c r="T3438" s="12">
        <f>(((I3438/60)/60)/24)+DATE(1970,1,1)+(-5/24)</f>
        <v>42540.730567129627</v>
      </c>
    </row>
    <row r="3439" spans="1:20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>E3439/D3439*100</f>
        <v>100</v>
      </c>
      <c r="P3439" s="8">
        <v>69.266666670000006</v>
      </c>
      <c r="Q3439" t="str">
        <f>LEFT(N3439,(SEARCH("/",N3439,1)-1))</f>
        <v>theater</v>
      </c>
      <c r="R3439" t="str">
        <f>RIGHT(N3439, LEN(N3439) - (SEARCH("/",N3439,1)))</f>
        <v>spaces</v>
      </c>
      <c r="S3439" s="12">
        <f>(((J3439/60)/60)/24)+DATE(1970,1,1)+(-5/24)</f>
        <v>42511.153715277782</v>
      </c>
      <c r="T3439" s="12">
        <f>(((I3439/60)/60)/24)+DATE(1970,1,1)+(-5/24)</f>
        <v>42541.153715277782</v>
      </c>
    </row>
    <row r="3440" spans="1:20" ht="48" x14ac:dyDescent="0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>E3440/D3440*100</f>
        <v>0</v>
      </c>
      <c r="P3440" s="8">
        <v>69.266666670000006</v>
      </c>
      <c r="Q3440" t="str">
        <f>LEFT(N3440,(SEARCH("/",N3440,1)-1))</f>
        <v>theater</v>
      </c>
      <c r="R3440" t="str">
        <f>RIGHT(N3440, LEN(N3440) - (SEARCH("/",N3440,1)))</f>
        <v>plays</v>
      </c>
      <c r="S3440" s="12">
        <f>(((J3440/60)/60)/24)+DATE(1970,1,1)+(-5/24)</f>
        <v>42511.489768518521</v>
      </c>
      <c r="T3440" s="12">
        <f>(((I3440/60)/60)/24)+DATE(1970,1,1)+(-5/24)</f>
        <v>42535.57916666667</v>
      </c>
    </row>
    <row r="3441" spans="1:20" ht="48" x14ac:dyDescent="0.2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>E3441/D3441*100</f>
        <v>108.70406189555126</v>
      </c>
      <c r="P3441" s="8">
        <v>69.266666670000006</v>
      </c>
      <c r="Q3441" t="str">
        <f>LEFT(N3441,(SEARCH("/",N3441,1)-1))</f>
        <v>theater</v>
      </c>
      <c r="R3441" t="str">
        <f>RIGHT(N3441, LEN(N3441) - (SEARCH("/",N3441,1)))</f>
        <v>plays</v>
      </c>
      <c r="S3441" s="12">
        <f>(((J3441/60)/60)/24)+DATE(1970,1,1)+(-5/24)</f>
        <v>42511.533611111103</v>
      </c>
      <c r="T3441" s="12">
        <f>(((I3441/60)/60)/24)+DATE(1970,1,1)+(-5/24)</f>
        <v>42523.708333333336</v>
      </c>
    </row>
    <row r="3442" spans="1:20" ht="32" x14ac:dyDescent="0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>E3442/D3442*100</f>
        <v>101.66666666666666</v>
      </c>
      <c r="P3442" s="8">
        <v>69.266666670000006</v>
      </c>
      <c r="Q3442" t="str">
        <f>LEFT(N3442,(SEARCH("/",N3442,1)-1))</f>
        <v>theater</v>
      </c>
      <c r="R3442" t="str">
        <f>RIGHT(N3442, LEN(N3442) - (SEARCH("/",N3442,1)))</f>
        <v>plays</v>
      </c>
      <c r="S3442" s="12">
        <f>(((J3442/60)/60)/24)+DATE(1970,1,1)+(-5/24)</f>
        <v>42512.374884259254</v>
      </c>
      <c r="T3442" s="12">
        <f>(((I3442/60)/60)/24)+DATE(1970,1,1)+(-5/24)</f>
        <v>42526.374884259254</v>
      </c>
    </row>
    <row r="3443" spans="1:20" ht="48" x14ac:dyDescent="0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>E3443/D3443*100</f>
        <v>28.666666666666668</v>
      </c>
      <c r="P3443" s="8">
        <v>69.266666670000006</v>
      </c>
      <c r="Q3443" t="str">
        <f>LEFT(N3443,(SEARCH("/",N3443,1)-1))</f>
        <v>theater</v>
      </c>
      <c r="R3443" t="str">
        <f>RIGHT(N3443, LEN(N3443) - (SEARCH("/",N3443,1)))</f>
        <v>plays</v>
      </c>
      <c r="S3443" s="12">
        <f>(((J3443/60)/60)/24)+DATE(1970,1,1)+(-5/24)</f>
        <v>42512.418414351843</v>
      </c>
      <c r="T3443" s="12">
        <f>(((I3443/60)/60)/24)+DATE(1970,1,1)+(-5/24)</f>
        <v>42572.418414351843</v>
      </c>
    </row>
    <row r="3444" spans="1:20" ht="48" x14ac:dyDescent="0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>E3444/D3444*100</f>
        <v>233.21535</v>
      </c>
      <c r="P3444" s="8">
        <v>69.266666670000006</v>
      </c>
      <c r="Q3444" t="str">
        <f>LEFT(N3444,(SEARCH("/",N3444,1)-1))</f>
        <v>theater</v>
      </c>
      <c r="R3444" t="str">
        <f>RIGHT(N3444, LEN(N3444) - (SEARCH("/",N3444,1)))</f>
        <v>spaces</v>
      </c>
      <c r="S3444" s="12">
        <f>(((J3444/60)/60)/24)+DATE(1970,1,1)+(-5/24)</f>
        <v>42512.489884259259</v>
      </c>
      <c r="T3444" s="12">
        <f>(((I3444/60)/60)/24)+DATE(1970,1,1)+(-5/24)</f>
        <v>42572.489884259259</v>
      </c>
    </row>
    <row r="3445" spans="1:20" ht="48" x14ac:dyDescent="0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>E3445/D3445*100</f>
        <v>101</v>
      </c>
      <c r="P3445" s="8">
        <v>69.266666670000006</v>
      </c>
      <c r="Q3445" t="str">
        <f>LEFT(N3445,(SEARCH("/",N3445,1)-1))</f>
        <v>theater</v>
      </c>
      <c r="R3445" t="str">
        <f>RIGHT(N3445, LEN(N3445) - (SEARCH("/",N3445,1)))</f>
        <v>plays</v>
      </c>
      <c r="S3445" s="12">
        <f>(((J3445/60)/60)/24)+DATE(1970,1,1)+(-5/24)</f>
        <v>42512.837465277778</v>
      </c>
      <c r="T3445" s="12">
        <f>(((I3445/60)/60)/24)+DATE(1970,1,1)+(-5/24)</f>
        <v>42542.837465277778</v>
      </c>
    </row>
    <row r="3446" spans="1:20" ht="48" x14ac:dyDescent="0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>E3446/D3446*100</f>
        <v>153.4</v>
      </c>
      <c r="P3446" s="8">
        <v>69.266666670000006</v>
      </c>
      <c r="Q3446" t="str">
        <f>LEFT(N3446,(SEARCH("/",N3446,1)-1))</f>
        <v>theater</v>
      </c>
      <c r="R3446" t="str">
        <f>RIGHT(N3446, LEN(N3446) - (SEARCH("/",N3446,1)))</f>
        <v>plays</v>
      </c>
      <c r="S3446" s="12">
        <f>(((J3446/60)/60)/24)+DATE(1970,1,1)+(-5/24)</f>
        <v>42512.902453703697</v>
      </c>
      <c r="T3446" s="12">
        <f>(((I3446/60)/60)/24)+DATE(1970,1,1)+(-5/24)</f>
        <v>42534.499999999993</v>
      </c>
    </row>
    <row r="3447" spans="1:20" ht="48" x14ac:dyDescent="0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>E3447/D3447*100</f>
        <v>2.5000000000000001E-2</v>
      </c>
      <c r="P3447" s="8">
        <v>69.266666670000006</v>
      </c>
      <c r="Q3447" t="str">
        <f>LEFT(N3447,(SEARCH("/",N3447,1)-1))</f>
        <v>theater</v>
      </c>
      <c r="R3447" t="str">
        <f>RIGHT(N3447, LEN(N3447) - (SEARCH("/",N3447,1)))</f>
        <v>plays</v>
      </c>
      <c r="S3447" s="12">
        <f>(((J3447/60)/60)/24)+DATE(1970,1,1)+(-5/24)</f>
        <v>42513.767986111103</v>
      </c>
      <c r="T3447" s="12">
        <f>(((I3447/60)/60)/24)+DATE(1970,1,1)+(-5/24)</f>
        <v>42559.767986111103</v>
      </c>
    </row>
    <row r="3448" spans="1:20" ht="48" x14ac:dyDescent="0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>E3448/D3448*100</f>
        <v>2E-3</v>
      </c>
      <c r="P3448" s="8">
        <v>69.266666670000006</v>
      </c>
      <c r="Q3448" t="str">
        <f>LEFT(N3448,(SEARCH("/",N3448,1)-1))</f>
        <v>film &amp; video</v>
      </c>
      <c r="R3448" t="str">
        <f>RIGHT(N3448, LEN(N3448) - (SEARCH("/",N3448,1)))</f>
        <v>science fiction</v>
      </c>
      <c r="S3448" s="12">
        <f>(((J3448/60)/60)/24)+DATE(1970,1,1)+(-5/24)</f>
        <v>42514.226215277777</v>
      </c>
      <c r="T3448" s="12">
        <f>(((I3448/60)/60)/24)+DATE(1970,1,1)+(-5/24)</f>
        <v>42554.226215277777</v>
      </c>
    </row>
    <row r="3449" spans="1:20" ht="16" x14ac:dyDescent="0.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>E3449/D3449*100</f>
        <v>108.49703703703703</v>
      </c>
      <c r="P3449" s="8">
        <v>69.266666670000006</v>
      </c>
      <c r="Q3449" t="str">
        <f>LEFT(N3449,(SEARCH("/",N3449,1)-1))</f>
        <v>music</v>
      </c>
      <c r="R3449" t="str">
        <f>RIGHT(N3449, LEN(N3449) - (SEARCH("/",N3449,1)))</f>
        <v>electronic music</v>
      </c>
      <c r="S3449" s="12">
        <f>(((J3449/60)/60)/24)+DATE(1970,1,1)+(-5/24)</f>
        <v>42514.458622685182</v>
      </c>
      <c r="T3449" s="12">
        <f>(((I3449/60)/60)/24)+DATE(1970,1,1)+(-5/24)</f>
        <v>42544.458622685182</v>
      </c>
    </row>
    <row r="3450" spans="1:20" ht="48" x14ac:dyDescent="0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>E3450/D3450*100</f>
        <v>42.76</v>
      </c>
      <c r="P3450" s="8">
        <v>69.266666670000006</v>
      </c>
      <c r="Q3450" t="str">
        <f>LEFT(N3450,(SEARCH("/",N3450,1)-1))</f>
        <v>technology</v>
      </c>
      <c r="R3450" t="str">
        <f>RIGHT(N3450, LEN(N3450) - (SEARCH("/",N3450,1)))</f>
        <v>gadgets</v>
      </c>
      <c r="S3450" s="12">
        <f>(((J3450/60)/60)/24)+DATE(1970,1,1)+(-5/24)</f>
        <v>42514.462766203702</v>
      </c>
      <c r="T3450" s="12">
        <f>(((I3450/60)/60)/24)+DATE(1970,1,1)+(-5/24)</f>
        <v>42544.462766203702</v>
      </c>
    </row>
    <row r="3451" spans="1:20" ht="48" x14ac:dyDescent="0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>E3451/D3451*100</f>
        <v>0</v>
      </c>
      <c r="P3451" s="8">
        <v>69.266666670000006</v>
      </c>
      <c r="Q3451" t="str">
        <f>LEFT(N3451,(SEARCH("/",N3451,1)-1))</f>
        <v>technology</v>
      </c>
      <c r="R3451" t="str">
        <f>RIGHT(N3451, LEN(N3451) - (SEARCH("/",N3451,1)))</f>
        <v>web</v>
      </c>
      <c r="S3451" s="12">
        <f>(((J3451/60)/60)/24)+DATE(1970,1,1)+(-5/24)</f>
        <v>42514.853472222218</v>
      </c>
      <c r="T3451" s="12">
        <f>(((I3451/60)/60)/24)+DATE(1970,1,1)+(-5/24)</f>
        <v>42544.853472222218</v>
      </c>
    </row>
    <row r="3452" spans="1:20" ht="48" x14ac:dyDescent="0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>E3452/D3452*100</f>
        <v>0</v>
      </c>
      <c r="P3452" s="8">
        <v>69.266666670000006</v>
      </c>
      <c r="Q3452" t="str">
        <f>LEFT(N3452,(SEARCH("/",N3452,1)-1))</f>
        <v>theater</v>
      </c>
      <c r="R3452" t="str">
        <f>RIGHT(N3452, LEN(N3452) - (SEARCH("/",N3452,1)))</f>
        <v>plays</v>
      </c>
      <c r="S3452" s="12">
        <f>(((J3452/60)/60)/24)+DATE(1970,1,1)+(-5/24)</f>
        <v>42514.869884259257</v>
      </c>
      <c r="T3452" s="12">
        <f>(((I3452/60)/60)/24)+DATE(1970,1,1)+(-5/24)</f>
        <v>42574.869884259257</v>
      </c>
    </row>
    <row r="3453" spans="1:20" ht="48" x14ac:dyDescent="0.2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>E3453/D3453*100</f>
        <v>22.05263157894737</v>
      </c>
      <c r="P3453" s="8">
        <v>69.266666670000006</v>
      </c>
      <c r="Q3453" t="str">
        <f>LEFT(N3453,(SEARCH("/",N3453,1)-1))</f>
        <v>photography</v>
      </c>
      <c r="R3453" t="str">
        <f>RIGHT(N3453, LEN(N3453) - (SEARCH("/",N3453,1)))</f>
        <v>photobooks</v>
      </c>
      <c r="S3453" s="12">
        <f>(((J3453/60)/60)/24)+DATE(1970,1,1)+(-5/24)</f>
        <v>42515.231087962959</v>
      </c>
      <c r="T3453" s="12">
        <f>(((I3453/60)/60)/24)+DATE(1970,1,1)+(-5/24)</f>
        <v>42575.231087962959</v>
      </c>
    </row>
    <row r="3454" spans="1:20" ht="32" x14ac:dyDescent="0.2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>E3454/D3454*100</f>
        <v>102.63636363636364</v>
      </c>
      <c r="P3454" s="8">
        <v>69.266666670000006</v>
      </c>
      <c r="Q3454" t="str">
        <f>LEFT(N3454,(SEARCH("/",N3454,1)-1))</f>
        <v>music</v>
      </c>
      <c r="R3454" t="str">
        <f>RIGHT(N3454, LEN(N3454) - (SEARCH("/",N3454,1)))</f>
        <v>rock</v>
      </c>
      <c r="S3454" s="12">
        <f>(((J3454/60)/60)/24)+DATE(1970,1,1)+(-5/24)</f>
        <v>42515.509421296294</v>
      </c>
      <c r="T3454" s="12">
        <f>(((I3454/60)/60)/24)+DATE(1970,1,1)+(-5/24)</f>
        <v>42545.957638888889</v>
      </c>
    </row>
    <row r="3455" spans="1:20" ht="48" x14ac:dyDescent="0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>E3455/D3455*100</f>
        <v>0.1</v>
      </c>
      <c r="P3455" s="8">
        <v>69.266666670000006</v>
      </c>
      <c r="Q3455" t="str">
        <f>LEFT(N3455,(SEARCH("/",N3455,1)-1))</f>
        <v>technology</v>
      </c>
      <c r="R3455" t="str">
        <f>RIGHT(N3455, LEN(N3455) - (SEARCH("/",N3455,1)))</f>
        <v>web</v>
      </c>
      <c r="S3455" s="12">
        <f>(((J3455/60)/60)/24)+DATE(1970,1,1)+(-5/24)</f>
        <v>42515.519317129627</v>
      </c>
      <c r="T3455" s="12">
        <f>(((I3455/60)/60)/24)+DATE(1970,1,1)+(-5/24)</f>
        <v>42545.519317129627</v>
      </c>
    </row>
    <row r="3456" spans="1:20" ht="48" x14ac:dyDescent="0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>E3456/D3456*100</f>
        <v>101.1</v>
      </c>
      <c r="P3456" s="8">
        <v>69.266666670000006</v>
      </c>
      <c r="Q3456" t="str">
        <f>LEFT(N3456,(SEARCH("/",N3456,1)-1))</f>
        <v>photography</v>
      </c>
      <c r="R3456" t="str">
        <f>RIGHT(N3456, LEN(N3456) - (SEARCH("/",N3456,1)))</f>
        <v>photobooks</v>
      </c>
      <c r="S3456" s="12">
        <f>(((J3456/60)/60)/24)+DATE(1970,1,1)+(-5/24)</f>
        <v>42515.658113425925</v>
      </c>
      <c r="T3456" s="12">
        <f>(((I3456/60)/60)/24)+DATE(1970,1,1)+(-5/24)</f>
        <v>42530.658113425925</v>
      </c>
    </row>
    <row r="3457" spans="1:20" ht="48" x14ac:dyDescent="0.2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>E3457/D3457*100</f>
        <v>101.22222222222221</v>
      </c>
      <c r="P3457" s="8">
        <v>69.266666670000006</v>
      </c>
      <c r="Q3457" t="str">
        <f>LEFT(N3457,(SEARCH("/",N3457,1)-1))</f>
        <v>film &amp; video</v>
      </c>
      <c r="R3457" t="str">
        <f>RIGHT(N3457, LEN(N3457) - (SEARCH("/",N3457,1)))</f>
        <v>television</v>
      </c>
      <c r="S3457" s="12">
        <f>(((J3457/60)/60)/24)+DATE(1970,1,1)+(-5/24)</f>
        <v>42515.838738425926</v>
      </c>
      <c r="T3457" s="12">
        <f>(((I3457/60)/60)/24)+DATE(1970,1,1)+(-5/24)</f>
        <v>42555.838738425926</v>
      </c>
    </row>
    <row r="3458" spans="1:20" ht="48" x14ac:dyDescent="0.2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>E3458/D3458*100</f>
        <v>123</v>
      </c>
      <c r="P3458" s="8">
        <v>69.266666670000006</v>
      </c>
      <c r="Q3458" t="str">
        <f>LEFT(N3458,(SEARCH("/",N3458,1)-1))</f>
        <v>theater</v>
      </c>
      <c r="R3458" t="str">
        <f>RIGHT(N3458, LEN(N3458) - (SEARCH("/",N3458,1)))</f>
        <v>plays</v>
      </c>
      <c r="S3458" s="12">
        <f>(((J3458/60)/60)/24)+DATE(1970,1,1)+(-5/24)</f>
        <v>42516.795034722221</v>
      </c>
      <c r="T3458" s="12">
        <f>(((I3458/60)/60)/24)+DATE(1970,1,1)+(-5/24)</f>
        <v>42546.795034722221</v>
      </c>
    </row>
    <row r="3459" spans="1:20" ht="48" x14ac:dyDescent="0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>E3459/D3459*100</f>
        <v>317.3272</v>
      </c>
      <c r="P3459" s="8">
        <v>69.266666670000006</v>
      </c>
      <c r="Q3459" t="str">
        <f>LEFT(N3459,(SEARCH("/",N3459,1)-1))</f>
        <v>technology</v>
      </c>
      <c r="R3459" t="str">
        <f>RIGHT(N3459, LEN(N3459) - (SEARCH("/",N3459,1)))</f>
        <v>hardware</v>
      </c>
      <c r="S3459" s="12">
        <f>(((J3459/60)/60)/24)+DATE(1970,1,1)+(-5/24)</f>
        <v>42519.448182870365</v>
      </c>
      <c r="T3459" s="12">
        <f>(((I3459/60)/60)/24)+DATE(1970,1,1)+(-5/24)</f>
        <v>42549.448182870365</v>
      </c>
    </row>
    <row r="3460" spans="1:20" ht="48" x14ac:dyDescent="0.2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>E3460/D3460*100</f>
        <v>5.7334999999999994</v>
      </c>
      <c r="P3460" s="8">
        <v>69.266666670000006</v>
      </c>
      <c r="Q3460" t="str">
        <f>LEFT(N3460,(SEARCH("/",N3460,1)-1))</f>
        <v>technology</v>
      </c>
      <c r="R3460" t="str">
        <f>RIGHT(N3460, LEN(N3460) - (SEARCH("/",N3460,1)))</f>
        <v>wearables</v>
      </c>
      <c r="S3460" s="12">
        <f>(((J3460/60)/60)/24)+DATE(1970,1,1)+(-5/24)</f>
        <v>42520.027152777773</v>
      </c>
      <c r="T3460" s="12">
        <f>(((I3460/60)/60)/24)+DATE(1970,1,1)+(-5/24)</f>
        <v>42572.374999999993</v>
      </c>
    </row>
    <row r="3461" spans="1:20" ht="48" x14ac:dyDescent="0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>E3461/D3461*100</f>
        <v>0.26222222222222225</v>
      </c>
      <c r="P3461" s="8">
        <v>69.266666670000006</v>
      </c>
      <c r="Q3461" t="str">
        <f>LEFT(N3461,(SEARCH("/",N3461,1)-1))</f>
        <v>games</v>
      </c>
      <c r="R3461" t="str">
        <f>RIGHT(N3461, LEN(N3461) - (SEARCH("/",N3461,1)))</f>
        <v>video games</v>
      </c>
      <c r="S3461" s="12">
        <f>(((J3461/60)/60)/24)+DATE(1970,1,1)+(-5/24)</f>
        <v>42520.639050925929</v>
      </c>
      <c r="T3461" s="12">
        <f>(((I3461/60)/60)/24)+DATE(1970,1,1)+(-5/24)</f>
        <v>42550.639050925929</v>
      </c>
    </row>
    <row r="3462" spans="1:20" ht="48" x14ac:dyDescent="0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>E3462/D3462*100</f>
        <v>101.51515151515152</v>
      </c>
      <c r="P3462" s="8">
        <v>69.266666670000006</v>
      </c>
      <c r="Q3462" t="str">
        <f>LEFT(N3462,(SEARCH("/",N3462,1)-1))</f>
        <v>theater</v>
      </c>
      <c r="R3462" t="str">
        <f>RIGHT(N3462, LEN(N3462) - (SEARCH("/",N3462,1)))</f>
        <v>plays</v>
      </c>
      <c r="S3462" s="12">
        <f>(((J3462/60)/60)/24)+DATE(1970,1,1)+(-5/24)</f>
        <v>42520.802037037036</v>
      </c>
      <c r="T3462" s="12">
        <f>(((I3462/60)/60)/24)+DATE(1970,1,1)+(-5/24)</f>
        <v>42542.954861111109</v>
      </c>
    </row>
    <row r="3463" spans="1:20" ht="48" x14ac:dyDescent="0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>E3463/D3463*100</f>
        <v>289</v>
      </c>
      <c r="P3463" s="8">
        <v>69.266666670000006</v>
      </c>
      <c r="Q3463" t="str">
        <f>LEFT(N3463,(SEARCH("/",N3463,1)-1))</f>
        <v>theater</v>
      </c>
      <c r="R3463" t="str">
        <f>RIGHT(N3463, LEN(N3463) - (SEARCH("/",N3463,1)))</f>
        <v>plays</v>
      </c>
      <c r="S3463" s="12">
        <f>(((J3463/60)/60)/24)+DATE(1970,1,1)+(-5/24)</f>
        <v>42521.08317129629</v>
      </c>
      <c r="T3463" s="12">
        <f>(((I3463/60)/60)/24)+DATE(1970,1,1)+(-5/24)</f>
        <v>42529.374305555553</v>
      </c>
    </row>
    <row r="3464" spans="1:20" ht="16" x14ac:dyDescent="0.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>E3464/D3464*100</f>
        <v>128</v>
      </c>
      <c r="P3464" s="8">
        <v>69.266666670000006</v>
      </c>
      <c r="Q3464" t="str">
        <f>LEFT(N3464,(SEARCH("/",N3464,1)-1))</f>
        <v>theater</v>
      </c>
      <c r="R3464" t="str">
        <f>RIGHT(N3464, LEN(N3464) - (SEARCH("/",N3464,1)))</f>
        <v>plays</v>
      </c>
      <c r="S3464" s="12">
        <f>(((J3464/60)/60)/24)+DATE(1970,1,1)+(-5/24)</f>
        <v>42521.44599537037</v>
      </c>
      <c r="T3464" s="12">
        <f>(((I3464/60)/60)/24)+DATE(1970,1,1)+(-5/24)</f>
        <v>42551.44599537037</v>
      </c>
    </row>
    <row r="3465" spans="1:20" ht="48" x14ac:dyDescent="0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>E3465/D3465*100</f>
        <v>22.494285714285713</v>
      </c>
      <c r="P3465" s="8">
        <v>69.266666670000006</v>
      </c>
      <c r="Q3465" t="str">
        <f>LEFT(N3465,(SEARCH("/",N3465,1)-1))</f>
        <v>technology</v>
      </c>
      <c r="R3465" t="str">
        <f>RIGHT(N3465, LEN(N3465) - (SEARCH("/",N3465,1)))</f>
        <v>wearables</v>
      </c>
      <c r="S3465" s="12">
        <f>(((J3465/60)/60)/24)+DATE(1970,1,1)+(-5/24)</f>
        <v>42522.068391203698</v>
      </c>
      <c r="T3465" s="12">
        <f>(((I3465/60)/60)/24)+DATE(1970,1,1)+(-5/24)</f>
        <v>42552.958333333336</v>
      </c>
    </row>
    <row r="3466" spans="1:20" ht="48" x14ac:dyDescent="0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>E3466/D3466*100</f>
        <v>103.20666666666666</v>
      </c>
      <c r="P3466" s="8">
        <v>69.266666670000006</v>
      </c>
      <c r="Q3466" t="str">
        <f>LEFT(N3466,(SEARCH("/",N3466,1)-1))</f>
        <v>theater</v>
      </c>
      <c r="R3466" t="str">
        <f>RIGHT(N3466, LEN(N3466) - (SEARCH("/",N3466,1)))</f>
        <v>plays</v>
      </c>
      <c r="S3466" s="12">
        <f>(((J3466/60)/60)/24)+DATE(1970,1,1)+(-5/24)</f>
        <v>42522.139479166661</v>
      </c>
      <c r="T3466" s="12">
        <f>(((I3466/60)/60)/24)+DATE(1970,1,1)+(-5/24)</f>
        <v>42552.139479166661</v>
      </c>
    </row>
    <row r="3467" spans="1:20" ht="48" x14ac:dyDescent="0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>E3467/D3467*100</f>
        <v>377.73333333333335</v>
      </c>
      <c r="P3467" s="8">
        <v>69.266666670000006</v>
      </c>
      <c r="Q3467" t="str">
        <f>LEFT(N3467,(SEARCH("/",N3467,1)-1))</f>
        <v>publishing</v>
      </c>
      <c r="R3467" t="str">
        <f>RIGHT(N3467, LEN(N3467) - (SEARCH("/",N3467,1)))</f>
        <v>nonfiction</v>
      </c>
      <c r="S3467" s="12">
        <f>(((J3467/60)/60)/24)+DATE(1970,1,1)+(-5/24)</f>
        <v>42522.581469907404</v>
      </c>
      <c r="T3467" s="12">
        <f>(((I3467/60)/60)/24)+DATE(1970,1,1)+(-5/24)</f>
        <v>42551.581469907404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>E3468/D3468*100</f>
        <v>130.44999999999999</v>
      </c>
      <c r="P3468" s="8">
        <v>69.266666670000006</v>
      </c>
      <c r="Q3468" t="str">
        <f>LEFT(N3468,(SEARCH("/",N3468,1)-1))</f>
        <v>music</v>
      </c>
      <c r="R3468" t="str">
        <f>RIGHT(N3468, LEN(N3468) - (SEARCH("/",N3468,1)))</f>
        <v>metal</v>
      </c>
      <c r="S3468" s="12">
        <f>(((J3468/60)/60)/24)+DATE(1970,1,1)+(-5/24)</f>
        <v>42522.671909722216</v>
      </c>
      <c r="T3468" s="12">
        <f>(((I3468/60)/60)/24)+DATE(1970,1,1)+(-5/24)</f>
        <v>42582.614583333336</v>
      </c>
    </row>
    <row r="3469" spans="1:20" ht="48" x14ac:dyDescent="0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>E3469/D3469*100</f>
        <v>0.33512064343163539</v>
      </c>
      <c r="P3469" s="8">
        <v>69.266666670000006</v>
      </c>
      <c r="Q3469" t="str">
        <f>LEFT(N3469,(SEARCH("/",N3469,1)-1))</f>
        <v>theater</v>
      </c>
      <c r="R3469" t="str">
        <f>RIGHT(N3469, LEN(N3469) - (SEARCH("/",N3469,1)))</f>
        <v>spaces</v>
      </c>
      <c r="S3469" s="12">
        <f>(((J3469/60)/60)/24)+DATE(1970,1,1)+(-5/24)</f>
        <v>42522.81689814815</v>
      </c>
      <c r="T3469" s="12">
        <f>(((I3469/60)/60)/24)+DATE(1970,1,1)+(-5/24)</f>
        <v>42582.81689814815</v>
      </c>
    </row>
    <row r="3470" spans="1:20" ht="48" x14ac:dyDescent="0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>E3470/D3470*100</f>
        <v>109.375</v>
      </c>
      <c r="P3470" s="8">
        <v>69.266666670000006</v>
      </c>
      <c r="Q3470" t="str">
        <f>LEFT(N3470,(SEARCH("/",N3470,1)-1))</f>
        <v>theater</v>
      </c>
      <c r="R3470" t="str">
        <f>RIGHT(N3470, LEN(N3470) - (SEARCH("/",N3470,1)))</f>
        <v>plays</v>
      </c>
      <c r="S3470" s="12">
        <f>(((J3470/60)/60)/24)+DATE(1970,1,1)+(-5/24)</f>
        <v>42523.04038194444</v>
      </c>
      <c r="T3470" s="12">
        <f>(((I3470/60)/60)/24)+DATE(1970,1,1)+(-5/24)</f>
        <v>42537.04038194444</v>
      </c>
    </row>
    <row r="3471" spans="1:20" ht="96" x14ac:dyDescent="0.2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>E3471/D3471*100</f>
        <v>100</v>
      </c>
      <c r="P3471" s="8">
        <v>69.266666670000006</v>
      </c>
      <c r="Q3471" t="str">
        <f>LEFT(N3471,(SEARCH("/",N3471,1)-1))</f>
        <v>music</v>
      </c>
      <c r="R3471" t="str">
        <f>RIGHT(N3471, LEN(N3471) - (SEARCH("/",N3471,1)))</f>
        <v>rock</v>
      </c>
      <c r="S3471" s="12">
        <f>(((J3471/60)/60)/24)+DATE(1970,1,1)+(-5/24)</f>
        <v>42523.124976851854</v>
      </c>
      <c r="T3471" s="12">
        <f>(((I3471/60)/60)/24)+DATE(1970,1,1)+(-5/24)</f>
        <v>42537.996527777774</v>
      </c>
    </row>
    <row r="3472" spans="1:20" ht="48" x14ac:dyDescent="0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>E3472/D3472*100</f>
        <v>2.4500000000000002</v>
      </c>
      <c r="P3472" s="8">
        <v>69.266666670000006</v>
      </c>
      <c r="Q3472" t="str">
        <f>LEFT(N3472,(SEARCH("/",N3472,1)-1))</f>
        <v>theater</v>
      </c>
      <c r="R3472" t="str">
        <f>RIGHT(N3472, LEN(N3472) - (SEARCH("/",N3472,1)))</f>
        <v>plays</v>
      </c>
      <c r="S3472" s="12">
        <f>(((J3472/60)/60)/24)+DATE(1970,1,1)+(-5/24)</f>
        <v>42523.530879629623</v>
      </c>
      <c r="T3472" s="12">
        <f>(((I3472/60)/60)/24)+DATE(1970,1,1)+(-5/24)</f>
        <v>42553.530879629623</v>
      </c>
    </row>
    <row r="3473" spans="1:20" ht="48" x14ac:dyDescent="0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>E3473/D3473*100</f>
        <v>157.9</v>
      </c>
      <c r="P3473" s="8">
        <v>69.266666670000006</v>
      </c>
      <c r="Q3473" t="str">
        <f>LEFT(N3473,(SEARCH("/",N3473,1)-1))</f>
        <v>technology</v>
      </c>
      <c r="R3473" t="str">
        <f>RIGHT(N3473, LEN(N3473) - (SEARCH("/",N3473,1)))</f>
        <v>space exploration</v>
      </c>
      <c r="S3473" s="12">
        <f>(((J3473/60)/60)/24)+DATE(1970,1,1)+(-5/24)</f>
        <v>42523.897129629629</v>
      </c>
      <c r="T3473" s="12">
        <f>(((I3473/60)/60)/24)+DATE(1970,1,1)+(-5/24)</f>
        <v>42551.208333333336</v>
      </c>
    </row>
    <row r="3474" spans="1:20" ht="48" x14ac:dyDescent="0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>E3474/D3474*100</f>
        <v>13.307692307692307</v>
      </c>
      <c r="P3474" s="8">
        <v>69.266666670000006</v>
      </c>
      <c r="Q3474" t="str">
        <f>LEFT(N3474,(SEARCH("/",N3474,1)-1))</f>
        <v>photography</v>
      </c>
      <c r="R3474" t="str">
        <f>RIGHT(N3474, LEN(N3474) - (SEARCH("/",N3474,1)))</f>
        <v>photobooks</v>
      </c>
      <c r="S3474" s="12">
        <f>(((J3474/60)/60)/24)+DATE(1970,1,1)+(-5/24)</f>
        <v>42524.110370370363</v>
      </c>
      <c r="T3474" s="12">
        <f>(((I3474/60)/60)/24)+DATE(1970,1,1)+(-5/24)</f>
        <v>42554.110370370363</v>
      </c>
    </row>
    <row r="3475" spans="1:20" ht="48" x14ac:dyDescent="0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>E3475/D3475*100</f>
        <v>10.5</v>
      </c>
      <c r="P3475" s="8">
        <v>69.266666670000006</v>
      </c>
      <c r="Q3475" t="str">
        <f>LEFT(N3475,(SEARCH("/",N3475,1)-1))</f>
        <v>publishing</v>
      </c>
      <c r="R3475" t="str">
        <f>RIGHT(N3475, LEN(N3475) - (SEARCH("/",N3475,1)))</f>
        <v>children's books</v>
      </c>
      <c r="S3475" s="12">
        <f>(((J3475/60)/60)/24)+DATE(1970,1,1)+(-5/24)</f>
        <v>42524.158171296294</v>
      </c>
      <c r="T3475" s="12">
        <f>(((I3475/60)/60)/24)+DATE(1970,1,1)+(-5/24)</f>
        <v>42567.158171296294</v>
      </c>
    </row>
    <row r="3476" spans="1:20" ht="48" x14ac:dyDescent="0.2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>E3476/D3476*100</f>
        <v>109.16666666666666</v>
      </c>
      <c r="P3476" s="8">
        <v>69.266666670000006</v>
      </c>
      <c r="Q3476" t="str">
        <f>LEFT(N3476,(SEARCH("/",N3476,1)-1))</f>
        <v>theater</v>
      </c>
      <c r="R3476" t="str">
        <f>RIGHT(N3476, LEN(N3476) - (SEARCH("/",N3476,1)))</f>
        <v>plays</v>
      </c>
      <c r="S3476" s="12">
        <f>(((J3476/60)/60)/24)+DATE(1970,1,1)+(-5/24)</f>
        <v>42524.329675925925</v>
      </c>
      <c r="T3476" s="12">
        <f>(((I3476/60)/60)/24)+DATE(1970,1,1)+(-5/24)</f>
        <v>42561.749305555553</v>
      </c>
    </row>
    <row r="3477" spans="1:20" ht="16" x14ac:dyDescent="0.2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>E3477/D3477*100</f>
        <v>2.7272727272727271</v>
      </c>
      <c r="P3477" s="8">
        <v>69.266666670000006</v>
      </c>
      <c r="Q3477" t="str">
        <f>LEFT(N3477,(SEARCH("/",N3477,1)-1))</f>
        <v>publishing</v>
      </c>
      <c r="R3477" t="str">
        <f>RIGHT(N3477, LEN(N3477) - (SEARCH("/",N3477,1)))</f>
        <v>translations</v>
      </c>
      <c r="S3477" s="12">
        <f>(((J3477/60)/60)/24)+DATE(1970,1,1)+(-5/24)</f>
        <v>42524.459328703706</v>
      </c>
      <c r="T3477" s="12">
        <f>(((I3477/60)/60)/24)+DATE(1970,1,1)+(-5/24)</f>
        <v>42549.459328703706</v>
      </c>
    </row>
    <row r="3478" spans="1:20" ht="48" x14ac:dyDescent="0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>E3478/D3478*100</f>
        <v>111.71428571428572</v>
      </c>
      <c r="P3478" s="8">
        <v>69.266666670000006</v>
      </c>
      <c r="Q3478" t="str">
        <f>LEFT(N3478,(SEARCH("/",N3478,1)-1))</f>
        <v>theater</v>
      </c>
      <c r="R3478" t="str">
        <f>RIGHT(N3478, LEN(N3478) - (SEARCH("/",N3478,1)))</f>
        <v>plays</v>
      </c>
      <c r="S3478" s="12">
        <f>(((J3478/60)/60)/24)+DATE(1970,1,1)+(-5/24)</f>
        <v>42524.574305555558</v>
      </c>
      <c r="T3478" s="12">
        <f>(((I3478/60)/60)/24)+DATE(1970,1,1)+(-5/24)</f>
        <v>42544.574305555558</v>
      </c>
    </row>
    <row r="3479" spans="1:20" ht="48" x14ac:dyDescent="0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>E3479/D3479*100</f>
        <v>45.133333333333333</v>
      </c>
      <c r="P3479" s="8">
        <v>69.266666670000006</v>
      </c>
      <c r="Q3479" t="str">
        <f>LEFT(N3479,(SEARCH("/",N3479,1)-1))</f>
        <v>photography</v>
      </c>
      <c r="R3479" t="str">
        <f>RIGHT(N3479, LEN(N3479) - (SEARCH("/",N3479,1)))</f>
        <v>nature</v>
      </c>
      <c r="S3479" s="12">
        <f>(((J3479/60)/60)/24)+DATE(1970,1,1)+(-5/24)</f>
        <v>42524.944722222215</v>
      </c>
      <c r="T3479" s="12">
        <f>(((I3479/60)/60)/24)+DATE(1970,1,1)+(-5/24)</f>
        <v>42554.944722222215</v>
      </c>
    </row>
    <row r="3480" spans="1:20" ht="48" x14ac:dyDescent="0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>E3480/D3480*100</f>
        <v>1.2</v>
      </c>
      <c r="P3480" s="8">
        <v>69.266666670000006</v>
      </c>
      <c r="Q3480" t="str">
        <f>LEFT(N3480,(SEARCH("/",N3480,1)-1))</f>
        <v>technology</v>
      </c>
      <c r="R3480" t="str">
        <f>RIGHT(N3480, LEN(N3480) - (SEARCH("/",N3480,1)))</f>
        <v>web</v>
      </c>
      <c r="S3480" s="12">
        <f>(((J3480/60)/60)/24)+DATE(1970,1,1)+(-5/24)</f>
        <v>42525.448611111111</v>
      </c>
      <c r="T3480" s="12">
        <f>(((I3480/60)/60)/24)+DATE(1970,1,1)+(-5/24)</f>
        <v>42555.448611111111</v>
      </c>
    </row>
    <row r="3481" spans="1:20" ht="48" x14ac:dyDescent="0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>E3481/D3481*100</f>
        <v>13.833333333333334</v>
      </c>
      <c r="P3481" s="8">
        <v>69.266666670000006</v>
      </c>
      <c r="Q3481" t="str">
        <f>LEFT(N3481,(SEARCH("/",N3481,1)-1))</f>
        <v>film &amp; video</v>
      </c>
      <c r="R3481" t="str">
        <f>RIGHT(N3481, LEN(N3481) - (SEARCH("/",N3481,1)))</f>
        <v>animation</v>
      </c>
      <c r="S3481" s="12">
        <f>(((J3481/60)/60)/24)+DATE(1970,1,1)+(-5/24)</f>
        <v>42526.662997685176</v>
      </c>
      <c r="T3481" s="12">
        <f>(((I3481/60)/60)/24)+DATE(1970,1,1)+(-5/24)</f>
        <v>42556.662997685176</v>
      </c>
    </row>
    <row r="3482" spans="1:20" ht="48" x14ac:dyDescent="0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>E3482/D3482*100</f>
        <v>109.68181818181819</v>
      </c>
      <c r="P3482" s="8">
        <v>69.266666670000006</v>
      </c>
      <c r="Q3482" t="str">
        <f>LEFT(N3482,(SEARCH("/",N3482,1)-1))</f>
        <v>music</v>
      </c>
      <c r="R3482" t="str">
        <f>RIGHT(N3482, LEN(N3482) - (SEARCH("/",N3482,1)))</f>
        <v>rock</v>
      </c>
      <c r="S3482" s="12">
        <f>(((J3482/60)/60)/24)+DATE(1970,1,1)+(-5/24)</f>
        <v>42526.665902777771</v>
      </c>
      <c r="T3482" s="12">
        <f>(((I3482/60)/60)/24)+DATE(1970,1,1)+(-5/24)</f>
        <v>42556.665902777771</v>
      </c>
    </row>
    <row r="3483" spans="1:20" ht="48" x14ac:dyDescent="0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>E3483/D3483*100</f>
        <v>0.25</v>
      </c>
      <c r="P3483" s="8">
        <v>69.266666670000006</v>
      </c>
      <c r="Q3483" t="str">
        <f>LEFT(N3483,(SEARCH("/",N3483,1)-1))</f>
        <v>publishing</v>
      </c>
      <c r="R3483" t="str">
        <f>RIGHT(N3483, LEN(N3483) - (SEARCH("/",N3483,1)))</f>
        <v>fiction</v>
      </c>
      <c r="S3483" s="12">
        <f>(((J3483/60)/60)/24)+DATE(1970,1,1)+(-5/24)</f>
        <v>42526.798993055556</v>
      </c>
      <c r="T3483" s="12">
        <f>(((I3483/60)/60)/24)+DATE(1970,1,1)+(-5/24)</f>
        <v>42586.798993055556</v>
      </c>
    </row>
    <row r="3484" spans="1:20" ht="48" x14ac:dyDescent="0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>E3484/D3484*100</f>
        <v>0</v>
      </c>
      <c r="P3484" s="8">
        <v>69.266666670000006</v>
      </c>
      <c r="Q3484" t="str">
        <f>LEFT(N3484,(SEARCH("/",N3484,1)-1))</f>
        <v>theater</v>
      </c>
      <c r="R3484" t="str">
        <f>RIGHT(N3484, LEN(N3484) - (SEARCH("/",N3484,1)))</f>
        <v>musical</v>
      </c>
      <c r="S3484" s="12">
        <f>(((J3484/60)/60)/24)+DATE(1970,1,1)+(-5/24)</f>
        <v>42526.801203703704</v>
      </c>
      <c r="T3484" s="12">
        <f>(((I3484/60)/60)/24)+DATE(1970,1,1)+(-5/24)</f>
        <v>42582.083333333336</v>
      </c>
    </row>
    <row r="3485" spans="1:20" ht="64" x14ac:dyDescent="0.2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>E3485/D3485*100</f>
        <v>21.5075</v>
      </c>
      <c r="P3485" s="8">
        <v>69.266666670000006</v>
      </c>
      <c r="Q3485" t="str">
        <f>LEFT(N3485,(SEARCH("/",N3485,1)-1))</f>
        <v>technology</v>
      </c>
      <c r="R3485" t="str">
        <f>RIGHT(N3485, LEN(N3485) - (SEARCH("/",N3485,1)))</f>
        <v>wearables</v>
      </c>
      <c r="S3485" s="12">
        <f>(((J3485/60)/60)/24)+DATE(1970,1,1)+(-5/24)</f>
        <v>42527.417337962957</v>
      </c>
      <c r="T3485" s="12">
        <f>(((I3485/60)/60)/24)+DATE(1970,1,1)+(-5/24)</f>
        <v>42557.417337962957</v>
      </c>
    </row>
    <row r="3486" spans="1:20" ht="16" x14ac:dyDescent="0.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>E3486/D3486*100</f>
        <v>0.41666666666666669</v>
      </c>
      <c r="P3486" s="8">
        <v>69.266666670000006</v>
      </c>
      <c r="Q3486" t="str">
        <f>LEFT(N3486,(SEARCH("/",N3486,1)-1))</f>
        <v>film &amp; video</v>
      </c>
      <c r="R3486" t="str">
        <f>RIGHT(N3486, LEN(N3486) - (SEARCH("/",N3486,1)))</f>
        <v>drama</v>
      </c>
      <c r="S3486" s="12">
        <f>(((J3486/60)/60)/24)+DATE(1970,1,1)+(-5/24)</f>
        <v>42527.442662037036</v>
      </c>
      <c r="T3486" s="12">
        <f>(((I3486/60)/60)/24)+DATE(1970,1,1)+(-5/24)</f>
        <v>42537.442662037036</v>
      </c>
    </row>
    <row r="3487" spans="1:20" ht="32" x14ac:dyDescent="0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>E3487/D3487*100</f>
        <v>23.416</v>
      </c>
      <c r="P3487" s="8">
        <v>69.266666670000006</v>
      </c>
      <c r="Q3487" t="str">
        <f>LEFT(N3487,(SEARCH("/",N3487,1)-1))</f>
        <v>theater</v>
      </c>
      <c r="R3487" t="str">
        <f>RIGHT(N3487, LEN(N3487) - (SEARCH("/",N3487,1)))</f>
        <v>spaces</v>
      </c>
      <c r="S3487" s="12">
        <f>(((J3487/60)/60)/24)+DATE(1970,1,1)+(-5/24)</f>
        <v>42528.334293981483</v>
      </c>
      <c r="T3487" s="12">
        <f>(((I3487/60)/60)/24)+DATE(1970,1,1)+(-5/24)</f>
        <v>42559.874305555553</v>
      </c>
    </row>
    <row r="3488" spans="1:20" ht="48" x14ac:dyDescent="0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>E3488/D3488*100</f>
        <v>0.68399999999999994</v>
      </c>
      <c r="P3488" s="8">
        <v>69.266666670000006</v>
      </c>
      <c r="Q3488" t="str">
        <f>LEFT(N3488,(SEARCH("/",N3488,1)-1))</f>
        <v>technology</v>
      </c>
      <c r="R3488" t="str">
        <f>RIGHT(N3488, LEN(N3488) - (SEARCH("/",N3488,1)))</f>
        <v>web</v>
      </c>
      <c r="S3488" s="12">
        <f>(((J3488/60)/60)/24)+DATE(1970,1,1)+(-5/24)</f>
        <v>42528.418287037035</v>
      </c>
      <c r="T3488" s="12">
        <f>(((I3488/60)/60)/24)+DATE(1970,1,1)+(-5/24)</f>
        <v>42573.418287037035</v>
      </c>
    </row>
    <row r="3489" spans="1:20" ht="32" x14ac:dyDescent="0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>E3489/D3489*100</f>
        <v>0.51</v>
      </c>
      <c r="P3489" s="8">
        <v>69.266666670000006</v>
      </c>
      <c r="Q3489" t="str">
        <f>LEFT(N3489,(SEARCH("/",N3489,1)-1))</f>
        <v>games</v>
      </c>
      <c r="R3489" t="str">
        <f>RIGHT(N3489, LEN(N3489) - (SEARCH("/",N3489,1)))</f>
        <v>mobile games</v>
      </c>
      <c r="S3489" s="12">
        <f>(((J3489/60)/60)/24)+DATE(1970,1,1)+(-5/24)</f>
        <v>42528.691064814811</v>
      </c>
      <c r="T3489" s="12">
        <f>(((I3489/60)/60)/24)+DATE(1970,1,1)+(-5/24)</f>
        <v>42588.691064814811</v>
      </c>
    </row>
    <row r="3490" spans="1:20" ht="48" x14ac:dyDescent="0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>E3490/D3490*100</f>
        <v>1.044</v>
      </c>
      <c r="P3490" s="8">
        <v>69.266666670000006</v>
      </c>
      <c r="Q3490" t="str">
        <f>LEFT(N3490,(SEARCH("/",N3490,1)-1))</f>
        <v>technology</v>
      </c>
      <c r="R3490" t="str">
        <f>RIGHT(N3490, LEN(N3490) - (SEARCH("/",N3490,1)))</f>
        <v>web</v>
      </c>
      <c r="S3490" s="12">
        <f>(((J3490/60)/60)/24)+DATE(1970,1,1)+(-5/24)</f>
        <v>42528.779363425921</v>
      </c>
      <c r="T3490" s="12">
        <f>(((I3490/60)/60)/24)+DATE(1970,1,1)+(-5/24)</f>
        <v>42558.779363425921</v>
      </c>
    </row>
    <row r="3491" spans="1:20" ht="32" x14ac:dyDescent="0.2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>E3491/D3491*100</f>
        <v>150</v>
      </c>
      <c r="P3491" s="8">
        <v>69.266666670000006</v>
      </c>
      <c r="Q3491" t="str">
        <f>LEFT(N3491,(SEARCH("/",N3491,1)-1))</f>
        <v>theater</v>
      </c>
      <c r="R3491" t="str">
        <f>RIGHT(N3491, LEN(N3491) - (SEARCH("/",N3491,1)))</f>
        <v>plays</v>
      </c>
      <c r="S3491" s="12">
        <f>(((J3491/60)/60)/24)+DATE(1970,1,1)+(-5/24)</f>
        <v>42528.813680555548</v>
      </c>
      <c r="T3491" s="12">
        <f>(((I3491/60)/60)/24)+DATE(1970,1,1)+(-5/24)</f>
        <v>42566.693055555552</v>
      </c>
    </row>
    <row r="3492" spans="1:20" ht="64" x14ac:dyDescent="0.2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>E3492/D3492*100</f>
        <v>62.839999999999996</v>
      </c>
      <c r="P3492" s="8">
        <v>69.266666670000006</v>
      </c>
      <c r="Q3492" t="str">
        <f>LEFT(N3492,(SEARCH("/",N3492,1)-1))</f>
        <v>technology</v>
      </c>
      <c r="R3492" t="str">
        <f>RIGHT(N3492, LEN(N3492) - (SEARCH("/",N3492,1)))</f>
        <v>makerspaces</v>
      </c>
      <c r="S3492" s="12">
        <f>(((J3492/60)/60)/24)+DATE(1970,1,1)+(-5/24)</f>
        <v>42529.424421296295</v>
      </c>
      <c r="T3492" s="12">
        <f>(((I3492/60)/60)/24)+DATE(1970,1,1)+(-5/24)</f>
        <v>42555.999305555553</v>
      </c>
    </row>
    <row r="3493" spans="1:20" ht="32" x14ac:dyDescent="0.2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>E3493/D3493*100</f>
        <v>1.4999999999999999E-2</v>
      </c>
      <c r="P3493" s="8">
        <v>69.266666670000006</v>
      </c>
      <c r="Q3493" t="str">
        <f>LEFT(N3493,(SEARCH("/",N3493,1)-1))</f>
        <v>publishing</v>
      </c>
      <c r="R3493" t="str">
        <f>RIGHT(N3493, LEN(N3493) - (SEARCH("/",N3493,1)))</f>
        <v>translations</v>
      </c>
      <c r="S3493" s="12">
        <f>(((J3493/60)/60)/24)+DATE(1970,1,1)+(-5/24)</f>
        <v>42529.52238425926</v>
      </c>
      <c r="T3493" s="12">
        <f>(((I3493/60)/60)/24)+DATE(1970,1,1)+(-5/24)</f>
        <v>42559.52238425926</v>
      </c>
    </row>
    <row r="3494" spans="1:20" ht="48" x14ac:dyDescent="0.2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>E3494/D3494*100</f>
        <v>1.6250000000000001E-2</v>
      </c>
      <c r="P3494" s="8">
        <v>69.266666670000006</v>
      </c>
      <c r="Q3494" t="str">
        <f>LEFT(N3494,(SEARCH("/",N3494,1)-1))</f>
        <v>games</v>
      </c>
      <c r="R3494" t="str">
        <f>RIGHT(N3494, LEN(N3494) - (SEARCH("/",N3494,1)))</f>
        <v>mobile games</v>
      </c>
      <c r="S3494" s="12">
        <f>(((J3494/60)/60)/24)+DATE(1970,1,1)+(-5/24)</f>
        <v>42529.760798611103</v>
      </c>
      <c r="T3494" s="12">
        <f>(((I3494/60)/60)/24)+DATE(1970,1,1)+(-5/24)</f>
        <v>42549.760798611103</v>
      </c>
    </row>
    <row r="3495" spans="1:20" ht="48" x14ac:dyDescent="0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>E3495/D3495*100</f>
        <v>107.77777777777777</v>
      </c>
      <c r="P3495" s="8">
        <v>69.266666670000006</v>
      </c>
      <c r="Q3495" t="str">
        <f>LEFT(N3495,(SEARCH("/",N3495,1)-1))</f>
        <v>photography</v>
      </c>
      <c r="R3495" t="str">
        <f>RIGHT(N3495, LEN(N3495) - (SEARCH("/",N3495,1)))</f>
        <v>photobooks</v>
      </c>
      <c r="S3495" s="12">
        <f>(((J3495/60)/60)/24)+DATE(1970,1,1)+(-5/24)</f>
        <v>42529.770775462959</v>
      </c>
      <c r="T3495" s="12">
        <f>(((I3495/60)/60)/24)+DATE(1970,1,1)+(-5/24)</f>
        <v>42550.770775462959</v>
      </c>
    </row>
    <row r="3496" spans="1:20" ht="48" x14ac:dyDescent="0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>E3496/D3496*100</f>
        <v>68.153599999999997</v>
      </c>
      <c r="P3496" s="8">
        <v>69.266666670000006</v>
      </c>
      <c r="Q3496" t="str">
        <f>LEFT(N3496,(SEARCH("/",N3496,1)-1))</f>
        <v>theater</v>
      </c>
      <c r="R3496" t="str">
        <f>RIGHT(N3496, LEN(N3496) - (SEARCH("/",N3496,1)))</f>
        <v>spaces</v>
      </c>
      <c r="S3496" s="12">
        <f>(((J3496/60)/60)/24)+DATE(1970,1,1)+(-5/24)</f>
        <v>42530.784699074073</v>
      </c>
      <c r="T3496" s="12">
        <f>(((I3496/60)/60)/24)+DATE(1970,1,1)+(-5/24)</f>
        <v>42560.784699074073</v>
      </c>
    </row>
    <row r="3497" spans="1:20" ht="48" x14ac:dyDescent="0.2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>E3497/D3497*100</f>
        <v>20.16</v>
      </c>
      <c r="P3497" s="8">
        <v>69.266666670000006</v>
      </c>
      <c r="Q3497" t="str">
        <f>LEFT(N3497,(SEARCH("/",N3497,1)-1))</f>
        <v>theater</v>
      </c>
      <c r="R3497" t="str">
        <f>RIGHT(N3497, LEN(N3497) - (SEARCH("/",N3497,1)))</f>
        <v>plays</v>
      </c>
      <c r="S3497" s="12">
        <f>(((J3497/60)/60)/24)+DATE(1970,1,1)+(-5/24)</f>
        <v>42530.986944444441</v>
      </c>
      <c r="T3497" s="12">
        <f>(((I3497/60)/60)/24)+DATE(1970,1,1)+(-5/24)</f>
        <v>42554.958333333336</v>
      </c>
    </row>
    <row r="3498" spans="1:20" ht="48" x14ac:dyDescent="0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>E3498/D3498*100</f>
        <v>11.985714285714286</v>
      </c>
      <c r="P3498" s="8">
        <v>69.266666670000006</v>
      </c>
      <c r="Q3498" t="str">
        <f>LEFT(N3498,(SEARCH("/",N3498,1)-1))</f>
        <v>theater</v>
      </c>
      <c r="R3498" t="str">
        <f>RIGHT(N3498, LEN(N3498) - (SEARCH("/",N3498,1)))</f>
        <v>spaces</v>
      </c>
      <c r="S3498" s="12">
        <f>(((J3498/60)/60)/24)+DATE(1970,1,1)+(-5/24)</f>
        <v>42531.020104166666</v>
      </c>
      <c r="T3498" s="12">
        <f>(((I3498/60)/60)/24)+DATE(1970,1,1)+(-5/24)</f>
        <v>42561.020104166666</v>
      </c>
    </row>
    <row r="3499" spans="1:20" ht="48" x14ac:dyDescent="0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>E3499/D3499*100</f>
        <v>114.99999999999999</v>
      </c>
      <c r="P3499" s="8">
        <v>69.266666670000006</v>
      </c>
      <c r="Q3499" t="str">
        <f>LEFT(N3499,(SEARCH("/",N3499,1)-1))</f>
        <v>theater</v>
      </c>
      <c r="R3499" t="str">
        <f>RIGHT(N3499, LEN(N3499) - (SEARCH("/",N3499,1)))</f>
        <v>musical</v>
      </c>
      <c r="S3499" s="12">
        <f>(((J3499/60)/60)/24)+DATE(1970,1,1)+(-5/24)</f>
        <v>42531.772361111107</v>
      </c>
      <c r="T3499" s="12">
        <f>(((I3499/60)/60)/24)+DATE(1970,1,1)+(-5/24)</f>
        <v>42561.772361111107</v>
      </c>
    </row>
    <row r="3500" spans="1:20" ht="48" x14ac:dyDescent="0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>E3500/D3500*100</f>
        <v>170.625</v>
      </c>
      <c r="P3500" s="8">
        <v>69.266666670000006</v>
      </c>
      <c r="Q3500" t="str">
        <f>LEFT(N3500,(SEARCH("/",N3500,1)-1))</f>
        <v>theater</v>
      </c>
      <c r="R3500" t="str">
        <f>RIGHT(N3500, LEN(N3500) - (SEARCH("/",N3500,1)))</f>
        <v>plays</v>
      </c>
      <c r="S3500" s="12">
        <f>(((J3500/60)/60)/24)+DATE(1970,1,1)+(-5/24)</f>
        <v>42531.844189814808</v>
      </c>
      <c r="T3500" s="12">
        <f>(((I3500/60)/60)/24)+DATE(1970,1,1)+(-5/24)</f>
        <v>42559.958333333336</v>
      </c>
    </row>
    <row r="3501" spans="1:20" ht="48" x14ac:dyDescent="0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>E3501/D3501*100</f>
        <v>5.6833333333333336</v>
      </c>
      <c r="P3501" s="8">
        <v>69.266666670000006</v>
      </c>
      <c r="Q3501" t="str">
        <f>LEFT(N3501,(SEARCH("/",N3501,1)-1))</f>
        <v>technology</v>
      </c>
      <c r="R3501" t="str">
        <f>RIGHT(N3501, LEN(N3501) - (SEARCH("/",N3501,1)))</f>
        <v>web</v>
      </c>
      <c r="S3501" s="12">
        <f>(((J3501/60)/60)/24)+DATE(1970,1,1)+(-5/24)</f>
        <v>42532.566412037035</v>
      </c>
      <c r="T3501" s="12">
        <f>(((I3501/60)/60)/24)+DATE(1970,1,1)+(-5/24)</f>
        <v>42552.566412037035</v>
      </c>
    </row>
    <row r="3502" spans="1:20" ht="48" x14ac:dyDescent="0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>E3502/D3502*100</f>
        <v>2E-3</v>
      </c>
      <c r="P3502" s="8">
        <v>69.266666670000006</v>
      </c>
      <c r="Q3502" t="str">
        <f>LEFT(N3502,(SEARCH("/",N3502,1)-1))</f>
        <v>film &amp; video</v>
      </c>
      <c r="R3502" t="str">
        <f>RIGHT(N3502, LEN(N3502) - (SEARCH("/",N3502,1)))</f>
        <v>drama</v>
      </c>
      <c r="S3502" s="12">
        <f>(((J3502/60)/60)/24)+DATE(1970,1,1)+(-5/24)</f>
        <v>42533.972384259258</v>
      </c>
      <c r="T3502" s="12">
        <f>(((I3502/60)/60)/24)+DATE(1970,1,1)+(-5/24)</f>
        <v>42593.972384259258</v>
      </c>
    </row>
    <row r="3503" spans="1:20" ht="16" x14ac:dyDescent="0.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>E3503/D3503*100</f>
        <v>0.80999999999999994</v>
      </c>
      <c r="P3503" s="8">
        <v>69.266666670000006</v>
      </c>
      <c r="Q3503" t="str">
        <f>LEFT(N3503,(SEARCH("/",N3503,1)-1))</f>
        <v>games</v>
      </c>
      <c r="R3503" t="str">
        <f>RIGHT(N3503, LEN(N3503) - (SEARCH("/",N3503,1)))</f>
        <v>video games</v>
      </c>
      <c r="S3503" s="12">
        <f>(((J3503/60)/60)/24)+DATE(1970,1,1)+(-5/24)</f>
        <v>42534.076377314814</v>
      </c>
      <c r="T3503" s="12">
        <f>(((I3503/60)/60)/24)+DATE(1970,1,1)+(-5/24)</f>
        <v>42564.076377314814</v>
      </c>
    </row>
    <row r="3504" spans="1:20" ht="48" x14ac:dyDescent="0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>E3504/D3504*100</f>
        <v>86.135181975736558</v>
      </c>
      <c r="P3504" s="8">
        <v>69.266666670000006</v>
      </c>
      <c r="Q3504" t="str">
        <f>LEFT(N3504,(SEARCH("/",N3504,1)-1))</f>
        <v>theater</v>
      </c>
      <c r="R3504" t="str">
        <f>RIGHT(N3504, LEN(N3504) - (SEARCH("/",N3504,1)))</f>
        <v>plays</v>
      </c>
      <c r="S3504" s="12">
        <f>(((J3504/60)/60)/24)+DATE(1970,1,1)+(-5/24)</f>
        <v>42534.423148148147</v>
      </c>
      <c r="T3504" s="12">
        <f>(((I3504/60)/60)/24)+DATE(1970,1,1)+(-5/24)</f>
        <v>42562.423148148147</v>
      </c>
    </row>
    <row r="3505" spans="1:20" ht="32" x14ac:dyDescent="0.2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>E3505/D3505*100</f>
        <v>0.31</v>
      </c>
      <c r="P3505" s="8">
        <v>69.266666670000006</v>
      </c>
      <c r="Q3505" t="str">
        <f>LEFT(N3505,(SEARCH("/",N3505,1)-1))</f>
        <v>theater</v>
      </c>
      <c r="R3505" t="str">
        <f>RIGHT(N3505, LEN(N3505) - (SEARCH("/",N3505,1)))</f>
        <v>spaces</v>
      </c>
      <c r="S3505" s="12">
        <f>(((J3505/60)/60)/24)+DATE(1970,1,1)+(-5/24)</f>
        <v>42534.441238425927</v>
      </c>
      <c r="T3505" s="12">
        <f>(((I3505/60)/60)/24)+DATE(1970,1,1)+(-5/24)</f>
        <v>42553.441238425927</v>
      </c>
    </row>
    <row r="3506" spans="1:20" ht="48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>E3506/D3506*100</f>
        <v>0</v>
      </c>
      <c r="P3506" s="8">
        <v>69.266666670000006</v>
      </c>
      <c r="Q3506" t="str">
        <f>LEFT(N3506,(SEARCH("/",N3506,1)-1))</f>
        <v>theater</v>
      </c>
      <c r="R3506" t="str">
        <f>RIGHT(N3506, LEN(N3506) - (SEARCH("/",N3506,1)))</f>
        <v>plays</v>
      </c>
      <c r="S3506" s="12">
        <f>(((J3506/60)/60)/24)+DATE(1970,1,1)+(-5/24)</f>
        <v>42534.658541666664</v>
      </c>
      <c r="T3506" s="12">
        <f>(((I3506/60)/60)/24)+DATE(1970,1,1)+(-5/24)</f>
        <v>42564.658541666664</v>
      </c>
    </row>
    <row r="3507" spans="1:20" ht="48" x14ac:dyDescent="0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>E3507/D3507*100</f>
        <v>318.69988910451895</v>
      </c>
      <c r="P3507" s="8">
        <v>69.266666670000006</v>
      </c>
      <c r="Q3507" t="str">
        <f>LEFT(N3507,(SEARCH("/",N3507,1)-1))</f>
        <v>theater</v>
      </c>
      <c r="R3507" t="str">
        <f>RIGHT(N3507, LEN(N3507) - (SEARCH("/",N3507,1)))</f>
        <v>spaces</v>
      </c>
      <c r="S3507" s="12">
        <f>(((J3507/60)/60)/24)+DATE(1970,1,1)+(-5/24)</f>
        <v>42534.687291666669</v>
      </c>
      <c r="T3507" s="12">
        <f>(((I3507/60)/60)/24)+DATE(1970,1,1)+(-5/24)</f>
        <v>42564.687291666669</v>
      </c>
    </row>
    <row r="3508" spans="1:20" ht="48" x14ac:dyDescent="0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>E3508/D3508*100</f>
        <v>53</v>
      </c>
      <c r="P3508" s="8">
        <v>69.266666670000006</v>
      </c>
      <c r="Q3508" t="str">
        <f>LEFT(N3508,(SEARCH("/",N3508,1)-1))</f>
        <v>theater</v>
      </c>
      <c r="R3508" t="str">
        <f>RIGHT(N3508, LEN(N3508) - (SEARCH("/",N3508,1)))</f>
        <v>plays</v>
      </c>
      <c r="S3508" s="12">
        <f>(((J3508/60)/60)/24)+DATE(1970,1,1)+(-5/24)</f>
        <v>42534.724988425929</v>
      </c>
      <c r="T3508" s="12">
        <f>(((I3508/60)/60)/24)+DATE(1970,1,1)+(-5/24)</f>
        <v>42554.624305555553</v>
      </c>
    </row>
    <row r="3509" spans="1:20" ht="48" x14ac:dyDescent="0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>E3509/D3509*100</f>
        <v>100.64400000000001</v>
      </c>
      <c r="P3509" s="8">
        <v>69.266666670000006</v>
      </c>
      <c r="Q3509" t="str">
        <f>LEFT(N3509,(SEARCH("/",N3509,1)-1))</f>
        <v>theater</v>
      </c>
      <c r="R3509" t="str">
        <f>RIGHT(N3509, LEN(N3509) - (SEARCH("/",N3509,1)))</f>
        <v>plays</v>
      </c>
      <c r="S3509" s="12">
        <f>(((J3509/60)/60)/24)+DATE(1970,1,1)+(-5/24)</f>
        <v>42534.841516203705</v>
      </c>
      <c r="T3509" s="12">
        <f>(((I3509/60)/60)/24)+DATE(1970,1,1)+(-5/24)</f>
        <v>42555.841516203705</v>
      </c>
    </row>
    <row r="3510" spans="1:20" ht="32" x14ac:dyDescent="0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>E3510/D3510*100</f>
        <v>0.5</v>
      </c>
      <c r="P3510" s="8">
        <v>69.266666670000006</v>
      </c>
      <c r="Q3510" t="str">
        <f>LEFT(N3510,(SEARCH("/",N3510,1)-1))</f>
        <v>games</v>
      </c>
      <c r="R3510" t="str">
        <f>RIGHT(N3510, LEN(N3510) - (SEARCH("/",N3510,1)))</f>
        <v>mobile games</v>
      </c>
      <c r="S3510" s="12">
        <f>(((J3510/60)/60)/24)+DATE(1970,1,1)+(-5/24)</f>
        <v>42535.11914351851</v>
      </c>
      <c r="T3510" s="12">
        <f>(((I3510/60)/60)/24)+DATE(1970,1,1)+(-5/24)</f>
        <v>42565.11914351851</v>
      </c>
    </row>
    <row r="3511" spans="1:20" ht="48" x14ac:dyDescent="0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>E3511/D3511*100</f>
        <v>3.105</v>
      </c>
      <c r="P3511" s="8">
        <v>69.266666670000006</v>
      </c>
      <c r="Q3511" t="str">
        <f>LEFT(N3511,(SEARCH("/",N3511,1)-1))</f>
        <v>technology</v>
      </c>
      <c r="R3511" t="str">
        <f>RIGHT(N3511, LEN(N3511) - (SEARCH("/",N3511,1)))</f>
        <v>wearables</v>
      </c>
      <c r="S3511" s="12">
        <f>(((J3511/60)/60)/24)+DATE(1970,1,1)+(-5/24)</f>
        <v>42535.283946759257</v>
      </c>
      <c r="T3511" s="12">
        <f>(((I3511/60)/60)/24)+DATE(1970,1,1)+(-5/24)</f>
        <v>42565.283946759257</v>
      </c>
    </row>
    <row r="3512" spans="1:20" ht="48" x14ac:dyDescent="0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>E3512/D3512*100</f>
        <v>0.02</v>
      </c>
      <c r="P3512" s="8">
        <v>69.266666670000006</v>
      </c>
      <c r="Q3512" t="str">
        <f>LEFT(N3512,(SEARCH("/",N3512,1)-1))</f>
        <v>technology</v>
      </c>
      <c r="R3512" t="str">
        <f>RIGHT(N3512, LEN(N3512) - (SEARCH("/",N3512,1)))</f>
        <v>web</v>
      </c>
      <c r="S3512" s="12">
        <f>(((J3512/60)/60)/24)+DATE(1970,1,1)+(-5/24)</f>
        <v>42535.476076388884</v>
      </c>
      <c r="T3512" s="12">
        <f>(((I3512/60)/60)/24)+DATE(1970,1,1)+(-5/24)</f>
        <v>42565.476076388884</v>
      </c>
    </row>
    <row r="3513" spans="1:20" ht="48" x14ac:dyDescent="0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>E3513/D3513*100</f>
        <v>102.60000000000001</v>
      </c>
      <c r="P3513" s="8">
        <v>69.266666670000006</v>
      </c>
      <c r="Q3513" t="str">
        <f>LEFT(N3513,(SEARCH("/",N3513,1)-1))</f>
        <v>photography</v>
      </c>
      <c r="R3513" t="str">
        <f>RIGHT(N3513, LEN(N3513) - (SEARCH("/",N3513,1)))</f>
        <v>photobooks</v>
      </c>
      <c r="S3513" s="12">
        <f>(((J3513/60)/60)/24)+DATE(1970,1,1)+(-5/24)</f>
        <v>42535.6011574074</v>
      </c>
      <c r="T3513" s="12">
        <f>(((I3513/60)/60)/24)+DATE(1970,1,1)+(-5/24)</f>
        <v>42565.6011574074</v>
      </c>
    </row>
    <row r="3514" spans="1:20" ht="48" x14ac:dyDescent="0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>E3514/D3514*100</f>
        <v>128.33333333333334</v>
      </c>
      <c r="P3514" s="8">
        <v>69.266666670000006</v>
      </c>
      <c r="Q3514" t="str">
        <f>LEFT(N3514,(SEARCH("/",N3514,1)-1))</f>
        <v>theater</v>
      </c>
      <c r="R3514" t="str">
        <f>RIGHT(N3514, LEN(N3514) - (SEARCH("/",N3514,1)))</f>
        <v>plays</v>
      </c>
      <c r="S3514" s="12">
        <f>(((J3514/60)/60)/24)+DATE(1970,1,1)+(-5/24)</f>
        <v>42535.770324074074</v>
      </c>
      <c r="T3514" s="12">
        <f>(((I3514/60)/60)/24)+DATE(1970,1,1)+(-5/24)</f>
        <v>42595.770324074074</v>
      </c>
    </row>
    <row r="3515" spans="1:20" ht="64" x14ac:dyDescent="0.2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>E3515/D3515*100</f>
        <v>0</v>
      </c>
      <c r="P3515" s="8">
        <v>69.266666670000006</v>
      </c>
      <c r="Q3515" t="str">
        <f>LEFT(N3515,(SEARCH("/",N3515,1)-1))</f>
        <v>technology</v>
      </c>
      <c r="R3515" t="str">
        <f>RIGHT(N3515, LEN(N3515) - (SEARCH("/",N3515,1)))</f>
        <v>space exploration</v>
      </c>
      <c r="S3515" s="12">
        <f>(((J3515/60)/60)/24)+DATE(1970,1,1)+(-5/24)</f>
        <v>42536.03828703703</v>
      </c>
      <c r="T3515" s="12">
        <f>(((I3515/60)/60)/24)+DATE(1970,1,1)+(-5/24)</f>
        <v>42566.081249999996</v>
      </c>
    </row>
    <row r="3516" spans="1:20" ht="48" x14ac:dyDescent="0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>E3516/D3516*100</f>
        <v>102.43783333333334</v>
      </c>
      <c r="P3516" s="8">
        <v>69.266666670000006</v>
      </c>
      <c r="Q3516" t="str">
        <f>LEFT(N3516,(SEARCH("/",N3516,1)-1))</f>
        <v>photography</v>
      </c>
      <c r="R3516" t="str">
        <f>RIGHT(N3516, LEN(N3516) - (SEARCH("/",N3516,1)))</f>
        <v>photobooks</v>
      </c>
      <c r="S3516" s="12">
        <f>(((J3516/60)/60)/24)+DATE(1970,1,1)+(-5/24)</f>
        <v>42536.398680555554</v>
      </c>
      <c r="T3516" s="12">
        <f>(((I3516/60)/60)/24)+DATE(1970,1,1)+(-5/24)</f>
        <v>42566.398680555554</v>
      </c>
    </row>
    <row r="3517" spans="1:20" ht="48" x14ac:dyDescent="0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>E3517/D3517*100</f>
        <v>101.4</v>
      </c>
      <c r="P3517" s="8">
        <v>69.266666670000006</v>
      </c>
      <c r="Q3517" t="str">
        <f>LEFT(N3517,(SEARCH("/",N3517,1)-1))</f>
        <v>theater</v>
      </c>
      <c r="R3517" t="str">
        <f>RIGHT(N3517, LEN(N3517) - (SEARCH("/",N3517,1)))</f>
        <v>plays</v>
      </c>
      <c r="S3517" s="12">
        <f>(((J3517/60)/60)/24)+DATE(1970,1,1)+(-5/24)</f>
        <v>42536.607314814813</v>
      </c>
      <c r="T3517" s="12">
        <f>(((I3517/60)/60)/24)+DATE(1970,1,1)+(-5/24)</f>
        <v>42566.607314814813</v>
      </c>
    </row>
    <row r="3518" spans="1:20" ht="48" x14ac:dyDescent="0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>E3518/D3518*100</f>
        <v>0.55833333333333335</v>
      </c>
      <c r="P3518" s="8">
        <v>69.266666670000006</v>
      </c>
      <c r="Q3518" t="str">
        <f>LEFT(N3518,(SEARCH("/",N3518,1)-1))</f>
        <v>food</v>
      </c>
      <c r="R3518" t="str">
        <f>RIGHT(N3518, LEN(N3518) - (SEARCH("/",N3518,1)))</f>
        <v>food trucks</v>
      </c>
      <c r="S3518" s="12">
        <f>(((J3518/60)/60)/24)+DATE(1970,1,1)+(-5/24)</f>
        <v>42536.654467592591</v>
      </c>
      <c r="T3518" s="12">
        <f>(((I3518/60)/60)/24)+DATE(1970,1,1)+(-5/24)</f>
        <v>42566.654467592591</v>
      </c>
    </row>
    <row r="3519" spans="1:20" ht="48" x14ac:dyDescent="0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>E3519/D3519*100</f>
        <v>133.46666666666667</v>
      </c>
      <c r="P3519" s="8">
        <v>69.266666670000006</v>
      </c>
      <c r="Q3519" t="str">
        <f>LEFT(N3519,(SEARCH("/",N3519,1)-1))</f>
        <v>theater</v>
      </c>
      <c r="R3519" t="str">
        <f>RIGHT(N3519, LEN(N3519) - (SEARCH("/",N3519,1)))</f>
        <v>plays</v>
      </c>
      <c r="S3519" s="12">
        <f>(((J3519/60)/60)/24)+DATE(1970,1,1)+(-5/24)</f>
        <v>42538.527500000004</v>
      </c>
      <c r="T3519" s="12">
        <f>(((I3519/60)/60)/24)+DATE(1970,1,1)+(-5/24)</f>
        <v>42583.082638888889</v>
      </c>
    </row>
    <row r="3520" spans="1:20" ht="16" x14ac:dyDescent="0.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>E3520/D3520*100</f>
        <v>0</v>
      </c>
      <c r="P3520" s="8">
        <v>69.266666670000006</v>
      </c>
      <c r="Q3520" t="str">
        <f>LEFT(N3520,(SEARCH("/",N3520,1)-1))</f>
        <v>theater</v>
      </c>
      <c r="R3520" t="str">
        <f>RIGHT(N3520, LEN(N3520) - (SEARCH("/",N3520,1)))</f>
        <v>plays</v>
      </c>
      <c r="S3520" s="12">
        <f>(((J3520/60)/60)/24)+DATE(1970,1,1)+(-5/24)</f>
        <v>42538.53456018518</v>
      </c>
      <c r="T3520" s="12">
        <f>(((I3520/60)/60)/24)+DATE(1970,1,1)+(-5/24)</f>
        <v>42568.53456018518</v>
      </c>
    </row>
    <row r="3521" spans="1:20" ht="48" x14ac:dyDescent="0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>E3521/D3521*100</f>
        <v>4.0266666666666664</v>
      </c>
      <c r="P3521" s="8">
        <v>69.266666670000006</v>
      </c>
      <c r="Q3521" t="str">
        <f>LEFT(N3521,(SEARCH("/",N3521,1)-1))</f>
        <v>theater</v>
      </c>
      <c r="R3521" t="str">
        <f>RIGHT(N3521, LEN(N3521) - (SEARCH("/",N3521,1)))</f>
        <v>musical</v>
      </c>
      <c r="S3521" s="12">
        <f>(((J3521/60)/60)/24)+DATE(1970,1,1)+(-5/24)</f>
        <v>42538.547094907401</v>
      </c>
      <c r="T3521" s="12">
        <f>(((I3521/60)/60)/24)+DATE(1970,1,1)+(-5/24)</f>
        <v>42598.547094907401</v>
      </c>
    </row>
    <row r="3522" spans="1:20" ht="80" x14ac:dyDescent="0.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>E3522/D3522*100</f>
        <v>4.24</v>
      </c>
      <c r="P3522" s="8">
        <v>69.266666670000006</v>
      </c>
      <c r="Q3522" t="str">
        <f>LEFT(N3522,(SEARCH("/",N3522,1)-1))</f>
        <v>technology</v>
      </c>
      <c r="R3522" t="str">
        <f>RIGHT(N3522, LEN(N3522) - (SEARCH("/",N3522,1)))</f>
        <v>wearables</v>
      </c>
      <c r="S3522" s="12">
        <f>(((J3522/60)/60)/24)+DATE(1970,1,1)+(-5/24)</f>
        <v>42538.548472222225</v>
      </c>
      <c r="T3522" s="12">
        <f>(((I3522/60)/60)/24)+DATE(1970,1,1)+(-5/24)</f>
        <v>42563.57708333333</v>
      </c>
    </row>
    <row r="3523" spans="1:20" ht="32" x14ac:dyDescent="0.2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>E3523/D3523*100</f>
        <v>4.1000000000000002E-2</v>
      </c>
      <c r="P3523" s="8">
        <v>69.266666670000006</v>
      </c>
      <c r="Q3523" t="str">
        <f>LEFT(N3523,(SEARCH("/",N3523,1)-1))</f>
        <v>games</v>
      </c>
      <c r="R3523" t="str">
        <f>RIGHT(N3523, LEN(N3523) - (SEARCH("/",N3523,1)))</f>
        <v>video games</v>
      </c>
      <c r="S3523" s="12">
        <f>(((J3523/60)/60)/24)+DATE(1970,1,1)+(-5/24)</f>
        <v>42538.564097222225</v>
      </c>
      <c r="T3523" s="12">
        <f>(((I3523/60)/60)/24)+DATE(1970,1,1)+(-5/24)</f>
        <v>42565.549999999996</v>
      </c>
    </row>
    <row r="3524" spans="1:20" ht="48" x14ac:dyDescent="0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>E3524/D3524*100</f>
        <v>15.742857142857142</v>
      </c>
      <c r="P3524" s="8">
        <v>69.266666670000006</v>
      </c>
      <c r="Q3524" t="str">
        <f>LEFT(N3524,(SEARCH("/",N3524,1)-1))</f>
        <v>theater</v>
      </c>
      <c r="R3524" t="str">
        <f>RIGHT(N3524, LEN(N3524) - (SEARCH("/",N3524,1)))</f>
        <v>plays</v>
      </c>
      <c r="S3524" s="12">
        <f>(((J3524/60)/60)/24)+DATE(1970,1,1)+(-5/24)</f>
        <v>42538.759976851848</v>
      </c>
      <c r="T3524" s="12">
        <f>(((I3524/60)/60)/24)+DATE(1970,1,1)+(-5/24)</f>
        <v>42567.821527777771</v>
      </c>
    </row>
    <row r="3525" spans="1:20" ht="32" x14ac:dyDescent="0.2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>E3525/D3525*100</f>
        <v>118.6</v>
      </c>
      <c r="P3525" s="8">
        <v>69.266666670000006</v>
      </c>
      <c r="Q3525" t="str">
        <f>LEFT(N3525,(SEARCH("/",N3525,1)-1))</f>
        <v>film &amp; video</v>
      </c>
      <c r="R3525" t="str">
        <f>RIGHT(N3525, LEN(N3525) - (SEARCH("/",N3525,1)))</f>
        <v>shorts</v>
      </c>
      <c r="S3525" s="12">
        <f>(((J3525/60)/60)/24)+DATE(1970,1,1)+(-5/24)</f>
        <v>42539.641435185178</v>
      </c>
      <c r="T3525" s="12">
        <f>(((I3525/60)/60)/24)+DATE(1970,1,1)+(-5/24)</f>
        <v>42569.641435185178</v>
      </c>
    </row>
    <row r="3526" spans="1:20" ht="48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>E3526/D3526*100</f>
        <v>0.88500000000000001</v>
      </c>
      <c r="P3526" s="8">
        <v>69.266666670000006</v>
      </c>
      <c r="Q3526" t="str">
        <f>LEFT(N3526,(SEARCH("/",N3526,1)-1))</f>
        <v>theater</v>
      </c>
      <c r="R3526" t="str">
        <f>RIGHT(N3526, LEN(N3526) - (SEARCH("/",N3526,1)))</f>
        <v>plays</v>
      </c>
      <c r="S3526" s="12">
        <f>(((J3526/60)/60)/24)+DATE(1970,1,1)+(-5/24)</f>
        <v>42540.385196759256</v>
      </c>
      <c r="T3526" s="12">
        <f>(((I3526/60)/60)/24)+DATE(1970,1,1)+(-5/24)</f>
        <v>42570.385196759256</v>
      </c>
    </row>
    <row r="3527" spans="1:20" ht="48" x14ac:dyDescent="0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>E3527/D3527*100</f>
        <v>101</v>
      </c>
      <c r="P3527" s="8">
        <v>69.266666670000006</v>
      </c>
      <c r="Q3527" t="str">
        <f>LEFT(N3527,(SEARCH("/",N3527,1)-1))</f>
        <v>theater</v>
      </c>
      <c r="R3527" t="str">
        <f>RIGHT(N3527, LEN(N3527) - (SEARCH("/",N3527,1)))</f>
        <v>plays</v>
      </c>
      <c r="S3527" s="12">
        <f>(((J3527/60)/60)/24)+DATE(1970,1,1)+(-5/24)</f>
        <v>42541.293182870366</v>
      </c>
      <c r="T3527" s="12">
        <f>(((I3527/60)/60)/24)+DATE(1970,1,1)+(-5/24)</f>
        <v>42571.293182870366</v>
      </c>
    </row>
    <row r="3528" spans="1:20" ht="16" x14ac:dyDescent="0.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>E3528/D3528*100</f>
        <v>0</v>
      </c>
      <c r="P3528" s="8">
        <v>69.266666670000006</v>
      </c>
      <c r="Q3528" t="str">
        <f>LEFT(N3528,(SEARCH("/",N3528,1)-1))</f>
        <v>film &amp; video</v>
      </c>
      <c r="R3528" t="str">
        <f>RIGHT(N3528, LEN(N3528) - (SEARCH("/",N3528,1)))</f>
        <v>science fiction</v>
      </c>
      <c r="S3528" s="12">
        <f>(((J3528/60)/60)/24)+DATE(1970,1,1)+(-5/24)</f>
        <v>42541.629178240742</v>
      </c>
      <c r="T3528" s="12">
        <f>(((I3528/60)/60)/24)+DATE(1970,1,1)+(-5/24)</f>
        <v>42556.791666666664</v>
      </c>
    </row>
    <row r="3529" spans="1:20" ht="48" x14ac:dyDescent="0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>E3529/D3529*100</f>
        <v>102.298</v>
      </c>
      <c r="P3529" s="8">
        <v>69.266666670000006</v>
      </c>
      <c r="Q3529" t="str">
        <f>LEFT(N3529,(SEARCH("/",N3529,1)-1))</f>
        <v>technology</v>
      </c>
      <c r="R3529" t="str">
        <f>RIGHT(N3529, LEN(N3529) - (SEARCH("/",N3529,1)))</f>
        <v>wearables</v>
      </c>
      <c r="S3529" s="12">
        <f>(((J3529/60)/60)/24)+DATE(1970,1,1)+(-5/24)</f>
        <v>42542.318090277775</v>
      </c>
      <c r="T3529" s="12">
        <f>(((I3529/60)/60)/24)+DATE(1970,1,1)+(-5/24)</f>
        <v>42600.957638888889</v>
      </c>
    </row>
    <row r="3530" spans="1:20" ht="48" x14ac:dyDescent="0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>E3530/D3530*100</f>
        <v>25.976666666666663</v>
      </c>
      <c r="P3530" s="8">
        <v>69.266666670000006</v>
      </c>
      <c r="Q3530" t="str">
        <f>LEFT(N3530,(SEARCH("/",N3530,1)-1))</f>
        <v>technology</v>
      </c>
      <c r="R3530" t="str">
        <f>RIGHT(N3530, LEN(N3530) - (SEARCH("/",N3530,1)))</f>
        <v>wearables</v>
      </c>
      <c r="S3530" s="12">
        <f>(((J3530/60)/60)/24)+DATE(1970,1,1)+(-5/24)</f>
        <v>42543.457268518519</v>
      </c>
      <c r="T3530" s="12">
        <f>(((I3530/60)/60)/24)+DATE(1970,1,1)+(-5/24)</f>
        <v>42572.520833333336</v>
      </c>
    </row>
    <row r="3531" spans="1:20" ht="48" x14ac:dyDescent="0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>E3531/D3531*100</f>
        <v>1.4500000000000002</v>
      </c>
      <c r="P3531" s="8">
        <v>69.266666670000006</v>
      </c>
      <c r="Q3531" t="str">
        <f>LEFT(N3531,(SEARCH("/",N3531,1)-1))</f>
        <v>theater</v>
      </c>
      <c r="R3531" t="str">
        <f>RIGHT(N3531, LEN(N3531) - (SEARCH("/",N3531,1)))</f>
        <v>plays</v>
      </c>
      <c r="S3531" s="12">
        <f>(((J3531/60)/60)/24)+DATE(1970,1,1)+(-5/24)</f>
        <v>42543.580231481479</v>
      </c>
      <c r="T3531" s="12">
        <f>(((I3531/60)/60)/24)+DATE(1970,1,1)+(-5/24)</f>
        <v>42573.580231481479</v>
      </c>
    </row>
    <row r="3532" spans="1:20" ht="48" x14ac:dyDescent="0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>E3532/D3532*100</f>
        <v>136.80000000000001</v>
      </c>
      <c r="P3532" s="8">
        <v>69.266666670000006</v>
      </c>
      <c r="Q3532" t="str">
        <f>LEFT(N3532,(SEARCH("/",N3532,1)-1))</f>
        <v>film &amp; video</v>
      </c>
      <c r="R3532" t="str">
        <f>RIGHT(N3532, LEN(N3532) - (SEARCH("/",N3532,1)))</f>
        <v>documentary</v>
      </c>
      <c r="S3532" s="12">
        <f>(((J3532/60)/60)/24)+DATE(1970,1,1)+(-5/24)</f>
        <v>42543.654444444437</v>
      </c>
      <c r="T3532" s="12">
        <f>(((I3532/60)/60)/24)+DATE(1970,1,1)+(-5/24)</f>
        <v>42573.654444444437</v>
      </c>
    </row>
    <row r="3533" spans="1:20" ht="48" x14ac:dyDescent="0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>E3533/D3533*100</f>
        <v>123.6</v>
      </c>
      <c r="P3533" s="8">
        <v>69.266666670000006</v>
      </c>
      <c r="Q3533" t="str">
        <f>LEFT(N3533,(SEARCH("/",N3533,1)-1))</f>
        <v>theater</v>
      </c>
      <c r="R3533" t="str">
        <f>RIGHT(N3533, LEN(N3533) - (SEARCH("/",N3533,1)))</f>
        <v>plays</v>
      </c>
      <c r="S3533" s="12">
        <f>(((J3533/60)/60)/24)+DATE(1970,1,1)+(-5/24)</f>
        <v>42544.605995370373</v>
      </c>
      <c r="T3533" s="12">
        <f>(((I3533/60)/60)/24)+DATE(1970,1,1)+(-5/24)</f>
        <v>42582.665277777771</v>
      </c>
    </row>
    <row r="3534" spans="1:20" ht="32" x14ac:dyDescent="0.2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>E3534/D3534*100</f>
        <v>103.44827586206897</v>
      </c>
      <c r="P3534" s="8">
        <v>69.266666670000006</v>
      </c>
      <c r="Q3534" t="str">
        <f>LEFT(N3534,(SEARCH("/",N3534,1)-1))</f>
        <v>music</v>
      </c>
      <c r="R3534" t="str">
        <f>RIGHT(N3534, LEN(N3534) - (SEARCH("/",N3534,1)))</f>
        <v>metal</v>
      </c>
      <c r="S3534" s="12">
        <f>(((J3534/60)/60)/24)+DATE(1970,1,1)+(-5/24)</f>
        <v>42544.916863425926</v>
      </c>
      <c r="T3534" s="12">
        <f>(((I3534/60)/60)/24)+DATE(1970,1,1)+(-5/24)</f>
        <v>42574.916863425926</v>
      </c>
    </row>
    <row r="3535" spans="1:20" ht="48" x14ac:dyDescent="0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>E3535/D3535*100</f>
        <v>107.55999999999999</v>
      </c>
      <c r="P3535" s="8">
        <v>69.266666670000006</v>
      </c>
      <c r="Q3535" t="str">
        <f>LEFT(N3535,(SEARCH("/",N3535,1)-1))</f>
        <v>theater</v>
      </c>
      <c r="R3535" t="str">
        <f>RIGHT(N3535, LEN(N3535) - (SEARCH("/",N3535,1)))</f>
        <v>plays</v>
      </c>
      <c r="S3535" s="12">
        <f>(((J3535/60)/60)/24)+DATE(1970,1,1)+(-5/24)</f>
        <v>42545.27</v>
      </c>
      <c r="T3535" s="12">
        <f>(((I3535/60)/60)/24)+DATE(1970,1,1)+(-5/24)</f>
        <v>42575.27</v>
      </c>
    </row>
    <row r="3536" spans="1:20" ht="48" x14ac:dyDescent="0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>E3536/D3536*100</f>
        <v>0.26666666666666666</v>
      </c>
      <c r="P3536" s="8">
        <v>69.266666670000006</v>
      </c>
      <c r="Q3536" t="str">
        <f>LEFT(N3536,(SEARCH("/",N3536,1)-1))</f>
        <v>technology</v>
      </c>
      <c r="R3536" t="str">
        <f>RIGHT(N3536, LEN(N3536) - (SEARCH("/",N3536,1)))</f>
        <v>web</v>
      </c>
      <c r="S3536" s="12">
        <f>(((J3536/60)/60)/24)+DATE(1970,1,1)+(-5/24)</f>
        <v>42545.496932870366</v>
      </c>
      <c r="T3536" s="12">
        <f>(((I3536/60)/60)/24)+DATE(1970,1,1)+(-5/24)</f>
        <v>42582.458333333336</v>
      </c>
    </row>
    <row r="3537" spans="1:20" ht="80" x14ac:dyDescent="0.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>E3537/D3537*100</f>
        <v>104.93333333333332</v>
      </c>
      <c r="P3537" s="8">
        <v>69.266666670000006</v>
      </c>
      <c r="Q3537" t="str">
        <f>LEFT(N3537,(SEARCH("/",N3537,1)-1))</f>
        <v>theater</v>
      </c>
      <c r="R3537" t="str">
        <f>RIGHT(N3537, LEN(N3537) - (SEARCH("/",N3537,1)))</f>
        <v>plays</v>
      </c>
      <c r="S3537" s="12">
        <f>(((J3537/60)/60)/24)+DATE(1970,1,1)+(-5/24)</f>
        <v>42545.565856481473</v>
      </c>
      <c r="T3537" s="12">
        <f>(((I3537/60)/60)/24)+DATE(1970,1,1)+(-5/24)</f>
        <v>42605.565856481473</v>
      </c>
    </row>
    <row r="3538" spans="1:20" ht="48" x14ac:dyDescent="0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>E3538/D3538*100</f>
        <v>101.75</v>
      </c>
      <c r="P3538" s="8">
        <v>69.266666670000006</v>
      </c>
      <c r="Q3538" t="str">
        <f>LEFT(N3538,(SEARCH("/",N3538,1)-1))</f>
        <v>theater</v>
      </c>
      <c r="R3538" t="str">
        <f>RIGHT(N3538, LEN(N3538) - (SEARCH("/",N3538,1)))</f>
        <v>musical</v>
      </c>
      <c r="S3538" s="12">
        <f>(((J3538/60)/60)/24)+DATE(1970,1,1)+(-5/24)</f>
        <v>42546.653900462967</v>
      </c>
      <c r="T3538" s="12">
        <f>(((I3538/60)/60)/24)+DATE(1970,1,1)+(-5/24)</f>
        <v>42575.749999999993</v>
      </c>
    </row>
    <row r="3539" spans="1:20" ht="48" x14ac:dyDescent="0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>E3539/D3539*100</f>
        <v>0.7142857142857143</v>
      </c>
      <c r="P3539" s="8">
        <v>69.266666670000006</v>
      </c>
      <c r="Q3539" t="str">
        <f>LEFT(N3539,(SEARCH("/",N3539,1)-1))</f>
        <v>publishing</v>
      </c>
      <c r="R3539" t="str">
        <f>RIGHT(N3539, LEN(N3539) - (SEARCH("/",N3539,1)))</f>
        <v>fiction</v>
      </c>
      <c r="S3539" s="12">
        <f>(((J3539/60)/60)/24)+DATE(1970,1,1)+(-5/24)</f>
        <v>42547.984664351847</v>
      </c>
      <c r="T3539" s="12">
        <f>(((I3539/60)/60)/24)+DATE(1970,1,1)+(-5/24)</f>
        <v>42572.984664351847</v>
      </c>
    </row>
    <row r="3540" spans="1:20" ht="48" x14ac:dyDescent="0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>E3540/D3540*100</f>
        <v>1705.2499999999998</v>
      </c>
      <c r="P3540" s="8">
        <v>69.266666670000006</v>
      </c>
      <c r="Q3540" t="str">
        <f>LEFT(N3540,(SEARCH("/",N3540,1)-1))</f>
        <v>technology</v>
      </c>
      <c r="R3540" t="str">
        <f>RIGHT(N3540, LEN(N3540) - (SEARCH("/",N3540,1)))</f>
        <v>hardware</v>
      </c>
      <c r="S3540" s="12">
        <f>(((J3540/60)/60)/24)+DATE(1970,1,1)+(-5/24)</f>
        <v>42548.061527777776</v>
      </c>
      <c r="T3540" s="12">
        <f>(((I3540/60)/60)/24)+DATE(1970,1,1)+(-5/24)</f>
        <v>42593.061527777776</v>
      </c>
    </row>
    <row r="3541" spans="1:20" ht="48" x14ac:dyDescent="0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>E3541/D3541*100</f>
        <v>20.125</v>
      </c>
      <c r="P3541" s="8">
        <v>69.266666670000006</v>
      </c>
      <c r="Q3541" t="str">
        <f>LEFT(N3541,(SEARCH("/",N3541,1)-1))</f>
        <v>theater</v>
      </c>
      <c r="R3541" t="str">
        <f>RIGHT(N3541, LEN(N3541) - (SEARCH("/",N3541,1)))</f>
        <v>plays</v>
      </c>
      <c r="S3541" s="12">
        <f>(((J3541/60)/60)/24)+DATE(1970,1,1)+(-5/24)</f>
        <v>42548.241527777776</v>
      </c>
      <c r="T3541" s="12">
        <f>(((I3541/60)/60)/24)+DATE(1970,1,1)+(-5/24)</f>
        <v>42568.241527777776</v>
      </c>
    </row>
    <row r="3542" spans="1:20" ht="48" x14ac:dyDescent="0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>E3542/D3542*100</f>
        <v>150.75</v>
      </c>
      <c r="P3542" s="8">
        <v>69.266666670000006</v>
      </c>
      <c r="Q3542" t="str">
        <f>LEFT(N3542,(SEARCH("/",N3542,1)-1))</f>
        <v>theater</v>
      </c>
      <c r="R3542" t="str">
        <f>RIGHT(N3542, LEN(N3542) - (SEARCH("/",N3542,1)))</f>
        <v>musical</v>
      </c>
      <c r="S3542" s="12">
        <f>(((J3542/60)/60)/24)+DATE(1970,1,1)+(-5/24)</f>
        <v>42548.430196759255</v>
      </c>
      <c r="T3542" s="12">
        <f>(((I3542/60)/60)/24)+DATE(1970,1,1)+(-5/24)</f>
        <v>42584.210416666661</v>
      </c>
    </row>
    <row r="3543" spans="1:20" ht="48" x14ac:dyDescent="0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>E3543/D3543*100</f>
        <v>2.036</v>
      </c>
      <c r="P3543" s="8">
        <v>69.266666670000006</v>
      </c>
      <c r="Q3543" t="str">
        <f>LEFT(N3543,(SEARCH("/",N3543,1)-1))</f>
        <v>photography</v>
      </c>
      <c r="R3543" t="str">
        <f>RIGHT(N3543, LEN(N3543) - (SEARCH("/",N3543,1)))</f>
        <v>photobooks</v>
      </c>
      <c r="S3543" s="12">
        <f>(((J3543/60)/60)/24)+DATE(1970,1,1)+(-5/24)</f>
        <v>42548.667858796289</v>
      </c>
      <c r="T3543" s="12">
        <f>(((I3543/60)/60)/24)+DATE(1970,1,1)+(-5/24)</f>
        <v>42576.583333333336</v>
      </c>
    </row>
    <row r="3544" spans="1:20" ht="48" x14ac:dyDescent="0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>E3544/D3544*100</f>
        <v>126.16000000000001</v>
      </c>
      <c r="P3544" s="8">
        <v>69.266666670000006</v>
      </c>
      <c r="Q3544" t="str">
        <f>LEFT(N3544,(SEARCH("/",N3544,1)-1))</f>
        <v>film &amp; video</v>
      </c>
      <c r="R3544" t="str">
        <f>RIGHT(N3544, LEN(N3544) - (SEARCH("/",N3544,1)))</f>
        <v>documentary</v>
      </c>
      <c r="S3544" s="12">
        <f>(((J3544/60)/60)/24)+DATE(1970,1,1)+(-5/24)</f>
        <v>42548.867824074077</v>
      </c>
      <c r="T3544" s="12">
        <f>(((I3544/60)/60)/24)+DATE(1970,1,1)+(-5/24)</f>
        <v>42578.867824074077</v>
      </c>
    </row>
    <row r="3545" spans="1:20" ht="32" x14ac:dyDescent="0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>E3545/D3545*100</f>
        <v>104.35000000000001</v>
      </c>
      <c r="P3545" s="8">
        <v>69.266666670000006</v>
      </c>
      <c r="Q3545" t="str">
        <f>LEFT(N3545,(SEARCH("/",N3545,1)-1))</f>
        <v>theater</v>
      </c>
      <c r="R3545" t="str">
        <f>RIGHT(N3545, LEN(N3545) - (SEARCH("/",N3545,1)))</f>
        <v>plays</v>
      </c>
      <c r="S3545" s="12">
        <f>(((J3545/60)/60)/24)+DATE(1970,1,1)+(-5/24)</f>
        <v>42549.457384259258</v>
      </c>
      <c r="T3545" s="12">
        <f>(((I3545/60)/60)/24)+DATE(1970,1,1)+(-5/24)</f>
        <v>42579.457384259258</v>
      </c>
    </row>
    <row r="3546" spans="1:20" ht="48" x14ac:dyDescent="0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>E3546/D3546*100</f>
        <v>256.83081313131316</v>
      </c>
      <c r="P3546" s="8">
        <v>69.266666670000006</v>
      </c>
      <c r="Q3546" t="str">
        <f>LEFT(N3546,(SEARCH("/",N3546,1)-1))</f>
        <v>technology</v>
      </c>
      <c r="R3546" t="str">
        <f>RIGHT(N3546, LEN(N3546) - (SEARCH("/",N3546,1)))</f>
        <v>hardware</v>
      </c>
      <c r="S3546" s="12">
        <f>(((J3546/60)/60)/24)+DATE(1970,1,1)+(-5/24)</f>
        <v>42549.514629629623</v>
      </c>
      <c r="T3546" s="12">
        <f>(((I3546/60)/60)/24)+DATE(1970,1,1)+(-5/24)</f>
        <v>42588.083333333336</v>
      </c>
    </row>
    <row r="3547" spans="1:20" ht="48" x14ac:dyDescent="0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>E3547/D3547*100</f>
        <v>21.25</v>
      </c>
      <c r="P3547" s="8">
        <v>69.266666670000006</v>
      </c>
      <c r="Q3547" t="str">
        <f>LEFT(N3547,(SEARCH("/",N3547,1)-1))</f>
        <v>publishing</v>
      </c>
      <c r="R3547" t="str">
        <f>RIGHT(N3547, LEN(N3547) - (SEARCH("/",N3547,1)))</f>
        <v>art books</v>
      </c>
      <c r="S3547" s="12">
        <f>(((J3547/60)/60)/24)+DATE(1970,1,1)+(-5/24)</f>
        <v>42549.708379629628</v>
      </c>
      <c r="T3547" s="12">
        <f>(((I3547/60)/60)/24)+DATE(1970,1,1)+(-5/24)</f>
        <v>42578.708333333336</v>
      </c>
    </row>
    <row r="3548" spans="1:20" ht="48" x14ac:dyDescent="0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>E3548/D3548*100</f>
        <v>0</v>
      </c>
      <c r="P3548" s="8">
        <v>69.266666670000006</v>
      </c>
      <c r="Q3548" t="str">
        <f>LEFT(N3548,(SEARCH("/",N3548,1)-1))</f>
        <v>theater</v>
      </c>
      <c r="R3548" t="str">
        <f>RIGHT(N3548, LEN(N3548) - (SEARCH("/",N3548,1)))</f>
        <v>plays</v>
      </c>
      <c r="S3548" s="12">
        <f>(((J3548/60)/60)/24)+DATE(1970,1,1)+(-5/24)</f>
        <v>42549.840115740742</v>
      </c>
      <c r="T3548" s="12">
        <f>(((I3548/60)/60)/24)+DATE(1970,1,1)+(-5/24)</f>
        <v>42580.770138888889</v>
      </c>
    </row>
    <row r="3549" spans="1:20" ht="32" x14ac:dyDescent="0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>E3549/D3549*100</f>
        <v>102.49999999999999</v>
      </c>
      <c r="P3549" s="8">
        <v>69.266666670000006</v>
      </c>
      <c r="Q3549" t="str">
        <f>LEFT(N3549,(SEARCH("/",N3549,1)-1))</f>
        <v>theater</v>
      </c>
      <c r="R3549" t="str">
        <f>RIGHT(N3549, LEN(N3549) - (SEARCH("/",N3549,1)))</f>
        <v>plays</v>
      </c>
      <c r="S3549" s="12">
        <f>(((J3549/60)/60)/24)+DATE(1970,1,1)+(-5/24)</f>
        <v>42550.493553240733</v>
      </c>
      <c r="T3549" s="12">
        <f>(((I3549/60)/60)/24)+DATE(1970,1,1)+(-5/24)</f>
        <v>42580.493553240733</v>
      </c>
    </row>
    <row r="3550" spans="1:20" ht="48" x14ac:dyDescent="0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>E3550/D3550*100</f>
        <v>8.64</v>
      </c>
      <c r="P3550" s="8">
        <v>69.266666670000006</v>
      </c>
      <c r="Q3550" t="str">
        <f>LEFT(N3550,(SEARCH("/",N3550,1)-1))</f>
        <v>theater</v>
      </c>
      <c r="R3550" t="str">
        <f>RIGHT(N3550, LEN(N3550) - (SEARCH("/",N3550,1)))</f>
        <v>spaces</v>
      </c>
      <c r="S3550" s="12">
        <f>(((J3550/60)/60)/24)+DATE(1970,1,1)+(-5/24)</f>
        <v>42550.893981481473</v>
      </c>
      <c r="T3550" s="12">
        <f>(((I3550/60)/60)/24)+DATE(1970,1,1)+(-5/24)</f>
        <v>42600.893981481473</v>
      </c>
    </row>
    <row r="3551" spans="1:20" ht="48" x14ac:dyDescent="0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>E3551/D3551*100</f>
        <v>9.285714285714286E-2</v>
      </c>
      <c r="P3551" s="8">
        <v>69.266666670000006</v>
      </c>
      <c r="Q3551" t="str">
        <f>LEFT(N3551,(SEARCH("/",N3551,1)-1))</f>
        <v>technology</v>
      </c>
      <c r="R3551" t="str">
        <f>RIGHT(N3551, LEN(N3551) - (SEARCH("/",N3551,1)))</f>
        <v>space exploration</v>
      </c>
      <c r="S3551" s="12">
        <f>(((J3551/60)/60)/24)+DATE(1970,1,1)+(-5/24)</f>
        <v>42551.675856481481</v>
      </c>
      <c r="T3551" s="12">
        <f>(((I3551/60)/60)/24)+DATE(1970,1,1)+(-5/24)</f>
        <v>42581.675856481481</v>
      </c>
    </row>
    <row r="3552" spans="1:20" ht="48" x14ac:dyDescent="0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>E3552/D3552*100</f>
        <v>18.737933333333334</v>
      </c>
      <c r="P3552" s="8">
        <v>69.266666670000006</v>
      </c>
      <c r="Q3552" t="str">
        <f>LEFT(N3552,(SEARCH("/",N3552,1)-1))</f>
        <v>technology</v>
      </c>
      <c r="R3552" t="str">
        <f>RIGHT(N3552, LEN(N3552) - (SEARCH("/",N3552,1)))</f>
        <v>space exploration</v>
      </c>
      <c r="S3552" s="12">
        <f>(((J3552/60)/60)/24)+DATE(1970,1,1)+(-5/24)</f>
        <v>42551.720520833333</v>
      </c>
      <c r="T3552" s="12">
        <f>(((I3552/60)/60)/24)+DATE(1970,1,1)+(-5/24)</f>
        <v>42584.854166666664</v>
      </c>
    </row>
    <row r="3553" spans="1:20" ht="48" x14ac:dyDescent="0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>E3553/D3553*100</f>
        <v>2.8571428571428571E-3</v>
      </c>
      <c r="P3553" s="8">
        <v>69.266666670000006</v>
      </c>
      <c r="Q3553" t="str">
        <f>LEFT(N3553,(SEARCH("/",N3553,1)-1))</f>
        <v>food</v>
      </c>
      <c r="R3553" t="str">
        <f>RIGHT(N3553, LEN(N3553) - (SEARCH("/",N3553,1)))</f>
        <v>food trucks</v>
      </c>
      <c r="S3553" s="12">
        <f>(((J3553/60)/60)/24)+DATE(1970,1,1)+(-5/24)</f>
        <v>42551.753356481473</v>
      </c>
      <c r="T3553" s="12">
        <f>(((I3553/60)/60)/24)+DATE(1970,1,1)+(-5/24)</f>
        <v>42581.753356481473</v>
      </c>
    </row>
    <row r="3554" spans="1:20" ht="32" x14ac:dyDescent="0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>E3554/D3554*100</f>
        <v>186</v>
      </c>
      <c r="P3554" s="8">
        <v>69.266666670000006</v>
      </c>
      <c r="Q3554" t="str">
        <f>LEFT(N3554,(SEARCH("/",N3554,1)-1))</f>
        <v>theater</v>
      </c>
      <c r="R3554" t="str">
        <f>RIGHT(N3554, LEN(N3554) - (SEARCH("/",N3554,1)))</f>
        <v>plays</v>
      </c>
      <c r="S3554" s="12">
        <f>(((J3554/60)/60)/24)+DATE(1970,1,1)+(-5/24)</f>
        <v>42551.840023148143</v>
      </c>
      <c r="T3554" s="12">
        <f>(((I3554/60)/60)/24)+DATE(1970,1,1)+(-5/24)</f>
        <v>42573.018055555549</v>
      </c>
    </row>
    <row r="3555" spans="1:20" ht="48" x14ac:dyDescent="0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>E3555/D3555*100</f>
        <v>179.9</v>
      </c>
      <c r="P3555" s="8">
        <v>69.266666670000006</v>
      </c>
      <c r="Q3555" t="str">
        <f>LEFT(N3555,(SEARCH("/",N3555,1)-1))</f>
        <v>photography</v>
      </c>
      <c r="R3555" t="str">
        <f>RIGHT(N3555, LEN(N3555) - (SEARCH("/",N3555,1)))</f>
        <v>photobooks</v>
      </c>
      <c r="S3555" s="12">
        <f>(((J3555/60)/60)/24)+DATE(1970,1,1)+(-5/24)</f>
        <v>42552.106793981475</v>
      </c>
      <c r="T3555" s="12">
        <f>(((I3555/60)/60)/24)+DATE(1970,1,1)+(-5/24)</f>
        <v>42588.541666666664</v>
      </c>
    </row>
    <row r="3556" spans="1:20" ht="32" x14ac:dyDescent="0.2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>E3556/D3556*100</f>
        <v>13.923999999999999</v>
      </c>
      <c r="P3556" s="8">
        <v>69.266666670000006</v>
      </c>
      <c r="Q3556" t="str">
        <f>LEFT(N3556,(SEARCH("/",N3556,1)-1))</f>
        <v>film &amp; video</v>
      </c>
      <c r="R3556" t="str">
        <f>RIGHT(N3556, LEN(N3556) - (SEARCH("/",N3556,1)))</f>
        <v>animation</v>
      </c>
      <c r="S3556" s="12">
        <f>(((J3556/60)/60)/24)+DATE(1970,1,1)+(-5/24)</f>
        <v>42552.445659722223</v>
      </c>
      <c r="T3556" s="12">
        <f>(((I3556/60)/60)/24)+DATE(1970,1,1)+(-5/24)</f>
        <v>42597.083333333336</v>
      </c>
    </row>
    <row r="3557" spans="1:20" ht="32" x14ac:dyDescent="0.2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>E3557/D3557*100</f>
        <v>100.67349999999999</v>
      </c>
      <c r="P3557" s="8">
        <v>69.266666670000006</v>
      </c>
      <c r="Q3557" t="str">
        <f>LEFT(N3557,(SEARCH("/",N3557,1)-1))</f>
        <v>music</v>
      </c>
      <c r="R3557" t="str">
        <f>RIGHT(N3557, LEN(N3557) - (SEARCH("/",N3557,1)))</f>
        <v>pop</v>
      </c>
      <c r="S3557" s="12">
        <f>(((J3557/60)/60)/24)+DATE(1970,1,1)+(-5/24)</f>
        <v>42553.335810185185</v>
      </c>
      <c r="T3557" s="12">
        <f>(((I3557/60)/60)/24)+DATE(1970,1,1)+(-5/24)</f>
        <v>42583.335810185185</v>
      </c>
    </row>
    <row r="3558" spans="1:20" ht="48" x14ac:dyDescent="0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>E3558/D3558*100</f>
        <v>100.88571428571429</v>
      </c>
      <c r="P3558" s="8">
        <v>69.266666670000006</v>
      </c>
      <c r="Q3558" t="str">
        <f>LEFT(N3558,(SEARCH("/",N3558,1)-1))</f>
        <v>theater</v>
      </c>
      <c r="R3558" t="str">
        <f>RIGHT(N3558, LEN(N3558) - (SEARCH("/",N3558,1)))</f>
        <v>musical</v>
      </c>
      <c r="S3558" s="12">
        <f>(((J3558/60)/60)/24)+DATE(1970,1,1)+(-5/24)</f>
        <v>42553.375092592592</v>
      </c>
      <c r="T3558" s="12">
        <f>(((I3558/60)/60)/24)+DATE(1970,1,1)+(-5/24)</f>
        <v>42611.499999999993</v>
      </c>
    </row>
    <row r="3559" spans="1:20" ht="16" x14ac:dyDescent="0.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>E3559/D3559*100</f>
        <v>102.35000000000001</v>
      </c>
      <c r="P3559" s="8">
        <v>69.266666670000006</v>
      </c>
      <c r="Q3559" t="str">
        <f>LEFT(N3559,(SEARCH("/",N3559,1)-1))</f>
        <v>music</v>
      </c>
      <c r="R3559" t="str">
        <f>RIGHT(N3559, LEN(N3559) - (SEARCH("/",N3559,1)))</f>
        <v>rock</v>
      </c>
      <c r="S3559" s="12">
        <f>(((J3559/60)/60)/24)+DATE(1970,1,1)+(-5/24)</f>
        <v>42553.473645833328</v>
      </c>
      <c r="T3559" s="12">
        <f>(((I3559/60)/60)/24)+DATE(1970,1,1)+(-5/24)</f>
        <v>42583.473645833328</v>
      </c>
    </row>
    <row r="3560" spans="1:20" ht="48" x14ac:dyDescent="0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>E3560/D3560*100</f>
        <v>112.5</v>
      </c>
      <c r="P3560" s="8">
        <v>69.266666670000006</v>
      </c>
      <c r="Q3560" t="str">
        <f>LEFT(N3560,(SEARCH("/",N3560,1)-1))</f>
        <v>theater</v>
      </c>
      <c r="R3560" t="str">
        <f>RIGHT(N3560, LEN(N3560) - (SEARCH("/",N3560,1)))</f>
        <v>plays</v>
      </c>
      <c r="S3560" s="12">
        <f>(((J3560/60)/60)/24)+DATE(1970,1,1)+(-5/24)</f>
        <v>42553.718194444438</v>
      </c>
      <c r="T3560" s="12">
        <f>(((I3560/60)/60)/24)+DATE(1970,1,1)+(-5/24)</f>
        <v>42584.964583333327</v>
      </c>
    </row>
    <row r="3561" spans="1:20" ht="48" x14ac:dyDescent="0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>E3561/D3561*100</f>
        <v>0</v>
      </c>
      <c r="P3561" s="8">
        <v>69.266666670000006</v>
      </c>
      <c r="Q3561" t="str">
        <f>LEFT(N3561,(SEARCH("/",N3561,1)-1))</f>
        <v>publishing</v>
      </c>
      <c r="R3561" t="str">
        <f>RIGHT(N3561, LEN(N3561) - (SEARCH("/",N3561,1)))</f>
        <v>fiction</v>
      </c>
      <c r="S3561" s="12">
        <f>(((J3561/60)/60)/24)+DATE(1970,1,1)+(-5/24)</f>
        <v>42554.709155092591</v>
      </c>
      <c r="T3561" s="12">
        <f>(((I3561/60)/60)/24)+DATE(1970,1,1)+(-5/24)</f>
        <v>42584.709155092591</v>
      </c>
    </row>
    <row r="3562" spans="1:20" ht="48" x14ac:dyDescent="0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>E3562/D3562*100</f>
        <v>130.0018</v>
      </c>
      <c r="P3562" s="8">
        <v>69.266666670000006</v>
      </c>
      <c r="Q3562" t="str">
        <f>LEFT(N3562,(SEARCH("/",N3562,1)-1))</f>
        <v>music</v>
      </c>
      <c r="R3562" t="str">
        <f>RIGHT(N3562, LEN(N3562) - (SEARCH("/",N3562,1)))</f>
        <v>electronic music</v>
      </c>
      <c r="S3562" s="12">
        <f>(((J3562/60)/60)/24)+DATE(1970,1,1)+(-5/24)</f>
        <v>42554.958379629628</v>
      </c>
      <c r="T3562" s="12">
        <f>(((I3562/60)/60)/24)+DATE(1970,1,1)+(-5/24)</f>
        <v>42586.957638888889</v>
      </c>
    </row>
    <row r="3563" spans="1:20" ht="48" x14ac:dyDescent="0.2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>E3563/D3563*100</f>
        <v>39.112499999999997</v>
      </c>
      <c r="P3563" s="8">
        <v>69.266666670000006</v>
      </c>
      <c r="Q3563" t="str">
        <f>LEFT(N3563,(SEARCH("/",N3563,1)-1))</f>
        <v>theater</v>
      </c>
      <c r="R3563" t="str">
        <f>RIGHT(N3563, LEN(N3563) - (SEARCH("/",N3563,1)))</f>
        <v>spaces</v>
      </c>
      <c r="S3563" s="12">
        <f>(((J3563/60)/60)/24)+DATE(1970,1,1)+(-5/24)</f>
        <v>42555.132152777776</v>
      </c>
      <c r="T3563" s="12">
        <f>(((I3563/60)/60)/24)+DATE(1970,1,1)+(-5/24)</f>
        <v>42605.132152777776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>E3564/D3564*100</f>
        <v>105.49000000000002</v>
      </c>
      <c r="P3564" s="8">
        <v>69.266666670000006</v>
      </c>
      <c r="Q3564" t="str">
        <f>LEFT(N3564,(SEARCH("/",N3564,1)-1))</f>
        <v>theater</v>
      </c>
      <c r="R3564" t="str">
        <f>RIGHT(N3564, LEN(N3564) - (SEARCH("/",N3564,1)))</f>
        <v>plays</v>
      </c>
      <c r="S3564" s="12">
        <f>(((J3564/60)/60)/24)+DATE(1970,1,1)+(-5/24)</f>
        <v>42555.46361111111</v>
      </c>
      <c r="T3564" s="12">
        <f>(((I3564/60)/60)/24)+DATE(1970,1,1)+(-5/24)</f>
        <v>42583.583333333336</v>
      </c>
    </row>
    <row r="3565" spans="1:20" ht="48" x14ac:dyDescent="0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>E3565/D3565*100</f>
        <v>3.1875</v>
      </c>
      <c r="P3565" s="8">
        <v>69.266666670000006</v>
      </c>
      <c r="Q3565" t="str">
        <f>LEFT(N3565,(SEARCH("/",N3565,1)-1))</f>
        <v>photography</v>
      </c>
      <c r="R3565" t="str">
        <f>RIGHT(N3565, LEN(N3565) - (SEARCH("/",N3565,1)))</f>
        <v>people</v>
      </c>
      <c r="S3565" s="12">
        <f>(((J3565/60)/60)/24)+DATE(1970,1,1)+(-5/24)</f>
        <v>42555.490405092591</v>
      </c>
      <c r="T3565" s="12">
        <f>(((I3565/60)/60)/24)+DATE(1970,1,1)+(-5/24)</f>
        <v>42584.749999999993</v>
      </c>
    </row>
    <row r="3566" spans="1:20" ht="48" x14ac:dyDescent="0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>E3566/D3566*100</f>
        <v>123.42857142857142</v>
      </c>
      <c r="P3566" s="8">
        <v>69.266666670000006</v>
      </c>
      <c r="Q3566" t="str">
        <f>LEFT(N3566,(SEARCH("/",N3566,1)-1))</f>
        <v>theater</v>
      </c>
      <c r="R3566" t="str">
        <f>RIGHT(N3566, LEN(N3566) - (SEARCH("/",N3566,1)))</f>
        <v>plays</v>
      </c>
      <c r="S3566" s="12">
        <f>(((J3566/60)/60)/24)+DATE(1970,1,1)+(-5/24)</f>
        <v>42556.296157407407</v>
      </c>
      <c r="T3566" s="12">
        <f>(((I3566/60)/60)/24)+DATE(1970,1,1)+(-5/24)</f>
        <v>42595.082638888889</v>
      </c>
    </row>
    <row r="3567" spans="1:20" ht="48" x14ac:dyDescent="0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>E3567/D3567*100</f>
        <v>50.721666666666664</v>
      </c>
      <c r="P3567" s="8">
        <v>69.266666670000006</v>
      </c>
      <c r="Q3567" t="str">
        <f>LEFT(N3567,(SEARCH("/",N3567,1)-1))</f>
        <v>film &amp; video</v>
      </c>
      <c r="R3567" t="str">
        <f>RIGHT(N3567, LEN(N3567) - (SEARCH("/",N3567,1)))</f>
        <v>drama</v>
      </c>
      <c r="S3567" s="12">
        <f>(((J3567/60)/60)/24)+DATE(1970,1,1)+(-5/24)</f>
        <v>42556.375034722216</v>
      </c>
      <c r="T3567" s="12">
        <f>(((I3567/60)/60)/24)+DATE(1970,1,1)+(-5/24)</f>
        <v>42586.375034722216</v>
      </c>
    </row>
    <row r="3568" spans="1:20" ht="32" x14ac:dyDescent="0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>E3568/D3568*100</f>
        <v>15.5</v>
      </c>
      <c r="P3568" s="8">
        <v>69.266666670000006</v>
      </c>
      <c r="Q3568" t="str">
        <f>LEFT(N3568,(SEARCH("/",N3568,1)-1))</f>
        <v>technology</v>
      </c>
      <c r="R3568" t="str">
        <f>RIGHT(N3568, LEN(N3568) - (SEARCH("/",N3568,1)))</f>
        <v>wearables</v>
      </c>
      <c r="S3568" s="12">
        <f>(((J3568/60)/60)/24)+DATE(1970,1,1)+(-5/24)</f>
        <v>42556.458912037029</v>
      </c>
      <c r="T3568" s="12">
        <f>(((I3568/60)/60)/24)+DATE(1970,1,1)+(-5/24)</f>
        <v>42601.458912037029</v>
      </c>
    </row>
    <row r="3569" spans="1:20" ht="48" x14ac:dyDescent="0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>E3569/D3569*100</f>
        <v>6.8999999999999992E-2</v>
      </c>
      <c r="P3569" s="8">
        <v>69.266666670000006</v>
      </c>
      <c r="Q3569" t="str">
        <f>LEFT(N3569,(SEARCH("/",N3569,1)-1))</f>
        <v>film &amp; video</v>
      </c>
      <c r="R3569" t="str">
        <f>RIGHT(N3569, LEN(N3569) - (SEARCH("/",N3569,1)))</f>
        <v>drama</v>
      </c>
      <c r="S3569" s="12">
        <f>(((J3569/60)/60)/24)+DATE(1970,1,1)+(-5/24)</f>
        <v>42556.482372685183</v>
      </c>
      <c r="T3569" s="12">
        <f>(((I3569/60)/60)/24)+DATE(1970,1,1)+(-5/24)</f>
        <v>42616.482372685183</v>
      </c>
    </row>
    <row r="3570" spans="1:20" ht="48" x14ac:dyDescent="0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>E3570/D3570*100</f>
        <v>15.485964912280703</v>
      </c>
      <c r="P3570" s="8">
        <v>69.266666670000006</v>
      </c>
      <c r="Q3570" t="str">
        <f>LEFT(N3570,(SEARCH("/",N3570,1)-1))</f>
        <v>technology</v>
      </c>
      <c r="R3570" t="str">
        <f>RIGHT(N3570, LEN(N3570) - (SEARCH("/",N3570,1)))</f>
        <v>wearables</v>
      </c>
      <c r="S3570" s="12">
        <f>(((J3570/60)/60)/24)+DATE(1970,1,1)+(-5/24)</f>
        <v>42556.487372685187</v>
      </c>
      <c r="T3570" s="12">
        <f>(((I3570/60)/60)/24)+DATE(1970,1,1)+(-5/24)</f>
        <v>42616.487372685187</v>
      </c>
    </row>
    <row r="3571" spans="1:20" ht="16" x14ac:dyDescent="0.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>E3571/D3571*100</f>
        <v>95.477386934673376</v>
      </c>
      <c r="P3571" s="8">
        <v>69.266666670000006</v>
      </c>
      <c r="Q3571" t="str">
        <f>LEFT(N3571,(SEARCH("/",N3571,1)-1))</f>
        <v>journalism</v>
      </c>
      <c r="R3571" t="str">
        <f>RIGHT(N3571, LEN(N3571) - (SEARCH("/",N3571,1)))</f>
        <v>audio</v>
      </c>
      <c r="S3571" s="12">
        <f>(((J3571/60)/60)/24)+DATE(1970,1,1)+(-5/24)</f>
        <v>42556.598854166667</v>
      </c>
      <c r="T3571" s="12">
        <f>(((I3571/60)/60)/24)+DATE(1970,1,1)+(-5/24)</f>
        <v>42563.598854166667</v>
      </c>
    </row>
    <row r="3572" spans="1:20" ht="48" x14ac:dyDescent="0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>E3572/D3572*100</f>
        <v>100</v>
      </c>
      <c r="P3572" s="8">
        <v>69.266666670000006</v>
      </c>
      <c r="Q3572" t="str">
        <f>LEFT(N3572,(SEARCH("/",N3572,1)-1))</f>
        <v>theater</v>
      </c>
      <c r="R3572" t="str">
        <f>RIGHT(N3572, LEN(N3572) - (SEARCH("/",N3572,1)))</f>
        <v>plays</v>
      </c>
      <c r="S3572" s="12">
        <f>(((J3572/60)/60)/24)+DATE(1970,1,1)+(-5/24)</f>
        <v>42556.664687499993</v>
      </c>
      <c r="T3572" s="12">
        <f>(((I3572/60)/60)/24)+DATE(1970,1,1)+(-5/24)</f>
        <v>42616.664687499993</v>
      </c>
    </row>
    <row r="3573" spans="1:20" ht="48" x14ac:dyDescent="0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>E3573/D3573*100</f>
        <v>579.08000000000004</v>
      </c>
      <c r="P3573" s="8">
        <v>69.266666670000006</v>
      </c>
      <c r="Q3573" t="str">
        <f>LEFT(N3573,(SEARCH("/",N3573,1)-1))</f>
        <v>technology</v>
      </c>
      <c r="R3573" t="str">
        <f>RIGHT(N3573, LEN(N3573) - (SEARCH("/",N3573,1)))</f>
        <v>hardware</v>
      </c>
      <c r="S3573" s="12">
        <f>(((J3573/60)/60)/24)+DATE(1970,1,1)+(-5/24)</f>
        <v>42557.584120370368</v>
      </c>
      <c r="T3573" s="12">
        <f>(((I3573/60)/60)/24)+DATE(1970,1,1)+(-5/24)</f>
        <v>42587.584120370368</v>
      </c>
    </row>
    <row r="3574" spans="1:20" ht="48" x14ac:dyDescent="0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>E3574/D3574*100</f>
        <v>104.67999999999999</v>
      </c>
      <c r="P3574" s="8">
        <v>69.266666670000006</v>
      </c>
      <c r="Q3574" t="str">
        <f>LEFT(N3574,(SEARCH("/",N3574,1)-1))</f>
        <v>theater</v>
      </c>
      <c r="R3574" t="str">
        <f>RIGHT(N3574, LEN(N3574) - (SEARCH("/",N3574,1)))</f>
        <v>plays</v>
      </c>
      <c r="S3574" s="12">
        <f>(((J3574/60)/60)/24)+DATE(1970,1,1)+(-5/24)</f>
        <v>42557.981099537035</v>
      </c>
      <c r="T3574" s="12">
        <f>(((I3574/60)/60)/24)+DATE(1970,1,1)+(-5/24)</f>
        <v>42587.666666666664</v>
      </c>
    </row>
    <row r="3575" spans="1:20" ht="64" x14ac:dyDescent="0.2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>E3575/D3575*100</f>
        <v>5</v>
      </c>
      <c r="P3575" s="8">
        <v>69.266666670000006</v>
      </c>
      <c r="Q3575" t="str">
        <f>LEFT(N3575,(SEARCH("/",N3575,1)-1))</f>
        <v>games</v>
      </c>
      <c r="R3575" t="str">
        <f>RIGHT(N3575, LEN(N3575) - (SEARCH("/",N3575,1)))</f>
        <v>mobile games</v>
      </c>
      <c r="S3575" s="12">
        <f>(((J3575/60)/60)/24)+DATE(1970,1,1)+(-5/24)</f>
        <v>42558.781180555547</v>
      </c>
      <c r="T3575" s="12">
        <f>(((I3575/60)/60)/24)+DATE(1970,1,1)+(-5/24)</f>
        <v>42588.781180555547</v>
      </c>
    </row>
    <row r="3576" spans="1:20" ht="48" x14ac:dyDescent="0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>E3576/D3576*100</f>
        <v>0</v>
      </c>
      <c r="P3576" s="8">
        <v>69.266666670000006</v>
      </c>
      <c r="Q3576" t="str">
        <f>LEFT(N3576,(SEARCH("/",N3576,1)-1))</f>
        <v>film &amp; video</v>
      </c>
      <c r="R3576" t="str">
        <f>RIGHT(N3576, LEN(N3576) - (SEARCH("/",N3576,1)))</f>
        <v>science fiction</v>
      </c>
      <c r="S3576" s="12">
        <f>(((J3576/60)/60)/24)+DATE(1970,1,1)+(-5/24)</f>
        <v>42558.855810185189</v>
      </c>
      <c r="T3576" s="12">
        <f>(((I3576/60)/60)/24)+DATE(1970,1,1)+(-5/24)</f>
        <v>42616.038194444445</v>
      </c>
    </row>
    <row r="3577" spans="1:20" ht="48" x14ac:dyDescent="0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>E3577/D3577*100</f>
        <v>100.74285714285713</v>
      </c>
      <c r="P3577" s="8">
        <v>69.266666670000006</v>
      </c>
      <c r="Q3577" t="str">
        <f>LEFT(N3577,(SEARCH("/",N3577,1)-1))</f>
        <v>theater</v>
      </c>
      <c r="R3577" t="str">
        <f>RIGHT(N3577, LEN(N3577) - (SEARCH("/",N3577,1)))</f>
        <v>plays</v>
      </c>
      <c r="S3577" s="12">
        <f>(((J3577/60)/60)/24)+DATE(1970,1,1)+(-5/24)</f>
        <v>42559.222870370366</v>
      </c>
      <c r="T3577" s="12">
        <f>(((I3577/60)/60)/24)+DATE(1970,1,1)+(-5/24)</f>
        <v>42583.749305555553</v>
      </c>
    </row>
    <row r="3578" spans="1:20" ht="32" x14ac:dyDescent="0.2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>E3578/D3578*100</f>
        <v>0.42</v>
      </c>
      <c r="P3578" s="8">
        <v>69.266666670000006</v>
      </c>
      <c r="Q3578" t="str">
        <f>LEFT(N3578,(SEARCH("/",N3578,1)-1))</f>
        <v>theater</v>
      </c>
      <c r="R3578" t="str">
        <f>RIGHT(N3578, LEN(N3578) - (SEARCH("/",N3578,1)))</f>
        <v>plays</v>
      </c>
      <c r="S3578" s="12">
        <f>(((J3578/60)/60)/24)+DATE(1970,1,1)+(-5/24)</f>
        <v>42559.265671296293</v>
      </c>
      <c r="T3578" s="12">
        <f>(((I3578/60)/60)/24)+DATE(1970,1,1)+(-5/24)</f>
        <v>42619.265671296293</v>
      </c>
    </row>
    <row r="3579" spans="1:20" ht="48" x14ac:dyDescent="0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>E3579/D3579*100</f>
        <v>110.13360000000002</v>
      </c>
      <c r="P3579" s="8">
        <v>69.266666670000006</v>
      </c>
      <c r="Q3579" t="str">
        <f>LEFT(N3579,(SEARCH("/",N3579,1)-1))</f>
        <v>film &amp; video</v>
      </c>
      <c r="R3579" t="str">
        <f>RIGHT(N3579, LEN(N3579) - (SEARCH("/",N3579,1)))</f>
        <v>documentary</v>
      </c>
      <c r="S3579" s="12">
        <f>(((J3579/60)/60)/24)+DATE(1970,1,1)+(-5/24)</f>
        <v>42559.547337962962</v>
      </c>
      <c r="T3579" s="12">
        <f>(((I3579/60)/60)/24)+DATE(1970,1,1)+(-5/24)</f>
        <v>42615.833333333336</v>
      </c>
    </row>
    <row r="3580" spans="1:20" ht="48" x14ac:dyDescent="0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>E3580/D3580*100</f>
        <v>242</v>
      </c>
      <c r="P3580" s="8">
        <v>69.266666670000006</v>
      </c>
      <c r="Q3580" t="str">
        <f>LEFT(N3580,(SEARCH("/",N3580,1)-1))</f>
        <v>theater</v>
      </c>
      <c r="R3580" t="str">
        <f>RIGHT(N3580, LEN(N3580) - (SEARCH("/",N3580,1)))</f>
        <v>plays</v>
      </c>
      <c r="S3580" s="12">
        <f>(((J3580/60)/60)/24)+DATE(1970,1,1)+(-5/24)</f>
        <v>42559.568391203698</v>
      </c>
      <c r="T3580" s="12">
        <f>(((I3580/60)/60)/24)+DATE(1970,1,1)+(-5/24)</f>
        <v>42589.568391203698</v>
      </c>
    </row>
    <row r="3581" spans="1:20" ht="48" x14ac:dyDescent="0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>E3581/D3581*100</f>
        <v>11</v>
      </c>
      <c r="P3581" s="8">
        <v>69.266666670000006</v>
      </c>
      <c r="Q3581" t="str">
        <f>LEFT(N3581,(SEARCH("/",N3581,1)-1))</f>
        <v>music</v>
      </c>
      <c r="R3581" t="str">
        <f>RIGHT(N3581, LEN(N3581) - (SEARCH("/",N3581,1)))</f>
        <v>faith</v>
      </c>
      <c r="S3581" s="12">
        <f>(((J3581/60)/60)/24)+DATE(1970,1,1)+(-5/24)</f>
        <v>42559.605844907412</v>
      </c>
      <c r="T3581" s="12">
        <f>(((I3581/60)/60)/24)+DATE(1970,1,1)+(-5/24)</f>
        <v>42589.605844907412</v>
      </c>
    </row>
    <row r="3582" spans="1:20" ht="48" x14ac:dyDescent="0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>E3582/D3582*100</f>
        <v>100.44999999999999</v>
      </c>
      <c r="P3582" s="8">
        <v>69.266666670000006</v>
      </c>
      <c r="Q3582" t="str">
        <f>LEFT(N3582,(SEARCH("/",N3582,1)-1))</f>
        <v>theater</v>
      </c>
      <c r="R3582" t="str">
        <f>RIGHT(N3582, LEN(N3582) - (SEARCH("/",N3582,1)))</f>
        <v>plays</v>
      </c>
      <c r="S3582" s="12">
        <f>(((J3582/60)/60)/24)+DATE(1970,1,1)+(-5/24)</f>
        <v>42560.946331018517</v>
      </c>
      <c r="T3582" s="12">
        <f>(((I3582/60)/60)/24)+DATE(1970,1,1)+(-5/24)</f>
        <v>42591.958333333336</v>
      </c>
    </row>
    <row r="3583" spans="1:20" ht="48" x14ac:dyDescent="0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>E3583/D3583*100</f>
        <v>101.33000000000001</v>
      </c>
      <c r="P3583" s="8">
        <v>69.266666670000006</v>
      </c>
      <c r="Q3583" t="str">
        <f>LEFT(N3583,(SEARCH("/",N3583,1)-1))</f>
        <v>theater</v>
      </c>
      <c r="R3583" t="str">
        <f>RIGHT(N3583, LEN(N3583) - (SEARCH("/",N3583,1)))</f>
        <v>plays</v>
      </c>
      <c r="S3583" s="12">
        <f>(((J3583/60)/60)/24)+DATE(1970,1,1)+(-5/24)</f>
        <v>42561.575543981475</v>
      </c>
      <c r="T3583" s="12">
        <f>(((I3583/60)/60)/24)+DATE(1970,1,1)+(-5/24)</f>
        <v>42592.957638888889</v>
      </c>
    </row>
    <row r="3584" spans="1:20" ht="48" x14ac:dyDescent="0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>E3584/D3584*100</f>
        <v>0.19088937093275488</v>
      </c>
      <c r="P3584" s="8">
        <v>69.266666670000006</v>
      </c>
      <c r="Q3584" t="str">
        <f>LEFT(N3584,(SEARCH("/",N3584,1)-1))</f>
        <v>technology</v>
      </c>
      <c r="R3584" t="str">
        <f>RIGHT(N3584, LEN(N3584) - (SEARCH("/",N3584,1)))</f>
        <v>wearables</v>
      </c>
      <c r="S3584" s="12">
        <f>(((J3584/60)/60)/24)+DATE(1970,1,1)+(-5/24)</f>
        <v>42561.621087962958</v>
      </c>
      <c r="T3584" s="12">
        <f>(((I3584/60)/60)/24)+DATE(1970,1,1)+(-5/24)</f>
        <v>42617.915972222218</v>
      </c>
    </row>
    <row r="3585" spans="1:20" ht="48" x14ac:dyDescent="0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>E3585/D3585*100</f>
        <v>109.77744436109028</v>
      </c>
      <c r="P3585" s="8">
        <v>69.266666670000006</v>
      </c>
      <c r="Q3585" t="str">
        <f>LEFT(N3585,(SEARCH("/",N3585,1)-1))</f>
        <v>film &amp; video</v>
      </c>
      <c r="R3585" t="str">
        <f>RIGHT(N3585, LEN(N3585) - (SEARCH("/",N3585,1)))</f>
        <v>television</v>
      </c>
      <c r="S3585" s="12">
        <f>(((J3585/60)/60)/24)+DATE(1970,1,1)+(-5/24)</f>
        <v>42563.724618055552</v>
      </c>
      <c r="T3585" s="12">
        <f>(((I3585/60)/60)/24)+DATE(1970,1,1)+(-5/24)</f>
        <v>42580.024305555555</v>
      </c>
    </row>
    <row r="3586" spans="1:20" ht="32" x14ac:dyDescent="0.2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>E3586/D3586*100</f>
        <v>278.7</v>
      </c>
      <c r="P3586" s="8">
        <v>69.266666670000006</v>
      </c>
      <c r="Q3586" t="str">
        <f>LEFT(N3586,(SEARCH("/",N3586,1)-1))</f>
        <v>technology</v>
      </c>
      <c r="R3586" t="str">
        <f>RIGHT(N3586, LEN(N3586) - (SEARCH("/",N3586,1)))</f>
        <v>wearables</v>
      </c>
      <c r="S3586" s="12">
        <f>(((J3586/60)/60)/24)+DATE(1970,1,1)+(-5/24)</f>
        <v>42563.817986111106</v>
      </c>
      <c r="T3586" s="12">
        <f>(((I3586/60)/60)/24)+DATE(1970,1,1)+(-5/24)</f>
        <v>42593.817986111106</v>
      </c>
    </row>
    <row r="3587" spans="1:20" ht="32" x14ac:dyDescent="0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>E3587/D3587*100</f>
        <v>141.3251043268175</v>
      </c>
      <c r="P3587" s="8">
        <v>69.266666670000006</v>
      </c>
      <c r="Q3587" t="str">
        <f>LEFT(N3587,(SEARCH("/",N3587,1)-1))</f>
        <v>technology</v>
      </c>
      <c r="R3587" t="str">
        <f>RIGHT(N3587, LEN(N3587) - (SEARCH("/",N3587,1)))</f>
        <v>space exploration</v>
      </c>
      <c r="S3587" s="12">
        <f>(((J3587/60)/60)/24)+DATE(1970,1,1)+(-5/24)</f>
        <v>42564.672743055555</v>
      </c>
      <c r="T3587" s="12">
        <f>(((I3587/60)/60)/24)+DATE(1970,1,1)+(-5/24)</f>
        <v>42604.082638888889</v>
      </c>
    </row>
    <row r="3588" spans="1:20" ht="48" x14ac:dyDescent="0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>E3588/D3588*100</f>
        <v>100.88</v>
      </c>
      <c r="P3588" s="8">
        <v>69.266666670000006</v>
      </c>
      <c r="Q3588" t="str">
        <f>LEFT(N3588,(SEARCH("/",N3588,1)-1))</f>
        <v>theater</v>
      </c>
      <c r="R3588" t="str">
        <f>RIGHT(N3588, LEN(N3588) - (SEARCH("/",N3588,1)))</f>
        <v>spaces</v>
      </c>
      <c r="S3588" s="12">
        <f>(((J3588/60)/60)/24)+DATE(1970,1,1)+(-5/24)</f>
        <v>42564.745474537034</v>
      </c>
      <c r="T3588" s="12">
        <f>(((I3588/60)/60)/24)+DATE(1970,1,1)+(-5/24)</f>
        <v>42609.745474537034</v>
      </c>
    </row>
    <row r="3589" spans="1:20" ht="48" x14ac:dyDescent="0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>E3589/D3589*100</f>
        <v>250</v>
      </c>
      <c r="P3589" s="8">
        <v>69.266666670000006</v>
      </c>
      <c r="Q3589" t="str">
        <f>LEFT(N3589,(SEARCH("/",N3589,1)-1))</f>
        <v>music</v>
      </c>
      <c r="R3589" t="str">
        <f>RIGHT(N3589, LEN(N3589) - (SEARCH("/",N3589,1)))</f>
        <v>rock</v>
      </c>
      <c r="S3589" s="12">
        <f>(((J3589/60)/60)/24)+DATE(1970,1,1)+(-5/24)</f>
        <v>42564.800763888888</v>
      </c>
      <c r="T3589" s="12">
        <f>(((I3589/60)/60)/24)+DATE(1970,1,1)+(-5/24)</f>
        <v>42571.800763888888</v>
      </c>
    </row>
    <row r="3590" spans="1:20" ht="32" x14ac:dyDescent="0.2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>E3590/D3590*100</f>
        <v>145.4</v>
      </c>
      <c r="P3590" s="8">
        <v>69.266666670000006</v>
      </c>
      <c r="Q3590" t="str">
        <f>LEFT(N3590,(SEARCH("/",N3590,1)-1))</f>
        <v>music</v>
      </c>
      <c r="R3590" t="str">
        <f>RIGHT(N3590, LEN(N3590) - (SEARCH("/",N3590,1)))</f>
        <v>rock</v>
      </c>
      <c r="S3590" s="12">
        <f>(((J3590/60)/60)/24)+DATE(1970,1,1)+(-5/24)</f>
        <v>42565.272650462961</v>
      </c>
      <c r="T3590" s="12">
        <f>(((I3590/60)/60)/24)+DATE(1970,1,1)+(-5/24)</f>
        <v>42595.272650462961</v>
      </c>
    </row>
    <row r="3591" spans="1:20" ht="32" x14ac:dyDescent="0.2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>E3591/D3591*100</f>
        <v>130.26085714285716</v>
      </c>
      <c r="P3591" s="8">
        <v>69.266666670000006</v>
      </c>
      <c r="Q3591" t="str">
        <f>LEFT(N3591,(SEARCH("/",N3591,1)-1))</f>
        <v>theater</v>
      </c>
      <c r="R3591" t="str">
        <f>RIGHT(N3591, LEN(N3591) - (SEARCH("/",N3591,1)))</f>
        <v>plays</v>
      </c>
      <c r="S3591" s="12">
        <f>(((J3591/60)/60)/24)+DATE(1970,1,1)+(-5/24)</f>
        <v>42566.232870370368</v>
      </c>
      <c r="T3591" s="12">
        <f>(((I3591/60)/60)/24)+DATE(1970,1,1)+(-5/24)</f>
        <v>42582.249999999993</v>
      </c>
    </row>
    <row r="3592" spans="1:20" ht="48" x14ac:dyDescent="0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>E3592/D3592*100</f>
        <v>130.26666666666665</v>
      </c>
      <c r="P3592" s="8">
        <v>69.266666670000006</v>
      </c>
      <c r="Q3592" t="str">
        <f>LEFT(N3592,(SEARCH("/",N3592,1)-1))</f>
        <v>theater</v>
      </c>
      <c r="R3592" t="str">
        <f>RIGHT(N3592, LEN(N3592) - (SEARCH("/",N3592,1)))</f>
        <v>plays</v>
      </c>
      <c r="S3592" s="12">
        <f>(((J3592/60)/60)/24)+DATE(1970,1,1)+(-5/24)</f>
        <v>42566.396493055552</v>
      </c>
      <c r="T3592" s="12">
        <f>(((I3592/60)/60)/24)+DATE(1970,1,1)+(-5/24)</f>
        <v>42596.396493055552</v>
      </c>
    </row>
    <row r="3593" spans="1:20" ht="48" x14ac:dyDescent="0.2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>E3593/D3593*100</f>
        <v>15.920000000000002</v>
      </c>
      <c r="P3593" s="8">
        <v>69.266666670000006</v>
      </c>
      <c r="Q3593" t="str">
        <f>LEFT(N3593,(SEARCH("/",N3593,1)-1))</f>
        <v>theater</v>
      </c>
      <c r="R3593" t="str">
        <f>RIGHT(N3593, LEN(N3593) - (SEARCH("/",N3593,1)))</f>
        <v>spaces</v>
      </c>
      <c r="S3593" s="12">
        <f>(((J3593/60)/60)/24)+DATE(1970,1,1)+(-5/24)</f>
        <v>42566.740081018514</v>
      </c>
      <c r="T3593" s="12">
        <f>(((I3593/60)/60)/24)+DATE(1970,1,1)+(-5/24)</f>
        <v>42596.740081018514</v>
      </c>
    </row>
    <row r="3594" spans="1:20" ht="48" x14ac:dyDescent="0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>E3594/D3594*100</f>
        <v>0</v>
      </c>
      <c r="P3594" s="8">
        <v>69.266666670000006</v>
      </c>
      <c r="Q3594" t="str">
        <f>LEFT(N3594,(SEARCH("/",N3594,1)-1))</f>
        <v>film &amp; video</v>
      </c>
      <c r="R3594" t="str">
        <f>RIGHT(N3594, LEN(N3594) - (SEARCH("/",N3594,1)))</f>
        <v>drama</v>
      </c>
      <c r="S3594" s="12">
        <f>(((J3594/60)/60)/24)+DATE(1970,1,1)+(-5/24)</f>
        <v>42566.79609953703</v>
      </c>
      <c r="T3594" s="12">
        <f>(((I3594/60)/60)/24)+DATE(1970,1,1)+(-5/24)</f>
        <v>42587.79609953703</v>
      </c>
    </row>
    <row r="3595" spans="1:20" ht="32" x14ac:dyDescent="0.2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>E3595/D3595*100</f>
        <v>168.01999999999998</v>
      </c>
      <c r="P3595" s="8">
        <v>69.266666670000006</v>
      </c>
      <c r="Q3595" t="str">
        <f>LEFT(N3595,(SEARCH("/",N3595,1)-1))</f>
        <v>theater</v>
      </c>
      <c r="R3595" t="str">
        <f>RIGHT(N3595, LEN(N3595) - (SEARCH("/",N3595,1)))</f>
        <v>spaces</v>
      </c>
      <c r="S3595" s="12">
        <f>(((J3595/60)/60)/24)+DATE(1970,1,1)+(-5/24)</f>
        <v>42567.055844907409</v>
      </c>
      <c r="T3595" s="12">
        <f>(((I3595/60)/60)/24)+DATE(1970,1,1)+(-5/24)</f>
        <v>42597.055844907409</v>
      </c>
    </row>
    <row r="3596" spans="1:20" ht="48" x14ac:dyDescent="0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>E3596/D3596*100</f>
        <v>0.1</v>
      </c>
      <c r="P3596" s="8">
        <v>69.266666670000006</v>
      </c>
      <c r="Q3596" t="str">
        <f>LEFT(N3596,(SEARCH("/",N3596,1)-1))</f>
        <v>theater</v>
      </c>
      <c r="R3596" t="str">
        <f>RIGHT(N3596, LEN(N3596) - (SEARCH("/",N3596,1)))</f>
        <v>spaces</v>
      </c>
      <c r="S3596" s="12">
        <f>(((J3596/60)/60)/24)+DATE(1970,1,1)+(-5/24)</f>
        <v>42567.322824074072</v>
      </c>
      <c r="T3596" s="12">
        <f>(((I3596/60)/60)/24)+DATE(1970,1,1)+(-5/24)</f>
        <v>42597.322824074072</v>
      </c>
    </row>
    <row r="3597" spans="1:20" ht="48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>E3597/D3597*100</f>
        <v>101.76666666666667</v>
      </c>
      <c r="P3597" s="8">
        <v>69.266666670000006</v>
      </c>
      <c r="Q3597" t="str">
        <f>LEFT(N3597,(SEARCH("/",N3597,1)-1))</f>
        <v>theater</v>
      </c>
      <c r="R3597" t="str">
        <f>RIGHT(N3597, LEN(N3597) - (SEARCH("/",N3597,1)))</f>
        <v>plays</v>
      </c>
      <c r="S3597" s="12">
        <f>(((J3597/60)/60)/24)+DATE(1970,1,1)+(-5/24)</f>
        <v>42567.631736111107</v>
      </c>
      <c r="T3597" s="12">
        <f>(((I3597/60)/60)/24)+DATE(1970,1,1)+(-5/24)</f>
        <v>42597.631736111107</v>
      </c>
    </row>
    <row r="3598" spans="1:20" ht="16" x14ac:dyDescent="0.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>E3598/D3598*100</f>
        <v>203.35000000000002</v>
      </c>
      <c r="P3598" s="8">
        <v>69.266666670000006</v>
      </c>
      <c r="Q3598" t="str">
        <f>LEFT(N3598,(SEARCH("/",N3598,1)-1))</f>
        <v>music</v>
      </c>
      <c r="R3598" t="str">
        <f>RIGHT(N3598, LEN(N3598) - (SEARCH("/",N3598,1)))</f>
        <v>rock</v>
      </c>
      <c r="S3598" s="12">
        <f>(((J3598/60)/60)/24)+DATE(1970,1,1)+(-5/24)</f>
        <v>42568.551041666658</v>
      </c>
      <c r="T3598" s="12">
        <f>(((I3598/60)/60)/24)+DATE(1970,1,1)+(-5/24)</f>
        <v>42583.551041666658</v>
      </c>
    </row>
    <row r="3599" spans="1:20" ht="48" x14ac:dyDescent="0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>E3599/D3599*100</f>
        <v>1.3668</v>
      </c>
      <c r="P3599" s="8">
        <v>69.266666670000006</v>
      </c>
      <c r="Q3599" t="str">
        <f>LEFT(N3599,(SEARCH("/",N3599,1)-1))</f>
        <v>technology</v>
      </c>
      <c r="R3599" t="str">
        <f>RIGHT(N3599, LEN(N3599) - (SEARCH("/",N3599,1)))</f>
        <v>wearables</v>
      </c>
      <c r="S3599" s="12">
        <f>(((J3599/60)/60)/24)+DATE(1970,1,1)+(-5/24)</f>
        <v>42569.295763888884</v>
      </c>
      <c r="T3599" s="12">
        <f>(((I3599/60)/60)/24)+DATE(1970,1,1)+(-5/24)</f>
        <v>42599.295763888884</v>
      </c>
    </row>
    <row r="3600" spans="1:20" ht="48" x14ac:dyDescent="0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>E3600/D3600*100</f>
        <v>201.7</v>
      </c>
      <c r="P3600" s="8">
        <v>69.266666670000006</v>
      </c>
      <c r="Q3600" t="str">
        <f>LEFT(N3600,(SEARCH("/",N3600,1)-1))</f>
        <v>music</v>
      </c>
      <c r="R3600" t="str">
        <f>RIGHT(N3600, LEN(N3600) - (SEARCH("/",N3600,1)))</f>
        <v>pop</v>
      </c>
      <c r="S3600" s="12">
        <f>(((J3600/60)/60)/24)+DATE(1970,1,1)+(-5/24)</f>
        <v>42569.397060185183</v>
      </c>
      <c r="T3600" s="12">
        <f>(((I3600/60)/60)/24)+DATE(1970,1,1)+(-5/24)</f>
        <v>42600.082638888889</v>
      </c>
    </row>
    <row r="3601" spans="1:20" ht="48" x14ac:dyDescent="0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>E3601/D3601*100</f>
        <v>146.53333333333333</v>
      </c>
      <c r="P3601" s="8">
        <v>69.266666670000006</v>
      </c>
      <c r="Q3601" t="str">
        <f>LEFT(N3601,(SEARCH("/",N3601,1)-1))</f>
        <v>theater</v>
      </c>
      <c r="R3601" t="str">
        <f>RIGHT(N3601, LEN(N3601) - (SEARCH("/",N3601,1)))</f>
        <v>spaces</v>
      </c>
      <c r="S3601" s="12">
        <f>(((J3601/60)/60)/24)+DATE(1970,1,1)+(-5/24)</f>
        <v>42569.901909722219</v>
      </c>
      <c r="T3601" s="12">
        <f>(((I3601/60)/60)/24)+DATE(1970,1,1)+(-5/24)</f>
        <v>42599.901909722219</v>
      </c>
    </row>
    <row r="3602" spans="1:20" ht="48" x14ac:dyDescent="0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>E3602/D3602*100</f>
        <v>174.00576923076923</v>
      </c>
      <c r="P3602" s="8">
        <v>69.266666670000006</v>
      </c>
      <c r="Q3602" t="str">
        <f>LEFT(N3602,(SEARCH("/",N3602,1)-1))</f>
        <v>photography</v>
      </c>
      <c r="R3602" t="str">
        <f>RIGHT(N3602, LEN(N3602) - (SEARCH("/",N3602,1)))</f>
        <v>photobooks</v>
      </c>
      <c r="S3602" s="12">
        <f>(((J3602/60)/60)/24)+DATE(1970,1,1)+(-5/24)</f>
        <v>42570.494652777772</v>
      </c>
      <c r="T3602" s="12">
        <f>(((I3602/60)/60)/24)+DATE(1970,1,1)+(-5/24)</f>
        <v>42600.494652777772</v>
      </c>
    </row>
    <row r="3603" spans="1:20" ht="48" x14ac:dyDescent="0.2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>E3603/D3603*100</f>
        <v>1.1111111111111112</v>
      </c>
      <c r="P3603" s="8">
        <v>69.266666670000006</v>
      </c>
      <c r="Q3603" t="str">
        <f>LEFT(N3603,(SEARCH("/",N3603,1)-1))</f>
        <v>theater</v>
      </c>
      <c r="R3603" t="str">
        <f>RIGHT(N3603, LEN(N3603) - (SEARCH("/",N3603,1)))</f>
        <v>plays</v>
      </c>
      <c r="S3603" s="12">
        <f>(((J3603/60)/60)/24)+DATE(1970,1,1)+(-5/24)</f>
        <v>42570.642048611109</v>
      </c>
      <c r="T3603" s="12">
        <f>(((I3603/60)/60)/24)+DATE(1970,1,1)+(-5/24)</f>
        <v>42615.642048611109</v>
      </c>
    </row>
    <row r="3604" spans="1:20" ht="16" x14ac:dyDescent="0.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>E3604/D3604*100</f>
        <v>5.5</v>
      </c>
      <c r="P3604" s="8">
        <v>69.266666670000006</v>
      </c>
      <c r="Q3604" t="str">
        <f>LEFT(N3604,(SEARCH("/",N3604,1)-1))</f>
        <v>film &amp; video</v>
      </c>
      <c r="R3604" t="str">
        <f>RIGHT(N3604, LEN(N3604) - (SEARCH("/",N3604,1)))</f>
        <v>drama</v>
      </c>
      <c r="S3604" s="12">
        <f>(((J3604/60)/60)/24)+DATE(1970,1,1)+(-5/24)</f>
        <v>42570.702997685185</v>
      </c>
      <c r="T3604" s="12">
        <f>(((I3604/60)/60)/24)+DATE(1970,1,1)+(-5/24)</f>
        <v>42600.702997685185</v>
      </c>
    </row>
    <row r="3605" spans="1:20" ht="32" x14ac:dyDescent="0.2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>E3605/D3605*100</f>
        <v>320.05299999999994</v>
      </c>
      <c r="P3605" s="8">
        <v>69.266666670000006</v>
      </c>
      <c r="Q3605" t="str">
        <f>LEFT(N3605,(SEARCH("/",N3605,1)-1))</f>
        <v>technology</v>
      </c>
      <c r="R3605" t="str">
        <f>RIGHT(N3605, LEN(N3605) - (SEARCH("/",N3605,1)))</f>
        <v>hardware</v>
      </c>
      <c r="S3605" s="12">
        <f>(((J3605/60)/60)/24)+DATE(1970,1,1)+(-5/24)</f>
        <v>42570.788090277776</v>
      </c>
      <c r="T3605" s="12">
        <f>(((I3605/60)/60)/24)+DATE(1970,1,1)+(-5/24)</f>
        <v>42600.788090277776</v>
      </c>
    </row>
    <row r="3606" spans="1:20" ht="48" x14ac:dyDescent="0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>E3606/D3606*100</f>
        <v>102.82909090909091</v>
      </c>
      <c r="P3606" s="8">
        <v>69.266666670000006</v>
      </c>
      <c r="Q3606" t="str">
        <f>LEFT(N3606,(SEARCH("/",N3606,1)-1))</f>
        <v>photography</v>
      </c>
      <c r="R3606" t="str">
        <f>RIGHT(N3606, LEN(N3606) - (SEARCH("/",N3606,1)))</f>
        <v>photobooks</v>
      </c>
      <c r="S3606" s="12">
        <f>(((J3606/60)/60)/24)+DATE(1970,1,1)+(-5/24)</f>
        <v>42570.959131944437</v>
      </c>
      <c r="T3606" s="12">
        <f>(((I3606/60)/60)/24)+DATE(1970,1,1)+(-5/24)</f>
        <v>42610.959131944437</v>
      </c>
    </row>
    <row r="3607" spans="1:20" ht="48" x14ac:dyDescent="0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>E3607/D3607*100</f>
        <v>128.44999999999999</v>
      </c>
      <c r="P3607" s="8">
        <v>69.266666670000006</v>
      </c>
      <c r="Q3607" t="str">
        <f>LEFT(N3607,(SEARCH("/",N3607,1)-1))</f>
        <v>theater</v>
      </c>
      <c r="R3607" t="str">
        <f>RIGHT(N3607, LEN(N3607) - (SEARCH("/",N3607,1)))</f>
        <v>plays</v>
      </c>
      <c r="S3607" s="12">
        <f>(((J3607/60)/60)/24)+DATE(1970,1,1)+(-5/24)</f>
        <v>42571.212268518517</v>
      </c>
      <c r="T3607" s="12">
        <f>(((I3607/60)/60)/24)+DATE(1970,1,1)+(-5/24)</f>
        <v>42599.212268518517</v>
      </c>
    </row>
    <row r="3608" spans="1:20" ht="48" x14ac:dyDescent="0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>E3608/D3608*100</f>
        <v>108</v>
      </c>
      <c r="P3608" s="8">
        <v>69.266666670000006</v>
      </c>
      <c r="Q3608" t="str">
        <f>LEFT(N3608,(SEARCH("/",N3608,1)-1))</f>
        <v>theater</v>
      </c>
      <c r="R3608" t="str">
        <f>RIGHT(N3608, LEN(N3608) - (SEARCH("/",N3608,1)))</f>
        <v>plays</v>
      </c>
      <c r="S3608" s="12">
        <f>(((J3608/60)/60)/24)+DATE(1970,1,1)+(-5/24)</f>
        <v>42571.417858796289</v>
      </c>
      <c r="T3608" s="12">
        <f>(((I3608/60)/60)/24)+DATE(1970,1,1)+(-5/24)</f>
        <v>42583.361805555549</v>
      </c>
    </row>
    <row r="3609" spans="1:20" ht="48" x14ac:dyDescent="0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>E3609/D3609*100</f>
        <v>112.00000000000001</v>
      </c>
      <c r="P3609" s="8">
        <v>69.266666670000006</v>
      </c>
      <c r="Q3609" t="str">
        <f>LEFT(N3609,(SEARCH("/",N3609,1)-1))</f>
        <v>theater</v>
      </c>
      <c r="R3609" t="str">
        <f>RIGHT(N3609, LEN(N3609) - (SEARCH("/",N3609,1)))</f>
        <v>plays</v>
      </c>
      <c r="S3609" s="12">
        <f>(((J3609/60)/60)/24)+DATE(1970,1,1)+(-5/24)</f>
        <v>42572.408483796295</v>
      </c>
      <c r="T3609" s="12">
        <f>(((I3609/60)/60)/24)+DATE(1970,1,1)+(-5/24)</f>
        <v>42588.916666666664</v>
      </c>
    </row>
    <row r="3610" spans="1:20" ht="48" x14ac:dyDescent="0.2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>E3610/D3610*100</f>
        <v>120.5</v>
      </c>
      <c r="P3610" s="8">
        <v>69.266666670000006</v>
      </c>
      <c r="Q3610" t="str">
        <f>LEFT(N3610,(SEARCH("/",N3610,1)-1))</f>
        <v>film &amp; video</v>
      </c>
      <c r="R3610" t="str">
        <f>RIGHT(N3610, LEN(N3610) - (SEARCH("/",N3610,1)))</f>
        <v>television</v>
      </c>
      <c r="S3610" s="12">
        <f>(((J3610/60)/60)/24)+DATE(1970,1,1)+(-5/24)</f>
        <v>42572.570162037031</v>
      </c>
      <c r="T3610" s="12">
        <f>(((I3610/60)/60)/24)+DATE(1970,1,1)+(-5/24)</f>
        <v>42603.916666666664</v>
      </c>
    </row>
    <row r="3611" spans="1:20" ht="48" x14ac:dyDescent="0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>E3611/D3611*100</f>
        <v>272.27777777777777</v>
      </c>
      <c r="P3611" s="8">
        <v>69.266666670000006</v>
      </c>
      <c r="Q3611" t="str">
        <f>LEFT(N3611,(SEARCH("/",N3611,1)-1))</f>
        <v>games</v>
      </c>
      <c r="R3611" t="str">
        <f>RIGHT(N3611, LEN(N3611) - (SEARCH("/",N3611,1)))</f>
        <v>tabletop games</v>
      </c>
      <c r="S3611" s="12">
        <f>(((J3611/60)/60)/24)+DATE(1970,1,1)+(-5/24)</f>
        <v>42573.119652777772</v>
      </c>
      <c r="T3611" s="12">
        <f>(((I3611/60)/60)/24)+DATE(1970,1,1)+(-5/24)</f>
        <v>42588.119652777772</v>
      </c>
    </row>
    <row r="3612" spans="1:20" ht="32" x14ac:dyDescent="0.2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>E3612/D3612*100</f>
        <v>0.66666666666666674</v>
      </c>
      <c r="P3612" s="8">
        <v>69.266666670000006</v>
      </c>
      <c r="Q3612" t="str">
        <f>LEFT(N3612,(SEARCH("/",N3612,1)-1))</f>
        <v>publishing</v>
      </c>
      <c r="R3612" t="str">
        <f>RIGHT(N3612, LEN(N3612) - (SEARCH("/",N3612,1)))</f>
        <v>children's books</v>
      </c>
      <c r="S3612" s="12">
        <f>(((J3612/60)/60)/24)+DATE(1970,1,1)+(-5/24)</f>
        <v>42573.448287037034</v>
      </c>
      <c r="T3612" s="12">
        <f>(((I3612/60)/60)/24)+DATE(1970,1,1)+(-5/24)</f>
        <v>42588.448287037034</v>
      </c>
    </row>
    <row r="3613" spans="1:20" ht="48" x14ac:dyDescent="0.2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>E3613/D3613*100</f>
        <v>29.506136117214709</v>
      </c>
      <c r="P3613" s="8">
        <v>69.266666670000006</v>
      </c>
      <c r="Q3613" t="str">
        <f>LEFT(N3613,(SEARCH("/",N3613,1)-1))</f>
        <v>technology</v>
      </c>
      <c r="R3613" t="str">
        <f>RIGHT(N3613, LEN(N3613) - (SEARCH("/",N3613,1)))</f>
        <v>wearables</v>
      </c>
      <c r="S3613" s="12">
        <f>(((J3613/60)/60)/24)+DATE(1970,1,1)+(-5/24)</f>
        <v>42574.459317129629</v>
      </c>
      <c r="T3613" s="12">
        <f>(((I3613/60)/60)/24)+DATE(1970,1,1)+(-5/24)</f>
        <v>42605.662499999999</v>
      </c>
    </row>
    <row r="3614" spans="1:20" ht="48" x14ac:dyDescent="0.2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>E3614/D3614*100</f>
        <v>102.3236</v>
      </c>
      <c r="P3614" s="8">
        <v>69.266666670000006</v>
      </c>
      <c r="Q3614" t="str">
        <f>LEFT(N3614,(SEARCH("/",N3614,1)-1))</f>
        <v>theater</v>
      </c>
      <c r="R3614" t="str">
        <f>RIGHT(N3614, LEN(N3614) - (SEARCH("/",N3614,1)))</f>
        <v>plays</v>
      </c>
      <c r="S3614" s="12">
        <f>(((J3614/60)/60)/24)+DATE(1970,1,1)+(-5/24)</f>
        <v>42574.921724537031</v>
      </c>
      <c r="T3614" s="12">
        <f>(((I3614/60)/60)/24)+DATE(1970,1,1)+(-5/24)</f>
        <v>42604.921724537031</v>
      </c>
    </row>
    <row r="3615" spans="1:20" ht="48" x14ac:dyDescent="0.2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>E3615/D3615*100</f>
        <v>100.352</v>
      </c>
      <c r="P3615" s="8">
        <v>69.266666670000006</v>
      </c>
      <c r="Q3615" t="str">
        <f>LEFT(N3615,(SEARCH("/",N3615,1)-1))</f>
        <v>theater</v>
      </c>
      <c r="R3615" t="str">
        <f>RIGHT(N3615, LEN(N3615) - (SEARCH("/",N3615,1)))</f>
        <v>spaces</v>
      </c>
      <c r="S3615" s="12">
        <f>(((J3615/60)/60)/24)+DATE(1970,1,1)+(-5/24)</f>
        <v>42576.070381944439</v>
      </c>
      <c r="T3615" s="12">
        <f>(((I3615/60)/60)/24)+DATE(1970,1,1)+(-5/24)</f>
        <v>42606.070381944439</v>
      </c>
    </row>
    <row r="3616" spans="1:20" ht="48" x14ac:dyDescent="0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>E3616/D3616*100</f>
        <v>105.9591836734694</v>
      </c>
      <c r="P3616" s="8">
        <v>69.266666670000006</v>
      </c>
      <c r="Q3616" t="str">
        <f>LEFT(N3616,(SEARCH("/",N3616,1)-1))</f>
        <v>film &amp; video</v>
      </c>
      <c r="R3616" t="str">
        <f>RIGHT(N3616, LEN(N3616) - (SEARCH("/",N3616,1)))</f>
        <v>documentary</v>
      </c>
      <c r="S3616" s="12">
        <f>(((J3616/60)/60)/24)+DATE(1970,1,1)+(-5/24)</f>
        <v>42576.244398148141</v>
      </c>
      <c r="T3616" s="12">
        <f>(((I3616/60)/60)/24)+DATE(1970,1,1)+(-5/24)</f>
        <v>42607.244398148141</v>
      </c>
    </row>
    <row r="3617" spans="1:20" ht="16" x14ac:dyDescent="0.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>E3617/D3617*100</f>
        <v>109.42666666666668</v>
      </c>
      <c r="P3617" s="8">
        <v>69.266666670000006</v>
      </c>
      <c r="Q3617" t="str">
        <f>LEFT(N3617,(SEARCH("/",N3617,1)-1))</f>
        <v>theater</v>
      </c>
      <c r="R3617" t="str">
        <f>RIGHT(N3617, LEN(N3617) - (SEARCH("/",N3617,1)))</f>
        <v>plays</v>
      </c>
      <c r="S3617" s="12">
        <f>(((J3617/60)/60)/24)+DATE(1970,1,1)+(-5/24)</f>
        <v>42576.489236111105</v>
      </c>
      <c r="T3617" s="12">
        <f>(((I3617/60)/60)/24)+DATE(1970,1,1)+(-5/24)</f>
        <v>42636.489236111105</v>
      </c>
    </row>
    <row r="3618" spans="1:20" ht="48" x14ac:dyDescent="0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>E3618/D3618*100</f>
        <v>1.5</v>
      </c>
      <c r="P3618" s="8">
        <v>69.266666670000006</v>
      </c>
      <c r="Q3618" t="str">
        <f>LEFT(N3618,(SEARCH("/",N3618,1)-1))</f>
        <v>technology</v>
      </c>
      <c r="R3618" t="str">
        <f>RIGHT(N3618, LEN(N3618) - (SEARCH("/",N3618,1)))</f>
        <v>web</v>
      </c>
      <c r="S3618" s="12">
        <f>(((J3618/60)/60)/24)+DATE(1970,1,1)+(-5/24)</f>
        <v>42577.399027777778</v>
      </c>
      <c r="T3618" s="12">
        <f>(((I3618/60)/60)/24)+DATE(1970,1,1)+(-5/24)</f>
        <v>42607.399027777778</v>
      </c>
    </row>
    <row r="3619" spans="1:20" ht="48" x14ac:dyDescent="0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>E3619/D3619*100</f>
        <v>120.3802</v>
      </c>
      <c r="P3619" s="8">
        <v>69.266666670000006</v>
      </c>
      <c r="Q3619" t="str">
        <f>LEFT(N3619,(SEARCH("/",N3619,1)-1))</f>
        <v>music</v>
      </c>
      <c r="R3619" t="str">
        <f>RIGHT(N3619, LEN(N3619) - (SEARCH("/",N3619,1)))</f>
        <v>metal</v>
      </c>
      <c r="S3619" s="12">
        <f>(((J3619/60)/60)/24)+DATE(1970,1,1)+(-5/24)</f>
        <v>42577.997638888883</v>
      </c>
      <c r="T3619" s="12">
        <f>(((I3619/60)/60)/24)+DATE(1970,1,1)+(-5/24)</f>
        <v>42617.957638888889</v>
      </c>
    </row>
    <row r="3620" spans="1:20" ht="32" x14ac:dyDescent="0.2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>E3620/D3620*100</f>
        <v>12.34</v>
      </c>
      <c r="P3620" s="8">
        <v>69.266666670000006</v>
      </c>
      <c r="Q3620" t="str">
        <f>LEFT(N3620,(SEARCH("/",N3620,1)-1))</f>
        <v>technology</v>
      </c>
      <c r="R3620" t="str">
        <f>RIGHT(N3620, LEN(N3620) - (SEARCH("/",N3620,1)))</f>
        <v>wearables</v>
      </c>
      <c r="S3620" s="12">
        <f>(((J3620/60)/60)/24)+DATE(1970,1,1)+(-5/24)</f>
        <v>42579.426400462959</v>
      </c>
      <c r="T3620" s="12">
        <f>(((I3620/60)/60)/24)+DATE(1970,1,1)+(-5/24)</f>
        <v>42622.041666666664</v>
      </c>
    </row>
    <row r="3621" spans="1:20" ht="48" x14ac:dyDescent="0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>E3621/D3621*100</f>
        <v>0.29411764705882354</v>
      </c>
      <c r="P3621" s="8">
        <v>69.266666670000006</v>
      </c>
      <c r="Q3621" t="str">
        <f>LEFT(N3621,(SEARCH("/",N3621,1)-1))</f>
        <v>journalism</v>
      </c>
      <c r="R3621" t="str">
        <f>RIGHT(N3621, LEN(N3621) - (SEARCH("/",N3621,1)))</f>
        <v>audio</v>
      </c>
      <c r="S3621" s="12">
        <f>(((J3621/60)/60)/24)+DATE(1970,1,1)+(-5/24)</f>
        <v>42579.500104166662</v>
      </c>
      <c r="T3621" s="12">
        <f>(((I3621/60)/60)/24)+DATE(1970,1,1)+(-5/24)</f>
        <v>42609.500104166662</v>
      </c>
    </row>
    <row r="3622" spans="1:20" ht="48" x14ac:dyDescent="0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>E3622/D3622*100</f>
        <v>113.65</v>
      </c>
      <c r="P3622" s="8">
        <v>69.266666670000006</v>
      </c>
      <c r="Q3622" t="str">
        <f>LEFT(N3622,(SEARCH("/",N3622,1)-1))</f>
        <v>theater</v>
      </c>
      <c r="R3622" t="str">
        <f>RIGHT(N3622, LEN(N3622) - (SEARCH("/",N3622,1)))</f>
        <v>plays</v>
      </c>
      <c r="S3622" s="12">
        <f>(((J3622/60)/60)/24)+DATE(1970,1,1)+(-5/24)</f>
        <v>42581.189212962963</v>
      </c>
      <c r="T3622" s="12">
        <f>(((I3622/60)/60)/24)+DATE(1970,1,1)+(-5/24)</f>
        <v>42638.749999999993</v>
      </c>
    </row>
    <row r="3623" spans="1:20" ht="48" x14ac:dyDescent="0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>E3623/D3623*100</f>
        <v>0</v>
      </c>
      <c r="P3623" s="8">
        <v>69.266666670000006</v>
      </c>
      <c r="Q3623" t="str">
        <f>LEFT(N3623,(SEARCH("/",N3623,1)-1))</f>
        <v>journalism</v>
      </c>
      <c r="R3623" t="str">
        <f>RIGHT(N3623, LEN(N3623) - (SEARCH("/",N3623,1)))</f>
        <v>audio</v>
      </c>
      <c r="S3623" s="12">
        <f>(((J3623/60)/60)/24)+DATE(1970,1,1)+(-5/24)</f>
        <v>42582.822476851848</v>
      </c>
      <c r="T3623" s="12">
        <f>(((I3623/60)/60)/24)+DATE(1970,1,1)+(-5/24)</f>
        <v>42612.822476851848</v>
      </c>
    </row>
    <row r="3624" spans="1:20" ht="32" x14ac:dyDescent="0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>E3624/D3624*100</f>
        <v>109.67499999999998</v>
      </c>
      <c r="P3624" s="8">
        <v>69.266666670000006</v>
      </c>
      <c r="Q3624" t="str">
        <f>LEFT(N3624,(SEARCH("/",N3624,1)-1))</f>
        <v>games</v>
      </c>
      <c r="R3624" t="str">
        <f>RIGHT(N3624, LEN(N3624) - (SEARCH("/",N3624,1)))</f>
        <v>tabletop games</v>
      </c>
      <c r="S3624" s="12">
        <f>(((J3624/60)/60)/24)+DATE(1970,1,1)+(-5/24)</f>
        <v>42583.406747685185</v>
      </c>
      <c r="T3624" s="12">
        <f>(((I3624/60)/60)/24)+DATE(1970,1,1)+(-5/24)</f>
        <v>42619.874999999993</v>
      </c>
    </row>
    <row r="3625" spans="1:20" ht="48" x14ac:dyDescent="0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>E3625/D3625*100</f>
        <v>0</v>
      </c>
      <c r="P3625" s="8">
        <v>69.266666670000006</v>
      </c>
      <c r="Q3625" t="str">
        <f>LEFT(N3625,(SEARCH("/",N3625,1)-1))</f>
        <v>film &amp; video</v>
      </c>
      <c r="R3625" t="str">
        <f>RIGHT(N3625, LEN(N3625) - (SEARCH("/",N3625,1)))</f>
        <v>drama</v>
      </c>
      <c r="S3625" s="12">
        <f>(((J3625/60)/60)/24)+DATE(1970,1,1)+(-5/24)</f>
        <v>42583.915532407402</v>
      </c>
      <c r="T3625" s="12">
        <f>(((I3625/60)/60)/24)+DATE(1970,1,1)+(-5/24)</f>
        <v>42613.915532407402</v>
      </c>
    </row>
    <row r="3626" spans="1:20" ht="48" x14ac:dyDescent="0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>E3626/D3626*100</f>
        <v>0.5</v>
      </c>
      <c r="P3626" s="8">
        <v>69.266666670000006</v>
      </c>
      <c r="Q3626" t="str">
        <f>LEFT(N3626,(SEARCH("/",N3626,1)-1))</f>
        <v>food</v>
      </c>
      <c r="R3626" t="str">
        <f>RIGHT(N3626, LEN(N3626) - (SEARCH("/",N3626,1)))</f>
        <v>food trucks</v>
      </c>
      <c r="S3626" s="12">
        <f>(((J3626/60)/60)/24)+DATE(1970,1,1)+(-5/24)</f>
        <v>42584.45826388889</v>
      </c>
      <c r="T3626" s="12">
        <f>(((I3626/60)/60)/24)+DATE(1970,1,1)+(-5/24)</f>
        <v>42614.45826388889</v>
      </c>
    </row>
    <row r="3627" spans="1:20" ht="48" x14ac:dyDescent="0.2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>E3627/D3627*100</f>
        <v>124.4</v>
      </c>
      <c r="P3627" s="8">
        <v>69.266666670000006</v>
      </c>
      <c r="Q3627" t="str">
        <f>LEFT(N3627,(SEARCH("/",N3627,1)-1))</f>
        <v>theater</v>
      </c>
      <c r="R3627" t="str">
        <f>RIGHT(N3627, LEN(N3627) - (SEARCH("/",N3627,1)))</f>
        <v>plays</v>
      </c>
      <c r="S3627" s="12">
        <f>(((J3627/60)/60)/24)+DATE(1970,1,1)+(-5/24)</f>
        <v>42584.638495370367</v>
      </c>
      <c r="T3627" s="12">
        <f>(((I3627/60)/60)/24)+DATE(1970,1,1)+(-5/24)</f>
        <v>42624.638495370367</v>
      </c>
    </row>
    <row r="3628" spans="1:20" ht="32" x14ac:dyDescent="0.2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>E3628/D3628*100</f>
        <v>0</v>
      </c>
      <c r="P3628" s="8">
        <v>69.266666670000006</v>
      </c>
      <c r="Q3628" t="str">
        <f>LEFT(N3628,(SEARCH("/",N3628,1)-1))</f>
        <v>technology</v>
      </c>
      <c r="R3628" t="str">
        <f>RIGHT(N3628, LEN(N3628) - (SEARCH("/",N3628,1)))</f>
        <v>web</v>
      </c>
      <c r="S3628" s="12">
        <f>(((J3628/60)/60)/24)+DATE(1970,1,1)+(-5/24)</f>
        <v>42584.823449074065</v>
      </c>
      <c r="T3628" s="12">
        <f>(((I3628/60)/60)/24)+DATE(1970,1,1)+(-5/24)</f>
        <v>42614.823449074065</v>
      </c>
    </row>
    <row r="3629" spans="1:20" ht="32" x14ac:dyDescent="0.2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>E3629/D3629*100</f>
        <v>106</v>
      </c>
      <c r="P3629" s="8">
        <v>69.266666670000006</v>
      </c>
      <c r="Q3629" t="str">
        <f>LEFT(N3629,(SEARCH("/",N3629,1)-1))</f>
        <v>theater</v>
      </c>
      <c r="R3629" t="str">
        <f>RIGHT(N3629, LEN(N3629) - (SEARCH("/",N3629,1)))</f>
        <v>plays</v>
      </c>
      <c r="S3629" s="12">
        <f>(((J3629/60)/60)/24)+DATE(1970,1,1)+(-5/24)</f>
        <v>42585.315509259257</v>
      </c>
      <c r="T3629" s="12">
        <f>(((I3629/60)/60)/24)+DATE(1970,1,1)+(-5/24)</f>
        <v>42598.957638888889</v>
      </c>
    </row>
    <row r="3630" spans="1:20" ht="48" x14ac:dyDescent="0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>E3630/D3630*100</f>
        <v>36.236363636363642</v>
      </c>
      <c r="P3630" s="8">
        <v>69.266666670000006</v>
      </c>
      <c r="Q3630" t="str">
        <f>LEFT(N3630,(SEARCH("/",N3630,1)-1))</f>
        <v>photography</v>
      </c>
      <c r="R3630" t="str">
        <f>RIGHT(N3630, LEN(N3630) - (SEARCH("/",N3630,1)))</f>
        <v>photobooks</v>
      </c>
      <c r="S3630" s="12">
        <f>(((J3630/60)/60)/24)+DATE(1970,1,1)+(-5/24)</f>
        <v>42585.483564814807</v>
      </c>
      <c r="T3630" s="12">
        <f>(((I3630/60)/60)/24)+DATE(1970,1,1)+(-5/24)</f>
        <v>42615.483564814807</v>
      </c>
    </row>
    <row r="3631" spans="1:20" ht="32" x14ac:dyDescent="0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>E3631/D3631*100</f>
        <v>1.06</v>
      </c>
      <c r="P3631" s="8">
        <v>69.266666670000006</v>
      </c>
      <c r="Q3631" t="str">
        <f>LEFT(N3631,(SEARCH("/",N3631,1)-1))</f>
        <v>publishing</v>
      </c>
      <c r="R3631" t="str">
        <f>RIGHT(N3631, LEN(N3631) - (SEARCH("/",N3631,1)))</f>
        <v>children's books</v>
      </c>
      <c r="S3631" s="12">
        <f>(((J3631/60)/60)/24)+DATE(1970,1,1)+(-5/24)</f>
        <v>42585.502337962964</v>
      </c>
      <c r="T3631" s="12">
        <f>(((I3631/60)/60)/24)+DATE(1970,1,1)+(-5/24)</f>
        <v>42615.502337962964</v>
      </c>
    </row>
    <row r="3632" spans="1:20" ht="48" x14ac:dyDescent="0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>E3632/D3632*100</f>
        <v>114.75999999999999</v>
      </c>
      <c r="P3632" s="8">
        <v>69.266666670000006</v>
      </c>
      <c r="Q3632" t="str">
        <f>LEFT(N3632,(SEARCH("/",N3632,1)-1))</f>
        <v>film &amp; video</v>
      </c>
      <c r="R3632" t="str">
        <f>RIGHT(N3632, LEN(N3632) - (SEARCH("/",N3632,1)))</f>
        <v>documentary</v>
      </c>
      <c r="S3632" s="12">
        <f>(((J3632/60)/60)/24)+DATE(1970,1,1)+(-5/24)</f>
        <v>42585.857743055552</v>
      </c>
      <c r="T3632" s="12">
        <f>(((I3632/60)/60)/24)+DATE(1970,1,1)+(-5/24)</f>
        <v>42623.957638888889</v>
      </c>
    </row>
    <row r="3633" spans="1:20" ht="48" x14ac:dyDescent="0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>E3633/D3633*100</f>
        <v>5.6613333333333333</v>
      </c>
      <c r="P3633" s="8">
        <v>69.266666670000006</v>
      </c>
      <c r="Q3633" t="str">
        <f>LEFT(N3633,(SEARCH("/",N3633,1)-1))</f>
        <v>technology</v>
      </c>
      <c r="R3633" t="str">
        <f>RIGHT(N3633, LEN(N3633) - (SEARCH("/",N3633,1)))</f>
        <v>wearables</v>
      </c>
      <c r="S3633" s="12">
        <f>(((J3633/60)/60)/24)+DATE(1970,1,1)+(-5/24)</f>
        <v>42586.086805555555</v>
      </c>
      <c r="T3633" s="12">
        <f>(((I3633/60)/60)/24)+DATE(1970,1,1)+(-5/24)</f>
        <v>42626.086805555555</v>
      </c>
    </row>
    <row r="3634" spans="1:20" ht="48" x14ac:dyDescent="0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>E3634/D3634*100</f>
        <v>100.41666666666667</v>
      </c>
      <c r="P3634" s="8">
        <v>69.266666670000006</v>
      </c>
      <c r="Q3634" t="str">
        <f>LEFT(N3634,(SEARCH("/",N3634,1)-1))</f>
        <v>photography</v>
      </c>
      <c r="R3634" t="str">
        <f>RIGHT(N3634, LEN(N3634) - (SEARCH("/",N3634,1)))</f>
        <v>photobooks</v>
      </c>
      <c r="S3634" s="12">
        <f>(((J3634/60)/60)/24)+DATE(1970,1,1)+(-5/24)</f>
        <v>42586.717303240737</v>
      </c>
      <c r="T3634" s="12">
        <f>(((I3634/60)/60)/24)+DATE(1970,1,1)+(-5/24)</f>
        <v>42608.957638888889</v>
      </c>
    </row>
    <row r="3635" spans="1:20" ht="32" x14ac:dyDescent="0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>E3635/D3635*100</f>
        <v>127.82222222222221</v>
      </c>
      <c r="P3635" s="8">
        <v>69.266666670000006</v>
      </c>
      <c r="Q3635" t="str">
        <f>LEFT(N3635,(SEARCH("/",N3635,1)-1))</f>
        <v>theater</v>
      </c>
      <c r="R3635" t="str">
        <f>RIGHT(N3635, LEN(N3635) - (SEARCH("/",N3635,1)))</f>
        <v>plays</v>
      </c>
      <c r="S3635" s="12">
        <f>(((J3635/60)/60)/24)+DATE(1970,1,1)+(-5/24)</f>
        <v>42590.264351851853</v>
      </c>
      <c r="T3635" s="12">
        <f>(((I3635/60)/60)/24)+DATE(1970,1,1)+(-5/24)</f>
        <v>42620.264351851853</v>
      </c>
    </row>
    <row r="3636" spans="1:20" ht="48" x14ac:dyDescent="0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>E3636/D3636*100</f>
        <v>4.0000000000000001E-3</v>
      </c>
      <c r="P3636" s="8">
        <v>69.266666670000006</v>
      </c>
      <c r="Q3636" t="str">
        <f>LEFT(N3636,(SEARCH("/",N3636,1)-1))</f>
        <v>theater</v>
      </c>
      <c r="R3636" t="str">
        <f>RIGHT(N3636, LEN(N3636) - (SEARCH("/",N3636,1)))</f>
        <v>musical</v>
      </c>
      <c r="S3636" s="12">
        <f>(((J3636/60)/60)/24)+DATE(1970,1,1)+(-5/24)</f>
        <v>42590.468819444439</v>
      </c>
      <c r="T3636" s="12">
        <f>(((I3636/60)/60)/24)+DATE(1970,1,1)+(-5/24)</f>
        <v>42650.424305555549</v>
      </c>
    </row>
    <row r="3637" spans="1:20" ht="48" x14ac:dyDescent="0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>E3637/D3637*100</f>
        <v>128</v>
      </c>
      <c r="P3637" s="8">
        <v>69.266666670000006</v>
      </c>
      <c r="Q3637" t="str">
        <f>LEFT(N3637,(SEARCH("/",N3637,1)-1))</f>
        <v>theater</v>
      </c>
      <c r="R3637" t="str">
        <f>RIGHT(N3637, LEN(N3637) - (SEARCH("/",N3637,1)))</f>
        <v>plays</v>
      </c>
      <c r="S3637" s="12">
        <f>(((J3637/60)/60)/24)+DATE(1970,1,1)+(-5/24)</f>
        <v>42590.695925925924</v>
      </c>
      <c r="T3637" s="12">
        <f>(((I3637/60)/60)/24)+DATE(1970,1,1)+(-5/24)</f>
        <v>42606.695925925924</v>
      </c>
    </row>
    <row r="3638" spans="1:20" ht="48" x14ac:dyDescent="0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>E3638/D3638*100</f>
        <v>0</v>
      </c>
      <c r="P3638" s="8">
        <v>69.266666670000006</v>
      </c>
      <c r="Q3638" t="str">
        <f>LEFT(N3638,(SEARCH("/",N3638,1)-1))</f>
        <v>film &amp; video</v>
      </c>
      <c r="R3638" t="str">
        <f>RIGHT(N3638, LEN(N3638) - (SEARCH("/",N3638,1)))</f>
        <v>animation</v>
      </c>
      <c r="S3638" s="12">
        <f>(((J3638/60)/60)/24)+DATE(1970,1,1)+(-5/24)</f>
        <v>42591.110254629624</v>
      </c>
      <c r="T3638" s="12">
        <f>(((I3638/60)/60)/24)+DATE(1970,1,1)+(-5/24)</f>
        <v>42651.110254629624</v>
      </c>
    </row>
    <row r="3639" spans="1:20" ht="48" x14ac:dyDescent="0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>E3639/D3639*100</f>
        <v>102.49999999999999</v>
      </c>
      <c r="P3639" s="8">
        <v>69.266666670000006</v>
      </c>
      <c r="Q3639" t="str">
        <f>LEFT(N3639,(SEARCH("/",N3639,1)-1))</f>
        <v>theater</v>
      </c>
      <c r="R3639" t="str">
        <f>RIGHT(N3639, LEN(N3639) - (SEARCH("/",N3639,1)))</f>
        <v>plays</v>
      </c>
      <c r="S3639" s="12">
        <f>(((J3639/60)/60)/24)+DATE(1970,1,1)+(-5/24)</f>
        <v>42591.691655092589</v>
      </c>
      <c r="T3639" s="12">
        <f>(((I3639/60)/60)/24)+DATE(1970,1,1)+(-5/24)</f>
        <v>42621.958333333336</v>
      </c>
    </row>
    <row r="3640" spans="1:20" ht="48" x14ac:dyDescent="0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>E3640/D3640*100</f>
        <v>125.93749999999999</v>
      </c>
      <c r="P3640" s="8">
        <v>69.266666670000006</v>
      </c>
      <c r="Q3640" t="str">
        <f>LEFT(N3640,(SEARCH("/",N3640,1)-1))</f>
        <v>theater</v>
      </c>
      <c r="R3640" t="str">
        <f>RIGHT(N3640, LEN(N3640) - (SEARCH("/",N3640,1)))</f>
        <v>plays</v>
      </c>
      <c r="S3640" s="12">
        <f>(((J3640/60)/60)/24)+DATE(1970,1,1)+(-5/24)</f>
        <v>42591.858587962961</v>
      </c>
      <c r="T3640" s="12">
        <f>(((I3640/60)/60)/24)+DATE(1970,1,1)+(-5/24)</f>
        <v>42616.858587962961</v>
      </c>
    </row>
    <row r="3641" spans="1:20" ht="32" x14ac:dyDescent="0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>E3641/D3641*100</f>
        <v>1.9066666666666665</v>
      </c>
      <c r="P3641" s="8">
        <v>69.266666670000006</v>
      </c>
      <c r="Q3641" t="str">
        <f>LEFT(N3641,(SEARCH("/",N3641,1)-1))</f>
        <v>technology</v>
      </c>
      <c r="R3641" t="str">
        <f>RIGHT(N3641, LEN(N3641) - (SEARCH("/",N3641,1)))</f>
        <v>wearables</v>
      </c>
      <c r="S3641" s="12">
        <f>(((J3641/60)/60)/24)+DATE(1970,1,1)+(-5/24)</f>
        <v>42592.542222222219</v>
      </c>
      <c r="T3641" s="12">
        <f>(((I3641/60)/60)/24)+DATE(1970,1,1)+(-5/24)</f>
        <v>42622.542222222219</v>
      </c>
    </row>
    <row r="3642" spans="1:20" ht="48" x14ac:dyDescent="0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>E3642/D3642*100</f>
        <v>0</v>
      </c>
      <c r="P3642" s="8">
        <v>69.266666670000006</v>
      </c>
      <c r="Q3642" t="str">
        <f>LEFT(N3642,(SEARCH("/",N3642,1)-1))</f>
        <v>technology</v>
      </c>
      <c r="R3642" t="str">
        <f>RIGHT(N3642, LEN(N3642) - (SEARCH("/",N3642,1)))</f>
        <v>web</v>
      </c>
      <c r="S3642" s="12">
        <f>(((J3642/60)/60)/24)+DATE(1970,1,1)+(-5/24)</f>
        <v>42592.627743055556</v>
      </c>
      <c r="T3642" s="12">
        <f>(((I3642/60)/60)/24)+DATE(1970,1,1)+(-5/24)</f>
        <v>42622.627743055556</v>
      </c>
    </row>
    <row r="3643" spans="1:20" ht="48" x14ac:dyDescent="0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>E3643/D3643*100</f>
        <v>4.3</v>
      </c>
      <c r="P3643" s="8">
        <v>69.266666670000006</v>
      </c>
      <c r="Q3643" t="str">
        <f>LEFT(N3643,(SEARCH("/",N3643,1)-1))</f>
        <v>photography</v>
      </c>
      <c r="R3643" t="str">
        <f>RIGHT(N3643, LEN(N3643) - (SEARCH("/",N3643,1)))</f>
        <v>people</v>
      </c>
      <c r="S3643" s="12">
        <f>(((J3643/60)/60)/24)+DATE(1970,1,1)+(-5/24)</f>
        <v>42592.803449074076</v>
      </c>
      <c r="T3643" s="12">
        <f>(((I3643/60)/60)/24)+DATE(1970,1,1)+(-5/24)</f>
        <v>42615.083333333336</v>
      </c>
    </row>
    <row r="3644" spans="1:20" ht="32" x14ac:dyDescent="0.2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>E3644/D3644*100</f>
        <v>0</v>
      </c>
      <c r="P3644" s="8">
        <v>69.266666670000006</v>
      </c>
      <c r="Q3644" t="str">
        <f>LEFT(N3644,(SEARCH("/",N3644,1)-1))</f>
        <v>film &amp; video</v>
      </c>
      <c r="R3644" t="str">
        <f>RIGHT(N3644, LEN(N3644) - (SEARCH("/",N3644,1)))</f>
        <v>science fiction</v>
      </c>
      <c r="S3644" s="12">
        <f>(((J3644/60)/60)/24)+DATE(1970,1,1)+(-5/24)</f>
        <v>42593.223460648143</v>
      </c>
      <c r="T3644" s="12">
        <f>(((I3644/60)/60)/24)+DATE(1970,1,1)+(-5/24)</f>
        <v>42653.223460648143</v>
      </c>
    </row>
    <row r="3645" spans="1:20" ht="48" x14ac:dyDescent="0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>E3645/D3645*100</f>
        <v>100.2</v>
      </c>
      <c r="P3645" s="8">
        <v>69.266666670000006</v>
      </c>
      <c r="Q3645" t="str">
        <f>LEFT(N3645,(SEARCH("/",N3645,1)-1))</f>
        <v>theater</v>
      </c>
      <c r="R3645" t="str">
        <f>RIGHT(N3645, LEN(N3645) - (SEARCH("/",N3645,1)))</f>
        <v>plays</v>
      </c>
      <c r="S3645" s="12">
        <f>(((J3645/60)/60)/24)+DATE(1970,1,1)+(-5/24)</f>
        <v>42593.657071759262</v>
      </c>
      <c r="T3645" s="12">
        <f>(((I3645/60)/60)/24)+DATE(1970,1,1)+(-5/24)</f>
        <v>42613.657071759262</v>
      </c>
    </row>
    <row r="3646" spans="1:20" ht="48" x14ac:dyDescent="0.2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>E3646/D3646*100</f>
        <v>0.75</v>
      </c>
      <c r="P3646" s="8">
        <v>69.266666670000006</v>
      </c>
      <c r="Q3646" t="str">
        <f>LEFT(N3646,(SEARCH("/",N3646,1)-1))</f>
        <v>food</v>
      </c>
      <c r="R3646" t="str">
        <f>RIGHT(N3646, LEN(N3646) - (SEARCH("/",N3646,1)))</f>
        <v>food trucks</v>
      </c>
      <c r="S3646" s="12">
        <f>(((J3646/60)/60)/24)+DATE(1970,1,1)+(-5/24)</f>
        <v>42594.316423611112</v>
      </c>
      <c r="T3646" s="12">
        <f>(((I3646/60)/60)/24)+DATE(1970,1,1)+(-5/24)</f>
        <v>42654.316423611112</v>
      </c>
    </row>
    <row r="3647" spans="1:20" ht="32" x14ac:dyDescent="0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>E3647/D3647*100</f>
        <v>22.52</v>
      </c>
      <c r="P3647" s="8">
        <v>69.266666670000006</v>
      </c>
      <c r="Q3647" t="str">
        <f>LEFT(N3647,(SEARCH("/",N3647,1)-1))</f>
        <v>food</v>
      </c>
      <c r="R3647" t="str">
        <f>RIGHT(N3647, LEN(N3647) - (SEARCH("/",N3647,1)))</f>
        <v>food trucks</v>
      </c>
      <c r="S3647" s="12">
        <f>(((J3647/60)/60)/24)+DATE(1970,1,1)+(-5/24)</f>
        <v>42595.377025462956</v>
      </c>
      <c r="T3647" s="12">
        <f>(((I3647/60)/60)/24)+DATE(1970,1,1)+(-5/24)</f>
        <v>42616.377025462956</v>
      </c>
    </row>
    <row r="3648" spans="1:20" ht="48" x14ac:dyDescent="0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>E3648/D3648*100</f>
        <v>0</v>
      </c>
      <c r="P3648" s="8">
        <v>69.266666670000006</v>
      </c>
      <c r="Q3648" t="str">
        <f>LEFT(N3648,(SEARCH("/",N3648,1)-1))</f>
        <v>film &amp; video</v>
      </c>
      <c r="R3648" t="str">
        <f>RIGHT(N3648, LEN(N3648) - (SEARCH("/",N3648,1)))</f>
        <v>animation</v>
      </c>
      <c r="S3648" s="12">
        <f>(((J3648/60)/60)/24)+DATE(1970,1,1)+(-5/24)</f>
        <v>42595.826736111114</v>
      </c>
      <c r="T3648" s="12">
        <f>(((I3648/60)/60)/24)+DATE(1970,1,1)+(-5/24)</f>
        <v>42655.826736111114</v>
      </c>
    </row>
    <row r="3649" spans="1:20" ht="48" x14ac:dyDescent="0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>E3649/D3649*100</f>
        <v>250.66666666666669</v>
      </c>
      <c r="P3649" s="8">
        <v>69.266666670000006</v>
      </c>
      <c r="Q3649" t="str">
        <f>LEFT(N3649,(SEARCH("/",N3649,1)-1))</f>
        <v>theater</v>
      </c>
      <c r="R3649" t="str">
        <f>RIGHT(N3649, LEN(N3649) - (SEARCH("/",N3649,1)))</f>
        <v>plays</v>
      </c>
      <c r="S3649" s="12">
        <f>(((J3649/60)/60)/24)+DATE(1970,1,1)+(-5/24)</f>
        <v>42596.436365740738</v>
      </c>
      <c r="T3649" s="12">
        <f>(((I3649/60)/60)/24)+DATE(1970,1,1)+(-5/24)</f>
        <v>42606.957638888889</v>
      </c>
    </row>
    <row r="3650" spans="1:20" ht="48" x14ac:dyDescent="0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>E3650/D3650*100</f>
        <v>25.763636363636365</v>
      </c>
      <c r="P3650" s="8">
        <v>69.266666670000006</v>
      </c>
      <c r="Q3650" t="str">
        <f>LEFT(N3650,(SEARCH("/",N3650,1)-1))</f>
        <v>photography</v>
      </c>
      <c r="R3650" t="str">
        <f>RIGHT(N3650, LEN(N3650) - (SEARCH("/",N3650,1)))</f>
        <v>photobooks</v>
      </c>
      <c r="S3650" s="12">
        <f>(((J3650/60)/60)/24)+DATE(1970,1,1)+(-5/24)</f>
        <v>42597.409085648142</v>
      </c>
      <c r="T3650" s="12">
        <f>(((I3650/60)/60)/24)+DATE(1970,1,1)+(-5/24)</f>
        <v>42628.409085648142</v>
      </c>
    </row>
    <row r="3651" spans="1:20" ht="80" x14ac:dyDescent="0.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>E3651/D3651*100</f>
        <v>100</v>
      </c>
      <c r="P3651" s="8">
        <v>69.266666670000006</v>
      </c>
      <c r="Q3651" t="str">
        <f>LEFT(N3651,(SEARCH("/",N3651,1)-1))</f>
        <v>theater</v>
      </c>
      <c r="R3651" t="str">
        <f>RIGHT(N3651, LEN(N3651) - (SEARCH("/",N3651,1)))</f>
        <v>spaces</v>
      </c>
      <c r="S3651" s="12">
        <f>(((J3651/60)/60)/24)+DATE(1970,1,1)+(-5/24)</f>
        <v>42597.674155092587</v>
      </c>
      <c r="T3651" s="12">
        <f>(((I3651/60)/60)/24)+DATE(1970,1,1)+(-5/24)</f>
        <v>42657.674155092587</v>
      </c>
    </row>
    <row r="3652" spans="1:20" ht="48" x14ac:dyDescent="0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>E3652/D3652*100</f>
        <v>1.4133333333333333</v>
      </c>
      <c r="P3652" s="8">
        <v>69.266666670000006</v>
      </c>
      <c r="Q3652" t="str">
        <f>LEFT(N3652,(SEARCH("/",N3652,1)-1))</f>
        <v>journalism</v>
      </c>
      <c r="R3652" t="str">
        <f>RIGHT(N3652, LEN(N3652) - (SEARCH("/",N3652,1)))</f>
        <v>audio</v>
      </c>
      <c r="S3652" s="12">
        <f>(((J3652/60)/60)/24)+DATE(1970,1,1)+(-5/24)</f>
        <v>42597.844780092586</v>
      </c>
      <c r="T3652" s="12">
        <f>(((I3652/60)/60)/24)+DATE(1970,1,1)+(-5/24)</f>
        <v>42637.844780092586</v>
      </c>
    </row>
    <row r="3653" spans="1:20" ht="48" x14ac:dyDescent="0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>E3653/D3653*100</f>
        <v>6</v>
      </c>
      <c r="P3653" s="8">
        <v>69.266666670000006</v>
      </c>
      <c r="Q3653" t="str">
        <f>LEFT(N3653,(SEARCH("/",N3653,1)-1))</f>
        <v>theater</v>
      </c>
      <c r="R3653" t="str">
        <f>RIGHT(N3653, LEN(N3653) - (SEARCH("/",N3653,1)))</f>
        <v>musical</v>
      </c>
      <c r="S3653" s="12">
        <f>(((J3653/60)/60)/24)+DATE(1970,1,1)+(-5/24)</f>
        <v>42598.540821759256</v>
      </c>
      <c r="T3653" s="12">
        <f>(((I3653/60)/60)/24)+DATE(1970,1,1)+(-5/24)</f>
        <v>42643.540821759256</v>
      </c>
    </row>
    <row r="3654" spans="1:20" ht="48" x14ac:dyDescent="0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>E3654/D3654*100</f>
        <v>2.2444444444444445</v>
      </c>
      <c r="P3654" s="8">
        <v>69.266666670000006</v>
      </c>
      <c r="Q3654" t="str">
        <f>LEFT(N3654,(SEARCH("/",N3654,1)-1))</f>
        <v>music</v>
      </c>
      <c r="R3654" t="str">
        <f>RIGHT(N3654, LEN(N3654) - (SEARCH("/",N3654,1)))</f>
        <v>jazz</v>
      </c>
      <c r="S3654" s="12">
        <f>(((J3654/60)/60)/24)+DATE(1970,1,1)+(-5/24)</f>
        <v>42599.756990740738</v>
      </c>
      <c r="T3654" s="12">
        <f>(((I3654/60)/60)/24)+DATE(1970,1,1)+(-5/24)</f>
        <v>42629.756990740738</v>
      </c>
    </row>
    <row r="3655" spans="1:20" ht="48" x14ac:dyDescent="0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>E3655/D3655*100</f>
        <v>280.73</v>
      </c>
      <c r="P3655" s="8">
        <v>69.266666670000006</v>
      </c>
      <c r="Q3655" t="str">
        <f>LEFT(N3655,(SEARCH("/",N3655,1)-1))</f>
        <v>technology</v>
      </c>
      <c r="R3655" t="str">
        <f>RIGHT(N3655, LEN(N3655) - (SEARCH("/",N3655,1)))</f>
        <v>hardware</v>
      </c>
      <c r="S3655" s="12">
        <f>(((J3655/60)/60)/24)+DATE(1970,1,1)+(-5/24)</f>
        <v>42600.070416666662</v>
      </c>
      <c r="T3655" s="12">
        <f>(((I3655/60)/60)/24)+DATE(1970,1,1)+(-5/24)</f>
        <v>42645.070416666662</v>
      </c>
    </row>
    <row r="3656" spans="1:20" ht="48" x14ac:dyDescent="0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>E3656/D3656*100</f>
        <v>119.66666666666667</v>
      </c>
      <c r="P3656" s="8">
        <v>69.266666670000006</v>
      </c>
      <c r="Q3656" t="str">
        <f>LEFT(N3656,(SEARCH("/",N3656,1)-1))</f>
        <v>theater</v>
      </c>
      <c r="R3656" t="str">
        <f>RIGHT(N3656, LEN(N3656) - (SEARCH("/",N3656,1)))</f>
        <v>plays</v>
      </c>
      <c r="S3656" s="12">
        <f>(((J3656/60)/60)/24)+DATE(1970,1,1)+(-5/24)</f>
        <v>42600.547708333332</v>
      </c>
      <c r="T3656" s="12">
        <f>(((I3656/60)/60)/24)+DATE(1970,1,1)+(-5/24)</f>
        <v>42621.547708333332</v>
      </c>
    </row>
    <row r="3657" spans="1:20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>E3657/D3657*100</f>
        <v>2.2650000000000001</v>
      </c>
      <c r="P3657" s="8">
        <v>69.266666670000006</v>
      </c>
      <c r="Q3657" t="str">
        <f>LEFT(N3657,(SEARCH("/",N3657,1)-1))</f>
        <v>theater</v>
      </c>
      <c r="R3657" t="str">
        <f>RIGHT(N3657, LEN(N3657) - (SEARCH("/",N3657,1)))</f>
        <v>plays</v>
      </c>
      <c r="S3657" s="12">
        <f>(((J3657/60)/60)/24)+DATE(1970,1,1)+(-5/24)</f>
        <v>42601.618807870364</v>
      </c>
      <c r="T3657" s="12">
        <f>(((I3657/60)/60)/24)+DATE(1970,1,1)+(-5/24)</f>
        <v>42631.618807870364</v>
      </c>
    </row>
    <row r="3658" spans="1:20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>E3658/D3658*100</f>
        <v>8.3800000000000008</v>
      </c>
      <c r="P3658" s="8">
        <v>69.266666670000006</v>
      </c>
      <c r="Q3658" t="str">
        <f>LEFT(N3658,(SEARCH("/",N3658,1)-1))</f>
        <v>publishing</v>
      </c>
      <c r="R3658" t="str">
        <f>RIGHT(N3658, LEN(N3658) - (SEARCH("/",N3658,1)))</f>
        <v>translations</v>
      </c>
      <c r="S3658" s="12">
        <f>(((J3658/60)/60)/24)+DATE(1970,1,1)+(-5/24)</f>
        <v>42601.643344907403</v>
      </c>
      <c r="T3658" s="12">
        <f>(((I3658/60)/60)/24)+DATE(1970,1,1)+(-5/24)</f>
        <v>42631.643344907403</v>
      </c>
    </row>
    <row r="3659" spans="1:20" ht="48" x14ac:dyDescent="0.2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>E3659/D3659*100</f>
        <v>7.4690265486725664</v>
      </c>
      <c r="P3659" s="8">
        <v>69.266666670000006</v>
      </c>
      <c r="Q3659" t="str">
        <f>LEFT(N3659,(SEARCH("/",N3659,1)-1))</f>
        <v>theater</v>
      </c>
      <c r="R3659" t="str">
        <f>RIGHT(N3659, LEN(N3659) - (SEARCH("/",N3659,1)))</f>
        <v>plays</v>
      </c>
      <c r="S3659" s="12">
        <f>(((J3659/60)/60)/24)+DATE(1970,1,1)+(-5/24)</f>
        <v>42601.646365740737</v>
      </c>
      <c r="T3659" s="12">
        <f>(((I3659/60)/60)/24)+DATE(1970,1,1)+(-5/24)</f>
        <v>42610.954861111109</v>
      </c>
    </row>
    <row r="3660" spans="1:20" ht="48" x14ac:dyDescent="0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>E3660/D3660*100</f>
        <v>101.82500000000002</v>
      </c>
      <c r="P3660" s="8">
        <v>69.266666670000006</v>
      </c>
      <c r="Q3660" t="str">
        <f>LEFT(N3660,(SEARCH("/",N3660,1)-1))</f>
        <v>theater</v>
      </c>
      <c r="R3660" t="str">
        <f>RIGHT(N3660, LEN(N3660) - (SEARCH("/",N3660,1)))</f>
        <v>plays</v>
      </c>
      <c r="S3660" s="12">
        <f>(((J3660/60)/60)/24)+DATE(1970,1,1)+(-5/24)</f>
        <v>42602.368379629632</v>
      </c>
      <c r="T3660" s="12">
        <f>(((I3660/60)/60)/24)+DATE(1970,1,1)+(-5/24)</f>
        <v>42620.947916666664</v>
      </c>
    </row>
    <row r="3661" spans="1:20" ht="48" x14ac:dyDescent="0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>E3661/D3661*100</f>
        <v>0</v>
      </c>
      <c r="P3661" s="8">
        <v>69.266666670000006</v>
      </c>
      <c r="Q3661" t="str">
        <f>LEFT(N3661,(SEARCH("/",N3661,1)-1))</f>
        <v>photography</v>
      </c>
      <c r="R3661" t="str">
        <f>RIGHT(N3661, LEN(N3661) - (SEARCH("/",N3661,1)))</f>
        <v>places</v>
      </c>
      <c r="S3661" s="12">
        <f>(((J3661/60)/60)/24)+DATE(1970,1,1)+(-5/24)</f>
        <v>42603.145798611113</v>
      </c>
      <c r="T3661" s="12">
        <f>(((I3661/60)/60)/24)+DATE(1970,1,1)+(-5/24)</f>
        <v>42633.145798611113</v>
      </c>
    </row>
    <row r="3662" spans="1:20" ht="48" x14ac:dyDescent="0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>E3662/D3662*100</f>
        <v>41</v>
      </c>
      <c r="P3662" s="8">
        <v>69.266666670000006</v>
      </c>
      <c r="Q3662" t="str">
        <f>LEFT(N3662,(SEARCH("/",N3662,1)-1))</f>
        <v>music</v>
      </c>
      <c r="R3662" t="str">
        <f>RIGHT(N3662, LEN(N3662) - (SEARCH("/",N3662,1)))</f>
        <v>indie rock</v>
      </c>
      <c r="S3662" s="12">
        <f>(((J3662/60)/60)/24)+DATE(1970,1,1)+(-5/24)</f>
        <v>42603.662187499998</v>
      </c>
      <c r="T3662" s="12">
        <f>(((I3662/60)/60)/24)+DATE(1970,1,1)+(-5/24)</f>
        <v>42628.662187499998</v>
      </c>
    </row>
    <row r="3663" spans="1:20" ht="48" x14ac:dyDescent="0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>E3663/D3663*100</f>
        <v>0.104</v>
      </c>
      <c r="P3663" s="8">
        <v>69.266666670000006</v>
      </c>
      <c r="Q3663" t="str">
        <f>LEFT(N3663,(SEARCH("/",N3663,1)-1))</f>
        <v>publishing</v>
      </c>
      <c r="R3663" t="str">
        <f>RIGHT(N3663, LEN(N3663) - (SEARCH("/",N3663,1)))</f>
        <v>translations</v>
      </c>
      <c r="S3663" s="12">
        <f>(((J3663/60)/60)/24)+DATE(1970,1,1)+(-5/24)</f>
        <v>42604.031296296293</v>
      </c>
      <c r="T3663" s="12">
        <f>(((I3663/60)/60)/24)+DATE(1970,1,1)+(-5/24)</f>
        <v>42634.031296296293</v>
      </c>
    </row>
    <row r="3664" spans="1:20" ht="48" x14ac:dyDescent="0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>E3664/D3664*100</f>
        <v>1.1266666666666667</v>
      </c>
      <c r="P3664" s="8">
        <v>69.266666670000006</v>
      </c>
      <c r="Q3664" t="str">
        <f>LEFT(N3664,(SEARCH("/",N3664,1)-1))</f>
        <v>technology</v>
      </c>
      <c r="R3664" t="str">
        <f>RIGHT(N3664, LEN(N3664) - (SEARCH("/",N3664,1)))</f>
        <v>wearables</v>
      </c>
      <c r="S3664" s="12">
        <f>(((J3664/60)/60)/24)+DATE(1970,1,1)+(-5/24)</f>
        <v>42604.461342592585</v>
      </c>
      <c r="T3664" s="12">
        <f>(((I3664/60)/60)/24)+DATE(1970,1,1)+(-5/24)</f>
        <v>42664.461342592585</v>
      </c>
    </row>
    <row r="3665" spans="1:20" ht="96" x14ac:dyDescent="0.2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>E3665/D3665*100</f>
        <v>2702</v>
      </c>
      <c r="P3665" s="8">
        <v>69.266666670000006</v>
      </c>
      <c r="Q3665" t="str">
        <f>LEFT(N3665,(SEARCH("/",N3665,1)-1))</f>
        <v>film &amp; video</v>
      </c>
      <c r="R3665" t="str">
        <f>RIGHT(N3665, LEN(N3665) - (SEARCH("/",N3665,1)))</f>
        <v>shorts</v>
      </c>
      <c r="S3665" s="12">
        <f>(((J3665/60)/60)/24)+DATE(1970,1,1)+(-5/24)</f>
        <v>42604.522233796299</v>
      </c>
      <c r="T3665" s="12">
        <f>(((I3665/60)/60)/24)+DATE(1970,1,1)+(-5/24)</f>
        <v>42614.522233796299</v>
      </c>
    </row>
    <row r="3666" spans="1:20" ht="48" x14ac:dyDescent="0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>E3666/D3666*100</f>
        <v>5.6666666666666661</v>
      </c>
      <c r="P3666" s="8">
        <v>69.266666670000006</v>
      </c>
      <c r="Q3666" t="str">
        <f>LEFT(N3666,(SEARCH("/",N3666,1)-1))</f>
        <v>food</v>
      </c>
      <c r="R3666" t="str">
        <f>RIGHT(N3666, LEN(N3666) - (SEARCH("/",N3666,1)))</f>
        <v>food trucks</v>
      </c>
      <c r="S3666" s="12">
        <f>(((J3666/60)/60)/24)+DATE(1970,1,1)+(-5/24)</f>
        <v>42604.845659722218</v>
      </c>
      <c r="T3666" s="12">
        <f>(((I3666/60)/60)/24)+DATE(1970,1,1)+(-5/24)</f>
        <v>42634.845659722218</v>
      </c>
    </row>
    <row r="3667" spans="1:20" ht="48" x14ac:dyDescent="0.2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>E3667/D3667*100</f>
        <v>484.90975000000003</v>
      </c>
      <c r="P3667" s="8">
        <v>69.266666670000006</v>
      </c>
      <c r="Q3667" t="str">
        <f>LEFT(N3667,(SEARCH("/",N3667,1)-1))</f>
        <v>technology</v>
      </c>
      <c r="R3667" t="str">
        <f>RIGHT(N3667, LEN(N3667) - (SEARCH("/",N3667,1)))</f>
        <v>hardware</v>
      </c>
      <c r="S3667" s="12">
        <f>(((J3667/60)/60)/24)+DATE(1970,1,1)+(-5/24)</f>
        <v>42605.500243055554</v>
      </c>
      <c r="T3667" s="12">
        <f>(((I3667/60)/60)/24)+DATE(1970,1,1)+(-5/24)</f>
        <v>42635.500243055554</v>
      </c>
    </row>
    <row r="3668" spans="1:20" ht="48" x14ac:dyDescent="0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>E3668/D3668*100</f>
        <v>121.78</v>
      </c>
      <c r="P3668" s="8">
        <v>69.266666670000006</v>
      </c>
      <c r="Q3668" t="str">
        <f>LEFT(N3668,(SEARCH("/",N3668,1)-1))</f>
        <v>theater</v>
      </c>
      <c r="R3668" t="str">
        <f>RIGHT(N3668, LEN(N3668) - (SEARCH("/",N3668,1)))</f>
        <v>plays</v>
      </c>
      <c r="S3668" s="12">
        <f>(((J3668/60)/60)/24)+DATE(1970,1,1)+(-5/24)</f>
        <v>42605.557048611103</v>
      </c>
      <c r="T3668" s="12">
        <f>(((I3668/60)/60)/24)+DATE(1970,1,1)+(-5/24)</f>
        <v>42633.916666666664</v>
      </c>
    </row>
    <row r="3669" spans="1:20" ht="48" x14ac:dyDescent="0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>E3669/D3669*100</f>
        <v>3.3333333333333333E-2</v>
      </c>
      <c r="P3669" s="8">
        <v>69.266666670000006</v>
      </c>
      <c r="Q3669" t="str">
        <f>LEFT(N3669,(SEARCH("/",N3669,1)-1))</f>
        <v>technology</v>
      </c>
      <c r="R3669" t="str">
        <f>RIGHT(N3669, LEN(N3669) - (SEARCH("/",N3669,1)))</f>
        <v>web</v>
      </c>
      <c r="S3669" s="12">
        <f>(((J3669/60)/60)/24)+DATE(1970,1,1)+(-5/24)</f>
        <v>42605.699849537035</v>
      </c>
      <c r="T3669" s="12">
        <f>(((I3669/60)/60)/24)+DATE(1970,1,1)+(-5/24)</f>
        <v>42635.699849537035</v>
      </c>
    </row>
    <row r="3670" spans="1:20" ht="48" x14ac:dyDescent="0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>E3670/D3670*100</f>
        <v>17.771428571428572</v>
      </c>
      <c r="P3670" s="8">
        <v>69.266666670000006</v>
      </c>
      <c r="Q3670" t="str">
        <f>LEFT(N3670,(SEARCH("/",N3670,1)-1))</f>
        <v>theater</v>
      </c>
      <c r="R3670" t="str">
        <f>RIGHT(N3670, LEN(N3670) - (SEARCH("/",N3670,1)))</f>
        <v>plays</v>
      </c>
      <c r="S3670" s="12">
        <f>(((J3670/60)/60)/24)+DATE(1970,1,1)+(-5/24)</f>
        <v>42605.848530092589</v>
      </c>
      <c r="T3670" s="12">
        <f>(((I3670/60)/60)/24)+DATE(1970,1,1)+(-5/24)</f>
        <v>42619.848530092589</v>
      </c>
    </row>
    <row r="3671" spans="1:20" ht="48" x14ac:dyDescent="0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>E3671/D3671*100</f>
        <v>107.89146666666667</v>
      </c>
      <c r="P3671" s="8">
        <v>69.266666670000006</v>
      </c>
      <c r="Q3671" t="str">
        <f>LEFT(N3671,(SEARCH("/",N3671,1)-1))</f>
        <v>photography</v>
      </c>
      <c r="R3671" t="str">
        <f>RIGHT(N3671, LEN(N3671) - (SEARCH("/",N3671,1)))</f>
        <v>photobooks</v>
      </c>
      <c r="S3671" s="12">
        <f>(((J3671/60)/60)/24)+DATE(1970,1,1)+(-5/24)</f>
        <v>42606.13890046296</v>
      </c>
      <c r="T3671" s="12">
        <f>(((I3671/60)/60)/24)+DATE(1970,1,1)+(-5/24)</f>
        <v>42666.13890046296</v>
      </c>
    </row>
    <row r="3672" spans="1:20" ht="48" x14ac:dyDescent="0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>E3672/D3672*100</f>
        <v>120.4166</v>
      </c>
      <c r="P3672" s="8">
        <v>69.266666670000006</v>
      </c>
      <c r="Q3672" t="str">
        <f>LEFT(N3672,(SEARCH("/",N3672,1)-1))</f>
        <v>music</v>
      </c>
      <c r="R3672" t="str">
        <f>RIGHT(N3672, LEN(N3672) - (SEARCH("/",N3672,1)))</f>
        <v>metal</v>
      </c>
      <c r="S3672" s="12">
        <f>(((J3672/60)/60)/24)+DATE(1970,1,1)+(-5/24)</f>
        <v>42607.018368055556</v>
      </c>
      <c r="T3672" s="12">
        <f>(((I3672/60)/60)/24)+DATE(1970,1,1)+(-5/24)</f>
        <v>42637.018368055556</v>
      </c>
    </row>
    <row r="3673" spans="1:20" ht="48" x14ac:dyDescent="0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>E3673/D3673*100</f>
        <v>107.5</v>
      </c>
      <c r="P3673" s="8">
        <v>69.266666670000006</v>
      </c>
      <c r="Q3673" t="str">
        <f>LEFT(N3673,(SEARCH("/",N3673,1)-1))</f>
        <v>food</v>
      </c>
      <c r="R3673" t="str">
        <f>RIGHT(N3673, LEN(N3673) - (SEARCH("/",N3673,1)))</f>
        <v>small batch</v>
      </c>
      <c r="S3673" s="12">
        <f>(((J3673/60)/60)/24)+DATE(1970,1,1)+(-5/24)</f>
        <v>42607.107789351845</v>
      </c>
      <c r="T3673" s="12">
        <f>(((I3673/60)/60)/24)+DATE(1970,1,1)+(-5/24)</f>
        <v>42613.025000000001</v>
      </c>
    </row>
    <row r="3674" spans="1:20" ht="48" x14ac:dyDescent="0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>E3674/D3674*100</f>
        <v>125.89999999999999</v>
      </c>
      <c r="P3674" s="8">
        <v>69.266666670000006</v>
      </c>
      <c r="Q3674" t="str">
        <f>LEFT(N3674,(SEARCH("/",N3674,1)-1))</f>
        <v>theater</v>
      </c>
      <c r="R3674" t="str">
        <f>RIGHT(N3674, LEN(N3674) - (SEARCH("/",N3674,1)))</f>
        <v>plays</v>
      </c>
      <c r="S3674" s="12">
        <f>(((J3674/60)/60)/24)+DATE(1970,1,1)+(-5/24)</f>
        <v>42608.157499999994</v>
      </c>
      <c r="T3674" s="12">
        <f>(((I3674/60)/60)/24)+DATE(1970,1,1)+(-5/24)</f>
        <v>42638.157499999994</v>
      </c>
    </row>
    <row r="3675" spans="1:20" ht="48" x14ac:dyDescent="0.2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>E3675/D3675*100</f>
        <v>218.00000000000003</v>
      </c>
      <c r="P3675" s="8">
        <v>69.266666670000006</v>
      </c>
      <c r="Q3675" t="str">
        <f>LEFT(N3675,(SEARCH("/",N3675,1)-1))</f>
        <v>music</v>
      </c>
      <c r="R3675" t="str">
        <f>RIGHT(N3675, LEN(N3675) - (SEARCH("/",N3675,1)))</f>
        <v>metal</v>
      </c>
      <c r="S3675" s="12">
        <f>(((J3675/60)/60)/24)+DATE(1970,1,1)+(-5/24)</f>
        <v>42609.103657407402</v>
      </c>
      <c r="T3675" s="12">
        <f>(((I3675/60)/60)/24)+DATE(1970,1,1)+(-5/24)</f>
        <v>42668.583333333336</v>
      </c>
    </row>
    <row r="3676" spans="1:20" ht="48" x14ac:dyDescent="0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>E3676/D3676*100</f>
        <v>102.85857142857142</v>
      </c>
      <c r="P3676" s="8">
        <v>69.266666670000006</v>
      </c>
      <c r="Q3676" t="str">
        <f>LEFT(N3676,(SEARCH("/",N3676,1)-1))</f>
        <v>theater</v>
      </c>
      <c r="R3676" t="str">
        <f>RIGHT(N3676, LEN(N3676) - (SEARCH("/",N3676,1)))</f>
        <v>plays</v>
      </c>
      <c r="S3676" s="12">
        <f>(((J3676/60)/60)/24)+DATE(1970,1,1)+(-5/24)</f>
        <v>42609.234131944446</v>
      </c>
      <c r="T3676" s="12">
        <f>(((I3676/60)/60)/24)+DATE(1970,1,1)+(-5/24)</f>
        <v>42639.234131944446</v>
      </c>
    </row>
    <row r="3677" spans="1:20" ht="32" x14ac:dyDescent="0.2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>E3677/D3677*100</f>
        <v>1.3333333333333334E-2</v>
      </c>
      <c r="P3677" s="8">
        <v>69.266666670000006</v>
      </c>
      <c r="Q3677" t="str">
        <f>LEFT(N3677,(SEARCH("/",N3677,1)-1))</f>
        <v>theater</v>
      </c>
      <c r="R3677" t="str">
        <f>RIGHT(N3677, LEN(N3677) - (SEARCH("/",N3677,1)))</f>
        <v>plays</v>
      </c>
      <c r="S3677" s="12">
        <f>(((J3677/60)/60)/24)+DATE(1970,1,1)+(-5/24)</f>
        <v>42611.052731481475</v>
      </c>
      <c r="T3677" s="12">
        <f>(((I3677/60)/60)/24)+DATE(1970,1,1)+(-5/24)</f>
        <v>42625.499305555553</v>
      </c>
    </row>
    <row r="3678" spans="1:20" ht="32" x14ac:dyDescent="0.2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>E3678/D3678*100</f>
        <v>342.09999999999997</v>
      </c>
      <c r="P3678" s="8">
        <v>69.266666670000006</v>
      </c>
      <c r="Q3678" t="str">
        <f>LEFT(N3678,(SEARCH("/",N3678,1)-1))</f>
        <v>music</v>
      </c>
      <c r="R3678" t="str">
        <f>RIGHT(N3678, LEN(N3678) - (SEARCH("/",N3678,1)))</f>
        <v>electronic music</v>
      </c>
      <c r="S3678" s="12">
        <f>(((J3678/60)/60)/24)+DATE(1970,1,1)+(-5/24)</f>
        <v>42611.274872685179</v>
      </c>
      <c r="T3678" s="12">
        <f>(((I3678/60)/60)/24)+DATE(1970,1,1)+(-5/24)</f>
        <v>42625.274872685179</v>
      </c>
    </row>
    <row r="3679" spans="1:20" ht="32" x14ac:dyDescent="0.2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>E3679/D3679*100</f>
        <v>11.360000000000001</v>
      </c>
      <c r="P3679" s="8">
        <v>69.266666670000006</v>
      </c>
      <c r="Q3679" t="str">
        <f>LEFT(N3679,(SEARCH("/",N3679,1)-1))</f>
        <v>technology</v>
      </c>
      <c r="R3679" t="str">
        <f>RIGHT(N3679, LEN(N3679) - (SEARCH("/",N3679,1)))</f>
        <v>wearables</v>
      </c>
      <c r="S3679" s="12">
        <f>(((J3679/60)/60)/24)+DATE(1970,1,1)+(-5/24)</f>
        <v>42611.405231481483</v>
      </c>
      <c r="T3679" s="12">
        <f>(((I3679/60)/60)/24)+DATE(1970,1,1)+(-5/24)</f>
        <v>42651.405231481483</v>
      </c>
    </row>
    <row r="3680" spans="1:20" ht="48" x14ac:dyDescent="0.2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>E3680/D3680*100</f>
        <v>107.4</v>
      </c>
      <c r="P3680" s="8">
        <v>69.266666670000006</v>
      </c>
      <c r="Q3680" t="str">
        <f>LEFT(N3680,(SEARCH("/",N3680,1)-1))</f>
        <v>theater</v>
      </c>
      <c r="R3680" t="str">
        <f>RIGHT(N3680, LEN(N3680) - (SEARCH("/",N3680,1)))</f>
        <v>plays</v>
      </c>
      <c r="S3680" s="12">
        <f>(((J3680/60)/60)/24)+DATE(1970,1,1)+(-5/24)</f>
        <v>42611.5930787037</v>
      </c>
      <c r="T3680" s="12">
        <f>(((I3680/60)/60)/24)+DATE(1970,1,1)+(-5/24)</f>
        <v>42627.583333333336</v>
      </c>
    </row>
    <row r="3681" spans="1:20" ht="16" x14ac:dyDescent="0.2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>E3681/D3681*100</f>
        <v>16.77</v>
      </c>
      <c r="P3681" s="8">
        <v>69.266666670000006</v>
      </c>
      <c r="Q3681" t="str">
        <f>LEFT(N3681,(SEARCH("/",N3681,1)-1))</f>
        <v>technology</v>
      </c>
      <c r="R3681" t="str">
        <f>RIGHT(N3681, LEN(N3681) - (SEARCH("/",N3681,1)))</f>
        <v>wearables</v>
      </c>
      <c r="S3681" s="12">
        <f>(((J3681/60)/60)/24)+DATE(1970,1,1)+(-5/24)</f>
        <v>42611.725636574069</v>
      </c>
      <c r="T3681" s="12">
        <f>(((I3681/60)/60)/24)+DATE(1970,1,1)+(-5/24)</f>
        <v>42641.725636574069</v>
      </c>
    </row>
    <row r="3682" spans="1:20" ht="48" x14ac:dyDescent="0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>E3682/D3682*100</f>
        <v>101.60599999999999</v>
      </c>
      <c r="P3682" s="8">
        <v>69.266666670000006</v>
      </c>
      <c r="Q3682" t="str">
        <f>LEFT(N3682,(SEARCH("/",N3682,1)-1))</f>
        <v>theater</v>
      </c>
      <c r="R3682" t="str">
        <f>RIGHT(N3682, LEN(N3682) - (SEARCH("/",N3682,1)))</f>
        <v>spaces</v>
      </c>
      <c r="S3682" s="12">
        <f>(((J3682/60)/60)/24)+DATE(1970,1,1)+(-5/24)</f>
        <v>42611.941446759258</v>
      </c>
      <c r="T3682" s="12">
        <f>(((I3682/60)/60)/24)+DATE(1970,1,1)+(-5/24)</f>
        <v>42646.957638888889</v>
      </c>
    </row>
    <row r="3683" spans="1:20" ht="48" x14ac:dyDescent="0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>E3683/D3683*100</f>
        <v>0</v>
      </c>
      <c r="P3683" s="8">
        <v>69.266666670000006</v>
      </c>
      <c r="Q3683" t="str">
        <f>LEFT(N3683,(SEARCH("/",N3683,1)-1))</f>
        <v>food</v>
      </c>
      <c r="R3683" t="str">
        <f>RIGHT(N3683, LEN(N3683) - (SEARCH("/",N3683,1)))</f>
        <v>restaurants</v>
      </c>
      <c r="S3683" s="12">
        <f>(((J3683/60)/60)/24)+DATE(1970,1,1)+(-5/24)</f>
        <v>42612.392187500001</v>
      </c>
      <c r="T3683" s="12">
        <f>(((I3683/60)/60)/24)+DATE(1970,1,1)+(-5/24)</f>
        <v>42658.597916666658</v>
      </c>
    </row>
    <row r="3684" spans="1:20" ht="48" x14ac:dyDescent="0.2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>E3684/D3684*100</f>
        <v>70.36</v>
      </c>
      <c r="P3684" s="8">
        <v>69.266666670000006</v>
      </c>
      <c r="Q3684" t="str">
        <f>LEFT(N3684,(SEARCH("/",N3684,1)-1))</f>
        <v>technology</v>
      </c>
      <c r="R3684" t="str">
        <f>RIGHT(N3684, LEN(N3684) - (SEARCH("/",N3684,1)))</f>
        <v>wearables</v>
      </c>
      <c r="S3684" s="12">
        <f>(((J3684/60)/60)/24)+DATE(1970,1,1)+(-5/24)</f>
        <v>42612.415706018517</v>
      </c>
      <c r="T3684" s="12">
        <f>(((I3684/60)/60)/24)+DATE(1970,1,1)+(-5/24)</f>
        <v>42644.415706018517</v>
      </c>
    </row>
    <row r="3685" spans="1:20" ht="48" x14ac:dyDescent="0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>E3685/D3685*100</f>
        <v>2.3306666666666667</v>
      </c>
      <c r="P3685" s="8">
        <v>69.266666670000006</v>
      </c>
      <c r="Q3685" t="str">
        <f>LEFT(N3685,(SEARCH("/",N3685,1)-1))</f>
        <v>technology</v>
      </c>
      <c r="R3685" t="str">
        <f>RIGHT(N3685, LEN(N3685) - (SEARCH("/",N3685,1)))</f>
        <v>wearables</v>
      </c>
      <c r="S3685" s="12">
        <f>(((J3685/60)/60)/24)+DATE(1970,1,1)+(-5/24)</f>
        <v>42612.434421296297</v>
      </c>
      <c r="T3685" s="12">
        <f>(((I3685/60)/60)/24)+DATE(1970,1,1)+(-5/24)</f>
        <v>42657.434421296297</v>
      </c>
    </row>
    <row r="3686" spans="1:20" ht="48" x14ac:dyDescent="0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>E3686/D3686*100</f>
        <v>106.02150537634409</v>
      </c>
      <c r="P3686" s="8">
        <v>69.266666670000006</v>
      </c>
      <c r="Q3686" t="str">
        <f>LEFT(N3686,(SEARCH("/",N3686,1)-1))</f>
        <v>technology</v>
      </c>
      <c r="R3686" t="str">
        <f>RIGHT(N3686, LEN(N3686) - (SEARCH("/",N3686,1)))</f>
        <v>space exploration</v>
      </c>
      <c r="S3686" s="12">
        <f>(((J3686/60)/60)/24)+DATE(1970,1,1)+(-5/24)</f>
        <v>42612.448159722226</v>
      </c>
      <c r="T3686" s="12">
        <f>(((I3686/60)/60)/24)+DATE(1970,1,1)+(-5/24)</f>
        <v>42642.448159722226</v>
      </c>
    </row>
    <row r="3687" spans="1:20" ht="48" x14ac:dyDescent="0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>E3687/D3687*100</f>
        <v>0</v>
      </c>
      <c r="P3687" s="8">
        <v>69.266666670000006</v>
      </c>
      <c r="Q3687" t="str">
        <f>LEFT(N3687,(SEARCH("/",N3687,1)-1))</f>
        <v>film &amp; video</v>
      </c>
      <c r="R3687" t="str">
        <f>RIGHT(N3687, LEN(N3687) - (SEARCH("/",N3687,1)))</f>
        <v>drama</v>
      </c>
      <c r="S3687" s="12">
        <f>(((J3687/60)/60)/24)+DATE(1970,1,1)+(-5/24)</f>
        <v>42612.703379629624</v>
      </c>
      <c r="T3687" s="12">
        <f>(((I3687/60)/60)/24)+DATE(1970,1,1)+(-5/24)</f>
        <v>42642.703379629624</v>
      </c>
    </row>
    <row r="3688" spans="1:20" ht="48" x14ac:dyDescent="0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>E3688/D3688*100</f>
        <v>103.38000000000001</v>
      </c>
      <c r="P3688" s="8">
        <v>69.266666670000006</v>
      </c>
      <c r="Q3688" t="str">
        <f>LEFT(N3688,(SEARCH("/",N3688,1)-1))</f>
        <v>theater</v>
      </c>
      <c r="R3688" t="str">
        <f>RIGHT(N3688, LEN(N3688) - (SEARCH("/",N3688,1)))</f>
        <v>plays</v>
      </c>
      <c r="S3688" s="12">
        <f>(((J3688/60)/60)/24)+DATE(1970,1,1)+(-5/24)</f>
        <v>42612.710474537038</v>
      </c>
      <c r="T3688" s="12">
        <f>(((I3688/60)/60)/24)+DATE(1970,1,1)+(-5/24)</f>
        <v>42653.957638888889</v>
      </c>
    </row>
    <row r="3689" spans="1:20" ht="48" x14ac:dyDescent="0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>E3689/D3689*100</f>
        <v>0</v>
      </c>
      <c r="P3689" s="8">
        <v>69.266666670000006</v>
      </c>
      <c r="Q3689" t="str">
        <f>LEFT(N3689,(SEARCH("/",N3689,1)-1))</f>
        <v>theater</v>
      </c>
      <c r="R3689" t="str">
        <f>RIGHT(N3689, LEN(N3689) - (SEARCH("/",N3689,1)))</f>
        <v>plays</v>
      </c>
      <c r="S3689" s="12">
        <f>(((J3689/60)/60)/24)+DATE(1970,1,1)+(-5/24)</f>
        <v>42613.632928240739</v>
      </c>
      <c r="T3689" s="12">
        <f>(((I3689/60)/60)/24)+DATE(1970,1,1)+(-5/24)</f>
        <v>42643.958333333336</v>
      </c>
    </row>
    <row r="3690" spans="1:20" ht="48" x14ac:dyDescent="0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>E3690/D3690*100</f>
        <v>25.698702928870294</v>
      </c>
      <c r="P3690" s="8">
        <v>69.266666670000006</v>
      </c>
      <c r="Q3690" t="str">
        <f>LEFT(N3690,(SEARCH("/",N3690,1)-1))</f>
        <v>theater</v>
      </c>
      <c r="R3690" t="str">
        <f>RIGHT(N3690, LEN(N3690) - (SEARCH("/",N3690,1)))</f>
        <v>plays</v>
      </c>
      <c r="S3690" s="12">
        <f>(((J3690/60)/60)/24)+DATE(1970,1,1)+(-5/24)</f>
        <v>42614.06046296296</v>
      </c>
      <c r="T3690" s="12">
        <f>(((I3690/60)/60)/24)+DATE(1970,1,1)+(-5/24)</f>
        <v>42645.166666666664</v>
      </c>
    </row>
    <row r="3691" spans="1:20" ht="64" x14ac:dyDescent="0.2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>E3691/D3691*100</f>
        <v>0</v>
      </c>
      <c r="P3691" s="8">
        <v>69.266666670000006</v>
      </c>
      <c r="Q3691" t="str">
        <f>LEFT(N3691,(SEARCH("/",N3691,1)-1))</f>
        <v>technology</v>
      </c>
      <c r="R3691" t="str">
        <f>RIGHT(N3691, LEN(N3691) - (SEARCH("/",N3691,1)))</f>
        <v>wearables</v>
      </c>
      <c r="S3691" s="12">
        <f>(((J3691/60)/60)/24)+DATE(1970,1,1)+(-5/24)</f>
        <v>42614.148437499993</v>
      </c>
      <c r="T3691" s="12">
        <f>(((I3691/60)/60)/24)+DATE(1970,1,1)+(-5/24)</f>
        <v>42644.148437499993</v>
      </c>
    </row>
    <row r="3692" spans="1:20" ht="48" x14ac:dyDescent="0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>E3692/D3692*100</f>
        <v>0</v>
      </c>
      <c r="P3692" s="8">
        <v>69.266666670000006</v>
      </c>
      <c r="Q3692" t="str">
        <f>LEFT(N3692,(SEARCH("/",N3692,1)-1))</f>
        <v>music</v>
      </c>
      <c r="R3692" t="str">
        <f>RIGHT(N3692, LEN(N3692) - (SEARCH("/",N3692,1)))</f>
        <v>faith</v>
      </c>
      <c r="S3692" s="12">
        <f>(((J3692/60)/60)/24)+DATE(1970,1,1)+(-5/24)</f>
        <v>42614.467291666668</v>
      </c>
      <c r="T3692" s="12">
        <f>(((I3692/60)/60)/24)+DATE(1970,1,1)+(-5/24)</f>
        <v>42626.687499999993</v>
      </c>
    </row>
    <row r="3693" spans="1:20" ht="48" x14ac:dyDescent="0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>E3693/D3693*100</f>
        <v>205.29999999999998</v>
      </c>
      <c r="P3693" s="8">
        <v>69.266666670000006</v>
      </c>
      <c r="Q3693" t="str">
        <f>LEFT(N3693,(SEARCH("/",N3693,1)-1))</f>
        <v>music</v>
      </c>
      <c r="R3693" t="str">
        <f>RIGHT(N3693, LEN(N3693) - (SEARCH("/",N3693,1)))</f>
        <v>rock</v>
      </c>
      <c r="S3693" s="12">
        <f>(((J3693/60)/60)/24)+DATE(1970,1,1)+(-5/24)</f>
        <v>42614.513680555552</v>
      </c>
      <c r="T3693" s="12">
        <f>(((I3693/60)/60)/24)+DATE(1970,1,1)+(-5/24)</f>
        <v>42644.513680555552</v>
      </c>
    </row>
    <row r="3694" spans="1:20" ht="48" x14ac:dyDescent="0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>E3694/D3694*100</f>
        <v>106.16782608695652</v>
      </c>
      <c r="P3694" s="8">
        <v>69.266666670000006</v>
      </c>
      <c r="Q3694" t="str">
        <f>LEFT(N3694,(SEARCH("/",N3694,1)-1))</f>
        <v>theater</v>
      </c>
      <c r="R3694" t="str">
        <f>RIGHT(N3694, LEN(N3694) - (SEARCH("/",N3694,1)))</f>
        <v>plays</v>
      </c>
      <c r="S3694" s="12">
        <f>(((J3694/60)/60)/24)+DATE(1970,1,1)+(-5/24)</f>
        <v>42614.552604166667</v>
      </c>
      <c r="T3694" s="12">
        <f>(((I3694/60)/60)/24)+DATE(1970,1,1)+(-5/24)</f>
        <v>42643.957638888889</v>
      </c>
    </row>
    <row r="3695" spans="1:20" ht="48" x14ac:dyDescent="0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>E3695/D3695*100</f>
        <v>4.7363636363636363</v>
      </c>
      <c r="P3695" s="8">
        <v>69.266666670000006</v>
      </c>
      <c r="Q3695" t="str">
        <f>LEFT(N3695,(SEARCH("/",N3695,1)-1))</f>
        <v>theater</v>
      </c>
      <c r="R3695" t="str">
        <f>RIGHT(N3695, LEN(N3695) - (SEARCH("/",N3695,1)))</f>
        <v>spaces</v>
      </c>
      <c r="S3695" s="12">
        <f>(((J3695/60)/60)/24)+DATE(1970,1,1)+(-5/24)</f>
        <v>42614.913587962961</v>
      </c>
      <c r="T3695" s="12">
        <f>(((I3695/60)/60)/24)+DATE(1970,1,1)+(-5/24)</f>
        <v>42674.913587962961</v>
      </c>
    </row>
    <row r="3696" spans="1:20" ht="48" x14ac:dyDescent="0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>E3696/D3696*100</f>
        <v>3.3666666666666663</v>
      </c>
      <c r="P3696" s="8">
        <v>69.266666670000006</v>
      </c>
      <c r="Q3696" t="str">
        <f>LEFT(N3696,(SEARCH("/",N3696,1)-1))</f>
        <v>theater</v>
      </c>
      <c r="R3696" t="str">
        <f>RIGHT(N3696, LEN(N3696) - (SEARCH("/",N3696,1)))</f>
        <v>plays</v>
      </c>
      <c r="S3696" s="12">
        <f>(((J3696/60)/60)/24)+DATE(1970,1,1)+(-5/24)</f>
        <v>42614.934537037036</v>
      </c>
      <c r="T3696" s="12">
        <f>(((I3696/60)/60)/24)+DATE(1970,1,1)+(-5/24)</f>
        <v>42644.934537037036</v>
      </c>
    </row>
    <row r="3697" spans="1:20" ht="48" x14ac:dyDescent="0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>E3697/D3697*100</f>
        <v>0</v>
      </c>
      <c r="P3697" s="8">
        <v>69.266666670000006</v>
      </c>
      <c r="Q3697" t="str">
        <f>LEFT(N3697,(SEARCH("/",N3697,1)-1))</f>
        <v>theater</v>
      </c>
      <c r="R3697" t="str">
        <f>RIGHT(N3697, LEN(N3697) - (SEARCH("/",N3697,1)))</f>
        <v>musical</v>
      </c>
      <c r="S3697" s="12">
        <f>(((J3697/60)/60)/24)+DATE(1970,1,1)+(-5/24)</f>
        <v>42615.138483796291</v>
      </c>
      <c r="T3697" s="12">
        <f>(((I3697/60)/60)/24)+DATE(1970,1,1)+(-5/24)</f>
        <v>42616.208333333336</v>
      </c>
    </row>
    <row r="3698" spans="1:20" ht="32" x14ac:dyDescent="0.2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>E3698/D3698*100</f>
        <v>1.7142857142857144E-2</v>
      </c>
      <c r="P3698" s="8">
        <v>69.266666670000006</v>
      </c>
      <c r="Q3698" t="str">
        <f>LEFT(N3698,(SEARCH("/",N3698,1)-1))</f>
        <v>technology</v>
      </c>
      <c r="R3698" t="str">
        <f>RIGHT(N3698, LEN(N3698) - (SEARCH("/",N3698,1)))</f>
        <v>wearables</v>
      </c>
      <c r="S3698" s="12">
        <f>(((J3698/60)/60)/24)+DATE(1970,1,1)+(-5/24)</f>
        <v>42615.544976851852</v>
      </c>
      <c r="T3698" s="12">
        <f>(((I3698/60)/60)/24)+DATE(1970,1,1)+(-5/24)</f>
        <v>42645.544976851852</v>
      </c>
    </row>
    <row r="3699" spans="1:20" ht="48" x14ac:dyDescent="0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>E3699/D3699*100</f>
        <v>6.5000000000000002E-2</v>
      </c>
      <c r="P3699" s="8">
        <v>69.266666670000006</v>
      </c>
      <c r="Q3699" t="str">
        <f>LEFT(N3699,(SEARCH("/",N3699,1)-1))</f>
        <v>technology</v>
      </c>
      <c r="R3699" t="str">
        <f>RIGHT(N3699, LEN(N3699) - (SEARCH("/",N3699,1)))</f>
        <v>web</v>
      </c>
      <c r="S3699" s="12">
        <f>(((J3699/60)/60)/24)+DATE(1970,1,1)+(-5/24)</f>
        <v>42615.590636574074</v>
      </c>
      <c r="T3699" s="12">
        <f>(((I3699/60)/60)/24)+DATE(1970,1,1)+(-5/24)</f>
        <v>42660.590636574074</v>
      </c>
    </row>
    <row r="3700" spans="1:20" ht="48" x14ac:dyDescent="0.2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>E3700/D3700*100</f>
        <v>1.4285714285714287E-2</v>
      </c>
      <c r="P3700" s="8">
        <v>69.266666670000006</v>
      </c>
      <c r="Q3700" t="str">
        <f>LEFT(N3700,(SEARCH("/",N3700,1)-1))</f>
        <v>film &amp; video</v>
      </c>
      <c r="R3700" t="str">
        <f>RIGHT(N3700, LEN(N3700) - (SEARCH("/",N3700,1)))</f>
        <v>science fiction</v>
      </c>
      <c r="S3700" s="12">
        <f>(((J3700/60)/60)/24)+DATE(1970,1,1)+(-5/24)</f>
        <v>42615.841516203705</v>
      </c>
      <c r="T3700" s="12">
        <f>(((I3700/60)/60)/24)+DATE(1970,1,1)+(-5/24)</f>
        <v>42645.841516203705</v>
      </c>
    </row>
    <row r="3701" spans="1:20" ht="48" x14ac:dyDescent="0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>E3701/D3701*100</f>
        <v>101.85</v>
      </c>
      <c r="P3701" s="8">
        <v>69.266666670000006</v>
      </c>
      <c r="Q3701" t="str">
        <f>LEFT(N3701,(SEARCH("/",N3701,1)-1))</f>
        <v>music</v>
      </c>
      <c r="R3701" t="str">
        <f>RIGHT(N3701, LEN(N3701) - (SEARCH("/",N3701,1)))</f>
        <v>classical music</v>
      </c>
      <c r="S3701" s="12">
        <f>(((J3701/60)/60)/24)+DATE(1970,1,1)+(-5/24)</f>
        <v>42618.417094907411</v>
      </c>
      <c r="T3701" s="12">
        <f>(((I3701/60)/60)/24)+DATE(1970,1,1)+(-5/24)</f>
        <v>42642.977083333331</v>
      </c>
    </row>
    <row r="3702" spans="1:20" ht="48" x14ac:dyDescent="0.2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>E3702/D3702*100</f>
        <v>42.011733333333332</v>
      </c>
      <c r="P3702" s="8">
        <v>69.266666670000006</v>
      </c>
      <c r="Q3702" t="str">
        <f>LEFT(N3702,(SEARCH("/",N3702,1)-1))</f>
        <v>theater</v>
      </c>
      <c r="R3702" t="str">
        <f>RIGHT(N3702, LEN(N3702) - (SEARCH("/",N3702,1)))</f>
        <v>plays</v>
      </c>
      <c r="S3702" s="12">
        <f>(((J3702/60)/60)/24)+DATE(1970,1,1)+(-5/24)</f>
        <v>42618.618680555555</v>
      </c>
      <c r="T3702" s="12">
        <f>(((I3702/60)/60)/24)+DATE(1970,1,1)+(-5/24)</f>
        <v>42648.618680555555</v>
      </c>
    </row>
    <row r="3703" spans="1:20" ht="48" x14ac:dyDescent="0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>E3703/D3703*100</f>
        <v>108.65882352941176</v>
      </c>
      <c r="P3703" s="8">
        <v>69.266666670000006</v>
      </c>
      <c r="Q3703" t="str">
        <f>LEFT(N3703,(SEARCH("/",N3703,1)-1))</f>
        <v>photography</v>
      </c>
      <c r="R3703" t="str">
        <f>RIGHT(N3703, LEN(N3703) - (SEARCH("/",N3703,1)))</f>
        <v>photobooks</v>
      </c>
      <c r="S3703" s="12">
        <f>(((J3703/60)/60)/24)+DATE(1970,1,1)+(-5/24)</f>
        <v>42619.258009259262</v>
      </c>
      <c r="T3703" s="12">
        <f>(((I3703/60)/60)/24)+DATE(1970,1,1)+(-5/24)</f>
        <v>42649.374999999993</v>
      </c>
    </row>
    <row r="3704" spans="1:20" ht="48" x14ac:dyDescent="0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>E3704/D3704*100</f>
        <v>14.799999999999999</v>
      </c>
      <c r="P3704" s="8">
        <v>69.266666670000006</v>
      </c>
      <c r="Q3704" t="str">
        <f>LEFT(N3704,(SEARCH("/",N3704,1)-1))</f>
        <v>technology</v>
      </c>
      <c r="R3704" t="str">
        <f>RIGHT(N3704, LEN(N3704) - (SEARCH("/",N3704,1)))</f>
        <v>wearables</v>
      </c>
      <c r="S3704" s="12">
        <f>(((J3704/60)/60)/24)+DATE(1970,1,1)+(-5/24)</f>
        <v>42619.427453703705</v>
      </c>
      <c r="T3704" s="12">
        <f>(((I3704/60)/60)/24)+DATE(1970,1,1)+(-5/24)</f>
        <v>42649.427453703705</v>
      </c>
    </row>
    <row r="3705" spans="1:20" ht="64" x14ac:dyDescent="0.2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>E3705/D3705*100</f>
        <v>112.99999999999999</v>
      </c>
      <c r="P3705" s="8">
        <v>69.266666670000006</v>
      </c>
      <c r="Q3705" t="str">
        <f>LEFT(N3705,(SEARCH("/",N3705,1)-1))</f>
        <v>theater</v>
      </c>
      <c r="R3705" t="str">
        <f>RIGHT(N3705, LEN(N3705) - (SEARCH("/",N3705,1)))</f>
        <v>musical</v>
      </c>
      <c r="S3705" s="12">
        <f>(((J3705/60)/60)/24)+DATE(1970,1,1)+(-5/24)</f>
        <v>42619.594155092585</v>
      </c>
      <c r="T3705" s="12">
        <f>(((I3705/60)/60)/24)+DATE(1970,1,1)+(-5/24)</f>
        <v>42659.666666666664</v>
      </c>
    </row>
    <row r="3706" spans="1:20" ht="48" x14ac:dyDescent="0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>E3706/D3706*100</f>
        <v>109.73333333333332</v>
      </c>
      <c r="P3706" s="8">
        <v>69.266666670000006</v>
      </c>
      <c r="Q3706" t="str">
        <f>LEFT(N3706,(SEARCH("/",N3706,1)-1))</f>
        <v>theater</v>
      </c>
      <c r="R3706" t="str">
        <f>RIGHT(N3706, LEN(N3706) - (SEARCH("/",N3706,1)))</f>
        <v>plays</v>
      </c>
      <c r="S3706" s="12">
        <f>(((J3706/60)/60)/24)+DATE(1970,1,1)+(-5/24)</f>
        <v>42619.727361111109</v>
      </c>
      <c r="T3706" s="12">
        <f>(((I3706/60)/60)/24)+DATE(1970,1,1)+(-5/24)</f>
        <v>42643.666666666664</v>
      </c>
    </row>
    <row r="3707" spans="1:20" ht="48" x14ac:dyDescent="0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>E3707/D3707*100</f>
        <v>147.94</v>
      </c>
      <c r="P3707" s="8">
        <v>69.266666670000006</v>
      </c>
      <c r="Q3707" t="str">
        <f>LEFT(N3707,(SEARCH("/",N3707,1)-1))</f>
        <v>technology</v>
      </c>
      <c r="R3707" t="str">
        <f>RIGHT(N3707, LEN(N3707) - (SEARCH("/",N3707,1)))</f>
        <v>hardware</v>
      </c>
      <c r="S3707" s="12">
        <f>(((J3707/60)/60)/24)+DATE(1970,1,1)+(-5/24)</f>
        <v>42619.935231481482</v>
      </c>
      <c r="T3707" s="12">
        <f>(((I3707/60)/60)/24)+DATE(1970,1,1)+(-5/24)</f>
        <v>42679.935231481482</v>
      </c>
    </row>
    <row r="3708" spans="1:20" ht="32" x14ac:dyDescent="0.2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>E3708/D3708*100</f>
        <v>8.6666666666666679</v>
      </c>
      <c r="P3708" s="8">
        <v>69.266666670000006</v>
      </c>
      <c r="Q3708" t="str">
        <f>LEFT(N3708,(SEARCH("/",N3708,1)-1))</f>
        <v>theater</v>
      </c>
      <c r="R3708" t="str">
        <f>RIGHT(N3708, LEN(N3708) - (SEARCH("/",N3708,1)))</f>
        <v>plays</v>
      </c>
      <c r="S3708" s="12">
        <f>(((J3708/60)/60)/24)+DATE(1970,1,1)+(-5/24)</f>
        <v>42620.702638888884</v>
      </c>
      <c r="T3708" s="12">
        <f>(((I3708/60)/60)/24)+DATE(1970,1,1)+(-5/24)</f>
        <v>42650.702638888884</v>
      </c>
    </row>
    <row r="3709" spans="1:20" ht="16" x14ac:dyDescent="0.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>E3709/D3709*100</f>
        <v>2.3764705882352941</v>
      </c>
      <c r="P3709" s="8">
        <v>69.266666670000006</v>
      </c>
      <c r="Q3709" t="str">
        <f>LEFT(N3709,(SEARCH("/",N3709,1)-1))</f>
        <v>theater</v>
      </c>
      <c r="R3709" t="str">
        <f>RIGHT(N3709, LEN(N3709) - (SEARCH("/",N3709,1)))</f>
        <v>plays</v>
      </c>
      <c r="S3709" s="12">
        <f>(((J3709/60)/60)/24)+DATE(1970,1,1)+(-5/24)</f>
        <v>42621.18100694444</v>
      </c>
      <c r="T3709" s="12">
        <f>(((I3709/60)/60)/24)+DATE(1970,1,1)+(-5/24)</f>
        <v>42651.18100694444</v>
      </c>
    </row>
    <row r="3710" spans="1:20" ht="48" x14ac:dyDescent="0.2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>E3710/D3710*100</f>
        <v>0.33333333333333337</v>
      </c>
      <c r="P3710" s="8">
        <v>69.266666670000006</v>
      </c>
      <c r="Q3710" t="str">
        <f>LEFT(N3710,(SEARCH("/",N3710,1)-1))</f>
        <v>theater</v>
      </c>
      <c r="R3710" t="str">
        <f>RIGHT(N3710, LEN(N3710) - (SEARCH("/",N3710,1)))</f>
        <v>plays</v>
      </c>
      <c r="S3710" s="12">
        <f>(((J3710/60)/60)/24)+DATE(1970,1,1)+(-5/24)</f>
        <v>42622.228078703702</v>
      </c>
      <c r="T3710" s="12">
        <f>(((I3710/60)/60)/24)+DATE(1970,1,1)+(-5/24)</f>
        <v>42652.228078703702</v>
      </c>
    </row>
    <row r="3711" spans="1:20" ht="48" x14ac:dyDescent="0.2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>E3711/D3711*100</f>
        <v>7.0634920634920633</v>
      </c>
      <c r="P3711" s="8">
        <v>69.266666670000006</v>
      </c>
      <c r="Q3711" t="str">
        <f>LEFT(N3711,(SEARCH("/",N3711,1)-1))</f>
        <v>publishing</v>
      </c>
      <c r="R3711" t="str">
        <f>RIGHT(N3711, LEN(N3711) - (SEARCH("/",N3711,1)))</f>
        <v>translations</v>
      </c>
      <c r="S3711" s="12">
        <f>(((J3711/60)/60)/24)+DATE(1970,1,1)+(-5/24)</f>
        <v>42622.24790509259</v>
      </c>
      <c r="T3711" s="12">
        <f>(((I3711/60)/60)/24)+DATE(1970,1,1)+(-5/24)</f>
        <v>42652.24790509259</v>
      </c>
    </row>
    <row r="3712" spans="1:20" ht="48" x14ac:dyDescent="0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>E3712/D3712*100</f>
        <v>104.5</v>
      </c>
      <c r="P3712" s="8">
        <v>69.266666670000006</v>
      </c>
      <c r="Q3712" t="str">
        <f>LEFT(N3712,(SEARCH("/",N3712,1)-1))</f>
        <v>theater</v>
      </c>
      <c r="R3712" t="str">
        <f>RIGHT(N3712, LEN(N3712) - (SEARCH("/",N3712,1)))</f>
        <v>spaces</v>
      </c>
      <c r="S3712" s="12">
        <f>(((J3712/60)/60)/24)+DATE(1970,1,1)+(-5/24)</f>
        <v>42622.559143518512</v>
      </c>
      <c r="T3712" s="12">
        <f>(((I3712/60)/60)/24)+DATE(1970,1,1)+(-5/24)</f>
        <v>42652.559143518512</v>
      </c>
    </row>
    <row r="3713" spans="1:20" ht="48" x14ac:dyDescent="0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>E3713/D3713*100</f>
        <v>20.44963251188932</v>
      </c>
      <c r="P3713" s="8">
        <v>69.266666670000006</v>
      </c>
      <c r="Q3713" t="str">
        <f>LEFT(N3713,(SEARCH("/",N3713,1)-1))</f>
        <v>photography</v>
      </c>
      <c r="R3713" t="str">
        <f>RIGHT(N3713, LEN(N3713) - (SEARCH("/",N3713,1)))</f>
        <v>photobooks</v>
      </c>
      <c r="S3713" s="12">
        <f>(((J3713/60)/60)/24)+DATE(1970,1,1)+(-5/24)</f>
        <v>42623.397800925923</v>
      </c>
      <c r="T3713" s="12">
        <f>(((I3713/60)/60)/24)+DATE(1970,1,1)+(-5/24)</f>
        <v>42653.397800925923</v>
      </c>
    </row>
    <row r="3714" spans="1:20" ht="32" x14ac:dyDescent="0.2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>E3714/D3714*100</f>
        <v>1.077142857142857</v>
      </c>
      <c r="P3714" s="8">
        <v>69.266666670000006</v>
      </c>
      <c r="Q3714" t="str">
        <f>LEFT(N3714,(SEARCH("/",N3714,1)-1))</f>
        <v>technology</v>
      </c>
      <c r="R3714" t="str">
        <f>RIGHT(N3714, LEN(N3714) - (SEARCH("/",N3714,1)))</f>
        <v>wearables</v>
      </c>
      <c r="S3714" s="12">
        <f>(((J3714/60)/60)/24)+DATE(1970,1,1)+(-5/24)</f>
        <v>42625.427303240744</v>
      </c>
      <c r="T3714" s="12">
        <f>(((I3714/60)/60)/24)+DATE(1970,1,1)+(-5/24)</f>
        <v>42660.427303240744</v>
      </c>
    </row>
    <row r="3715" spans="1:20" ht="48" x14ac:dyDescent="0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>E3715/D3715*100</f>
        <v>9.84</v>
      </c>
      <c r="P3715" s="8">
        <v>69.266666670000006</v>
      </c>
      <c r="Q3715" t="str">
        <f>LEFT(N3715,(SEARCH("/",N3715,1)-1))</f>
        <v>technology</v>
      </c>
      <c r="R3715" t="str">
        <f>RIGHT(N3715, LEN(N3715) - (SEARCH("/",N3715,1)))</f>
        <v>wearables</v>
      </c>
      <c r="S3715" s="12">
        <f>(((J3715/60)/60)/24)+DATE(1970,1,1)+(-5/24)</f>
        <v>42626.425370370365</v>
      </c>
      <c r="T3715" s="12">
        <f>(((I3715/60)/60)/24)+DATE(1970,1,1)+(-5/24)</f>
        <v>42656.425370370365</v>
      </c>
    </row>
    <row r="3716" spans="1:20" ht="48" x14ac:dyDescent="0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>E3716/D3716*100</f>
        <v>2260300</v>
      </c>
      <c r="P3716" s="8">
        <v>69.266666670000006</v>
      </c>
      <c r="Q3716" t="str">
        <f>LEFT(N3716,(SEARCH("/",N3716,1)-1))</f>
        <v>technology</v>
      </c>
      <c r="R3716" t="str">
        <f>RIGHT(N3716, LEN(N3716) - (SEARCH("/",N3716,1)))</f>
        <v>hardware</v>
      </c>
      <c r="S3716" s="12">
        <f>(((J3716/60)/60)/24)+DATE(1970,1,1)+(-5/24)</f>
        <v>42626.460555555554</v>
      </c>
      <c r="T3716" s="12">
        <f>(((I3716/60)/60)/24)+DATE(1970,1,1)+(-5/24)</f>
        <v>42656.707638888889</v>
      </c>
    </row>
    <row r="3717" spans="1:20" ht="48" x14ac:dyDescent="0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>E3717/D3717*100</f>
        <v>100.64999999999999</v>
      </c>
      <c r="P3717" s="8">
        <v>69.266666670000006</v>
      </c>
      <c r="Q3717" t="str">
        <f>LEFT(N3717,(SEARCH("/",N3717,1)-1))</f>
        <v>theater</v>
      </c>
      <c r="R3717" t="str">
        <f>RIGHT(N3717, LEN(N3717) - (SEARCH("/",N3717,1)))</f>
        <v>plays</v>
      </c>
      <c r="S3717" s="12">
        <f>(((J3717/60)/60)/24)+DATE(1970,1,1)+(-5/24)</f>
        <v>42626.541979166665</v>
      </c>
      <c r="T3717" s="12">
        <f>(((I3717/60)/60)/24)+DATE(1970,1,1)+(-5/24)</f>
        <v>42656.541979166665</v>
      </c>
    </row>
    <row r="3718" spans="1:20" ht="32" x14ac:dyDescent="0.2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>E3718/D3718*100</f>
        <v>260.16666666666663</v>
      </c>
      <c r="P3718" s="8">
        <v>69.266666670000006</v>
      </c>
      <c r="Q3718" t="str">
        <f>LEFT(N3718,(SEARCH("/",N3718,1)-1))</f>
        <v>photography</v>
      </c>
      <c r="R3718" t="str">
        <f>RIGHT(N3718, LEN(N3718) - (SEARCH("/",N3718,1)))</f>
        <v>photobooks</v>
      </c>
      <c r="S3718" s="12">
        <f>(((J3718/60)/60)/24)+DATE(1970,1,1)+(-5/24)</f>
        <v>42627.044930555552</v>
      </c>
      <c r="T3718" s="12">
        <f>(((I3718/60)/60)/24)+DATE(1970,1,1)+(-5/24)</f>
        <v>42657.044930555552</v>
      </c>
    </row>
    <row r="3719" spans="1:20" ht="48" x14ac:dyDescent="0.2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>E3719/D3719*100</f>
        <v>110.4008</v>
      </c>
      <c r="P3719" s="8">
        <v>69.266666670000006</v>
      </c>
      <c r="Q3719" t="str">
        <f>LEFT(N3719,(SEARCH("/",N3719,1)-1))</f>
        <v>theater</v>
      </c>
      <c r="R3719" t="str">
        <f>RIGHT(N3719, LEN(N3719) - (SEARCH("/",N3719,1)))</f>
        <v>spaces</v>
      </c>
      <c r="S3719" s="12">
        <f>(((J3719/60)/60)/24)+DATE(1970,1,1)+(-5/24)</f>
        <v>42627.098969907405</v>
      </c>
      <c r="T3719" s="12">
        <f>(((I3719/60)/60)/24)+DATE(1970,1,1)+(-5/24)</f>
        <v>42655.791666666664</v>
      </c>
    </row>
    <row r="3720" spans="1:20" ht="32" x14ac:dyDescent="0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>E3720/D3720*100</f>
        <v>112.76666666666667</v>
      </c>
      <c r="P3720" s="8">
        <v>69.266666670000006</v>
      </c>
      <c r="Q3720" t="str">
        <f>LEFT(N3720,(SEARCH("/",N3720,1)-1))</f>
        <v>theater</v>
      </c>
      <c r="R3720" t="str">
        <f>RIGHT(N3720, LEN(N3720) - (SEARCH("/",N3720,1)))</f>
        <v>plays</v>
      </c>
      <c r="S3720" s="12">
        <f>(((J3720/60)/60)/24)+DATE(1970,1,1)+(-5/24)</f>
        <v>42627.245763888881</v>
      </c>
      <c r="T3720" s="12">
        <f>(((I3720/60)/60)/24)+DATE(1970,1,1)+(-5/24)</f>
        <v>42648.245763888881</v>
      </c>
    </row>
    <row r="3721" spans="1:20" ht="48" x14ac:dyDescent="0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>E3721/D3721*100</f>
        <v>0.89999999999999991</v>
      </c>
      <c r="P3721" s="8">
        <v>69.266666670000006</v>
      </c>
      <c r="Q3721" t="str">
        <f>LEFT(N3721,(SEARCH("/",N3721,1)-1))</f>
        <v>theater</v>
      </c>
      <c r="R3721" t="str">
        <f>RIGHT(N3721, LEN(N3721) - (SEARCH("/",N3721,1)))</f>
        <v>plays</v>
      </c>
      <c r="S3721" s="12">
        <f>(((J3721/60)/60)/24)+DATE(1970,1,1)+(-5/24)</f>
        <v>42627.746770833335</v>
      </c>
      <c r="T3721" s="12">
        <f>(((I3721/60)/60)/24)+DATE(1970,1,1)+(-5/24)</f>
        <v>42657.708333333336</v>
      </c>
    </row>
    <row r="3722" spans="1:20" ht="32" x14ac:dyDescent="0.2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>E3722/D3722*100</f>
        <v>1.867</v>
      </c>
      <c r="P3722" s="8">
        <v>69.266666670000006</v>
      </c>
      <c r="Q3722" t="str">
        <f>LEFT(N3722,(SEARCH("/",N3722,1)-1))</f>
        <v>film &amp; video</v>
      </c>
      <c r="R3722" t="str">
        <f>RIGHT(N3722, LEN(N3722) - (SEARCH("/",N3722,1)))</f>
        <v>science fiction</v>
      </c>
      <c r="S3722" s="12">
        <f>(((J3722/60)/60)/24)+DATE(1970,1,1)+(-5/24)</f>
        <v>42628.019594907404</v>
      </c>
      <c r="T3722" s="12">
        <f>(((I3722/60)/60)/24)+DATE(1970,1,1)+(-5/24)</f>
        <v>42663.019594907404</v>
      </c>
    </row>
    <row r="3723" spans="1:20" ht="48" x14ac:dyDescent="0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>E3723/D3723*100</f>
        <v>38.735714285714288</v>
      </c>
      <c r="P3723" s="8">
        <v>69.266666670000006</v>
      </c>
      <c r="Q3723" t="str">
        <f>LEFT(N3723,(SEARCH("/",N3723,1)-1))</f>
        <v>photography</v>
      </c>
      <c r="R3723" t="str">
        <f>RIGHT(N3723, LEN(N3723) - (SEARCH("/",N3723,1)))</f>
        <v>photobooks</v>
      </c>
      <c r="S3723" s="12">
        <f>(((J3723/60)/60)/24)+DATE(1970,1,1)+(-5/24)</f>
        <v>42628.080335648141</v>
      </c>
      <c r="T3723" s="12">
        <f>(((I3723/60)/60)/24)+DATE(1970,1,1)+(-5/24)</f>
        <v>42657.458333333336</v>
      </c>
    </row>
    <row r="3724" spans="1:20" ht="32" x14ac:dyDescent="0.2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>E3724/D3724*100</f>
        <v>159.42857142857144</v>
      </c>
      <c r="P3724" s="8">
        <v>69.266666670000006</v>
      </c>
      <c r="Q3724" t="str">
        <f>LEFT(N3724,(SEARCH("/",N3724,1)-1))</f>
        <v>theater</v>
      </c>
      <c r="R3724" t="str">
        <f>RIGHT(N3724, LEN(N3724) - (SEARCH("/",N3724,1)))</f>
        <v>plays</v>
      </c>
      <c r="S3724" s="12">
        <f>(((J3724/60)/60)/24)+DATE(1970,1,1)+(-5/24)</f>
        <v>42628.441874999997</v>
      </c>
      <c r="T3724" s="12">
        <f>(((I3724/60)/60)/24)+DATE(1970,1,1)+(-5/24)</f>
        <v>42659.441874999997</v>
      </c>
    </row>
    <row r="3725" spans="1:20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>E3725/D3725*100</f>
        <v>8.0250000000000004</v>
      </c>
      <c r="P3725" s="8">
        <v>69.266666670000006</v>
      </c>
      <c r="Q3725" t="str">
        <f>LEFT(N3725,(SEARCH("/",N3725,1)-1))</f>
        <v>theater</v>
      </c>
      <c r="R3725" t="str">
        <f>RIGHT(N3725, LEN(N3725) - (SEARCH("/",N3725,1)))</f>
        <v>spaces</v>
      </c>
      <c r="S3725" s="12">
        <f>(((J3725/60)/60)/24)+DATE(1970,1,1)+(-5/24)</f>
        <v>42628.481932870367</v>
      </c>
      <c r="T3725" s="12">
        <f>(((I3725/60)/60)/24)+DATE(1970,1,1)+(-5/24)</f>
        <v>42659.958333333336</v>
      </c>
    </row>
    <row r="3726" spans="1:20" ht="32" x14ac:dyDescent="0.2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>E3726/D3726*100</f>
        <v>130</v>
      </c>
      <c r="P3726" s="8">
        <v>69.266666670000006</v>
      </c>
      <c r="Q3726" t="str">
        <f>LEFT(N3726,(SEARCH("/",N3726,1)-1))</f>
        <v>theater</v>
      </c>
      <c r="R3726" t="str">
        <f>RIGHT(N3726, LEN(N3726) - (SEARCH("/",N3726,1)))</f>
        <v>plays</v>
      </c>
      <c r="S3726" s="12">
        <f>(((J3726/60)/60)/24)+DATE(1970,1,1)+(-5/24)</f>
        <v>42628.640787037039</v>
      </c>
      <c r="T3726" s="12">
        <f>(((I3726/60)/60)/24)+DATE(1970,1,1)+(-5/24)</f>
        <v>42656.640787037039</v>
      </c>
    </row>
    <row r="3727" spans="1:20" ht="48" x14ac:dyDescent="0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>E3727/D3727*100</f>
        <v>17.150000000000002</v>
      </c>
      <c r="P3727" s="8">
        <v>69.266666670000006</v>
      </c>
      <c r="Q3727" t="str">
        <f>LEFT(N3727,(SEARCH("/",N3727,1)-1))</f>
        <v>theater</v>
      </c>
      <c r="R3727" t="str">
        <f>RIGHT(N3727, LEN(N3727) - (SEARCH("/",N3727,1)))</f>
        <v>spaces</v>
      </c>
      <c r="S3727" s="12">
        <f>(((J3727/60)/60)/24)+DATE(1970,1,1)+(-5/24)</f>
        <v>42629.29515046296</v>
      </c>
      <c r="T3727" s="12">
        <f>(((I3727/60)/60)/24)+DATE(1970,1,1)+(-5/24)</f>
        <v>42650.374999999993</v>
      </c>
    </row>
    <row r="3728" spans="1:20" ht="32" x14ac:dyDescent="0.2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>E3728/D3728*100</f>
        <v>116.35599999999999</v>
      </c>
      <c r="P3728" s="8">
        <v>69.266666670000006</v>
      </c>
      <c r="Q3728" t="str">
        <f>LEFT(N3728,(SEARCH("/",N3728,1)-1))</f>
        <v>theater</v>
      </c>
      <c r="R3728" t="str">
        <f>RIGHT(N3728, LEN(N3728) - (SEARCH("/",N3728,1)))</f>
        <v>spaces</v>
      </c>
      <c r="S3728" s="12">
        <f>(((J3728/60)/60)/24)+DATE(1970,1,1)+(-5/24)</f>
        <v>42629.446712962956</v>
      </c>
      <c r="T3728" s="12">
        <f>(((I3728/60)/60)/24)+DATE(1970,1,1)+(-5/24)</f>
        <v>42657.749999999993</v>
      </c>
    </row>
    <row r="3729" spans="1:20" ht="32" x14ac:dyDescent="0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>E3729/D3729*100</f>
        <v>19.566666666666666</v>
      </c>
      <c r="P3729" s="8">
        <v>69.266666670000006</v>
      </c>
      <c r="Q3729" t="str">
        <f>LEFT(N3729,(SEARCH("/",N3729,1)-1))</f>
        <v>theater</v>
      </c>
      <c r="R3729" t="str">
        <f>RIGHT(N3729, LEN(N3729) - (SEARCH("/",N3729,1)))</f>
        <v>spaces</v>
      </c>
      <c r="S3729" s="12">
        <f>(((J3729/60)/60)/24)+DATE(1970,1,1)+(-5/24)</f>
        <v>42630.714560185181</v>
      </c>
      <c r="T3729" s="12">
        <f>(((I3729/60)/60)/24)+DATE(1970,1,1)+(-5/24)</f>
        <v>42665.714560185181</v>
      </c>
    </row>
    <row r="3730" spans="1:20" ht="48" x14ac:dyDescent="0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>E3730/D3730*100</f>
        <v>3.3444444444444441</v>
      </c>
      <c r="P3730" s="8">
        <v>69.266666670000006</v>
      </c>
      <c r="Q3730" t="str">
        <f>LEFT(N3730,(SEARCH("/",N3730,1)-1))</f>
        <v>technology</v>
      </c>
      <c r="R3730" t="str">
        <f>RIGHT(N3730, LEN(N3730) - (SEARCH("/",N3730,1)))</f>
        <v>web</v>
      </c>
      <c r="S3730" s="12">
        <f>(((J3730/60)/60)/24)+DATE(1970,1,1)+(-5/24)</f>
        <v>42631.56118055556</v>
      </c>
      <c r="T3730" s="12">
        <f>(((I3730/60)/60)/24)+DATE(1970,1,1)+(-5/24)</f>
        <v>42691.602847222217</v>
      </c>
    </row>
    <row r="3731" spans="1:20" ht="64" x14ac:dyDescent="0.2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>E3731/D3731*100</f>
        <v>0</v>
      </c>
      <c r="P3731" s="8">
        <v>69.266666670000006</v>
      </c>
      <c r="Q3731" t="str">
        <f>LEFT(N3731,(SEARCH("/",N3731,1)-1))</f>
        <v>publishing</v>
      </c>
      <c r="R3731" t="str">
        <f>RIGHT(N3731, LEN(N3731) - (SEARCH("/",N3731,1)))</f>
        <v>children's books</v>
      </c>
      <c r="S3731" s="12">
        <f>(((J3731/60)/60)/24)+DATE(1970,1,1)+(-5/24)</f>
        <v>42632.120451388888</v>
      </c>
      <c r="T3731" s="12">
        <f>(((I3731/60)/60)/24)+DATE(1970,1,1)+(-5/24)</f>
        <v>42662.120451388888</v>
      </c>
    </row>
    <row r="3732" spans="1:20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>E3732/D3732*100</f>
        <v>100.75</v>
      </c>
      <c r="P3732" s="8">
        <v>69.266666670000006</v>
      </c>
      <c r="Q3732" t="str">
        <f>LEFT(N3732,(SEARCH("/",N3732,1)-1))</f>
        <v>theater</v>
      </c>
      <c r="R3732" t="str">
        <f>RIGHT(N3732, LEN(N3732) - (SEARCH("/",N3732,1)))</f>
        <v>plays</v>
      </c>
      <c r="S3732" s="12">
        <f>(((J3732/60)/60)/24)+DATE(1970,1,1)+(-5/24)</f>
        <v>42632.139976851853</v>
      </c>
      <c r="T3732" s="12">
        <f>(((I3732/60)/60)/24)+DATE(1970,1,1)+(-5/24)</f>
        <v>42662.996527777774</v>
      </c>
    </row>
    <row r="3733" spans="1:20" ht="48" x14ac:dyDescent="0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>E3733/D3733*100</f>
        <v>10.02</v>
      </c>
      <c r="P3733" s="8">
        <v>69.266666670000006</v>
      </c>
      <c r="Q3733" t="str">
        <f>LEFT(N3733,(SEARCH("/",N3733,1)-1))</f>
        <v>technology</v>
      </c>
      <c r="R3733" t="str">
        <f>RIGHT(N3733, LEN(N3733) - (SEARCH("/",N3733,1)))</f>
        <v>wearables</v>
      </c>
      <c r="S3733" s="12">
        <f>(((J3733/60)/60)/24)+DATE(1970,1,1)+(-5/24)</f>
        <v>42632.165081018517</v>
      </c>
      <c r="T3733" s="12">
        <f>(((I3733/60)/60)/24)+DATE(1970,1,1)+(-5/24)</f>
        <v>42672.165081018517</v>
      </c>
    </row>
    <row r="3734" spans="1:20" ht="48" x14ac:dyDescent="0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>E3734/D3734*100</f>
        <v>0.7155635062611807</v>
      </c>
      <c r="P3734" s="8">
        <v>69.266666670000006</v>
      </c>
      <c r="Q3734" t="str">
        <f>LEFT(N3734,(SEARCH("/",N3734,1)-1))</f>
        <v>technology</v>
      </c>
      <c r="R3734" t="str">
        <f>RIGHT(N3734, LEN(N3734) - (SEARCH("/",N3734,1)))</f>
        <v>web</v>
      </c>
      <c r="S3734" s="12">
        <f>(((J3734/60)/60)/24)+DATE(1970,1,1)+(-5/24)</f>
        <v>42632.235034722216</v>
      </c>
      <c r="T3734" s="12">
        <f>(((I3734/60)/60)/24)+DATE(1970,1,1)+(-5/24)</f>
        <v>42662.235034722216</v>
      </c>
    </row>
    <row r="3735" spans="1:20" ht="48" x14ac:dyDescent="0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>E3735/D3735*100</f>
        <v>110.85714285714286</v>
      </c>
      <c r="P3735" s="8">
        <v>69.266666670000006</v>
      </c>
      <c r="Q3735" t="str">
        <f>LEFT(N3735,(SEARCH("/",N3735,1)-1))</f>
        <v>theater</v>
      </c>
      <c r="R3735" t="str">
        <f>RIGHT(N3735, LEN(N3735) - (SEARCH("/",N3735,1)))</f>
        <v>plays</v>
      </c>
      <c r="S3735" s="12">
        <f>(((J3735/60)/60)/24)+DATE(1970,1,1)+(-5/24)</f>
        <v>42632.908518518518</v>
      </c>
      <c r="T3735" s="12">
        <f>(((I3735/60)/60)/24)+DATE(1970,1,1)+(-5/24)</f>
        <v>42662.908518518518</v>
      </c>
    </row>
    <row r="3736" spans="1:20" ht="32" x14ac:dyDescent="0.2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>E3736/D3736*100</f>
        <v>159.16819571865443</v>
      </c>
      <c r="P3736" s="8">
        <v>69.266666670000006</v>
      </c>
      <c r="Q3736" t="str">
        <f>LEFT(N3736,(SEARCH("/",N3736,1)-1))</f>
        <v>photography</v>
      </c>
      <c r="R3736" t="str">
        <f>RIGHT(N3736, LEN(N3736) - (SEARCH("/",N3736,1)))</f>
        <v>photobooks</v>
      </c>
      <c r="S3736" s="12">
        <f>(((J3736/60)/60)/24)+DATE(1970,1,1)+(-5/24)</f>
        <v>42633.253622685181</v>
      </c>
      <c r="T3736" s="12">
        <f>(((I3736/60)/60)/24)+DATE(1970,1,1)+(-5/24)</f>
        <v>42663.253622685181</v>
      </c>
    </row>
    <row r="3737" spans="1:20" ht="48" x14ac:dyDescent="0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>E3737/D3737*100</f>
        <v>412.17692027666544</v>
      </c>
      <c r="P3737" s="8">
        <v>69.266666670000006</v>
      </c>
      <c r="Q3737" t="str">
        <f>LEFT(N3737,(SEARCH("/",N3737,1)-1))</f>
        <v>games</v>
      </c>
      <c r="R3737" t="str">
        <f>RIGHT(N3737, LEN(N3737) - (SEARCH("/",N3737,1)))</f>
        <v>tabletop games</v>
      </c>
      <c r="S3737" s="12">
        <f>(((J3737/60)/60)/24)+DATE(1970,1,1)+(-5/24)</f>
        <v>42633.377789351849</v>
      </c>
      <c r="T3737" s="12">
        <f>(((I3737/60)/60)/24)+DATE(1970,1,1)+(-5/24)</f>
        <v>42668.499999999993</v>
      </c>
    </row>
    <row r="3738" spans="1:20" ht="48" x14ac:dyDescent="0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>E3738/D3738*100</f>
        <v>105.22388000000001</v>
      </c>
      <c r="P3738" s="8">
        <v>69.266666670000006</v>
      </c>
      <c r="Q3738" t="str">
        <f>LEFT(N3738,(SEARCH("/",N3738,1)-1))</f>
        <v>technology</v>
      </c>
      <c r="R3738" t="str">
        <f>RIGHT(N3738, LEN(N3738) - (SEARCH("/",N3738,1)))</f>
        <v>hardware</v>
      </c>
      <c r="S3738" s="12">
        <f>(((J3738/60)/60)/24)+DATE(1970,1,1)+(-5/24)</f>
        <v>42633.633275462962</v>
      </c>
      <c r="T3738" s="12">
        <f>(((I3738/60)/60)/24)+DATE(1970,1,1)+(-5/24)</f>
        <v>42663.633275462962</v>
      </c>
    </row>
    <row r="3739" spans="1:20" ht="48" x14ac:dyDescent="0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>E3739/D3739*100</f>
        <v>134.8074</v>
      </c>
      <c r="P3739" s="8">
        <v>69.266666670000006</v>
      </c>
      <c r="Q3739" t="str">
        <f>LEFT(N3739,(SEARCH("/",N3739,1)-1))</f>
        <v>music</v>
      </c>
      <c r="R3739" t="str">
        <f>RIGHT(N3739, LEN(N3739) - (SEARCH("/",N3739,1)))</f>
        <v>rock</v>
      </c>
      <c r="S3739" s="12">
        <f>(((J3739/60)/60)/24)+DATE(1970,1,1)+(-5/24)</f>
        <v>42634.406446759262</v>
      </c>
      <c r="T3739" s="12">
        <f>(((I3739/60)/60)/24)+DATE(1970,1,1)+(-5/24)</f>
        <v>42660.468055555553</v>
      </c>
    </row>
    <row r="3740" spans="1:20" ht="48" x14ac:dyDescent="0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>E3740/D3740*100</f>
        <v>0.85142857142857142</v>
      </c>
      <c r="P3740" s="8">
        <v>69.266666670000006</v>
      </c>
      <c r="Q3740" t="str">
        <f>LEFT(N3740,(SEARCH("/",N3740,1)-1))</f>
        <v>technology</v>
      </c>
      <c r="R3740" t="str">
        <f>RIGHT(N3740, LEN(N3740) - (SEARCH("/",N3740,1)))</f>
        <v>wearables</v>
      </c>
      <c r="S3740" s="12">
        <f>(((J3740/60)/60)/24)+DATE(1970,1,1)+(-5/24)</f>
        <v>42634.691712962966</v>
      </c>
      <c r="T3740" s="12">
        <f>(((I3740/60)/60)/24)+DATE(1970,1,1)+(-5/24)</f>
        <v>42674.691712962966</v>
      </c>
    </row>
    <row r="3741" spans="1:20" ht="48" x14ac:dyDescent="0.2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>E3741/D3741*100</f>
        <v>187.3</v>
      </c>
      <c r="P3741" s="8">
        <v>69.266666670000006</v>
      </c>
      <c r="Q3741" t="str">
        <f>LEFT(N3741,(SEARCH("/",N3741,1)-1))</f>
        <v>technology</v>
      </c>
      <c r="R3741" t="str">
        <f>RIGHT(N3741, LEN(N3741) - (SEARCH("/",N3741,1)))</f>
        <v>space exploration</v>
      </c>
      <c r="S3741" s="12">
        <f>(((J3741/60)/60)/24)+DATE(1970,1,1)+(-5/24)</f>
        <v>42636.406412037039</v>
      </c>
      <c r="T3741" s="12">
        <f>(((I3741/60)/60)/24)+DATE(1970,1,1)+(-5/24)</f>
        <v>42658.833333333336</v>
      </c>
    </row>
    <row r="3742" spans="1:20" ht="48" x14ac:dyDescent="0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>E3742/D3742*100</f>
        <v>0.95</v>
      </c>
      <c r="P3742" s="8">
        <v>69.266666670000006</v>
      </c>
      <c r="Q3742" t="str">
        <f>LEFT(N3742,(SEARCH("/",N3742,1)-1))</f>
        <v>technology</v>
      </c>
      <c r="R3742" t="str">
        <f>RIGHT(N3742, LEN(N3742) - (SEARCH("/",N3742,1)))</f>
        <v>wearables</v>
      </c>
      <c r="S3742" s="12">
        <f>(((J3742/60)/60)/24)+DATE(1970,1,1)+(-5/24)</f>
        <v>42636.437025462961</v>
      </c>
      <c r="T3742" s="12">
        <f>(((I3742/60)/60)/24)+DATE(1970,1,1)+(-5/24)</f>
        <v>42666.437025462961</v>
      </c>
    </row>
    <row r="3743" spans="1:20" ht="48" x14ac:dyDescent="0.2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>E3743/D3743*100</f>
        <v>101.90833333333333</v>
      </c>
      <c r="P3743" s="8">
        <v>69.266666670000006</v>
      </c>
      <c r="Q3743" t="str">
        <f>LEFT(N3743,(SEARCH("/",N3743,1)-1))</f>
        <v>photography</v>
      </c>
      <c r="R3743" t="str">
        <f>RIGHT(N3743, LEN(N3743) - (SEARCH("/",N3743,1)))</f>
        <v>photobooks</v>
      </c>
      <c r="S3743" s="12">
        <f>(((J3743/60)/60)/24)+DATE(1970,1,1)+(-5/24)</f>
        <v>42636.660185185181</v>
      </c>
      <c r="T3743" s="12">
        <f>(((I3743/60)/60)/24)+DATE(1970,1,1)+(-5/24)</f>
        <v>42666.660185185181</v>
      </c>
    </row>
    <row r="3744" spans="1:20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>E3744/D3744*100</f>
        <v>1.1919999999999999</v>
      </c>
      <c r="P3744" s="8">
        <v>69.266666670000006</v>
      </c>
      <c r="Q3744" t="str">
        <f>LEFT(N3744,(SEARCH("/",N3744,1)-1))</f>
        <v>technology</v>
      </c>
      <c r="R3744" t="str">
        <f>RIGHT(N3744, LEN(N3744) - (SEARCH("/",N3744,1)))</f>
        <v>wearables</v>
      </c>
      <c r="S3744" s="12">
        <f>(((J3744/60)/60)/24)+DATE(1970,1,1)+(-5/24)</f>
        <v>42636.808402777773</v>
      </c>
      <c r="T3744" s="12">
        <f>(((I3744/60)/60)/24)+DATE(1970,1,1)+(-5/24)</f>
        <v>42668.957638888889</v>
      </c>
    </row>
    <row r="3745" spans="1:20" ht="48" x14ac:dyDescent="0.2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>E3745/D3745*100</f>
        <v>111.7</v>
      </c>
      <c r="P3745" s="8">
        <v>69.266666670000006</v>
      </c>
      <c r="Q3745" t="str">
        <f>LEFT(N3745,(SEARCH("/",N3745,1)-1))</f>
        <v>publishing</v>
      </c>
      <c r="R3745" t="str">
        <f>RIGHT(N3745, LEN(N3745) - (SEARCH("/",N3745,1)))</f>
        <v>nonfiction</v>
      </c>
      <c r="S3745" s="12">
        <f>(((J3745/60)/60)/24)+DATE(1970,1,1)+(-5/24)</f>
        <v>42639.213159722225</v>
      </c>
      <c r="T3745" s="12">
        <f>(((I3745/60)/60)/24)+DATE(1970,1,1)+(-5/24)</f>
        <v>42659.249999999993</v>
      </c>
    </row>
    <row r="3746" spans="1:20" ht="48" x14ac:dyDescent="0.2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>E3746/D3746*100</f>
        <v>11.700000000000001</v>
      </c>
      <c r="P3746" s="8">
        <v>69.266666670000006</v>
      </c>
      <c r="Q3746" t="str">
        <f>LEFT(N3746,(SEARCH("/",N3746,1)-1))</f>
        <v>publishing</v>
      </c>
      <c r="R3746" t="str">
        <f>RIGHT(N3746, LEN(N3746) - (SEARCH("/",N3746,1)))</f>
        <v>children's books</v>
      </c>
      <c r="S3746" s="12">
        <f>(((J3746/60)/60)/24)+DATE(1970,1,1)+(-5/24)</f>
        <v>42639.23359953703</v>
      </c>
      <c r="T3746" s="12">
        <f>(((I3746/60)/60)/24)+DATE(1970,1,1)+(-5/24)</f>
        <v>42653.23359953703</v>
      </c>
    </row>
    <row r="3747" spans="1:20" ht="32" x14ac:dyDescent="0.2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>E3747/D3747*100</f>
        <v>166.2</v>
      </c>
      <c r="P3747" s="8">
        <v>69.266666670000006</v>
      </c>
      <c r="Q3747" t="str">
        <f>LEFT(N3747,(SEARCH("/",N3747,1)-1))</f>
        <v>technology</v>
      </c>
      <c r="R3747" t="str">
        <f>RIGHT(N3747, LEN(N3747) - (SEARCH("/",N3747,1)))</f>
        <v>space exploration</v>
      </c>
      <c r="S3747" s="12">
        <f>(((J3747/60)/60)/24)+DATE(1970,1,1)+(-5/24)</f>
        <v>42639.341145833336</v>
      </c>
      <c r="T3747" s="12">
        <f>(((I3747/60)/60)/24)+DATE(1970,1,1)+(-5/24)</f>
        <v>42655.341145833336</v>
      </c>
    </row>
    <row r="3748" spans="1:20" ht="48" x14ac:dyDescent="0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>E3748/D3748*100</f>
        <v>0.04</v>
      </c>
      <c r="P3748" s="8">
        <v>69.266666670000006</v>
      </c>
      <c r="Q3748" t="str">
        <f>LEFT(N3748,(SEARCH("/",N3748,1)-1))</f>
        <v>technology</v>
      </c>
      <c r="R3748" t="str">
        <f>RIGHT(N3748, LEN(N3748) - (SEARCH("/",N3748,1)))</f>
        <v>wearables</v>
      </c>
      <c r="S3748" s="12">
        <f>(((J3748/60)/60)/24)+DATE(1970,1,1)+(-5/24)</f>
        <v>42639.597268518519</v>
      </c>
      <c r="T3748" s="12">
        <f>(((I3748/60)/60)/24)+DATE(1970,1,1)+(-5/24)</f>
        <v>42669.597268518519</v>
      </c>
    </row>
    <row r="3749" spans="1:20" ht="48" x14ac:dyDescent="0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>E3749/D3749*100</f>
        <v>21.366666666666667</v>
      </c>
      <c r="P3749" s="8">
        <v>69.266666670000006</v>
      </c>
      <c r="Q3749" t="str">
        <f>LEFT(N3749,(SEARCH("/",N3749,1)-1))</f>
        <v>theater</v>
      </c>
      <c r="R3749" t="str">
        <f>RIGHT(N3749, LEN(N3749) - (SEARCH("/",N3749,1)))</f>
        <v>plays</v>
      </c>
      <c r="S3749" s="12">
        <f>(((J3749/60)/60)/24)+DATE(1970,1,1)+(-5/24)</f>
        <v>42640.069837962961</v>
      </c>
      <c r="T3749" s="12">
        <f>(((I3749/60)/60)/24)+DATE(1970,1,1)+(-5/24)</f>
        <v>42670.069837962961</v>
      </c>
    </row>
    <row r="3750" spans="1:20" ht="48" x14ac:dyDescent="0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>E3750/D3750*100</f>
        <v>113.85000000000001</v>
      </c>
      <c r="P3750" s="8">
        <v>69.266666670000006</v>
      </c>
      <c r="Q3750" t="str">
        <f>LEFT(N3750,(SEARCH("/",N3750,1)-1))</f>
        <v>music</v>
      </c>
      <c r="R3750" t="str">
        <f>RIGHT(N3750, LEN(N3750) - (SEARCH("/",N3750,1)))</f>
        <v>rock</v>
      </c>
      <c r="S3750" s="12">
        <f>(((J3750/60)/60)/24)+DATE(1970,1,1)+(-5/24)</f>
        <v>42640.709606481476</v>
      </c>
      <c r="T3750" s="12">
        <f>(((I3750/60)/60)/24)+DATE(1970,1,1)+(-5/24)</f>
        <v>42670.679861111108</v>
      </c>
    </row>
    <row r="3751" spans="1:20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>E3751/D3751*100</f>
        <v>1.1111111111111111E-3</v>
      </c>
      <c r="P3751" s="8">
        <v>69.266666670000006</v>
      </c>
      <c r="Q3751" t="str">
        <f>LEFT(N3751,(SEARCH("/",N3751,1)-1))</f>
        <v>food</v>
      </c>
      <c r="R3751" t="str">
        <f>RIGHT(N3751, LEN(N3751) - (SEARCH("/",N3751,1)))</f>
        <v>food trucks</v>
      </c>
      <c r="S3751" s="12">
        <f>(((J3751/60)/60)/24)+DATE(1970,1,1)+(-5/24)</f>
        <v>42642.780486111107</v>
      </c>
      <c r="T3751" s="12">
        <f>(((I3751/60)/60)/24)+DATE(1970,1,1)+(-5/24)</f>
        <v>42672.780486111107</v>
      </c>
    </row>
    <row r="3752" spans="1:20" ht="48" x14ac:dyDescent="0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>E3752/D3752*100</f>
        <v>139</v>
      </c>
      <c r="P3752" s="8">
        <v>69.266666670000006</v>
      </c>
      <c r="Q3752" t="str">
        <f>LEFT(N3752,(SEARCH("/",N3752,1)-1))</f>
        <v>theater</v>
      </c>
      <c r="R3752" t="str">
        <f>RIGHT(N3752, LEN(N3752) - (SEARCH("/",N3752,1)))</f>
        <v>plays</v>
      </c>
      <c r="S3752" s="12">
        <f>(((J3752/60)/60)/24)+DATE(1970,1,1)+(-5/24)</f>
        <v>42643.424525462957</v>
      </c>
      <c r="T3752" s="12">
        <f>(((I3752/60)/60)/24)+DATE(1970,1,1)+(-5/24)</f>
        <v>42671.916666666664</v>
      </c>
    </row>
    <row r="3753" spans="1:20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>E3753/D3753*100</f>
        <v>105.77749999999999</v>
      </c>
      <c r="P3753" s="8">
        <v>69.266666670000006</v>
      </c>
      <c r="Q3753" t="str">
        <f>LEFT(N3753,(SEARCH("/",N3753,1)-1))</f>
        <v>food</v>
      </c>
      <c r="R3753" t="str">
        <f>RIGHT(N3753, LEN(N3753) - (SEARCH("/",N3753,1)))</f>
        <v>small batch</v>
      </c>
      <c r="S3753" s="12">
        <f>(((J3753/60)/60)/24)+DATE(1970,1,1)+(-5/24)</f>
        <v>42643.434467592589</v>
      </c>
      <c r="T3753" s="12">
        <f>(((I3753/60)/60)/24)+DATE(1970,1,1)+(-5/24)</f>
        <v>42673.434467592589</v>
      </c>
    </row>
    <row r="3754" spans="1:20" ht="64" x14ac:dyDescent="0.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>E3754/D3754*100</f>
        <v>112.53599999999999</v>
      </c>
      <c r="P3754" s="8">
        <v>69.266666670000006</v>
      </c>
      <c r="Q3754" t="str">
        <f>LEFT(N3754,(SEARCH("/",N3754,1)-1))</f>
        <v>theater</v>
      </c>
      <c r="R3754" t="str">
        <f>RIGHT(N3754, LEN(N3754) - (SEARCH("/",N3754,1)))</f>
        <v>spaces</v>
      </c>
      <c r="S3754" s="12">
        <f>(((J3754/60)/60)/24)+DATE(1970,1,1)+(-5/24)</f>
        <v>42644.327025462961</v>
      </c>
      <c r="T3754" s="12">
        <f>(((I3754/60)/60)/24)+DATE(1970,1,1)+(-5/24)</f>
        <v>42674.957638888889</v>
      </c>
    </row>
    <row r="3755" spans="1:20" ht="48" x14ac:dyDescent="0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>E3755/D3755*100</f>
        <v>243.15000000000003</v>
      </c>
      <c r="P3755" s="8">
        <v>69.266666670000006</v>
      </c>
      <c r="Q3755" t="str">
        <f>LEFT(N3755,(SEARCH("/",N3755,1)-1))</f>
        <v>games</v>
      </c>
      <c r="R3755" t="str">
        <f>RIGHT(N3755, LEN(N3755) - (SEARCH("/",N3755,1)))</f>
        <v>tabletop games</v>
      </c>
      <c r="S3755" s="12">
        <f>(((J3755/60)/60)/24)+DATE(1970,1,1)+(-5/24)</f>
        <v>42644.459201388883</v>
      </c>
      <c r="T3755" s="12">
        <f>(((I3755/60)/60)/24)+DATE(1970,1,1)+(-5/24)</f>
        <v>42672.583333333336</v>
      </c>
    </row>
    <row r="3756" spans="1:20" ht="48" x14ac:dyDescent="0.2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>E3756/D3756*100</f>
        <v>3.6363636363636364E-3</v>
      </c>
      <c r="P3756" s="8">
        <v>69.266666670000006</v>
      </c>
      <c r="Q3756" t="str">
        <f>LEFT(N3756,(SEARCH("/",N3756,1)-1))</f>
        <v>games</v>
      </c>
      <c r="R3756" t="str">
        <f>RIGHT(N3756, LEN(N3756) - (SEARCH("/",N3756,1)))</f>
        <v>mobile games</v>
      </c>
      <c r="S3756" s="12">
        <f>(((J3756/60)/60)/24)+DATE(1970,1,1)+(-5/24)</f>
        <v>42645.159108796295</v>
      </c>
      <c r="T3756" s="12">
        <f>(((I3756/60)/60)/24)+DATE(1970,1,1)+(-5/24)</f>
        <v>42680.200775462967</v>
      </c>
    </row>
    <row r="3757" spans="1:20" ht="48" x14ac:dyDescent="0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>E3757/D3757*100</f>
        <v>104.64</v>
      </c>
      <c r="P3757" s="8">
        <v>69.266666670000006</v>
      </c>
      <c r="Q3757" t="str">
        <f>LEFT(N3757,(SEARCH("/",N3757,1)-1))</f>
        <v>theater</v>
      </c>
      <c r="R3757" t="str">
        <f>RIGHT(N3757, LEN(N3757) - (SEARCH("/",N3757,1)))</f>
        <v>plays</v>
      </c>
      <c r="S3757" s="12">
        <f>(((J3757/60)/60)/24)+DATE(1970,1,1)+(-5/24)</f>
        <v>42645.884479166663</v>
      </c>
      <c r="T3757" s="12">
        <f>(((I3757/60)/60)/24)+DATE(1970,1,1)+(-5/24)</f>
        <v>42674.999305555553</v>
      </c>
    </row>
    <row r="3758" spans="1:20" ht="32" x14ac:dyDescent="0.2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>E3758/D3758*100</f>
        <v>0.03</v>
      </c>
      <c r="P3758" s="8">
        <v>69.266666670000006</v>
      </c>
      <c r="Q3758" t="str">
        <f>LEFT(N3758,(SEARCH("/",N3758,1)-1))</f>
        <v>technology</v>
      </c>
      <c r="R3758" t="str">
        <f>RIGHT(N3758, LEN(N3758) - (SEARCH("/",N3758,1)))</f>
        <v>web</v>
      </c>
      <c r="S3758" s="12">
        <f>(((J3758/60)/60)/24)+DATE(1970,1,1)+(-5/24)</f>
        <v>42646.688564814809</v>
      </c>
      <c r="T3758" s="12">
        <f>(((I3758/60)/60)/24)+DATE(1970,1,1)+(-5/24)</f>
        <v>42676.688564814809</v>
      </c>
    </row>
    <row r="3759" spans="1:20" ht="48" x14ac:dyDescent="0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>E3759/D3759*100</f>
        <v>102.66285714285715</v>
      </c>
      <c r="P3759" s="8">
        <v>69.266666670000006</v>
      </c>
      <c r="Q3759" t="str">
        <f>LEFT(N3759,(SEARCH("/",N3759,1)-1))</f>
        <v>film &amp; video</v>
      </c>
      <c r="R3759" t="str">
        <f>RIGHT(N3759, LEN(N3759) - (SEARCH("/",N3759,1)))</f>
        <v>documentary</v>
      </c>
      <c r="S3759" s="12">
        <f>(((J3759/60)/60)/24)+DATE(1970,1,1)+(-5/24)</f>
        <v>42647.238263888888</v>
      </c>
      <c r="T3759" s="12">
        <f>(((I3759/60)/60)/24)+DATE(1970,1,1)+(-5/24)</f>
        <v>42682.27993055556</v>
      </c>
    </row>
    <row r="3760" spans="1:20" ht="48" x14ac:dyDescent="0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>E3760/D3760*100</f>
        <v>5.42</v>
      </c>
      <c r="P3760" s="8">
        <v>69.266666670000006</v>
      </c>
      <c r="Q3760" t="str">
        <f>LEFT(N3760,(SEARCH("/",N3760,1)-1))</f>
        <v>games</v>
      </c>
      <c r="R3760" t="str">
        <f>RIGHT(N3760, LEN(N3760) - (SEARCH("/",N3760,1)))</f>
        <v>video games</v>
      </c>
      <c r="S3760" s="12">
        <f>(((J3760/60)/60)/24)+DATE(1970,1,1)+(-5/24)</f>
        <v>42647.541759259257</v>
      </c>
      <c r="T3760" s="12">
        <f>(((I3760/60)/60)/24)+DATE(1970,1,1)+(-5/24)</f>
        <v>42677.541759259257</v>
      </c>
    </row>
    <row r="3761" spans="1:20" ht="48" x14ac:dyDescent="0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>E3761/D3761*100</f>
        <v>377.02</v>
      </c>
      <c r="P3761" s="8">
        <v>69.266666670000006</v>
      </c>
      <c r="Q3761" t="str">
        <f>LEFT(N3761,(SEARCH("/",N3761,1)-1))</f>
        <v>games</v>
      </c>
      <c r="R3761" t="str">
        <f>RIGHT(N3761, LEN(N3761) - (SEARCH("/",N3761,1)))</f>
        <v>tabletop games</v>
      </c>
      <c r="S3761" s="12">
        <f>(((J3761/60)/60)/24)+DATE(1970,1,1)+(-5/24)</f>
        <v>42647.610486111109</v>
      </c>
      <c r="T3761" s="12">
        <f>(((I3761/60)/60)/24)+DATE(1970,1,1)+(-5/24)</f>
        <v>42659.645833333336</v>
      </c>
    </row>
    <row r="3762" spans="1:20" ht="32" x14ac:dyDescent="0.2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>E3762/D3762*100</f>
        <v>116.02222222222223</v>
      </c>
      <c r="P3762" s="8">
        <v>69.266666670000006</v>
      </c>
      <c r="Q3762" t="str">
        <f>LEFT(N3762,(SEARCH("/",N3762,1)-1))</f>
        <v>theater</v>
      </c>
      <c r="R3762" t="str">
        <f>RIGHT(N3762, LEN(N3762) - (SEARCH("/",N3762,1)))</f>
        <v>plays</v>
      </c>
      <c r="S3762" s="12">
        <f>(((J3762/60)/60)/24)+DATE(1970,1,1)+(-5/24)</f>
        <v>42648.337777777771</v>
      </c>
      <c r="T3762" s="12">
        <f>(((I3762/60)/60)/24)+DATE(1970,1,1)+(-5/24)</f>
        <v>42678.337777777771</v>
      </c>
    </row>
    <row r="3763" spans="1:20" ht="48" x14ac:dyDescent="0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>E3763/D3763*100</f>
        <v>100</v>
      </c>
      <c r="P3763" s="8">
        <v>69.266666670000006</v>
      </c>
      <c r="Q3763" t="str">
        <f>LEFT(N3763,(SEARCH("/",N3763,1)-1))</f>
        <v>theater</v>
      </c>
      <c r="R3763" t="str">
        <f>RIGHT(N3763, LEN(N3763) - (SEARCH("/",N3763,1)))</f>
        <v>plays</v>
      </c>
      <c r="S3763" s="12">
        <f>(((J3763/60)/60)/24)+DATE(1970,1,1)+(-5/24)</f>
        <v>42649.340902777774</v>
      </c>
      <c r="T3763" s="12">
        <f>(((I3763/60)/60)/24)+DATE(1970,1,1)+(-5/24)</f>
        <v>42709.382569444446</v>
      </c>
    </row>
    <row r="3764" spans="1:20" ht="48" x14ac:dyDescent="0.2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>E3764/D3764*100</f>
        <v>4.2880000000000003</v>
      </c>
      <c r="P3764" s="8">
        <v>69.266666670000006</v>
      </c>
      <c r="Q3764" t="str">
        <f>LEFT(N3764,(SEARCH("/",N3764,1)-1))</f>
        <v>theater</v>
      </c>
      <c r="R3764" t="str">
        <f>RIGHT(N3764, LEN(N3764) - (SEARCH("/",N3764,1)))</f>
        <v>spaces</v>
      </c>
      <c r="S3764" s="12">
        <f>(((J3764/60)/60)/24)+DATE(1970,1,1)+(-5/24)</f>
        <v>42649.353784722225</v>
      </c>
      <c r="T3764" s="12">
        <f>(((I3764/60)/60)/24)+DATE(1970,1,1)+(-5/24)</f>
        <v>42698.507638888892</v>
      </c>
    </row>
    <row r="3765" spans="1:20" ht="48" x14ac:dyDescent="0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>E3765/D3765*100</f>
        <v>35.24</v>
      </c>
      <c r="P3765" s="8">
        <v>69.266666670000006</v>
      </c>
      <c r="Q3765" t="str">
        <f>LEFT(N3765,(SEARCH("/",N3765,1)-1))</f>
        <v>theater</v>
      </c>
      <c r="R3765" t="str">
        <f>RIGHT(N3765, LEN(N3765) - (SEARCH("/",N3765,1)))</f>
        <v>musical</v>
      </c>
      <c r="S3765" s="12">
        <f>(((J3765/60)/60)/24)+DATE(1970,1,1)+(-5/24)</f>
        <v>42649.415127314809</v>
      </c>
      <c r="T3765" s="12">
        <f>(((I3765/60)/60)/24)+DATE(1970,1,1)+(-5/24)</f>
        <v>42692.833333333336</v>
      </c>
    </row>
    <row r="3766" spans="1:20" ht="48" x14ac:dyDescent="0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>E3766/D3766*100</f>
        <v>0.13749999999999998</v>
      </c>
      <c r="P3766" s="8">
        <v>69.266666670000006</v>
      </c>
      <c r="Q3766" t="str">
        <f>LEFT(N3766,(SEARCH("/",N3766,1)-1))</f>
        <v>film &amp; video</v>
      </c>
      <c r="R3766" t="str">
        <f>RIGHT(N3766, LEN(N3766) - (SEARCH("/",N3766,1)))</f>
        <v>animation</v>
      </c>
      <c r="S3766" s="12">
        <f>(((J3766/60)/60)/24)+DATE(1970,1,1)+(-5/24)</f>
        <v>42649.533877314818</v>
      </c>
      <c r="T3766" s="12">
        <f>(((I3766/60)/60)/24)+DATE(1970,1,1)+(-5/24)</f>
        <v>42694.575543981475</v>
      </c>
    </row>
    <row r="3767" spans="1:20" ht="48" x14ac:dyDescent="0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>E3767/D3767*100</f>
        <v>0.05</v>
      </c>
      <c r="P3767" s="8">
        <v>69.266666670000006</v>
      </c>
      <c r="Q3767" t="str">
        <f>LEFT(N3767,(SEARCH("/",N3767,1)-1))</f>
        <v>games</v>
      </c>
      <c r="R3767" t="str">
        <f>RIGHT(N3767, LEN(N3767) - (SEARCH("/",N3767,1)))</f>
        <v>mobile games</v>
      </c>
      <c r="S3767" s="12">
        <f>(((J3767/60)/60)/24)+DATE(1970,1,1)+(-5/24)</f>
        <v>42649.716574074067</v>
      </c>
      <c r="T3767" s="12">
        <f>(((I3767/60)/60)/24)+DATE(1970,1,1)+(-5/24)</f>
        <v>42679.716574074067</v>
      </c>
    </row>
    <row r="3768" spans="1:20" ht="48" x14ac:dyDescent="0.2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>E3768/D3768*100</f>
        <v>0</v>
      </c>
      <c r="P3768" s="8">
        <v>69.266666670000006</v>
      </c>
      <c r="Q3768" t="str">
        <f>LEFT(N3768,(SEARCH("/",N3768,1)-1))</f>
        <v>photography</v>
      </c>
      <c r="R3768" t="str">
        <f>RIGHT(N3768, LEN(N3768) - (SEARCH("/",N3768,1)))</f>
        <v>people</v>
      </c>
      <c r="S3768" s="12">
        <f>(((J3768/60)/60)/24)+DATE(1970,1,1)+(-5/24)</f>
        <v>42650.797939814809</v>
      </c>
      <c r="T3768" s="12">
        <f>(((I3768/60)/60)/24)+DATE(1970,1,1)+(-5/24)</f>
        <v>42710.839606481481</v>
      </c>
    </row>
    <row r="3769" spans="1:20" ht="48" x14ac:dyDescent="0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>E3769/D3769*100</f>
        <v>212.44399999999999</v>
      </c>
      <c r="P3769" s="8">
        <v>69.266666670000006</v>
      </c>
      <c r="Q3769" t="str">
        <f>LEFT(N3769,(SEARCH("/",N3769,1)-1))</f>
        <v>technology</v>
      </c>
      <c r="R3769" t="str">
        <f>RIGHT(N3769, LEN(N3769) - (SEARCH("/",N3769,1)))</f>
        <v>hardware</v>
      </c>
      <c r="S3769" s="12">
        <f>(((J3769/60)/60)/24)+DATE(1970,1,1)+(-5/24)</f>
        <v>42651.212233796294</v>
      </c>
      <c r="T3769" s="12">
        <f>(((I3769/60)/60)/24)+DATE(1970,1,1)+(-5/24)</f>
        <v>42681.253900462958</v>
      </c>
    </row>
    <row r="3770" spans="1:20" ht="48" x14ac:dyDescent="0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>E3770/D3770*100</f>
        <v>25.087142857142858</v>
      </c>
      <c r="P3770" s="8">
        <v>69.266666670000006</v>
      </c>
      <c r="Q3770" t="str">
        <f>LEFT(N3770,(SEARCH("/",N3770,1)-1))</f>
        <v>technology</v>
      </c>
      <c r="R3770" t="str">
        <f>RIGHT(N3770, LEN(N3770) - (SEARCH("/",N3770,1)))</f>
        <v>wearables</v>
      </c>
      <c r="S3770" s="12">
        <f>(((J3770/60)/60)/24)+DATE(1970,1,1)+(-5/24)</f>
        <v>42652.756574074076</v>
      </c>
      <c r="T3770" s="12">
        <f>(((I3770/60)/60)/24)+DATE(1970,1,1)+(-5/24)</f>
        <v>42685.999999999993</v>
      </c>
    </row>
    <row r="3771" spans="1:20" ht="32" x14ac:dyDescent="0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>E3771/D3771*100</f>
        <v>112.10606060606061</v>
      </c>
      <c r="P3771" s="8">
        <v>69.266666670000006</v>
      </c>
      <c r="Q3771" t="str">
        <f>LEFT(N3771,(SEARCH("/",N3771,1)-1))</f>
        <v>photography</v>
      </c>
      <c r="R3771" t="str">
        <f>RIGHT(N3771, LEN(N3771) - (SEARCH("/",N3771,1)))</f>
        <v>photobooks</v>
      </c>
      <c r="S3771" s="12">
        <f>(((J3771/60)/60)/24)+DATE(1970,1,1)+(-5/24)</f>
        <v>42653.968854166662</v>
      </c>
      <c r="T3771" s="12">
        <f>(((I3771/60)/60)/24)+DATE(1970,1,1)+(-5/24)</f>
        <v>42684.010520833333</v>
      </c>
    </row>
    <row r="3772" spans="1:20" ht="48" x14ac:dyDescent="0.2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>E3772/D3772*100</f>
        <v>427.20000000000005</v>
      </c>
      <c r="P3772" s="8">
        <v>69.266666670000006</v>
      </c>
      <c r="Q3772" t="str">
        <f>LEFT(N3772,(SEARCH("/",N3772,1)-1))</f>
        <v>food</v>
      </c>
      <c r="R3772" t="str">
        <f>RIGHT(N3772, LEN(N3772) - (SEARCH("/",N3772,1)))</f>
        <v>small batch</v>
      </c>
      <c r="S3772" s="12">
        <f>(((J3772/60)/60)/24)+DATE(1970,1,1)+(-5/24)</f>
        <v>42654.26149305555</v>
      </c>
      <c r="T3772" s="12">
        <f>(((I3772/60)/60)/24)+DATE(1970,1,1)+(-5/24)</f>
        <v>42685.958333333336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>E3773/D3773*100</f>
        <v>181.86315789473684</v>
      </c>
      <c r="P3773" s="8">
        <v>69.266666670000006</v>
      </c>
      <c r="Q3773" t="str">
        <f>LEFT(N3773,(SEARCH("/",N3773,1)-1))</f>
        <v>technology</v>
      </c>
      <c r="R3773" t="str">
        <f>RIGHT(N3773, LEN(N3773) - (SEARCH("/",N3773,1)))</f>
        <v>hardware</v>
      </c>
      <c r="S3773" s="12">
        <f>(((J3773/60)/60)/24)+DATE(1970,1,1)+(-5/24)</f>
        <v>42654.317442129628</v>
      </c>
      <c r="T3773" s="12">
        <f>(((I3773/60)/60)/24)+DATE(1970,1,1)+(-5/24)</f>
        <v>42684.359108796292</v>
      </c>
    </row>
    <row r="3774" spans="1:20" ht="48" x14ac:dyDescent="0.2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>E3774/D3774*100</f>
        <v>121.64999999999999</v>
      </c>
      <c r="P3774" s="8">
        <v>69.266666670000006</v>
      </c>
      <c r="Q3774" t="str">
        <f>LEFT(N3774,(SEARCH("/",N3774,1)-1))</f>
        <v>theater</v>
      </c>
      <c r="R3774" t="str">
        <f>RIGHT(N3774, LEN(N3774) - (SEARCH("/",N3774,1)))</f>
        <v>spaces</v>
      </c>
      <c r="S3774" s="12">
        <f>(((J3774/60)/60)/24)+DATE(1970,1,1)+(-5/24)</f>
        <v>42654.765370370362</v>
      </c>
      <c r="T3774" s="12">
        <f>(((I3774/60)/60)/24)+DATE(1970,1,1)+(-5/24)</f>
        <v>42673.958333333336</v>
      </c>
    </row>
    <row r="3775" spans="1:20" ht="48" x14ac:dyDescent="0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>E3775/D3775*100</f>
        <v>118.12400000000001</v>
      </c>
      <c r="P3775" s="8">
        <v>69.266666670000006</v>
      </c>
      <c r="Q3775" t="str">
        <f>LEFT(N3775,(SEARCH("/",N3775,1)-1))</f>
        <v>theater</v>
      </c>
      <c r="R3775" t="str">
        <f>RIGHT(N3775, LEN(N3775) - (SEARCH("/",N3775,1)))</f>
        <v>spaces</v>
      </c>
      <c r="S3775" s="12">
        <f>(((J3775/60)/60)/24)+DATE(1970,1,1)+(-5/24)</f>
        <v>42655.257557870362</v>
      </c>
      <c r="T3775" s="12">
        <f>(((I3775/60)/60)/24)+DATE(1970,1,1)+(-5/24)</f>
        <v>42685.299224537033</v>
      </c>
    </row>
    <row r="3776" spans="1:20" ht="48" x14ac:dyDescent="0.2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>E3776/D3776*100</f>
        <v>0</v>
      </c>
      <c r="P3776" s="8">
        <v>69.266666670000006</v>
      </c>
      <c r="Q3776" t="str">
        <f>LEFT(N3776,(SEARCH("/",N3776,1)-1))</f>
        <v>food</v>
      </c>
      <c r="R3776" t="str">
        <f>RIGHT(N3776, LEN(N3776) - (SEARCH("/",N3776,1)))</f>
        <v>food trucks</v>
      </c>
      <c r="S3776" s="12">
        <f>(((J3776/60)/60)/24)+DATE(1970,1,1)+(-5/24)</f>
        <v>42655.528622685182</v>
      </c>
      <c r="T3776" s="12">
        <f>(((I3776/60)/60)/24)+DATE(1970,1,1)+(-5/24)</f>
        <v>42700.570289351854</v>
      </c>
    </row>
    <row r="3777" spans="1:20" ht="32" x14ac:dyDescent="0.2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>E3777/D3777*100</f>
        <v>108.2</v>
      </c>
      <c r="P3777" s="8">
        <v>69.266666670000006</v>
      </c>
      <c r="Q3777" t="str">
        <f>LEFT(N3777,(SEARCH("/",N3777,1)-1))</f>
        <v>theater</v>
      </c>
      <c r="R3777" t="str">
        <f>RIGHT(N3777, LEN(N3777) - (SEARCH("/",N3777,1)))</f>
        <v>musical</v>
      </c>
      <c r="S3777" s="12">
        <f>(((J3777/60)/60)/24)+DATE(1970,1,1)+(-5/24)</f>
        <v>42655.79684027777</v>
      </c>
      <c r="T3777" s="12">
        <f>(((I3777/60)/60)/24)+DATE(1970,1,1)+(-5/24)</f>
        <v>42688.880555555552</v>
      </c>
    </row>
    <row r="3778" spans="1:20" ht="32" x14ac:dyDescent="0.2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>E3778/D3778*100</f>
        <v>0.51</v>
      </c>
      <c r="P3778" s="8">
        <v>69.266666670000006</v>
      </c>
      <c r="Q3778" t="str">
        <f>LEFT(N3778,(SEARCH("/",N3778,1)-1))</f>
        <v>technology</v>
      </c>
      <c r="R3778" t="str">
        <f>RIGHT(N3778, LEN(N3778) - (SEARCH("/",N3778,1)))</f>
        <v>gadgets</v>
      </c>
      <c r="S3778" s="12">
        <f>(((J3778/60)/60)/24)+DATE(1970,1,1)+(-5/24)</f>
        <v>42656.508969907409</v>
      </c>
      <c r="T3778" s="12">
        <f>(((I3778/60)/60)/24)+DATE(1970,1,1)+(-5/24)</f>
        <v>42681.550636574073</v>
      </c>
    </row>
    <row r="3779" spans="1:20" ht="32" x14ac:dyDescent="0.2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>E3779/D3779*100</f>
        <v>104.97142857142859</v>
      </c>
      <c r="P3779" s="8">
        <v>69.266666670000006</v>
      </c>
      <c r="Q3779" t="str">
        <f>LEFT(N3779,(SEARCH("/",N3779,1)-1))</f>
        <v>music</v>
      </c>
      <c r="R3779" t="str">
        <f>RIGHT(N3779, LEN(N3779) - (SEARCH("/",N3779,1)))</f>
        <v>metal</v>
      </c>
      <c r="S3779" s="12">
        <f>(((J3779/60)/60)/24)+DATE(1970,1,1)+(-5/24)</f>
        <v>42656.59716435185</v>
      </c>
      <c r="T3779" s="12">
        <f>(((I3779/60)/60)/24)+DATE(1970,1,1)+(-5/24)</f>
        <v>42667.666666666664</v>
      </c>
    </row>
    <row r="3780" spans="1:20" ht="48" x14ac:dyDescent="0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>E3780/D3780*100</f>
        <v>4</v>
      </c>
      <c r="P3780" s="8">
        <v>69.266666670000006</v>
      </c>
      <c r="Q3780" t="str">
        <f>LEFT(N3780,(SEARCH("/",N3780,1)-1))</f>
        <v>food</v>
      </c>
      <c r="R3780" t="str">
        <f>RIGHT(N3780, LEN(N3780) - (SEARCH("/",N3780,1)))</f>
        <v>food trucks</v>
      </c>
      <c r="S3780" s="12">
        <f>(((J3780/60)/60)/24)+DATE(1970,1,1)+(-5/24)</f>
        <v>42656.653043981474</v>
      </c>
      <c r="T3780" s="12">
        <f>(((I3780/60)/60)/24)+DATE(1970,1,1)+(-5/24)</f>
        <v>42675.957638888889</v>
      </c>
    </row>
    <row r="3781" spans="1:20" ht="48" x14ac:dyDescent="0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>E3781/D3781*100</f>
        <v>5.4</v>
      </c>
      <c r="P3781" s="8">
        <v>69.266666670000006</v>
      </c>
      <c r="Q3781" t="str">
        <f>LEFT(N3781,(SEARCH("/",N3781,1)-1))</f>
        <v>theater</v>
      </c>
      <c r="R3781" t="str">
        <f>RIGHT(N3781, LEN(N3781) - (SEARCH("/",N3781,1)))</f>
        <v>plays</v>
      </c>
      <c r="S3781" s="12">
        <f>(((J3781/60)/60)/24)+DATE(1970,1,1)+(-5/24)</f>
        <v>42657.178935185184</v>
      </c>
      <c r="T3781" s="12">
        <f>(((I3781/60)/60)/24)+DATE(1970,1,1)+(-5/24)</f>
        <v>42687.220601851855</v>
      </c>
    </row>
    <row r="3782" spans="1:20" ht="48" x14ac:dyDescent="0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>E3782/D3782*100</f>
        <v>1.6666666666666666E-2</v>
      </c>
      <c r="P3782" s="8">
        <v>69.266666670000006</v>
      </c>
      <c r="Q3782" t="str">
        <f>LEFT(N3782,(SEARCH("/",N3782,1)-1))</f>
        <v>theater</v>
      </c>
      <c r="R3782" t="str">
        <f>RIGHT(N3782, LEN(N3782) - (SEARCH("/",N3782,1)))</f>
        <v>spaces</v>
      </c>
      <c r="S3782" s="12">
        <f>(((J3782/60)/60)/24)+DATE(1970,1,1)+(-5/24)</f>
        <v>42658.482199074067</v>
      </c>
      <c r="T3782" s="12">
        <f>(((I3782/60)/60)/24)+DATE(1970,1,1)+(-5/24)</f>
        <v>42672.865277777775</v>
      </c>
    </row>
    <row r="3783" spans="1:20" ht="48" x14ac:dyDescent="0.2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>E3783/D3783*100</f>
        <v>956</v>
      </c>
      <c r="P3783" s="8">
        <v>69.266666670000006</v>
      </c>
      <c r="Q3783" t="str">
        <f>LEFT(N3783,(SEARCH("/",N3783,1)-1))</f>
        <v>technology</v>
      </c>
      <c r="R3783" t="str">
        <f>RIGHT(N3783, LEN(N3783) - (SEARCH("/",N3783,1)))</f>
        <v>space exploration</v>
      </c>
      <c r="S3783" s="12">
        <f>(((J3783/60)/60)/24)+DATE(1970,1,1)+(-5/24)</f>
        <v>42658.601944444446</v>
      </c>
      <c r="T3783" s="12">
        <f>(((I3783/60)/60)/24)+DATE(1970,1,1)+(-5/24)</f>
        <v>42683.643611111103</v>
      </c>
    </row>
    <row r="3784" spans="1:20" ht="32" x14ac:dyDescent="0.2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>E3784/D3784*100</f>
        <v>1.9416666666666664</v>
      </c>
      <c r="P3784" s="8">
        <v>69.266666670000006</v>
      </c>
      <c r="Q3784" t="str">
        <f>LEFT(N3784,(SEARCH("/",N3784,1)-1))</f>
        <v>technology</v>
      </c>
      <c r="R3784" t="str">
        <f>RIGHT(N3784, LEN(N3784) - (SEARCH("/",N3784,1)))</f>
        <v>wearables</v>
      </c>
      <c r="S3784" s="12">
        <f>(((J3784/60)/60)/24)+DATE(1970,1,1)+(-5/24)</f>
        <v>42660.344131944446</v>
      </c>
      <c r="T3784" s="12">
        <f>(((I3784/60)/60)/24)+DATE(1970,1,1)+(-5/24)</f>
        <v>42691.385798611103</v>
      </c>
    </row>
    <row r="3785" spans="1:20" ht="48" x14ac:dyDescent="0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>E3785/D3785*100</f>
        <v>116.02222222222223</v>
      </c>
      <c r="P3785" s="8">
        <v>69.266666670000006</v>
      </c>
      <c r="Q3785" t="str">
        <f>LEFT(N3785,(SEARCH("/",N3785,1)-1))</f>
        <v>theater</v>
      </c>
      <c r="R3785" t="str">
        <f>RIGHT(N3785, LEN(N3785) - (SEARCH("/",N3785,1)))</f>
        <v>spaces</v>
      </c>
      <c r="S3785" s="12">
        <f>(((J3785/60)/60)/24)+DATE(1970,1,1)+(-5/24)</f>
        <v>42660.410520833328</v>
      </c>
      <c r="T3785" s="12">
        <f>(((I3785/60)/60)/24)+DATE(1970,1,1)+(-5/24)</f>
        <v>42696.040972222218</v>
      </c>
    </row>
    <row r="3786" spans="1:20" ht="48" x14ac:dyDescent="0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>E3786/D3786*100</f>
        <v>112.99999999999999</v>
      </c>
      <c r="P3786" s="8">
        <v>69.266666670000006</v>
      </c>
      <c r="Q3786" t="str">
        <f>LEFT(N3786,(SEARCH("/",N3786,1)-1))</f>
        <v>theater</v>
      </c>
      <c r="R3786" t="str">
        <f>RIGHT(N3786, LEN(N3786) - (SEARCH("/",N3786,1)))</f>
        <v>plays</v>
      </c>
      <c r="S3786" s="12">
        <f>(((J3786/60)/60)/24)+DATE(1970,1,1)+(-5/24)</f>
        <v>42660.92391203704</v>
      </c>
      <c r="T3786" s="12">
        <f>(((I3786/60)/60)/24)+DATE(1970,1,1)+(-5/24)</f>
        <v>42693.708333333336</v>
      </c>
    </row>
    <row r="3787" spans="1:20" ht="48" x14ac:dyDescent="0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>E3787/D3787*100</f>
        <v>506.20938628158842</v>
      </c>
      <c r="P3787" s="8">
        <v>69.266666670000006</v>
      </c>
      <c r="Q3787" t="str">
        <f>LEFT(N3787,(SEARCH("/",N3787,1)-1))</f>
        <v>technology</v>
      </c>
      <c r="R3787" t="str">
        <f>RIGHT(N3787, LEN(N3787) - (SEARCH("/",N3787,1)))</f>
        <v>hardware</v>
      </c>
      <c r="S3787" s="12">
        <f>(((J3787/60)/60)/24)+DATE(1970,1,1)+(-5/24)</f>
        <v>42660.968483796292</v>
      </c>
      <c r="T3787" s="12">
        <f>(((I3787/60)/60)/24)+DATE(1970,1,1)+(-5/24)</f>
        <v>42714.999305555553</v>
      </c>
    </row>
    <row r="3788" spans="1:20" ht="48" x14ac:dyDescent="0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>E3788/D3788*100</f>
        <v>305.15800000000002</v>
      </c>
      <c r="P3788" s="8">
        <v>69.266666670000006</v>
      </c>
      <c r="Q3788" t="str">
        <f>LEFT(N3788,(SEARCH("/",N3788,1)-1))</f>
        <v>technology</v>
      </c>
      <c r="R3788" t="str">
        <f>RIGHT(N3788, LEN(N3788) - (SEARCH("/",N3788,1)))</f>
        <v>hardware</v>
      </c>
      <c r="S3788" s="12">
        <f>(((J3788/60)/60)/24)+DATE(1970,1,1)+(-5/24)</f>
        <v>42661.115081018514</v>
      </c>
      <c r="T3788" s="12">
        <f>(((I3788/60)/60)/24)+DATE(1970,1,1)+(-5/24)</f>
        <v>42697.156747685185</v>
      </c>
    </row>
    <row r="3789" spans="1:20" ht="48" x14ac:dyDescent="0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>E3789/D3789*100</f>
        <v>100</v>
      </c>
      <c r="P3789" s="8">
        <v>69.266666670000006</v>
      </c>
      <c r="Q3789" t="str">
        <f>LEFT(N3789,(SEARCH("/",N3789,1)-1))</f>
        <v>theater</v>
      </c>
      <c r="R3789" t="str">
        <f>RIGHT(N3789, LEN(N3789) - (SEARCH("/",N3789,1)))</f>
        <v>plays</v>
      </c>
      <c r="S3789" s="12">
        <f>(((J3789/60)/60)/24)+DATE(1970,1,1)+(-5/24)</f>
        <v>42661.233726851853</v>
      </c>
      <c r="T3789" s="12">
        <f>(((I3789/60)/60)/24)+DATE(1970,1,1)+(-5/24)</f>
        <v>42691.27539351851</v>
      </c>
    </row>
    <row r="3790" spans="1:20" ht="48" x14ac:dyDescent="0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>E3790/D3790*100</f>
        <v>130</v>
      </c>
      <c r="P3790" s="8">
        <v>69.266666670000006</v>
      </c>
      <c r="Q3790" t="str">
        <f>LEFT(N3790,(SEARCH("/",N3790,1)-1))</f>
        <v>theater</v>
      </c>
      <c r="R3790" t="str">
        <f>RIGHT(N3790, LEN(N3790) - (SEARCH("/",N3790,1)))</f>
        <v>plays</v>
      </c>
      <c r="S3790" s="12">
        <f>(((J3790/60)/60)/24)+DATE(1970,1,1)+(-5/24)</f>
        <v>42661.813206018516</v>
      </c>
      <c r="T3790" s="12">
        <f>(((I3790/60)/60)/24)+DATE(1970,1,1)+(-5/24)</f>
        <v>42675.813206018516</v>
      </c>
    </row>
    <row r="3791" spans="1:20" ht="32" x14ac:dyDescent="0.2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>E3791/D3791*100</f>
        <v>39.942857142857143</v>
      </c>
      <c r="P3791" s="8">
        <v>69.266666670000006</v>
      </c>
      <c r="Q3791" t="str">
        <f>LEFT(N3791,(SEARCH("/",N3791,1)-1))</f>
        <v>technology</v>
      </c>
      <c r="R3791" t="str">
        <f>RIGHT(N3791, LEN(N3791) - (SEARCH("/",N3791,1)))</f>
        <v>wearables</v>
      </c>
      <c r="S3791" s="12">
        <f>(((J3791/60)/60)/24)+DATE(1970,1,1)+(-5/24)</f>
        <v>42662.405231481483</v>
      </c>
      <c r="T3791" s="12">
        <f>(((I3791/60)/60)/24)+DATE(1970,1,1)+(-5/24)</f>
        <v>42692.446898148148</v>
      </c>
    </row>
    <row r="3792" spans="1:20" ht="48" x14ac:dyDescent="0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>E3792/D3792*100</f>
        <v>0.44999999999999996</v>
      </c>
      <c r="P3792" s="8">
        <v>69.266666670000006</v>
      </c>
      <c r="Q3792" t="str">
        <f>LEFT(N3792,(SEARCH("/",N3792,1)-1))</f>
        <v>games</v>
      </c>
      <c r="R3792" t="str">
        <f>RIGHT(N3792, LEN(N3792) - (SEARCH("/",N3792,1)))</f>
        <v>video games</v>
      </c>
      <c r="S3792" s="12">
        <f>(((J3792/60)/60)/24)+DATE(1970,1,1)+(-5/24)</f>
        <v>42662.543865740743</v>
      </c>
      <c r="T3792" s="12">
        <f>(((I3792/60)/60)/24)+DATE(1970,1,1)+(-5/24)</f>
        <v>42692.5855324074</v>
      </c>
    </row>
    <row r="3793" spans="1:20" ht="48" x14ac:dyDescent="0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>E3793/D3793*100</f>
        <v>48.833333333333336</v>
      </c>
      <c r="P3793" s="8">
        <v>69.266666670000006</v>
      </c>
      <c r="Q3793" t="str">
        <f>LEFT(N3793,(SEARCH("/",N3793,1)-1))</f>
        <v>theater</v>
      </c>
      <c r="R3793" t="str">
        <f>RIGHT(N3793, LEN(N3793) - (SEARCH("/",N3793,1)))</f>
        <v>plays</v>
      </c>
      <c r="S3793" s="12">
        <f>(((J3793/60)/60)/24)+DATE(1970,1,1)+(-5/24)</f>
        <v>42663.259745370371</v>
      </c>
      <c r="T3793" s="12">
        <f>(((I3793/60)/60)/24)+DATE(1970,1,1)+(-5/24)</f>
        <v>42688.301412037035</v>
      </c>
    </row>
    <row r="3794" spans="1:20" ht="48" x14ac:dyDescent="0.2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>E3794/D3794*100</f>
        <v>452.37333333333333</v>
      </c>
      <c r="P3794" s="8">
        <v>69.266666670000006</v>
      </c>
      <c r="Q3794" t="str">
        <f>LEFT(N3794,(SEARCH("/",N3794,1)-1))</f>
        <v>games</v>
      </c>
      <c r="R3794" t="str">
        <f>RIGHT(N3794, LEN(N3794) - (SEARCH("/",N3794,1)))</f>
        <v>tabletop games</v>
      </c>
      <c r="S3794" s="12">
        <f>(((J3794/60)/60)/24)+DATE(1970,1,1)+(-5/24)</f>
        <v>42664.197592592587</v>
      </c>
      <c r="T3794" s="12">
        <f>(((I3794/60)/60)/24)+DATE(1970,1,1)+(-5/24)</f>
        <v>42694.999305555553</v>
      </c>
    </row>
    <row r="3795" spans="1:20" ht="48" x14ac:dyDescent="0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>E3795/D3795*100</f>
        <v>100.03999999999999</v>
      </c>
      <c r="P3795" s="8">
        <v>69.266666670000006</v>
      </c>
      <c r="Q3795" t="str">
        <f>LEFT(N3795,(SEARCH("/",N3795,1)-1))</f>
        <v>theater</v>
      </c>
      <c r="R3795" t="str">
        <f>RIGHT(N3795, LEN(N3795) - (SEARCH("/",N3795,1)))</f>
        <v>plays</v>
      </c>
      <c r="S3795" s="12">
        <f>(((J3795/60)/60)/24)+DATE(1970,1,1)+(-5/24)</f>
        <v>42664.601226851846</v>
      </c>
      <c r="T3795" s="12">
        <f>(((I3795/60)/60)/24)+DATE(1970,1,1)+(-5/24)</f>
        <v>42685.708333333336</v>
      </c>
    </row>
    <row r="3796" spans="1:20" ht="48" x14ac:dyDescent="0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>E3796/D3796*100</f>
        <v>0.625</v>
      </c>
      <c r="P3796" s="8">
        <v>69.266666670000006</v>
      </c>
      <c r="Q3796" t="str">
        <f>LEFT(N3796,(SEARCH("/",N3796,1)-1))</f>
        <v>theater</v>
      </c>
      <c r="R3796" t="str">
        <f>RIGHT(N3796, LEN(N3796) - (SEARCH("/",N3796,1)))</f>
        <v>spaces</v>
      </c>
      <c r="S3796" s="12">
        <f>(((J3796/60)/60)/24)+DATE(1970,1,1)+(-5/24)</f>
        <v>42664.942013888889</v>
      </c>
      <c r="T3796" s="12">
        <f>(((I3796/60)/60)/24)+DATE(1970,1,1)+(-5/24)</f>
        <v>42724.983680555553</v>
      </c>
    </row>
    <row r="3797" spans="1:20" ht="48" x14ac:dyDescent="0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>E3797/D3797*100</f>
        <v>104</v>
      </c>
      <c r="P3797" s="8">
        <v>69.266666670000006</v>
      </c>
      <c r="Q3797" t="str">
        <f>LEFT(N3797,(SEARCH("/",N3797,1)-1))</f>
        <v>theater</v>
      </c>
      <c r="R3797" t="str">
        <f>RIGHT(N3797, LEN(N3797) - (SEARCH("/",N3797,1)))</f>
        <v>plays</v>
      </c>
      <c r="S3797" s="12">
        <f>(((J3797/60)/60)/24)+DATE(1970,1,1)+(-5/24)</f>
        <v>42665.243402777771</v>
      </c>
      <c r="T3797" s="12">
        <f>(((I3797/60)/60)/24)+DATE(1970,1,1)+(-5/24)</f>
        <v>42725.285069444442</v>
      </c>
    </row>
    <row r="3798" spans="1:20" ht="48" x14ac:dyDescent="0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>E3798/D3798*100</f>
        <v>0.1</v>
      </c>
      <c r="P3798" s="8">
        <v>69.266666670000006</v>
      </c>
      <c r="Q3798" t="str">
        <f>LEFT(N3798,(SEARCH("/",N3798,1)-1))</f>
        <v>theater</v>
      </c>
      <c r="R3798" t="str">
        <f>RIGHT(N3798, LEN(N3798) - (SEARCH("/",N3798,1)))</f>
        <v>musical</v>
      </c>
      <c r="S3798" s="12">
        <f>(((J3798/60)/60)/24)+DATE(1970,1,1)+(-5/24)</f>
        <v>42665.762013888881</v>
      </c>
      <c r="T3798" s="12">
        <f>(((I3798/60)/60)/24)+DATE(1970,1,1)+(-5/24)</f>
        <v>42695.803680555553</v>
      </c>
    </row>
    <row r="3799" spans="1:20" ht="48" x14ac:dyDescent="0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>E3799/D3799*100</f>
        <v>0</v>
      </c>
      <c r="P3799" s="8">
        <v>69.266666670000006</v>
      </c>
      <c r="Q3799" t="str">
        <f>LEFT(N3799,(SEARCH("/",N3799,1)-1))</f>
        <v>theater</v>
      </c>
      <c r="R3799" t="str">
        <f>RIGHT(N3799, LEN(N3799) - (SEARCH("/",N3799,1)))</f>
        <v>musical</v>
      </c>
      <c r="S3799" s="12">
        <f>(((J3799/60)/60)/24)+DATE(1970,1,1)+(-5/24)</f>
        <v>42666.458599537036</v>
      </c>
      <c r="T3799" s="12">
        <f>(((I3799/60)/60)/24)+DATE(1970,1,1)+(-5/24)</f>
        <v>42696.5002662037</v>
      </c>
    </row>
    <row r="3800" spans="1:20" ht="48" x14ac:dyDescent="0.2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>E3800/D3800*100</f>
        <v>148.10000000000002</v>
      </c>
      <c r="P3800" s="8">
        <v>69.266666670000006</v>
      </c>
      <c r="Q3800" t="str">
        <f>LEFT(N3800,(SEARCH("/",N3800,1)-1))</f>
        <v>photography</v>
      </c>
      <c r="R3800" t="str">
        <f>RIGHT(N3800, LEN(N3800) - (SEARCH("/",N3800,1)))</f>
        <v>photobooks</v>
      </c>
      <c r="S3800" s="12">
        <f>(((J3800/60)/60)/24)+DATE(1970,1,1)+(-5/24)</f>
        <v>42667.968368055554</v>
      </c>
      <c r="T3800" s="12">
        <f>(((I3800/60)/60)/24)+DATE(1970,1,1)+(-5/24)</f>
        <v>42697.874999999993</v>
      </c>
    </row>
    <row r="3801" spans="1:20" ht="48" x14ac:dyDescent="0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>E3801/D3801*100</f>
        <v>30.813400000000001</v>
      </c>
      <c r="P3801" s="8">
        <v>69.266666670000006</v>
      </c>
      <c r="Q3801" t="str">
        <f>LEFT(N3801,(SEARCH("/",N3801,1)-1))</f>
        <v>technology</v>
      </c>
      <c r="R3801" t="str">
        <f>RIGHT(N3801, LEN(N3801) - (SEARCH("/",N3801,1)))</f>
        <v>wearables</v>
      </c>
      <c r="S3801" s="12">
        <f>(((J3801/60)/60)/24)+DATE(1970,1,1)+(-5/24)</f>
        <v>42668.518368055556</v>
      </c>
      <c r="T3801" s="12">
        <f>(((I3801/60)/60)/24)+DATE(1970,1,1)+(-5/24)</f>
        <v>42698.560034722213</v>
      </c>
    </row>
    <row r="3802" spans="1:20" ht="48" x14ac:dyDescent="0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>E3802/D3802*100</f>
        <v>0</v>
      </c>
      <c r="P3802" s="8">
        <v>69.266666670000006</v>
      </c>
      <c r="Q3802" t="str">
        <f>LEFT(N3802,(SEARCH("/",N3802,1)-1))</f>
        <v>film &amp; video</v>
      </c>
      <c r="R3802" t="str">
        <f>RIGHT(N3802, LEN(N3802) - (SEARCH("/",N3802,1)))</f>
        <v>animation</v>
      </c>
      <c r="S3802" s="12">
        <f>(((J3802/60)/60)/24)+DATE(1970,1,1)+(-5/24)</f>
        <v>42669.386504629627</v>
      </c>
      <c r="T3802" s="12">
        <f>(((I3802/60)/60)/24)+DATE(1970,1,1)+(-5/24)</f>
        <v>42729.428171296291</v>
      </c>
    </row>
    <row r="3803" spans="1:20" ht="48" x14ac:dyDescent="0.2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>E3803/D3803*100</f>
        <v>32.027999999999999</v>
      </c>
      <c r="P3803" s="8">
        <v>69.266666670000006</v>
      </c>
      <c r="Q3803" t="str">
        <f>LEFT(N3803,(SEARCH("/",N3803,1)-1))</f>
        <v>technology</v>
      </c>
      <c r="R3803" t="str">
        <f>RIGHT(N3803, LEN(N3803) - (SEARCH("/",N3803,1)))</f>
        <v>wearables</v>
      </c>
      <c r="S3803" s="12">
        <f>(((J3803/60)/60)/24)+DATE(1970,1,1)+(-5/24)</f>
        <v>42669.593969907401</v>
      </c>
      <c r="T3803" s="12">
        <f>(((I3803/60)/60)/24)+DATE(1970,1,1)+(-5/24)</f>
        <v>42704.635636574072</v>
      </c>
    </row>
    <row r="3804" spans="1:20" ht="48" x14ac:dyDescent="0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>E3804/D3804*100</f>
        <v>0</v>
      </c>
      <c r="P3804" s="8">
        <v>69.266666670000006</v>
      </c>
      <c r="Q3804" t="str">
        <f>LEFT(N3804,(SEARCH("/",N3804,1)-1))</f>
        <v>technology</v>
      </c>
      <c r="R3804" t="str">
        <f>RIGHT(N3804, LEN(N3804) - (SEARCH("/",N3804,1)))</f>
        <v>web</v>
      </c>
      <c r="S3804" s="12">
        <f>(((J3804/60)/60)/24)+DATE(1970,1,1)+(-5/24)</f>
        <v>42669.661840277775</v>
      </c>
      <c r="T3804" s="12">
        <f>(((I3804/60)/60)/24)+DATE(1970,1,1)+(-5/24)</f>
        <v>42699.703506944446</v>
      </c>
    </row>
    <row r="3805" spans="1:20" ht="48" x14ac:dyDescent="0.2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>E3805/D3805*100</f>
        <v>167.98</v>
      </c>
      <c r="P3805" s="8">
        <v>69.266666670000006</v>
      </c>
      <c r="Q3805" t="str">
        <f>LEFT(N3805,(SEARCH("/",N3805,1)-1))</f>
        <v>food</v>
      </c>
      <c r="R3805" t="str">
        <f>RIGHT(N3805, LEN(N3805) - (SEARCH("/",N3805,1)))</f>
        <v>small batch</v>
      </c>
      <c r="S3805" s="12">
        <f>(((J3805/60)/60)/24)+DATE(1970,1,1)+(-5/24)</f>
        <v>42670.394340277773</v>
      </c>
      <c r="T3805" s="12">
        <f>(((I3805/60)/60)/24)+DATE(1970,1,1)+(-5/24)</f>
        <v>42700.436006944445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E3806/D3806*100</f>
        <v>0</v>
      </c>
      <c r="P3806" s="8">
        <v>69.266666670000006</v>
      </c>
      <c r="Q3806" t="str">
        <f>LEFT(N3806,(SEARCH("/",N3806,1)-1))</f>
        <v>publishing</v>
      </c>
      <c r="R3806" t="str">
        <f>RIGHT(N3806, LEN(N3806) - (SEARCH("/",N3806,1)))</f>
        <v>fiction</v>
      </c>
      <c r="S3806" s="12">
        <f>(((J3806/60)/60)/24)+DATE(1970,1,1)+(-5/24)</f>
        <v>42670.555706018517</v>
      </c>
      <c r="T3806" s="12">
        <f>(((I3806/60)/60)/24)+DATE(1970,1,1)+(-5/24)</f>
        <v>42700.597372685181</v>
      </c>
    </row>
    <row r="3807" spans="1:20" ht="48" x14ac:dyDescent="0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>E3807/D3807*100</f>
        <v>10.833333333333334</v>
      </c>
      <c r="P3807" s="8">
        <v>69.266666670000006</v>
      </c>
      <c r="Q3807" t="str">
        <f>LEFT(N3807,(SEARCH("/",N3807,1)-1))</f>
        <v>theater</v>
      </c>
      <c r="R3807" t="str">
        <f>RIGHT(N3807, LEN(N3807) - (SEARCH("/",N3807,1)))</f>
        <v>plays</v>
      </c>
      <c r="S3807" s="12">
        <f>(((J3807/60)/60)/24)+DATE(1970,1,1)+(-5/24)</f>
        <v>42672.746805555551</v>
      </c>
      <c r="T3807" s="12">
        <f>(((I3807/60)/60)/24)+DATE(1970,1,1)+(-5/24)</f>
        <v>42704.499999999993</v>
      </c>
    </row>
    <row r="3808" spans="1:20" ht="48" x14ac:dyDescent="0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>E3808/D3808*100</f>
        <v>7.5</v>
      </c>
      <c r="P3808" s="8">
        <v>69.266666670000006</v>
      </c>
      <c r="Q3808" t="str">
        <f>LEFT(N3808,(SEARCH("/",N3808,1)-1))</f>
        <v>music</v>
      </c>
      <c r="R3808" t="str">
        <f>RIGHT(N3808, LEN(N3808) - (SEARCH("/",N3808,1)))</f>
        <v>faith</v>
      </c>
      <c r="S3808" s="12">
        <f>(((J3808/60)/60)/24)+DATE(1970,1,1)+(-5/24)</f>
        <v>42673.369201388887</v>
      </c>
      <c r="T3808" s="12">
        <f>(((I3808/60)/60)/24)+DATE(1970,1,1)+(-5/24)</f>
        <v>42713.410868055551</v>
      </c>
    </row>
    <row r="3809" spans="1:20" ht="48" x14ac:dyDescent="0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>E3809/D3809*100</f>
        <v>6.708333333333333</v>
      </c>
      <c r="P3809" s="8">
        <v>69.266666670000006</v>
      </c>
      <c r="Q3809" t="str">
        <f>LEFT(N3809,(SEARCH("/",N3809,1)-1))</f>
        <v>publishing</v>
      </c>
      <c r="R3809" t="str">
        <f>RIGHT(N3809, LEN(N3809) - (SEARCH("/",N3809,1)))</f>
        <v>translations</v>
      </c>
      <c r="S3809" s="12">
        <f>(((J3809/60)/60)/24)+DATE(1970,1,1)+(-5/24)</f>
        <v>42673.417534722219</v>
      </c>
      <c r="T3809" s="12">
        <f>(((I3809/60)/60)/24)+DATE(1970,1,1)+(-5/24)</f>
        <v>42714.249999999993</v>
      </c>
    </row>
    <row r="3810" spans="1:20" ht="32" x14ac:dyDescent="0.2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>E3810/D3810*100</f>
        <v>9.6333333333333346</v>
      </c>
      <c r="P3810" s="8">
        <v>69.266666670000006</v>
      </c>
      <c r="Q3810" t="str">
        <f>LEFT(N3810,(SEARCH("/",N3810,1)-1))</f>
        <v>technology</v>
      </c>
      <c r="R3810" t="str">
        <f>RIGHT(N3810, LEN(N3810) - (SEARCH("/",N3810,1)))</f>
        <v>wearables</v>
      </c>
      <c r="S3810" s="12">
        <f>(((J3810/60)/60)/24)+DATE(1970,1,1)+(-5/24)</f>
        <v>42673.459548611114</v>
      </c>
      <c r="T3810" s="12">
        <f>(((I3810/60)/60)/24)+DATE(1970,1,1)+(-5/24)</f>
        <v>42703.501215277771</v>
      </c>
    </row>
    <row r="3811" spans="1:20" ht="48" x14ac:dyDescent="0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>E3811/D3811*100</f>
        <v>100</v>
      </c>
      <c r="P3811" s="8">
        <v>69.266666670000006</v>
      </c>
      <c r="Q3811" t="str">
        <f>LEFT(N3811,(SEARCH("/",N3811,1)-1))</f>
        <v>theater</v>
      </c>
      <c r="R3811" t="str">
        <f>RIGHT(N3811, LEN(N3811) - (SEARCH("/",N3811,1)))</f>
        <v>plays</v>
      </c>
      <c r="S3811" s="12">
        <f>(((J3811/60)/60)/24)+DATE(1970,1,1)+(-5/24)</f>
        <v>42674.849664351852</v>
      </c>
      <c r="T3811" s="12">
        <f>(((I3811/60)/60)/24)+DATE(1970,1,1)+(-5/24)</f>
        <v>42704.891331018516</v>
      </c>
    </row>
    <row r="3812" spans="1:20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>E3812/D3812*100</f>
        <v>0.48666666666666669</v>
      </c>
      <c r="P3812" s="8">
        <v>69.266666670000006</v>
      </c>
      <c r="Q3812" t="str">
        <f>LEFT(N3812,(SEARCH("/",N3812,1)-1))</f>
        <v>food</v>
      </c>
      <c r="R3812" t="str">
        <f>RIGHT(N3812, LEN(N3812) - (SEARCH("/",N3812,1)))</f>
        <v>food trucks</v>
      </c>
      <c r="S3812" s="12">
        <f>(((J3812/60)/60)/24)+DATE(1970,1,1)+(-5/24)</f>
        <v>42674.962743055548</v>
      </c>
      <c r="T3812" s="12">
        <f>(((I3812/60)/60)/24)+DATE(1970,1,1)+(-5/24)</f>
        <v>42705.00440972222</v>
      </c>
    </row>
    <row r="3813" spans="1:20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>E3813/D3813*100</f>
        <v>0</v>
      </c>
      <c r="P3813" s="8">
        <v>69.266666670000006</v>
      </c>
      <c r="Q3813" t="str">
        <f>LEFT(N3813,(SEARCH("/",N3813,1)-1))</f>
        <v>theater</v>
      </c>
      <c r="R3813" t="str">
        <f>RIGHT(N3813, LEN(N3813) - (SEARCH("/",N3813,1)))</f>
        <v>plays</v>
      </c>
      <c r="S3813" s="12">
        <f>(((J3813/60)/60)/24)+DATE(1970,1,1)+(-5/24)</f>
        <v>42675.054629629631</v>
      </c>
      <c r="T3813" s="12">
        <f>(((I3813/60)/60)/24)+DATE(1970,1,1)+(-5/24)</f>
        <v>42705.096296296295</v>
      </c>
    </row>
    <row r="3814" spans="1:20" ht="32" x14ac:dyDescent="0.2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>E3814/D3814*100</f>
        <v>136.21680000000001</v>
      </c>
      <c r="P3814" s="8">
        <v>69.266666670000006</v>
      </c>
      <c r="Q3814" t="str">
        <f>LEFT(N3814,(SEARCH("/",N3814,1)-1))</f>
        <v>technology</v>
      </c>
      <c r="R3814" t="str">
        <f>RIGHT(N3814, LEN(N3814) - (SEARCH("/",N3814,1)))</f>
        <v>hardware</v>
      </c>
      <c r="S3814" s="12">
        <f>(((J3814/60)/60)/24)+DATE(1970,1,1)+(-5/24)</f>
        <v>42675.23061342592</v>
      </c>
      <c r="T3814" s="12">
        <f>(((I3814/60)/60)/24)+DATE(1970,1,1)+(-5/24)</f>
        <v>42704.999305555553</v>
      </c>
    </row>
    <row r="3815" spans="1:20" ht="32" x14ac:dyDescent="0.2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>E3815/D3815*100</f>
        <v>113.83571428571429</v>
      </c>
      <c r="P3815" s="8">
        <v>69.266666670000006</v>
      </c>
      <c r="Q3815" t="str">
        <f>LEFT(N3815,(SEARCH("/",N3815,1)-1))</f>
        <v>games</v>
      </c>
      <c r="R3815" t="str">
        <f>RIGHT(N3815, LEN(N3815) - (SEARCH("/",N3815,1)))</f>
        <v>tabletop games</v>
      </c>
      <c r="S3815" s="12">
        <f>(((J3815/60)/60)/24)+DATE(1970,1,1)+(-5/24)</f>
        <v>42675.278958333329</v>
      </c>
      <c r="T3815" s="12">
        <f>(((I3815/60)/60)/24)+DATE(1970,1,1)+(-5/24)</f>
        <v>42706.083333333336</v>
      </c>
    </row>
    <row r="3816" spans="1:20" ht="48" x14ac:dyDescent="0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>E3816/D3816*100</f>
        <v>57.648750000000007</v>
      </c>
      <c r="P3816" s="8">
        <v>69.266666670000006</v>
      </c>
      <c r="Q3816" t="str">
        <f>LEFT(N3816,(SEARCH("/",N3816,1)-1))</f>
        <v>technology</v>
      </c>
      <c r="R3816" t="str">
        <f>RIGHT(N3816, LEN(N3816) - (SEARCH("/",N3816,1)))</f>
        <v>wearables</v>
      </c>
      <c r="S3816" s="12">
        <f>(((J3816/60)/60)/24)+DATE(1970,1,1)+(-5/24)</f>
        <v>42675.459456018514</v>
      </c>
      <c r="T3816" s="12">
        <f>(((I3816/60)/60)/24)+DATE(1970,1,1)+(-5/24)</f>
        <v>42711.999305555553</v>
      </c>
    </row>
    <row r="3817" spans="1:20" ht="48" x14ac:dyDescent="0.2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>E3817/D3817*100</f>
        <v>100.46666666666665</v>
      </c>
      <c r="P3817" s="8">
        <v>69.266666670000006</v>
      </c>
      <c r="Q3817" t="str">
        <f>LEFT(N3817,(SEARCH("/",N3817,1)-1))</f>
        <v>technology</v>
      </c>
      <c r="R3817" t="str">
        <f>RIGHT(N3817, LEN(N3817) - (SEARCH("/",N3817,1)))</f>
        <v>wearables</v>
      </c>
      <c r="S3817" s="12">
        <f>(((J3817/60)/60)/24)+DATE(1970,1,1)+(-5/24)</f>
        <v>42675.482060185182</v>
      </c>
      <c r="T3817" s="12">
        <f>(((I3817/60)/60)/24)+DATE(1970,1,1)+(-5/24)</f>
        <v>42705.523726851847</v>
      </c>
    </row>
    <row r="3818" spans="1:20" ht="48" x14ac:dyDescent="0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>E3818/D3818*100</f>
        <v>102.9375</v>
      </c>
      <c r="P3818" s="8">
        <v>69.266666670000006</v>
      </c>
      <c r="Q3818" t="str">
        <f>LEFT(N3818,(SEARCH("/",N3818,1)-1))</f>
        <v>theater</v>
      </c>
      <c r="R3818" t="str">
        <f>RIGHT(N3818, LEN(N3818) - (SEARCH("/",N3818,1)))</f>
        <v>plays</v>
      </c>
      <c r="S3818" s="12">
        <f>(((J3818/60)/60)/24)+DATE(1970,1,1)+(-5/24)</f>
        <v>42675.485902777778</v>
      </c>
      <c r="T3818" s="12">
        <f>(((I3818/60)/60)/24)+DATE(1970,1,1)+(-5/24)</f>
        <v>42705.527569444443</v>
      </c>
    </row>
    <row r="3819" spans="1:20" ht="48" x14ac:dyDescent="0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>E3819/D3819*100</f>
        <v>103.49999999999999</v>
      </c>
      <c r="P3819" s="8">
        <v>69.266666670000006</v>
      </c>
      <c r="Q3819" t="str">
        <f>LEFT(N3819,(SEARCH("/",N3819,1)-1))</f>
        <v>theater</v>
      </c>
      <c r="R3819" t="str">
        <f>RIGHT(N3819, LEN(N3819) - (SEARCH("/",N3819,1)))</f>
        <v>plays</v>
      </c>
      <c r="S3819" s="12">
        <f>(((J3819/60)/60)/24)+DATE(1970,1,1)+(-5/24)</f>
        <v>42675.624131944445</v>
      </c>
      <c r="T3819" s="12">
        <f>(((I3819/60)/60)/24)+DATE(1970,1,1)+(-5/24)</f>
        <v>42705.124305555553</v>
      </c>
    </row>
    <row r="3820" spans="1:20" ht="48" x14ac:dyDescent="0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>E3820/D3820*100</f>
        <v>100</v>
      </c>
      <c r="P3820" s="8">
        <v>69.266666670000006</v>
      </c>
      <c r="Q3820" t="str">
        <f>LEFT(N3820,(SEARCH("/",N3820,1)-1))</f>
        <v>theater</v>
      </c>
      <c r="R3820" t="str">
        <f>RIGHT(N3820, LEN(N3820) - (SEARCH("/",N3820,1)))</f>
        <v>plays</v>
      </c>
      <c r="S3820" s="12">
        <f>(((J3820/60)/60)/24)+DATE(1970,1,1)+(-5/24)</f>
        <v>42675.856817129628</v>
      </c>
      <c r="T3820" s="12">
        <f>(((I3820/60)/60)/24)+DATE(1970,1,1)+(-5/24)</f>
        <v>42721.082638888889</v>
      </c>
    </row>
    <row r="3821" spans="1:20" ht="48" x14ac:dyDescent="0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>E3821/D3821*100</f>
        <v>44.32</v>
      </c>
      <c r="P3821" s="8">
        <v>69.266666670000006</v>
      </c>
      <c r="Q3821" t="str">
        <f>LEFT(N3821,(SEARCH("/",N3821,1)-1))</f>
        <v>technology</v>
      </c>
      <c r="R3821" t="str">
        <f>RIGHT(N3821, LEN(N3821) - (SEARCH("/",N3821,1)))</f>
        <v>wearables</v>
      </c>
      <c r="S3821" s="12">
        <f>(((J3821/60)/60)/24)+DATE(1970,1,1)+(-5/24)</f>
        <v>42676.3752662037</v>
      </c>
      <c r="T3821" s="12">
        <f>(((I3821/60)/60)/24)+DATE(1970,1,1)+(-5/24)</f>
        <v>42718.416932870365</v>
      </c>
    </row>
    <row r="3822" spans="1:20" ht="32" x14ac:dyDescent="0.2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>E3822/D3822*100</f>
        <v>284.96600000000001</v>
      </c>
      <c r="P3822" s="8">
        <v>69.266666670000006</v>
      </c>
      <c r="Q3822" t="str">
        <f>LEFT(N3822,(SEARCH("/",N3822,1)-1))</f>
        <v>technology</v>
      </c>
      <c r="R3822" t="str">
        <f>RIGHT(N3822, LEN(N3822) - (SEARCH("/",N3822,1)))</f>
        <v>hardware</v>
      </c>
      <c r="S3822" s="12">
        <f>(((J3822/60)/60)/24)+DATE(1970,1,1)+(-5/24)</f>
        <v>42676.378645833327</v>
      </c>
      <c r="T3822" s="12">
        <f>(((I3822/60)/60)/24)+DATE(1970,1,1)+(-5/24)</f>
        <v>42707.420312499999</v>
      </c>
    </row>
    <row r="3823" spans="1:20" ht="48" x14ac:dyDescent="0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>E3823/D3823*100</f>
        <v>20.36</v>
      </c>
      <c r="P3823" s="8">
        <v>69.266666670000006</v>
      </c>
      <c r="Q3823" t="str">
        <f>LEFT(N3823,(SEARCH("/",N3823,1)-1))</f>
        <v>publishing</v>
      </c>
      <c r="R3823" t="str">
        <f>RIGHT(N3823, LEN(N3823) - (SEARCH("/",N3823,1)))</f>
        <v>translations</v>
      </c>
      <c r="S3823" s="12">
        <f>(((J3823/60)/60)/24)+DATE(1970,1,1)+(-5/24)</f>
        <v>42676.509282407402</v>
      </c>
      <c r="T3823" s="12">
        <f>(((I3823/60)/60)/24)+DATE(1970,1,1)+(-5/24)</f>
        <v>42689.550949074073</v>
      </c>
    </row>
    <row r="3824" spans="1:20" ht="48" x14ac:dyDescent="0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>E3824/D3824*100</f>
        <v>0.91066666666666674</v>
      </c>
      <c r="P3824" s="8">
        <v>69.266666670000006</v>
      </c>
      <c r="Q3824" t="str">
        <f>LEFT(N3824,(SEARCH("/",N3824,1)-1))</f>
        <v>technology</v>
      </c>
      <c r="R3824" t="str">
        <f>RIGHT(N3824, LEN(N3824) - (SEARCH("/",N3824,1)))</f>
        <v>web</v>
      </c>
      <c r="S3824" s="12">
        <f>(((J3824/60)/60)/24)+DATE(1970,1,1)+(-5/24)</f>
        <v>42676.733831018515</v>
      </c>
      <c r="T3824" s="12">
        <f>(((I3824/60)/60)/24)+DATE(1970,1,1)+(-5/24)</f>
        <v>42706.775497685179</v>
      </c>
    </row>
    <row r="3825" spans="1:20" ht="48" x14ac:dyDescent="0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>E3825/D3825*100</f>
        <v>0</v>
      </c>
      <c r="P3825" s="8">
        <v>69.266666670000006</v>
      </c>
      <c r="Q3825" t="str">
        <f>LEFT(N3825,(SEARCH("/",N3825,1)-1))</f>
        <v>technology</v>
      </c>
      <c r="R3825" t="str">
        <f>RIGHT(N3825, LEN(N3825) - (SEARCH("/",N3825,1)))</f>
        <v>wearables</v>
      </c>
      <c r="S3825" s="12">
        <f>(((J3825/60)/60)/24)+DATE(1970,1,1)+(-5/24)</f>
        <v>42676.786840277775</v>
      </c>
      <c r="T3825" s="12">
        <f>(((I3825/60)/60)/24)+DATE(1970,1,1)+(-5/24)</f>
        <v>42718.568749999999</v>
      </c>
    </row>
    <row r="3826" spans="1:20" ht="48" x14ac:dyDescent="0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>E3826/D3826*100</f>
        <v>975.11200000000008</v>
      </c>
      <c r="P3826" s="8">
        <v>69.266666670000006</v>
      </c>
      <c r="Q3826" t="str">
        <f>LEFT(N3826,(SEARCH("/",N3826,1)-1))</f>
        <v>games</v>
      </c>
      <c r="R3826" t="str">
        <f>RIGHT(N3826, LEN(N3826) - (SEARCH("/",N3826,1)))</f>
        <v>tabletop games</v>
      </c>
      <c r="S3826" s="12">
        <f>(((J3826/60)/60)/24)+DATE(1970,1,1)+(-5/24)</f>
        <v>42676.7971412037</v>
      </c>
      <c r="T3826" s="12">
        <f>(((I3826/60)/60)/24)+DATE(1970,1,1)+(-5/24)</f>
        <v>42706.838807870365</v>
      </c>
    </row>
    <row r="3827" spans="1:20" ht="32" x14ac:dyDescent="0.2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>E3827/D3827*100</f>
        <v>252.48648648648651</v>
      </c>
      <c r="P3827" s="8">
        <v>69.266666670000006</v>
      </c>
      <c r="Q3827" t="str">
        <f>LEFT(N3827,(SEARCH("/",N3827,1)-1))</f>
        <v>music</v>
      </c>
      <c r="R3827" t="str">
        <f>RIGHT(N3827, LEN(N3827) - (SEARCH("/",N3827,1)))</f>
        <v>rock</v>
      </c>
      <c r="S3827" s="12">
        <f>(((J3827/60)/60)/24)+DATE(1970,1,1)+(-5/24)</f>
        <v>42677.460717592585</v>
      </c>
      <c r="T3827" s="12">
        <f>(((I3827/60)/60)/24)+DATE(1970,1,1)+(-5/24)</f>
        <v>42707.502384259256</v>
      </c>
    </row>
    <row r="3828" spans="1:20" ht="48" x14ac:dyDescent="0.2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>E3828/D3828*100</f>
        <v>33.790999999999997</v>
      </c>
      <c r="P3828" s="8">
        <v>69.266666670000006</v>
      </c>
      <c r="Q3828" t="str">
        <f>LEFT(N3828,(SEARCH("/",N3828,1)-1))</f>
        <v>technology</v>
      </c>
      <c r="R3828" t="str">
        <f>RIGHT(N3828, LEN(N3828) - (SEARCH("/",N3828,1)))</f>
        <v>wearables</v>
      </c>
      <c r="S3828" s="12">
        <f>(((J3828/60)/60)/24)+DATE(1970,1,1)+(-5/24)</f>
        <v>42678.250787037039</v>
      </c>
      <c r="T3828" s="12">
        <f>(((I3828/60)/60)/24)+DATE(1970,1,1)+(-5/24)</f>
        <v>42718.292453703696</v>
      </c>
    </row>
    <row r="3829" spans="1:20" ht="48" x14ac:dyDescent="0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>E3829/D3829*100</f>
        <v>0</v>
      </c>
      <c r="P3829" s="8">
        <v>69.266666670000006</v>
      </c>
      <c r="Q3829" t="str">
        <f>LEFT(N3829,(SEARCH("/",N3829,1)-1))</f>
        <v>photography</v>
      </c>
      <c r="R3829" t="str">
        <f>RIGHT(N3829, LEN(N3829) - (SEARCH("/",N3829,1)))</f>
        <v>people</v>
      </c>
      <c r="S3829" s="12">
        <f>(((J3829/60)/60)/24)+DATE(1970,1,1)+(-5/24)</f>
        <v>42678.378321759257</v>
      </c>
      <c r="T3829" s="12">
        <f>(((I3829/60)/60)/24)+DATE(1970,1,1)+(-5/24)</f>
        <v>42708.419988425921</v>
      </c>
    </row>
    <row r="3830" spans="1:20" ht="48" x14ac:dyDescent="0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>E3830/D3830*100</f>
        <v>0</v>
      </c>
      <c r="P3830" s="8">
        <v>69.266666670000006</v>
      </c>
      <c r="Q3830" t="str">
        <f>LEFT(N3830,(SEARCH("/",N3830,1)-1))</f>
        <v>journalism</v>
      </c>
      <c r="R3830" t="str">
        <f>RIGHT(N3830, LEN(N3830) - (SEARCH("/",N3830,1)))</f>
        <v>audio</v>
      </c>
      <c r="S3830" s="12">
        <f>(((J3830/60)/60)/24)+DATE(1970,1,1)+(-5/24)</f>
        <v>42678.662997685176</v>
      </c>
      <c r="T3830" s="12">
        <f>(((I3830/60)/60)/24)+DATE(1970,1,1)+(-5/24)</f>
        <v>42708.704664351848</v>
      </c>
    </row>
    <row r="3831" spans="1:20" ht="16" x14ac:dyDescent="0.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>E3831/D3831*100</f>
        <v>58.291457286432156</v>
      </c>
      <c r="P3831" s="8">
        <v>69.266666670000006</v>
      </c>
      <c r="Q3831" t="str">
        <f>LEFT(N3831,(SEARCH("/",N3831,1)-1))</f>
        <v>theater</v>
      </c>
      <c r="R3831" t="str">
        <f>RIGHT(N3831, LEN(N3831) - (SEARCH("/",N3831,1)))</f>
        <v>spaces</v>
      </c>
      <c r="S3831" s="12">
        <f>(((J3831/60)/60)/24)+DATE(1970,1,1)+(-5/24)</f>
        <v>42678.723749999997</v>
      </c>
      <c r="T3831" s="12">
        <f>(((I3831/60)/60)/24)+DATE(1970,1,1)+(-5/24)</f>
        <v>42683.765416666669</v>
      </c>
    </row>
    <row r="3832" spans="1:20" ht="48" x14ac:dyDescent="0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>E3832/D3832*100</f>
        <v>3.4666666666666663</v>
      </c>
      <c r="P3832" s="8">
        <v>69.266666670000006</v>
      </c>
      <c r="Q3832" t="str">
        <f>LEFT(N3832,(SEARCH("/",N3832,1)-1))</f>
        <v>theater</v>
      </c>
      <c r="R3832" t="str">
        <f>RIGHT(N3832, LEN(N3832) - (SEARCH("/",N3832,1)))</f>
        <v>plays</v>
      </c>
      <c r="S3832" s="12">
        <f>(((J3832/60)/60)/24)+DATE(1970,1,1)+(-5/24)</f>
        <v>42679.750138888885</v>
      </c>
      <c r="T3832" s="12">
        <f>(((I3832/60)/60)/24)+DATE(1970,1,1)+(-5/24)</f>
        <v>42709.999305555553</v>
      </c>
    </row>
    <row r="3833" spans="1:20" ht="48" x14ac:dyDescent="0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>E3833/D3833*100</f>
        <v>111.40954545454547</v>
      </c>
      <c r="P3833" s="8">
        <v>69.266666670000006</v>
      </c>
      <c r="Q3833" t="str">
        <f>LEFT(N3833,(SEARCH("/",N3833,1)-1))</f>
        <v>photography</v>
      </c>
      <c r="R3833" t="str">
        <f>RIGHT(N3833, LEN(N3833) - (SEARCH("/",N3833,1)))</f>
        <v>photobooks</v>
      </c>
      <c r="S3833" s="12">
        <f>(((J3833/60)/60)/24)+DATE(1970,1,1)+(-5/24)</f>
        <v>42680.267222222225</v>
      </c>
      <c r="T3833" s="12">
        <f>(((I3833/60)/60)/24)+DATE(1970,1,1)+(-5/24)</f>
        <v>42707.791666666664</v>
      </c>
    </row>
    <row r="3834" spans="1:20" ht="16" x14ac:dyDescent="0.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>E3834/D3834*100</f>
        <v>103.39285714285715</v>
      </c>
      <c r="P3834" s="8">
        <v>69.266666670000006</v>
      </c>
      <c r="Q3834" t="str">
        <f>LEFT(N3834,(SEARCH("/",N3834,1)-1))</f>
        <v>theater</v>
      </c>
      <c r="R3834" t="str">
        <f>RIGHT(N3834, LEN(N3834) - (SEARCH("/",N3834,1)))</f>
        <v>plays</v>
      </c>
      <c r="S3834" s="12">
        <f>(((J3834/60)/60)/24)+DATE(1970,1,1)+(-5/24)</f>
        <v>42681.143240740734</v>
      </c>
      <c r="T3834" s="12">
        <f>(((I3834/60)/60)/24)+DATE(1970,1,1)+(-5/24)</f>
        <v>42711.143240740734</v>
      </c>
    </row>
    <row r="3835" spans="1:20" ht="48" x14ac:dyDescent="0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>E3835/D3835*100</f>
        <v>222.70833333333334</v>
      </c>
      <c r="P3835" s="8">
        <v>69.266666670000006</v>
      </c>
      <c r="Q3835" t="str">
        <f>LEFT(N3835,(SEARCH("/",N3835,1)-1))</f>
        <v>games</v>
      </c>
      <c r="R3835" t="str">
        <f>RIGHT(N3835, LEN(N3835) - (SEARCH("/",N3835,1)))</f>
        <v>tabletop games</v>
      </c>
      <c r="S3835" s="12">
        <f>(((J3835/60)/60)/24)+DATE(1970,1,1)+(-5/24)</f>
        <v>42682.243587962956</v>
      </c>
      <c r="T3835" s="12">
        <f>(((I3835/60)/60)/24)+DATE(1970,1,1)+(-5/24)</f>
        <v>42696.243587962956</v>
      </c>
    </row>
    <row r="3836" spans="1:20" ht="48" x14ac:dyDescent="0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>E3836/D3836*100</f>
        <v>110.2</v>
      </c>
      <c r="P3836" s="8">
        <v>69.266666670000006</v>
      </c>
      <c r="Q3836" t="str">
        <f>LEFT(N3836,(SEARCH("/",N3836,1)-1))</f>
        <v>theater</v>
      </c>
      <c r="R3836" t="str">
        <f>RIGHT(N3836, LEN(N3836) - (SEARCH("/",N3836,1)))</f>
        <v>musical</v>
      </c>
      <c r="S3836" s="12">
        <f>(((J3836/60)/60)/24)+DATE(1970,1,1)+(-5/24)</f>
        <v>42682.408634259256</v>
      </c>
      <c r="T3836" s="12">
        <f>(((I3836/60)/60)/24)+DATE(1970,1,1)+(-5/24)</f>
        <v>42703.041666666664</v>
      </c>
    </row>
    <row r="3837" spans="1:20" ht="48" x14ac:dyDescent="0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>E3837/D3837*100</f>
        <v>4.9639999999999995</v>
      </c>
      <c r="P3837" s="8">
        <v>69.266666670000006</v>
      </c>
      <c r="Q3837" t="str">
        <f>LEFT(N3837,(SEARCH("/",N3837,1)-1))</f>
        <v>theater</v>
      </c>
      <c r="R3837" t="str">
        <f>RIGHT(N3837, LEN(N3837) - (SEARCH("/",N3837,1)))</f>
        <v>musical</v>
      </c>
      <c r="S3837" s="12">
        <f>(((J3837/60)/60)/24)+DATE(1970,1,1)+(-5/24)</f>
        <v>42682.469351851854</v>
      </c>
      <c r="T3837" s="12">
        <f>(((I3837/60)/60)/24)+DATE(1970,1,1)+(-5/24)</f>
        <v>42712.469351851854</v>
      </c>
    </row>
    <row r="3838" spans="1:20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>E3838/D3838*100</f>
        <v>0</v>
      </c>
      <c r="P3838" s="8">
        <v>69.266666670000006</v>
      </c>
      <c r="Q3838" t="str">
        <f>LEFT(N3838,(SEARCH("/",N3838,1)-1))</f>
        <v>theater</v>
      </c>
      <c r="R3838" t="str">
        <f>RIGHT(N3838, LEN(N3838) - (SEARCH("/",N3838,1)))</f>
        <v>musical</v>
      </c>
      <c r="S3838" s="12">
        <f>(((J3838/60)/60)/24)+DATE(1970,1,1)+(-5/24)</f>
        <v>42682.942997685182</v>
      </c>
      <c r="T3838" s="12">
        <f>(((I3838/60)/60)/24)+DATE(1970,1,1)+(-5/24)</f>
        <v>42712.984664351847</v>
      </c>
    </row>
    <row r="3839" spans="1:20" ht="48" x14ac:dyDescent="0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>E3839/D3839*100</f>
        <v>144.28571428571428</v>
      </c>
      <c r="P3839" s="8">
        <v>69.266666670000006</v>
      </c>
      <c r="Q3839" t="str">
        <f>LEFT(N3839,(SEARCH("/",N3839,1)-1))</f>
        <v>technology</v>
      </c>
      <c r="R3839" t="str">
        <f>RIGHT(N3839, LEN(N3839) - (SEARCH("/",N3839,1)))</f>
        <v>wearables</v>
      </c>
      <c r="S3839" s="12">
        <f>(((J3839/60)/60)/24)+DATE(1970,1,1)+(-5/24)</f>
        <v>42683.21197916667</v>
      </c>
      <c r="T3839" s="12">
        <f>(((I3839/60)/60)/24)+DATE(1970,1,1)+(-5/24)</f>
        <v>42698.749999999993</v>
      </c>
    </row>
    <row r="3840" spans="1:20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>E3840/D3840*100</f>
        <v>283.09000000000003</v>
      </c>
      <c r="P3840" s="8">
        <v>69.266666670000006</v>
      </c>
      <c r="Q3840" t="str">
        <f>LEFT(N3840,(SEARCH("/",N3840,1)-1))</f>
        <v>games</v>
      </c>
      <c r="R3840" t="str">
        <f>RIGHT(N3840, LEN(N3840) - (SEARCH("/",N3840,1)))</f>
        <v>tabletop games</v>
      </c>
      <c r="S3840" s="12">
        <f>(((J3840/60)/60)/24)+DATE(1970,1,1)+(-5/24)</f>
        <v>42683.791712962957</v>
      </c>
      <c r="T3840" s="12">
        <f>(((I3840/60)/60)/24)+DATE(1970,1,1)+(-5/24)</f>
        <v>42713.791712962957</v>
      </c>
    </row>
    <row r="3841" spans="1:20" ht="48" x14ac:dyDescent="0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>E3841/D3841*100</f>
        <v>1</v>
      </c>
      <c r="P3841" s="8">
        <v>69.266666670000006</v>
      </c>
      <c r="Q3841" t="str">
        <f>LEFT(N3841,(SEARCH("/",N3841,1)-1))</f>
        <v>photography</v>
      </c>
      <c r="R3841" t="str">
        <f>RIGHT(N3841, LEN(N3841) - (SEARCH("/",N3841,1)))</f>
        <v>people</v>
      </c>
      <c r="S3841" s="12">
        <f>(((J3841/60)/60)/24)+DATE(1970,1,1)+(-5/24)</f>
        <v>42685.472314814811</v>
      </c>
      <c r="T3841" s="12">
        <f>(((I3841/60)/60)/24)+DATE(1970,1,1)+(-5/24)</f>
        <v>42715.472314814811</v>
      </c>
    </row>
    <row r="3842" spans="1:20" ht="48" x14ac:dyDescent="0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>E3842/D3842*100</f>
        <v>138.16666666666666</v>
      </c>
      <c r="P3842" s="8">
        <v>69.266666670000006</v>
      </c>
      <c r="Q3842" t="str">
        <f>LEFT(N3842,(SEARCH("/",N3842,1)-1))</f>
        <v>theater</v>
      </c>
      <c r="R3842" t="str">
        <f>RIGHT(N3842, LEN(N3842) - (SEARCH("/",N3842,1)))</f>
        <v>plays</v>
      </c>
      <c r="S3842" s="12">
        <f>(((J3842/60)/60)/24)+DATE(1970,1,1)+(-5/24)</f>
        <v>42685.765671296293</v>
      </c>
      <c r="T3842" s="12">
        <f>(((I3842/60)/60)/24)+DATE(1970,1,1)+(-5/24)</f>
        <v>42710.765671296293</v>
      </c>
    </row>
    <row r="3843" spans="1:20" ht="48" x14ac:dyDescent="0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>E3843/D3843*100</f>
        <v>106.80499999999999</v>
      </c>
      <c r="P3843" s="8">
        <v>69.266666670000006</v>
      </c>
      <c r="Q3843" t="str">
        <f>LEFT(N3843,(SEARCH("/",N3843,1)-1))</f>
        <v>film &amp; video</v>
      </c>
      <c r="R3843" t="str">
        <f>RIGHT(N3843, LEN(N3843) - (SEARCH("/",N3843,1)))</f>
        <v>documentary</v>
      </c>
      <c r="S3843" s="12">
        <f>(((J3843/60)/60)/24)+DATE(1970,1,1)+(-5/24)</f>
        <v>42687.667442129627</v>
      </c>
      <c r="T3843" s="12">
        <f>(((I3843/60)/60)/24)+DATE(1970,1,1)+(-5/24)</f>
        <v>42718.291666666664</v>
      </c>
    </row>
    <row r="3844" spans="1:20" ht="48" x14ac:dyDescent="0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>E3844/D3844*100</f>
        <v>18.64</v>
      </c>
      <c r="P3844" s="8">
        <v>69.266666670000006</v>
      </c>
      <c r="Q3844" t="str">
        <f>LEFT(N3844,(SEARCH("/",N3844,1)-1))</f>
        <v>technology</v>
      </c>
      <c r="R3844" t="str">
        <f>RIGHT(N3844, LEN(N3844) - (SEARCH("/",N3844,1)))</f>
        <v>wearables</v>
      </c>
      <c r="S3844" s="12">
        <f>(((J3844/60)/60)/24)+DATE(1970,1,1)+(-5/24)</f>
        <v>42688.503020833326</v>
      </c>
      <c r="T3844" s="12">
        <f>(((I3844/60)/60)/24)+DATE(1970,1,1)+(-5/24)</f>
        <v>42748.503020833326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>E3845/D3845*100</f>
        <v>102.86144578313252</v>
      </c>
      <c r="P3845" s="8">
        <v>69.266666670000006</v>
      </c>
      <c r="Q3845" t="str">
        <f>LEFT(N3845,(SEARCH("/",N3845,1)-1))</f>
        <v>music</v>
      </c>
      <c r="R3845" t="str">
        <f>RIGHT(N3845, LEN(N3845) - (SEARCH("/",N3845,1)))</f>
        <v>electronic music</v>
      </c>
      <c r="S3845" s="12">
        <f>(((J3845/60)/60)/24)+DATE(1970,1,1)+(-5/24)</f>
        <v>42688.524074074077</v>
      </c>
      <c r="T3845" s="12">
        <f>(((I3845/60)/60)/24)+DATE(1970,1,1)+(-5/24)</f>
        <v>42716.524074074077</v>
      </c>
    </row>
    <row r="3846" spans="1:20" ht="48" x14ac:dyDescent="0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>E3846/D3846*100</f>
        <v>107.21428571428571</v>
      </c>
      <c r="P3846" s="8">
        <v>69.266666670000006</v>
      </c>
      <c r="Q3846" t="str">
        <f>LEFT(N3846,(SEARCH("/",N3846,1)-1))</f>
        <v>games</v>
      </c>
      <c r="R3846" t="str">
        <f>RIGHT(N3846, LEN(N3846) - (SEARCH("/",N3846,1)))</f>
        <v>tabletop games</v>
      </c>
      <c r="S3846" s="12">
        <f>(((J3846/60)/60)/24)+DATE(1970,1,1)+(-5/24)</f>
        <v>42688.667569444442</v>
      </c>
      <c r="T3846" s="12">
        <f>(((I3846/60)/60)/24)+DATE(1970,1,1)+(-5/24)</f>
        <v>42718.667569444442</v>
      </c>
    </row>
    <row r="3847" spans="1:20" ht="48" x14ac:dyDescent="0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>E3847/D3847*100</f>
        <v>4.4444444444444444E-3</v>
      </c>
      <c r="P3847" s="8">
        <v>69.266666670000006</v>
      </c>
      <c r="Q3847" t="str">
        <f>LEFT(N3847,(SEARCH("/",N3847,1)-1))</f>
        <v>theater</v>
      </c>
      <c r="R3847" t="str">
        <f>RIGHT(N3847, LEN(N3847) - (SEARCH("/",N3847,1)))</f>
        <v>musical</v>
      </c>
      <c r="S3847" s="12">
        <f>(((J3847/60)/60)/24)+DATE(1970,1,1)+(-5/24)</f>
        <v>42688.821250000001</v>
      </c>
      <c r="T3847" s="12">
        <f>(((I3847/60)/60)/24)+DATE(1970,1,1)+(-5/24)</f>
        <v>42748.821250000001</v>
      </c>
    </row>
    <row r="3848" spans="1:20" ht="48" x14ac:dyDescent="0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>E3848/D3848*100</f>
        <v>104.396</v>
      </c>
      <c r="P3848" s="8">
        <v>69.266666670000006</v>
      </c>
      <c r="Q3848" t="str">
        <f>LEFT(N3848,(SEARCH("/",N3848,1)-1))</f>
        <v>film &amp; video</v>
      </c>
      <c r="R3848" t="str">
        <f>RIGHT(N3848, LEN(N3848) - (SEARCH("/",N3848,1)))</f>
        <v>documentary</v>
      </c>
      <c r="S3848" s="12">
        <f>(((J3848/60)/60)/24)+DATE(1970,1,1)+(-5/24)</f>
        <v>42688.979548611103</v>
      </c>
      <c r="T3848" s="12">
        <f>(((I3848/60)/60)/24)+DATE(1970,1,1)+(-5/24)</f>
        <v>42723.979548611103</v>
      </c>
    </row>
    <row r="3849" spans="1:20" ht="48" x14ac:dyDescent="0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>E3849/D3849*100</f>
        <v>100</v>
      </c>
      <c r="P3849" s="8">
        <v>69.266666670000006</v>
      </c>
      <c r="Q3849" t="str">
        <f>LEFT(N3849,(SEARCH("/",N3849,1)-1))</f>
        <v>theater</v>
      </c>
      <c r="R3849" t="str">
        <f>RIGHT(N3849, LEN(N3849) - (SEARCH("/",N3849,1)))</f>
        <v>plays</v>
      </c>
      <c r="S3849" s="12">
        <f>(((J3849/60)/60)/24)+DATE(1970,1,1)+(-5/24)</f>
        <v>42689.006655092591</v>
      </c>
      <c r="T3849" s="12">
        <f>(((I3849/60)/60)/24)+DATE(1970,1,1)+(-5/24)</f>
        <v>42700.041666666664</v>
      </c>
    </row>
    <row r="3850" spans="1:20" ht="48" x14ac:dyDescent="0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>E3850/D3850*100</f>
        <v>304.18799999999999</v>
      </c>
      <c r="P3850" s="8">
        <v>69.266666670000006</v>
      </c>
      <c r="Q3850" t="str">
        <f>LEFT(N3850,(SEARCH("/",N3850,1)-1))</f>
        <v>technology</v>
      </c>
      <c r="R3850" t="str">
        <f>RIGHT(N3850, LEN(N3850) - (SEARCH("/",N3850,1)))</f>
        <v>hardware</v>
      </c>
      <c r="S3850" s="12">
        <f>(((J3850/60)/60)/24)+DATE(1970,1,1)+(-5/24)</f>
        <v>42689.35733796296</v>
      </c>
      <c r="T3850" s="12">
        <f>(((I3850/60)/60)/24)+DATE(1970,1,1)+(-5/24)</f>
        <v>42718.999999999993</v>
      </c>
    </row>
    <row r="3851" spans="1:20" ht="48" x14ac:dyDescent="0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>E3851/D3851*100</f>
        <v>67.55</v>
      </c>
      <c r="P3851" s="8">
        <v>69.266666670000006</v>
      </c>
      <c r="Q3851" t="str">
        <f>LEFT(N3851,(SEARCH("/",N3851,1)-1))</f>
        <v>photography</v>
      </c>
      <c r="R3851" t="str">
        <f>RIGHT(N3851, LEN(N3851) - (SEARCH("/",N3851,1)))</f>
        <v>photobooks</v>
      </c>
      <c r="S3851" s="12">
        <f>(((J3851/60)/60)/24)+DATE(1970,1,1)+(-5/24)</f>
        <v>42689.360983796294</v>
      </c>
      <c r="T3851" s="12">
        <f>(((I3851/60)/60)/24)+DATE(1970,1,1)+(-5/24)</f>
        <v>42719.360983796294</v>
      </c>
    </row>
    <row r="3852" spans="1:20" ht="48" x14ac:dyDescent="0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>E3852/D3852*100</f>
        <v>33.559730999999999</v>
      </c>
      <c r="P3852" s="8">
        <v>69.266666670000006</v>
      </c>
      <c r="Q3852" t="str">
        <f>LEFT(N3852,(SEARCH("/",N3852,1)-1))</f>
        <v>technology</v>
      </c>
      <c r="R3852" t="str">
        <f>RIGHT(N3852, LEN(N3852) - (SEARCH("/",N3852,1)))</f>
        <v>space exploration</v>
      </c>
      <c r="S3852" s="12">
        <f>(((J3852/60)/60)/24)+DATE(1970,1,1)+(-5/24)</f>
        <v>42689.374016203699</v>
      </c>
      <c r="T3852" s="12">
        <f>(((I3852/60)/60)/24)+DATE(1970,1,1)+(-5/24)</f>
        <v>42725.124305555553</v>
      </c>
    </row>
    <row r="3853" spans="1:20" ht="48" x14ac:dyDescent="0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>E3853/D3853*100</f>
        <v>131.184</v>
      </c>
      <c r="P3853" s="8">
        <v>69.266666670000006</v>
      </c>
      <c r="Q3853" t="str">
        <f>LEFT(N3853,(SEARCH("/",N3853,1)-1))</f>
        <v>technology</v>
      </c>
      <c r="R3853" t="str">
        <f>RIGHT(N3853, LEN(N3853) - (SEARCH("/",N3853,1)))</f>
        <v>space exploration</v>
      </c>
      <c r="S3853" s="12">
        <f>(((J3853/60)/60)/24)+DATE(1970,1,1)+(-5/24)</f>
        <v>42689.534907407404</v>
      </c>
      <c r="T3853" s="12">
        <f>(((I3853/60)/60)/24)+DATE(1970,1,1)+(-5/24)</f>
        <v>42734.534907407404</v>
      </c>
    </row>
    <row r="3854" spans="1:20" ht="48" x14ac:dyDescent="0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>E3854/D3854*100</f>
        <v>298.5</v>
      </c>
      <c r="P3854" s="8">
        <v>69.266666670000006</v>
      </c>
      <c r="Q3854" t="str">
        <f>LEFT(N3854,(SEARCH("/",N3854,1)-1))</f>
        <v>games</v>
      </c>
      <c r="R3854" t="str">
        <f>RIGHT(N3854, LEN(N3854) - (SEARCH("/",N3854,1)))</f>
        <v>tabletop games</v>
      </c>
      <c r="S3854" s="12">
        <f>(((J3854/60)/60)/24)+DATE(1970,1,1)+(-5/24)</f>
        <v>42689.644756944443</v>
      </c>
      <c r="T3854" s="12">
        <f>(((I3854/60)/60)/24)+DATE(1970,1,1)+(-5/24)</f>
        <v>42696.644756944443</v>
      </c>
    </row>
    <row r="3855" spans="1:20" ht="48" x14ac:dyDescent="0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>E3855/D3855*100</f>
        <v>103.89999999999999</v>
      </c>
      <c r="P3855" s="8">
        <v>69.266666670000006</v>
      </c>
      <c r="Q3855" t="str">
        <f>LEFT(N3855,(SEARCH("/",N3855,1)-1))</f>
        <v>theater</v>
      </c>
      <c r="R3855" t="str">
        <f>RIGHT(N3855, LEN(N3855) - (SEARCH("/",N3855,1)))</f>
        <v>plays</v>
      </c>
      <c r="S3855" s="12">
        <f>(((J3855/60)/60)/24)+DATE(1970,1,1)+(-5/24)</f>
        <v>42689.833101851851</v>
      </c>
      <c r="T3855" s="12">
        <f>(((I3855/60)/60)/24)+DATE(1970,1,1)+(-5/24)</f>
        <v>42749.833101851851</v>
      </c>
    </row>
    <row r="3856" spans="1:20" ht="48" x14ac:dyDescent="0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>E3856/D3856*100</f>
        <v>114.01428571428571</v>
      </c>
      <c r="P3856" s="8">
        <v>69.266666670000006</v>
      </c>
      <c r="Q3856" t="str">
        <f>LEFT(N3856,(SEARCH("/",N3856,1)-1))</f>
        <v>photography</v>
      </c>
      <c r="R3856" t="str">
        <f>RIGHT(N3856, LEN(N3856) - (SEARCH("/",N3856,1)))</f>
        <v>photobooks</v>
      </c>
      <c r="S3856" s="12">
        <f>(((J3856/60)/60)/24)+DATE(1970,1,1)+(-5/24)</f>
        <v>42690.051365740735</v>
      </c>
      <c r="T3856" s="12">
        <f>(((I3856/60)/60)/24)+DATE(1970,1,1)+(-5/24)</f>
        <v>42725.874999999993</v>
      </c>
    </row>
    <row r="3857" spans="1:20" ht="32" x14ac:dyDescent="0.2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>E3857/D3857*100</f>
        <v>117.73333333333333</v>
      </c>
      <c r="P3857" s="8">
        <v>69.266666670000006</v>
      </c>
      <c r="Q3857" t="str">
        <f>LEFT(N3857,(SEARCH("/",N3857,1)-1))</f>
        <v>theater</v>
      </c>
      <c r="R3857" t="str">
        <f>RIGHT(N3857, LEN(N3857) - (SEARCH("/",N3857,1)))</f>
        <v>plays</v>
      </c>
      <c r="S3857" s="12">
        <f>(((J3857/60)/60)/24)+DATE(1970,1,1)+(-5/24)</f>
        <v>42690.125983796293</v>
      </c>
      <c r="T3857" s="12">
        <f>(((I3857/60)/60)/24)+DATE(1970,1,1)+(-5/24)</f>
        <v>42721.124999999993</v>
      </c>
    </row>
    <row r="3858" spans="1:20" ht="48" x14ac:dyDescent="0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>E3858/D3858*100</f>
        <v>3.34</v>
      </c>
      <c r="P3858" s="8">
        <v>69.266666670000006</v>
      </c>
      <c r="Q3858" t="str">
        <f>LEFT(N3858,(SEARCH("/",N3858,1)-1))</f>
        <v>theater</v>
      </c>
      <c r="R3858" t="str">
        <f>RIGHT(N3858, LEN(N3858) - (SEARCH("/",N3858,1)))</f>
        <v>spaces</v>
      </c>
      <c r="S3858" s="12">
        <f>(((J3858/60)/60)/24)+DATE(1970,1,1)+(-5/24)</f>
        <v>42690.525104166663</v>
      </c>
      <c r="T3858" s="12">
        <f>(((I3858/60)/60)/24)+DATE(1970,1,1)+(-5/24)</f>
        <v>42711.525104166663</v>
      </c>
    </row>
    <row r="3859" spans="1:20" ht="48" x14ac:dyDescent="0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>E3859/D3859*100</f>
        <v>0</v>
      </c>
      <c r="P3859" s="8">
        <v>69.266666670000006</v>
      </c>
      <c r="Q3859" t="str">
        <f>LEFT(N3859,(SEARCH("/",N3859,1)-1))</f>
        <v>publishing</v>
      </c>
      <c r="R3859" t="str">
        <f>RIGHT(N3859, LEN(N3859) - (SEARCH("/",N3859,1)))</f>
        <v>fiction</v>
      </c>
      <c r="S3859" s="12">
        <f>(((J3859/60)/60)/24)+DATE(1970,1,1)+(-5/24)</f>
        <v>42690.65011574074</v>
      </c>
      <c r="T3859" s="12">
        <f>(((I3859/60)/60)/24)+DATE(1970,1,1)+(-5/24)</f>
        <v>42708.041666666664</v>
      </c>
    </row>
    <row r="3860" spans="1:20" ht="48" x14ac:dyDescent="0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>E3860/D3860*100</f>
        <v>1081.2401666666667</v>
      </c>
      <c r="P3860" s="8">
        <v>69.266666670000006</v>
      </c>
      <c r="Q3860" t="str">
        <f>LEFT(N3860,(SEARCH("/",N3860,1)-1))</f>
        <v>games</v>
      </c>
      <c r="R3860" t="str">
        <f>RIGHT(N3860, LEN(N3860) - (SEARCH("/",N3860,1)))</f>
        <v>tabletop games</v>
      </c>
      <c r="S3860" s="12">
        <f>(((J3860/60)/60)/24)+DATE(1970,1,1)+(-5/24)</f>
        <v>42691.642870370364</v>
      </c>
      <c r="T3860" s="12">
        <f>(((I3860/60)/60)/24)+DATE(1970,1,1)+(-5/24)</f>
        <v>42719.749999999993</v>
      </c>
    </row>
    <row r="3861" spans="1:20" ht="48" x14ac:dyDescent="0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>E3861/D3861*100</f>
        <v>128.19999999999999</v>
      </c>
      <c r="P3861" s="8">
        <v>69.266666670000006</v>
      </c>
      <c r="Q3861" t="str">
        <f>LEFT(N3861,(SEARCH("/",N3861,1)-1))</f>
        <v>music</v>
      </c>
      <c r="R3861" t="str">
        <f>RIGHT(N3861, LEN(N3861) - (SEARCH("/",N3861,1)))</f>
        <v>electronic music</v>
      </c>
      <c r="S3861" s="12">
        <f>(((J3861/60)/60)/24)+DATE(1970,1,1)+(-5/24)</f>
        <v>42691.900995370372</v>
      </c>
      <c r="T3861" s="12">
        <f>(((I3861/60)/60)/24)+DATE(1970,1,1)+(-5/24)</f>
        <v>42717.124305555553</v>
      </c>
    </row>
    <row r="3862" spans="1:20" ht="48" x14ac:dyDescent="0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>E3862/D3862*100</f>
        <v>113.99999999999999</v>
      </c>
      <c r="P3862" s="8">
        <v>69.266666670000006</v>
      </c>
      <c r="Q3862" t="str">
        <f>LEFT(N3862,(SEARCH("/",N3862,1)-1))</f>
        <v>technology</v>
      </c>
      <c r="R3862" t="str">
        <f>RIGHT(N3862, LEN(N3862) - (SEARCH("/",N3862,1)))</f>
        <v>space exploration</v>
      </c>
      <c r="S3862" s="12">
        <f>(((J3862/60)/60)/24)+DATE(1970,1,1)+(-5/24)</f>
        <v>42692.048217592594</v>
      </c>
      <c r="T3862" s="12">
        <f>(((I3862/60)/60)/24)+DATE(1970,1,1)+(-5/24)</f>
        <v>42706.048217592594</v>
      </c>
    </row>
    <row r="3863" spans="1:20" ht="48" x14ac:dyDescent="0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>E3863/D3863*100</f>
        <v>0</v>
      </c>
      <c r="P3863" s="8">
        <v>69.266666670000006</v>
      </c>
      <c r="Q3863" t="str">
        <f>LEFT(N3863,(SEARCH("/",N3863,1)-1))</f>
        <v>technology</v>
      </c>
      <c r="R3863" t="str">
        <f>RIGHT(N3863, LEN(N3863) - (SEARCH("/",N3863,1)))</f>
        <v>web</v>
      </c>
      <c r="S3863" s="12">
        <f>(((J3863/60)/60)/24)+DATE(1970,1,1)+(-5/24)</f>
        <v>42692.18072916667</v>
      </c>
      <c r="T3863" s="12">
        <f>(((I3863/60)/60)/24)+DATE(1970,1,1)+(-5/24)</f>
        <v>42722.18072916667</v>
      </c>
    </row>
    <row r="3864" spans="1:20" ht="48" x14ac:dyDescent="0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>E3864/D3864*100</f>
        <v>131.20499999999998</v>
      </c>
      <c r="P3864" s="8">
        <v>69.266666670000006</v>
      </c>
      <c r="Q3864" t="str">
        <f>LEFT(N3864,(SEARCH("/",N3864,1)-1))</f>
        <v>technology</v>
      </c>
      <c r="R3864" t="str">
        <f>RIGHT(N3864, LEN(N3864) - (SEARCH("/",N3864,1)))</f>
        <v>hardware</v>
      </c>
      <c r="S3864" s="12">
        <f>(((J3864/60)/60)/24)+DATE(1970,1,1)+(-5/24)</f>
        <v>42692.563159722216</v>
      </c>
      <c r="T3864" s="12">
        <f>(((I3864/60)/60)/24)+DATE(1970,1,1)+(-5/24)</f>
        <v>42722.563159722216</v>
      </c>
    </row>
    <row r="3865" spans="1:20" ht="48" x14ac:dyDescent="0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>E3865/D3865*100</f>
        <v>294.20799999999997</v>
      </c>
      <c r="P3865" s="8">
        <v>69.266666670000006</v>
      </c>
      <c r="Q3865" t="str">
        <f>LEFT(N3865,(SEARCH("/",N3865,1)-1))</f>
        <v>food</v>
      </c>
      <c r="R3865" t="str">
        <f>RIGHT(N3865, LEN(N3865) - (SEARCH("/",N3865,1)))</f>
        <v>small batch</v>
      </c>
      <c r="S3865" s="12">
        <f>(((J3865/60)/60)/24)+DATE(1970,1,1)+(-5/24)</f>
        <v>42692.591539351844</v>
      </c>
      <c r="T3865" s="12">
        <f>(((I3865/60)/60)/24)+DATE(1970,1,1)+(-5/24)</f>
        <v>42723.124305555553</v>
      </c>
    </row>
    <row r="3866" spans="1:20" ht="48" x14ac:dyDescent="0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>E3866/D3866*100</f>
        <v>0.57499999999999996</v>
      </c>
      <c r="P3866" s="8">
        <v>69.266666670000006</v>
      </c>
      <c r="Q3866" t="str">
        <f>LEFT(N3866,(SEARCH("/",N3866,1)-1))</f>
        <v>film &amp; video</v>
      </c>
      <c r="R3866" t="str">
        <f>RIGHT(N3866, LEN(N3866) - (SEARCH("/",N3866,1)))</f>
        <v>science fiction</v>
      </c>
      <c r="S3866" s="12">
        <f>(((J3866/60)/60)/24)+DATE(1970,1,1)+(-5/24)</f>
        <v>42692.807847222219</v>
      </c>
      <c r="T3866" s="12">
        <f>(((I3866/60)/60)/24)+DATE(1970,1,1)+(-5/24)</f>
        <v>42752.807847222219</v>
      </c>
    </row>
    <row r="3867" spans="1:20" ht="32" x14ac:dyDescent="0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>E3867/D3867*100</f>
        <v>2.666666666666667</v>
      </c>
      <c r="P3867" s="8">
        <v>69.266666670000006</v>
      </c>
      <c r="Q3867" t="str">
        <f>LEFT(N3867,(SEARCH("/",N3867,1)-1))</f>
        <v>theater</v>
      </c>
      <c r="R3867" t="str">
        <f>RIGHT(N3867, LEN(N3867) - (SEARCH("/",N3867,1)))</f>
        <v>plays</v>
      </c>
      <c r="S3867" s="12">
        <f>(((J3867/60)/60)/24)+DATE(1970,1,1)+(-5/24)</f>
        <v>42692.823495370372</v>
      </c>
      <c r="T3867" s="12">
        <f>(((I3867/60)/60)/24)+DATE(1970,1,1)+(-5/24)</f>
        <v>42722.823495370372</v>
      </c>
    </row>
    <row r="3868" spans="1:20" ht="48" x14ac:dyDescent="0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>E3868/D3868*100</f>
        <v>127.57571428571428</v>
      </c>
      <c r="P3868" s="8">
        <v>69.266666670000006</v>
      </c>
      <c r="Q3868" t="str">
        <f>LEFT(N3868,(SEARCH("/",N3868,1)-1))</f>
        <v>theater</v>
      </c>
      <c r="R3868" t="str">
        <f>RIGHT(N3868, LEN(N3868) - (SEARCH("/",N3868,1)))</f>
        <v>plays</v>
      </c>
      <c r="S3868" s="12">
        <f>(((J3868/60)/60)/24)+DATE(1970,1,1)+(-5/24)</f>
        <v>42693.534270833326</v>
      </c>
      <c r="T3868" s="12">
        <f>(((I3868/60)/60)/24)+DATE(1970,1,1)+(-5/24)</f>
        <v>42718.534270833326</v>
      </c>
    </row>
    <row r="3869" spans="1:20" ht="32" x14ac:dyDescent="0.2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>E3869/D3869*100</f>
        <v>105.35000000000001</v>
      </c>
      <c r="P3869" s="8">
        <v>69.266666670000006</v>
      </c>
      <c r="Q3869" t="str">
        <f>LEFT(N3869,(SEARCH("/",N3869,1)-1))</f>
        <v>theater</v>
      </c>
      <c r="R3869" t="str">
        <f>RIGHT(N3869, LEN(N3869) - (SEARCH("/",N3869,1)))</f>
        <v>plays</v>
      </c>
      <c r="S3869" s="12">
        <f>(((J3869/60)/60)/24)+DATE(1970,1,1)+(-5/24)</f>
        <v>42693.90185185185</v>
      </c>
      <c r="T3869" s="12">
        <f>(((I3869/60)/60)/24)+DATE(1970,1,1)+(-5/24)</f>
        <v>42708.833333333336</v>
      </c>
    </row>
    <row r="3870" spans="1:20" ht="32" x14ac:dyDescent="0.2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>E3870/D3870*100</f>
        <v>28.192</v>
      </c>
      <c r="P3870" s="8">
        <v>69.266666670000006</v>
      </c>
      <c r="Q3870" t="str">
        <f>LEFT(N3870,(SEARCH("/",N3870,1)-1))</f>
        <v>games</v>
      </c>
      <c r="R3870" t="str">
        <f>RIGHT(N3870, LEN(N3870) - (SEARCH("/",N3870,1)))</f>
        <v>video games</v>
      </c>
      <c r="S3870" s="12">
        <f>(((J3870/60)/60)/24)+DATE(1970,1,1)+(-5/24)</f>
        <v>42694.772951388884</v>
      </c>
      <c r="T3870" s="12">
        <f>(((I3870/60)/60)/24)+DATE(1970,1,1)+(-5/24)</f>
        <v>42727.124305555553</v>
      </c>
    </row>
    <row r="3871" spans="1:20" ht="48" x14ac:dyDescent="0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>E3871/D3871*100</f>
        <v>267.13333333333333</v>
      </c>
      <c r="P3871" s="8">
        <v>69.266666670000006</v>
      </c>
      <c r="Q3871" t="str">
        <f>LEFT(N3871,(SEARCH("/",N3871,1)-1))</f>
        <v>music</v>
      </c>
      <c r="R3871" t="str">
        <f>RIGHT(N3871, LEN(N3871) - (SEARCH("/",N3871,1)))</f>
        <v>metal</v>
      </c>
      <c r="S3871" s="12">
        <f>(((J3871/60)/60)/24)+DATE(1970,1,1)+(-5/24)</f>
        <v>42695.049537037034</v>
      </c>
      <c r="T3871" s="12">
        <f>(((I3871/60)/60)/24)+DATE(1970,1,1)+(-5/24)</f>
        <v>42712.124999999993</v>
      </c>
    </row>
    <row r="3872" spans="1:20" ht="48" x14ac:dyDescent="0.2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>E3872/D3872*100</f>
        <v>0.59666666666666668</v>
      </c>
      <c r="P3872" s="8">
        <v>69.266666670000006</v>
      </c>
      <c r="Q3872" t="str">
        <f>LEFT(N3872,(SEARCH("/",N3872,1)-1))</f>
        <v>technology</v>
      </c>
      <c r="R3872" t="str">
        <f>RIGHT(N3872, LEN(N3872) - (SEARCH("/",N3872,1)))</f>
        <v>space exploration</v>
      </c>
      <c r="S3872" s="12">
        <f>(((J3872/60)/60)/24)+DATE(1970,1,1)+(-5/24)</f>
        <v>42695.416006944441</v>
      </c>
      <c r="T3872" s="12">
        <f>(((I3872/60)/60)/24)+DATE(1970,1,1)+(-5/24)</f>
        <v>42725.416006944441</v>
      </c>
    </row>
    <row r="3873" spans="1:20" ht="48" x14ac:dyDescent="0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>E3873/D3873*100</f>
        <v>8.9</v>
      </c>
      <c r="P3873" s="8">
        <v>69.266666670000006</v>
      </c>
      <c r="Q3873" t="str">
        <f>LEFT(N3873,(SEARCH("/",N3873,1)-1))</f>
        <v>theater</v>
      </c>
      <c r="R3873" t="str">
        <f>RIGHT(N3873, LEN(N3873) - (SEARCH("/",N3873,1)))</f>
        <v>plays</v>
      </c>
      <c r="S3873" s="12">
        <f>(((J3873/60)/60)/24)+DATE(1970,1,1)+(-5/24)</f>
        <v>42695.502245370364</v>
      </c>
      <c r="T3873" s="12">
        <f>(((I3873/60)/60)/24)+DATE(1970,1,1)+(-5/24)</f>
        <v>42725.502245370364</v>
      </c>
    </row>
    <row r="3874" spans="1:20" ht="48" x14ac:dyDescent="0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>E3874/D3874*100</f>
        <v>6.5299999999999994</v>
      </c>
      <c r="P3874" s="8">
        <v>69.266666670000006</v>
      </c>
      <c r="Q3874" t="str">
        <f>LEFT(N3874,(SEARCH("/",N3874,1)-1))</f>
        <v>technology</v>
      </c>
      <c r="R3874" t="str">
        <f>RIGHT(N3874, LEN(N3874) - (SEARCH("/",N3874,1)))</f>
        <v>wearables</v>
      </c>
      <c r="S3874" s="12">
        <f>(((J3874/60)/60)/24)+DATE(1970,1,1)+(-5/24)</f>
        <v>42696.167395833334</v>
      </c>
      <c r="T3874" s="12">
        <f>(((I3874/60)/60)/24)+DATE(1970,1,1)+(-5/24)</f>
        <v>42726.167395833334</v>
      </c>
    </row>
    <row r="3875" spans="1:20" ht="48" x14ac:dyDescent="0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>E3875/D3875*100</f>
        <v>104.51666666666665</v>
      </c>
      <c r="P3875" s="8">
        <v>69.266666670000006</v>
      </c>
      <c r="Q3875" t="str">
        <f>LEFT(N3875,(SEARCH("/",N3875,1)-1))</f>
        <v>theater</v>
      </c>
      <c r="R3875" t="str">
        <f>RIGHT(N3875, LEN(N3875) - (SEARCH("/",N3875,1)))</f>
        <v>plays</v>
      </c>
      <c r="S3875" s="12">
        <f>(((J3875/60)/60)/24)+DATE(1970,1,1)+(-5/24)</f>
        <v>42696.41611111111</v>
      </c>
      <c r="T3875" s="12">
        <f>(((I3875/60)/60)/24)+DATE(1970,1,1)+(-5/24)</f>
        <v>42726.41611111111</v>
      </c>
    </row>
    <row r="3876" spans="1:20" ht="48" x14ac:dyDescent="0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>E3876/D3876*100</f>
        <v>78.927352941176466</v>
      </c>
      <c r="P3876" s="8">
        <v>69.266666670000006</v>
      </c>
      <c r="Q3876" t="str">
        <f>LEFT(N3876,(SEARCH("/",N3876,1)-1))</f>
        <v>technology</v>
      </c>
      <c r="R3876" t="str">
        <f>RIGHT(N3876, LEN(N3876) - (SEARCH("/",N3876,1)))</f>
        <v>wearables</v>
      </c>
      <c r="S3876" s="12">
        <f>(((J3876/60)/60)/24)+DATE(1970,1,1)+(-5/24)</f>
        <v>42696.45517361111</v>
      </c>
      <c r="T3876" s="12">
        <f>(((I3876/60)/60)/24)+DATE(1970,1,1)+(-5/24)</f>
        <v>42736.45517361111</v>
      </c>
    </row>
    <row r="3877" spans="1:20" ht="48" x14ac:dyDescent="0.2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>E3877/D3877*100</f>
        <v>6.9696969696969706</v>
      </c>
      <c r="P3877" s="8">
        <v>69.266666670000006</v>
      </c>
      <c r="Q3877" t="str">
        <f>LEFT(N3877,(SEARCH("/",N3877,1)-1))</f>
        <v>theater</v>
      </c>
      <c r="R3877" t="str">
        <f>RIGHT(N3877, LEN(N3877) - (SEARCH("/",N3877,1)))</f>
        <v>plays</v>
      </c>
      <c r="S3877" s="12">
        <f>(((J3877/60)/60)/24)+DATE(1970,1,1)+(-5/24)</f>
        <v>42696.802187499998</v>
      </c>
      <c r="T3877" s="12">
        <f>(((I3877/60)/60)/24)+DATE(1970,1,1)+(-5/24)</f>
        <v>42729.802187499998</v>
      </c>
    </row>
    <row r="3878" spans="1:20" ht="32" x14ac:dyDescent="0.2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>E3878/D3878*100</f>
        <v>101.37777777777779</v>
      </c>
      <c r="P3878" s="8">
        <v>69.266666670000006</v>
      </c>
      <c r="Q3878" t="str">
        <f>LEFT(N3878,(SEARCH("/",N3878,1)-1))</f>
        <v>theater</v>
      </c>
      <c r="R3878" t="str">
        <f>RIGHT(N3878, LEN(N3878) - (SEARCH("/",N3878,1)))</f>
        <v>plays</v>
      </c>
      <c r="S3878" s="12">
        <f>(((J3878/60)/60)/24)+DATE(1970,1,1)+(-5/24)</f>
        <v>42696.874340277776</v>
      </c>
      <c r="T3878" s="12">
        <f>(((I3878/60)/60)/24)+DATE(1970,1,1)+(-5/24)</f>
        <v>42718.457638888889</v>
      </c>
    </row>
    <row r="3879" spans="1:20" ht="48" x14ac:dyDescent="0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>E3879/D3879*100</f>
        <v>123.07407407407408</v>
      </c>
      <c r="P3879" s="8">
        <v>69.266666670000006</v>
      </c>
      <c r="Q3879" t="str">
        <f>LEFT(N3879,(SEARCH("/",N3879,1)-1))</f>
        <v>film &amp; video</v>
      </c>
      <c r="R3879" t="str">
        <f>RIGHT(N3879, LEN(N3879) - (SEARCH("/",N3879,1)))</f>
        <v>documentary</v>
      </c>
      <c r="S3879" s="12">
        <f>(((J3879/60)/60)/24)+DATE(1970,1,1)+(-5/24)</f>
        <v>42697.113032407404</v>
      </c>
      <c r="T3879" s="12">
        <f>(((I3879/60)/60)/24)+DATE(1970,1,1)+(-5/24)</f>
        <v>42725.124305555553</v>
      </c>
    </row>
    <row r="3880" spans="1:20" ht="48" x14ac:dyDescent="0.2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>E3880/D3880*100</f>
        <v>1.3028138528138529</v>
      </c>
      <c r="P3880" s="8">
        <v>69.266666670000006</v>
      </c>
      <c r="Q3880" t="str">
        <f>LEFT(N3880,(SEARCH("/",N3880,1)-1))</f>
        <v>technology</v>
      </c>
      <c r="R3880" t="str">
        <f>RIGHT(N3880, LEN(N3880) - (SEARCH("/",N3880,1)))</f>
        <v>wearables</v>
      </c>
      <c r="S3880" s="12">
        <f>(((J3880/60)/60)/24)+DATE(1970,1,1)+(-5/24)</f>
        <v>42697.540937499994</v>
      </c>
      <c r="T3880" s="12">
        <f>(((I3880/60)/60)/24)+DATE(1970,1,1)+(-5/24)</f>
        <v>42727.540937499994</v>
      </c>
    </row>
    <row r="3881" spans="1:20" ht="48" x14ac:dyDescent="0.2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>E3881/D3881*100</f>
        <v>102.03333333333333</v>
      </c>
      <c r="P3881" s="8">
        <v>69.266666670000006</v>
      </c>
      <c r="Q3881" t="str">
        <f>LEFT(N3881,(SEARCH("/",N3881,1)-1))</f>
        <v>theater</v>
      </c>
      <c r="R3881" t="str">
        <f>RIGHT(N3881, LEN(N3881) - (SEARCH("/",N3881,1)))</f>
        <v>plays</v>
      </c>
      <c r="S3881" s="12">
        <f>(((J3881/60)/60)/24)+DATE(1970,1,1)+(-5/24)</f>
        <v>42697.642511574071</v>
      </c>
      <c r="T3881" s="12">
        <f>(((I3881/60)/60)/24)+DATE(1970,1,1)+(-5/24)</f>
        <v>42744.999999999993</v>
      </c>
    </row>
    <row r="3882" spans="1:20" ht="48" x14ac:dyDescent="0.2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>E3882/D3882*100</f>
        <v>0</v>
      </c>
      <c r="P3882" s="8">
        <v>69.266666670000006</v>
      </c>
      <c r="Q3882" t="str">
        <f>LEFT(N3882,(SEARCH("/",N3882,1)-1))</f>
        <v>theater</v>
      </c>
      <c r="R3882" t="str">
        <f>RIGHT(N3882, LEN(N3882) - (SEARCH("/",N3882,1)))</f>
        <v>plays</v>
      </c>
      <c r="S3882" s="12">
        <f>(((J3882/60)/60)/24)+DATE(1970,1,1)+(-5/24)</f>
        <v>42700.59642361111</v>
      </c>
      <c r="T3882" s="12">
        <f>(((I3882/60)/60)/24)+DATE(1970,1,1)+(-5/24)</f>
        <v>42730.59642361111</v>
      </c>
    </row>
    <row r="3883" spans="1:20" ht="48" x14ac:dyDescent="0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>E3883/D3883*100</f>
        <v>4.246666666666667</v>
      </c>
      <c r="P3883" s="8">
        <v>69.266666670000006</v>
      </c>
      <c r="Q3883" t="str">
        <f>LEFT(N3883,(SEARCH("/",N3883,1)-1))</f>
        <v>theater</v>
      </c>
      <c r="R3883" t="str">
        <f>RIGHT(N3883, LEN(N3883) - (SEARCH("/",N3883,1)))</f>
        <v>musical</v>
      </c>
      <c r="S3883" s="12">
        <f>(((J3883/60)/60)/24)+DATE(1970,1,1)+(-5/24)</f>
        <v>42700.958032407405</v>
      </c>
      <c r="T3883" s="12">
        <f>(((I3883/60)/60)/24)+DATE(1970,1,1)+(-5/24)</f>
        <v>42748.957638888889</v>
      </c>
    </row>
    <row r="3884" spans="1:20" ht="48" x14ac:dyDescent="0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>E3884/D3884*100</f>
        <v>20.833333333333336</v>
      </c>
      <c r="P3884" s="8">
        <v>69.266666670000006</v>
      </c>
      <c r="Q3884" t="str">
        <f>LEFT(N3884,(SEARCH("/",N3884,1)-1))</f>
        <v>theater</v>
      </c>
      <c r="R3884" t="str">
        <f>RIGHT(N3884, LEN(N3884) - (SEARCH("/",N3884,1)))</f>
        <v>plays</v>
      </c>
      <c r="S3884" s="12">
        <f>(((J3884/60)/60)/24)+DATE(1970,1,1)+(-5/24)</f>
        <v>42701.700474537036</v>
      </c>
      <c r="T3884" s="12">
        <f>(((I3884/60)/60)/24)+DATE(1970,1,1)+(-5/24)</f>
        <v>42716.041666666664</v>
      </c>
    </row>
    <row r="3885" spans="1:20" ht="48" x14ac:dyDescent="0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>E3885/D3885*100</f>
        <v>118.2205035971223</v>
      </c>
      <c r="P3885" s="8">
        <v>69.266666670000006</v>
      </c>
      <c r="Q3885" t="str">
        <f>LEFT(N3885,(SEARCH("/",N3885,1)-1))</f>
        <v>music</v>
      </c>
      <c r="R3885" t="str">
        <f>RIGHT(N3885, LEN(N3885) - (SEARCH("/",N3885,1)))</f>
        <v>metal</v>
      </c>
      <c r="S3885" s="12">
        <f>(((J3885/60)/60)/24)+DATE(1970,1,1)+(-5/24)</f>
        <v>42702.004004629627</v>
      </c>
      <c r="T3885" s="12">
        <f>(((I3885/60)/60)/24)+DATE(1970,1,1)+(-5/24)</f>
        <v>42732.004004629627</v>
      </c>
    </row>
    <row r="3886" spans="1:20" ht="48" x14ac:dyDescent="0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>E3886/D3886*100</f>
        <v>46.6</v>
      </c>
      <c r="P3886" s="8">
        <v>69.266666670000006</v>
      </c>
      <c r="Q3886" t="str">
        <f>LEFT(N3886,(SEARCH("/",N3886,1)-1))</f>
        <v>technology</v>
      </c>
      <c r="R3886" t="str">
        <f>RIGHT(N3886, LEN(N3886) - (SEARCH("/",N3886,1)))</f>
        <v>gadgets</v>
      </c>
      <c r="S3886" s="12">
        <f>(((J3886/60)/60)/24)+DATE(1970,1,1)+(-5/24)</f>
        <v>42702.562395833331</v>
      </c>
      <c r="T3886" s="12">
        <f>(((I3886/60)/60)/24)+DATE(1970,1,1)+(-5/24)</f>
        <v>42762.562395833331</v>
      </c>
    </row>
    <row r="3887" spans="1:20" ht="48" x14ac:dyDescent="0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>E3887/D3887*100</f>
        <v>1867.1</v>
      </c>
      <c r="P3887" s="8">
        <v>69.266666670000006</v>
      </c>
      <c r="Q3887" t="str">
        <f>LEFT(N3887,(SEARCH("/",N3887,1)-1))</f>
        <v>games</v>
      </c>
      <c r="R3887" t="str">
        <f>RIGHT(N3887, LEN(N3887) - (SEARCH("/",N3887,1)))</f>
        <v>tabletop games</v>
      </c>
      <c r="S3887" s="12">
        <f>(((J3887/60)/60)/24)+DATE(1970,1,1)+(-5/24)</f>
        <v>42702.59648148148</v>
      </c>
      <c r="T3887" s="12">
        <f>(((I3887/60)/60)/24)+DATE(1970,1,1)+(-5/24)</f>
        <v>42712.59648148148</v>
      </c>
    </row>
    <row r="3888" spans="1:20" ht="48" x14ac:dyDescent="0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>E3888/D3888*100</f>
        <v>0.26737967914438499</v>
      </c>
      <c r="P3888" s="8">
        <v>69.266666670000006</v>
      </c>
      <c r="Q3888" t="str">
        <f>LEFT(N3888,(SEARCH("/",N3888,1)-1))</f>
        <v>technology</v>
      </c>
      <c r="R3888" t="str">
        <f>RIGHT(N3888, LEN(N3888) - (SEARCH("/",N3888,1)))</f>
        <v>wearables</v>
      </c>
      <c r="S3888" s="12">
        <f>(((J3888/60)/60)/24)+DATE(1970,1,1)+(-5/24)</f>
        <v>42702.600868055553</v>
      </c>
      <c r="T3888" s="12">
        <f>(((I3888/60)/60)/24)+DATE(1970,1,1)+(-5/24)</f>
        <v>42732.600868055553</v>
      </c>
    </row>
    <row r="3889" spans="1:20" ht="48" x14ac:dyDescent="0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>E3889/D3889*100</f>
        <v>100.6</v>
      </c>
      <c r="P3889" s="8">
        <v>69.266666670000006</v>
      </c>
      <c r="Q3889" t="str">
        <f>LEFT(N3889,(SEARCH("/",N3889,1)-1))</f>
        <v>theater</v>
      </c>
      <c r="R3889" t="str">
        <f>RIGHT(N3889, LEN(N3889) - (SEARCH("/",N3889,1)))</f>
        <v>plays</v>
      </c>
      <c r="S3889" s="12">
        <f>(((J3889/60)/60)/24)+DATE(1970,1,1)+(-5/24)</f>
        <v>42702.708715277775</v>
      </c>
      <c r="T3889" s="12">
        <f>(((I3889/60)/60)/24)+DATE(1970,1,1)+(-5/24)</f>
        <v>42732.708715277775</v>
      </c>
    </row>
    <row r="3890" spans="1:20" ht="48" x14ac:dyDescent="0.2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>E3890/D3890*100</f>
        <v>107.1</v>
      </c>
      <c r="P3890" s="8">
        <v>69.266666670000006</v>
      </c>
      <c r="Q3890" t="str">
        <f>LEFT(N3890,(SEARCH("/",N3890,1)-1))</f>
        <v>music</v>
      </c>
      <c r="R3890" t="str">
        <f>RIGHT(N3890, LEN(N3890) - (SEARCH("/",N3890,1)))</f>
        <v>rock</v>
      </c>
      <c r="S3890" s="12">
        <f>(((J3890/60)/60)/24)+DATE(1970,1,1)+(-5/24)</f>
        <v>42703.006076388883</v>
      </c>
      <c r="T3890" s="12">
        <f>(((I3890/60)/60)/24)+DATE(1970,1,1)+(-5/24)</f>
        <v>42733.006076388883</v>
      </c>
    </row>
    <row r="3891" spans="1:20" ht="48" x14ac:dyDescent="0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>E3891/D3891*100</f>
        <v>1.7319999999999998</v>
      </c>
      <c r="P3891" s="8">
        <v>69.266666670000006</v>
      </c>
      <c r="Q3891" t="str">
        <f>LEFT(N3891,(SEARCH("/",N3891,1)-1))</f>
        <v>technology</v>
      </c>
      <c r="R3891" t="str">
        <f>RIGHT(N3891, LEN(N3891) - (SEARCH("/",N3891,1)))</f>
        <v>gadgets</v>
      </c>
      <c r="S3891" s="12">
        <f>(((J3891/60)/60)/24)+DATE(1970,1,1)+(-5/24)</f>
        <v>42703.709490740737</v>
      </c>
      <c r="T3891" s="12">
        <f>(((I3891/60)/60)/24)+DATE(1970,1,1)+(-5/24)</f>
        <v>42733.709490740737</v>
      </c>
    </row>
    <row r="3892" spans="1:20" ht="48" x14ac:dyDescent="0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>E3892/D3892*100</f>
        <v>2.4299999999999997</v>
      </c>
      <c r="P3892" s="8">
        <v>69.266666670000006</v>
      </c>
      <c r="Q3892" t="str">
        <f>LEFT(N3892,(SEARCH("/",N3892,1)-1))</f>
        <v>technology</v>
      </c>
      <c r="R3892" t="str">
        <f>RIGHT(N3892, LEN(N3892) - (SEARCH("/",N3892,1)))</f>
        <v>wearables</v>
      </c>
      <c r="S3892" s="12">
        <f>(((J3892/60)/60)/24)+DATE(1970,1,1)+(-5/24)</f>
        <v>42703.877719907403</v>
      </c>
      <c r="T3892" s="12">
        <f>(((I3892/60)/60)/24)+DATE(1970,1,1)+(-5/24)</f>
        <v>42733.877719907403</v>
      </c>
    </row>
    <row r="3893" spans="1:20" ht="48" x14ac:dyDescent="0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>E3893/D3893*100</f>
        <v>100.78823529411764</v>
      </c>
      <c r="P3893" s="8">
        <v>69.266666670000006</v>
      </c>
      <c r="Q3893" t="str">
        <f>LEFT(N3893,(SEARCH("/",N3893,1)-1))</f>
        <v>food</v>
      </c>
      <c r="R3893" t="str">
        <f>RIGHT(N3893, LEN(N3893) - (SEARCH("/",N3893,1)))</f>
        <v>small batch</v>
      </c>
      <c r="S3893" s="12">
        <f>(((J3893/60)/60)/24)+DATE(1970,1,1)+(-5/24)</f>
        <v>42703.978784722225</v>
      </c>
      <c r="T3893" s="12">
        <f>(((I3893/60)/60)/24)+DATE(1970,1,1)+(-5/24)</f>
        <v>42737.970138888886</v>
      </c>
    </row>
    <row r="3894" spans="1:20" ht="48" x14ac:dyDescent="0.2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>E3894/D3894*100</f>
        <v>2790.6363636363635</v>
      </c>
      <c r="P3894" s="8">
        <v>69.266666670000006</v>
      </c>
      <c r="Q3894" t="str">
        <f>LEFT(N3894,(SEARCH("/",N3894,1)-1))</f>
        <v>technology</v>
      </c>
      <c r="R3894" t="str">
        <f>RIGHT(N3894, LEN(N3894) - (SEARCH("/",N3894,1)))</f>
        <v>space exploration</v>
      </c>
      <c r="S3894" s="12">
        <f>(((J3894/60)/60)/24)+DATE(1970,1,1)+(-5/24)</f>
        <v>42704.127476851849</v>
      </c>
      <c r="T3894" s="12">
        <f>(((I3894/60)/60)/24)+DATE(1970,1,1)+(-5/24)</f>
        <v>42737.749305555553</v>
      </c>
    </row>
    <row r="3895" spans="1:20" ht="48" x14ac:dyDescent="0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>E3895/D3895*100</f>
        <v>252.54</v>
      </c>
      <c r="P3895" s="8">
        <v>69.266666670000006</v>
      </c>
      <c r="Q3895" t="str">
        <f>LEFT(N3895,(SEARCH("/",N3895,1)-1))</f>
        <v>technology</v>
      </c>
      <c r="R3895" t="str">
        <f>RIGHT(N3895, LEN(N3895) - (SEARCH("/",N3895,1)))</f>
        <v>hardware</v>
      </c>
      <c r="S3895" s="12">
        <f>(((J3895/60)/60)/24)+DATE(1970,1,1)+(-5/24)</f>
        <v>42704.64876157407</v>
      </c>
      <c r="T3895" s="12">
        <f>(((I3895/60)/60)/24)+DATE(1970,1,1)+(-5/24)</f>
        <v>42764.64876157407</v>
      </c>
    </row>
    <row r="3896" spans="1:20" ht="32" x14ac:dyDescent="0.2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>E3896/D3896*100</f>
        <v>105.01</v>
      </c>
      <c r="P3896" s="8">
        <v>69.266666670000006</v>
      </c>
      <c r="Q3896" t="str">
        <f>LEFT(N3896,(SEARCH("/",N3896,1)-1))</f>
        <v>music</v>
      </c>
      <c r="R3896" t="str">
        <f>RIGHT(N3896, LEN(N3896) - (SEARCH("/",N3896,1)))</f>
        <v>rock</v>
      </c>
      <c r="S3896" s="12">
        <f>(((J3896/60)/60)/24)+DATE(1970,1,1)+(-5/24)</f>
        <v>42704.743437499994</v>
      </c>
      <c r="T3896" s="12">
        <f>(((I3896/60)/60)/24)+DATE(1970,1,1)+(-5/24)</f>
        <v>42734.743437499994</v>
      </c>
    </row>
    <row r="3897" spans="1:20" ht="32" x14ac:dyDescent="0.2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>E3897/D3897*100</f>
        <v>52.327777777777776</v>
      </c>
      <c r="P3897" s="8">
        <v>69.266666670000006</v>
      </c>
      <c r="Q3897" t="str">
        <f>LEFT(N3897,(SEARCH("/",N3897,1)-1))</f>
        <v>photography</v>
      </c>
      <c r="R3897" t="str">
        <f>RIGHT(N3897, LEN(N3897) - (SEARCH("/",N3897,1)))</f>
        <v>photobooks</v>
      </c>
      <c r="S3897" s="12">
        <f>(((J3897/60)/60)/24)+DATE(1970,1,1)+(-5/24)</f>
        <v>42705.453784722216</v>
      </c>
      <c r="T3897" s="12">
        <f>(((I3897/60)/60)/24)+DATE(1970,1,1)+(-5/24)</f>
        <v>42765.082638888889</v>
      </c>
    </row>
    <row r="3898" spans="1:20" ht="48" x14ac:dyDescent="0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>E3898/D3898*100</f>
        <v>0.503</v>
      </c>
      <c r="P3898" s="8">
        <v>69.266666670000006</v>
      </c>
      <c r="Q3898" t="str">
        <f>LEFT(N3898,(SEARCH("/",N3898,1)-1))</f>
        <v>technology</v>
      </c>
      <c r="R3898" t="str">
        <f>RIGHT(N3898, LEN(N3898) - (SEARCH("/",N3898,1)))</f>
        <v>wearables</v>
      </c>
      <c r="S3898" s="12">
        <f>(((J3898/60)/60)/24)+DATE(1970,1,1)+(-5/24)</f>
        <v>42705.482013888883</v>
      </c>
      <c r="T3898" s="12">
        <f>(((I3898/60)/60)/24)+DATE(1970,1,1)+(-5/24)</f>
        <v>42734.749999999993</v>
      </c>
    </row>
    <row r="3899" spans="1:20" ht="48" x14ac:dyDescent="0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>E3899/D3899*100</f>
        <v>107.91999999999999</v>
      </c>
      <c r="P3899" s="8">
        <v>69.266666670000006</v>
      </c>
      <c r="Q3899" t="str">
        <f>LEFT(N3899,(SEARCH("/",N3899,1)-1))</f>
        <v>technology</v>
      </c>
      <c r="R3899" t="str">
        <f>RIGHT(N3899, LEN(N3899) - (SEARCH("/",N3899,1)))</f>
        <v>hardware</v>
      </c>
      <c r="S3899" s="12">
        <f>(((J3899/60)/60)/24)+DATE(1970,1,1)+(-5/24)</f>
        <v>42705.556180555555</v>
      </c>
      <c r="T3899" s="12">
        <f>(((I3899/60)/60)/24)+DATE(1970,1,1)+(-5/24)</f>
        <v>42735.556180555555</v>
      </c>
    </row>
    <row r="3900" spans="1:20" ht="48" x14ac:dyDescent="0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>E3900/D3900*100</f>
        <v>135.98609999999999</v>
      </c>
      <c r="P3900" s="8">
        <v>69.266666670000006</v>
      </c>
      <c r="Q3900" t="str">
        <f>LEFT(N3900,(SEARCH("/",N3900,1)-1))</f>
        <v>photography</v>
      </c>
      <c r="R3900" t="str">
        <f>RIGHT(N3900, LEN(N3900) - (SEARCH("/",N3900,1)))</f>
        <v>photobooks</v>
      </c>
      <c r="S3900" s="12">
        <f>(((J3900/60)/60)/24)+DATE(1970,1,1)+(-5/24)</f>
        <v>42705.710868055547</v>
      </c>
      <c r="T3900" s="12">
        <f>(((I3900/60)/60)/24)+DATE(1970,1,1)+(-5/24)</f>
        <v>42738.710868055547</v>
      </c>
    </row>
    <row r="3901" spans="1:20" ht="48" x14ac:dyDescent="0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>E3901/D3901*100</f>
        <v>14.38</v>
      </c>
      <c r="P3901" s="8">
        <v>69.266666670000006</v>
      </c>
      <c r="Q3901" t="str">
        <f>LEFT(N3901,(SEARCH("/",N3901,1)-1))</f>
        <v>games</v>
      </c>
      <c r="R3901" t="str">
        <f>RIGHT(N3901, LEN(N3901) - (SEARCH("/",N3901,1)))</f>
        <v>mobile games</v>
      </c>
      <c r="S3901" s="12">
        <f>(((J3901/60)/60)/24)+DATE(1970,1,1)+(-5/24)</f>
        <v>42705.907071759262</v>
      </c>
      <c r="T3901" s="12">
        <f>(((I3901/60)/60)/24)+DATE(1970,1,1)+(-5/24)</f>
        <v>42735.907071759262</v>
      </c>
    </row>
    <row r="3902" spans="1:20" ht="48" x14ac:dyDescent="0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>E3902/D3902*100</f>
        <v>212.40909090909091</v>
      </c>
      <c r="P3902" s="8">
        <v>69.266666670000006</v>
      </c>
      <c r="Q3902" t="str">
        <f>LEFT(N3902,(SEARCH("/",N3902,1)-1))</f>
        <v>music</v>
      </c>
      <c r="R3902" t="str">
        <f>RIGHT(N3902, LEN(N3902) - (SEARCH("/",N3902,1)))</f>
        <v>rock</v>
      </c>
      <c r="S3902" s="12">
        <f>(((J3902/60)/60)/24)+DATE(1970,1,1)+(-5/24)</f>
        <v>42706.866643518515</v>
      </c>
      <c r="T3902" s="12">
        <f>(((I3902/60)/60)/24)+DATE(1970,1,1)+(-5/24)</f>
        <v>42726.866643518515</v>
      </c>
    </row>
    <row r="3903" spans="1:20" ht="48" x14ac:dyDescent="0.2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>E3903/D3903*100</f>
        <v>79</v>
      </c>
      <c r="P3903" s="8">
        <v>69.266666670000006</v>
      </c>
      <c r="Q3903" t="str">
        <f>LEFT(N3903,(SEARCH("/",N3903,1)-1))</f>
        <v>photography</v>
      </c>
      <c r="R3903" t="str">
        <f>RIGHT(N3903, LEN(N3903) - (SEARCH("/",N3903,1)))</f>
        <v>places</v>
      </c>
      <c r="S3903" s="12">
        <f>(((J3903/60)/60)/24)+DATE(1970,1,1)+(-5/24)</f>
        <v>42707.687129629623</v>
      </c>
      <c r="T3903" s="12">
        <f>(((I3903/60)/60)/24)+DATE(1970,1,1)+(-5/24)</f>
        <v>42729.249999999993</v>
      </c>
    </row>
    <row r="3904" spans="1:20" ht="48" x14ac:dyDescent="0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>E3904/D3904*100</f>
        <v>0</v>
      </c>
      <c r="P3904" s="8">
        <v>69.266666670000006</v>
      </c>
      <c r="Q3904" t="str">
        <f>LEFT(N3904,(SEARCH("/",N3904,1)-1))</f>
        <v>publishing</v>
      </c>
      <c r="R3904" t="str">
        <f>RIGHT(N3904, LEN(N3904) - (SEARCH("/",N3904,1)))</f>
        <v>translations</v>
      </c>
      <c r="S3904" s="12">
        <f>(((J3904/60)/60)/24)+DATE(1970,1,1)+(-5/24)</f>
        <v>42707.71769675926</v>
      </c>
      <c r="T3904" s="12">
        <f>(((I3904/60)/60)/24)+DATE(1970,1,1)+(-5/24)</f>
        <v>42737.71769675926</v>
      </c>
    </row>
    <row r="3905" spans="1:20" ht="48" x14ac:dyDescent="0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>E3905/D3905*100</f>
        <v>0.2</v>
      </c>
      <c r="P3905" s="8">
        <v>69.266666670000006</v>
      </c>
      <c r="Q3905" t="str">
        <f>LEFT(N3905,(SEARCH("/",N3905,1)-1))</f>
        <v>publishing</v>
      </c>
      <c r="R3905" t="str">
        <f>RIGHT(N3905, LEN(N3905) - (SEARCH("/",N3905,1)))</f>
        <v>translations</v>
      </c>
      <c r="S3905" s="12">
        <f>(((J3905/60)/60)/24)+DATE(1970,1,1)+(-5/24)</f>
        <v>42708.044756944444</v>
      </c>
      <c r="T3905" s="12">
        <f>(((I3905/60)/60)/24)+DATE(1970,1,1)+(-5/24)</f>
        <v>42738.044756944444</v>
      </c>
    </row>
    <row r="3906" spans="1:20" ht="16" x14ac:dyDescent="0.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>E3906/D3906*100</f>
        <v>2.9000000000000004</v>
      </c>
      <c r="P3906" s="8">
        <v>69.266666670000006</v>
      </c>
      <c r="Q3906" t="str">
        <f>LEFT(N3906,(SEARCH("/",N3906,1)-1))</f>
        <v>publishing</v>
      </c>
      <c r="R3906" t="str">
        <f>RIGHT(N3906, LEN(N3906) - (SEARCH("/",N3906,1)))</f>
        <v>translations</v>
      </c>
      <c r="S3906" s="12">
        <f>(((J3906/60)/60)/24)+DATE(1970,1,1)+(-5/24)</f>
        <v>42708.460243055553</v>
      </c>
      <c r="T3906" s="12">
        <f>(((I3906/60)/60)/24)+DATE(1970,1,1)+(-5/24)</f>
        <v>42738.460243055553</v>
      </c>
    </row>
    <row r="3907" spans="1:20" ht="32" x14ac:dyDescent="0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>E3907/D3907*100</f>
        <v>0</v>
      </c>
      <c r="P3907" s="8">
        <v>69.266666670000006</v>
      </c>
      <c r="Q3907" t="str">
        <f>LEFT(N3907,(SEARCH("/",N3907,1)-1))</f>
        <v>technology</v>
      </c>
      <c r="R3907" t="str">
        <f>RIGHT(N3907, LEN(N3907) - (SEARCH("/",N3907,1)))</f>
        <v>web</v>
      </c>
      <c r="S3907" s="12">
        <f>(((J3907/60)/60)/24)+DATE(1970,1,1)+(-5/24)</f>
        <v>42708.633912037032</v>
      </c>
      <c r="T3907" s="12">
        <f>(((I3907/60)/60)/24)+DATE(1970,1,1)+(-5/24)</f>
        <v>42738.633912037032</v>
      </c>
    </row>
    <row r="3908" spans="1:20" ht="48" x14ac:dyDescent="0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>E3908/D3908*100</f>
        <v>0</v>
      </c>
      <c r="P3908" s="8">
        <v>69.266666670000006</v>
      </c>
      <c r="Q3908" t="str">
        <f>LEFT(N3908,(SEARCH("/",N3908,1)-1))</f>
        <v>games</v>
      </c>
      <c r="R3908" t="str">
        <f>RIGHT(N3908, LEN(N3908) - (SEARCH("/",N3908,1)))</f>
        <v>mobile games</v>
      </c>
      <c r="S3908" s="12">
        <f>(((J3908/60)/60)/24)+DATE(1970,1,1)+(-5/24)</f>
        <v>42708.794548611106</v>
      </c>
      <c r="T3908" s="12">
        <f>(((I3908/60)/60)/24)+DATE(1970,1,1)+(-5/24)</f>
        <v>42738.794548611106</v>
      </c>
    </row>
    <row r="3909" spans="1:20" ht="48" x14ac:dyDescent="0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>E3909/D3909*100</f>
        <v>125.06666666666666</v>
      </c>
      <c r="P3909" s="8">
        <v>69.266666670000006</v>
      </c>
      <c r="Q3909" t="str">
        <f>LEFT(N3909,(SEARCH("/",N3909,1)-1))</f>
        <v>theater</v>
      </c>
      <c r="R3909" t="str">
        <f>RIGHT(N3909, LEN(N3909) - (SEARCH("/",N3909,1)))</f>
        <v>plays</v>
      </c>
      <c r="S3909" s="12">
        <f>(((J3909/60)/60)/24)+DATE(1970,1,1)+(-5/24)</f>
        <v>42708.926446759251</v>
      </c>
      <c r="T3909" s="12">
        <f>(((I3909/60)/60)/24)+DATE(1970,1,1)+(-5/24)</f>
        <v>42738.926446759251</v>
      </c>
    </row>
    <row r="3910" spans="1:20" ht="48" x14ac:dyDescent="0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>E3910/D3910*100</f>
        <v>5.4545454545454541</v>
      </c>
      <c r="P3910" s="8">
        <v>69.266666670000006</v>
      </c>
      <c r="Q3910" t="str">
        <f>LEFT(N3910,(SEARCH("/",N3910,1)-1))</f>
        <v>theater</v>
      </c>
      <c r="R3910" t="str">
        <f>RIGHT(N3910, LEN(N3910) - (SEARCH("/",N3910,1)))</f>
        <v>plays</v>
      </c>
      <c r="S3910" s="12">
        <f>(((J3910/60)/60)/24)+DATE(1970,1,1)+(-5/24)</f>
        <v>42709.337731481479</v>
      </c>
      <c r="T3910" s="12">
        <f>(((I3910/60)/60)/24)+DATE(1970,1,1)+(-5/24)</f>
        <v>42739.337731481479</v>
      </c>
    </row>
    <row r="3911" spans="1:20" ht="48" x14ac:dyDescent="0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>E3911/D3911*100</f>
        <v>14.000000000000002</v>
      </c>
      <c r="P3911" s="8">
        <v>69.266666670000006</v>
      </c>
      <c r="Q3911" t="str">
        <f>LEFT(N3911,(SEARCH("/",N3911,1)-1))</f>
        <v>film &amp; video</v>
      </c>
      <c r="R3911" t="str">
        <f>RIGHT(N3911, LEN(N3911) - (SEARCH("/",N3911,1)))</f>
        <v>science fiction</v>
      </c>
      <c r="S3911" s="12">
        <f>(((J3911/60)/60)/24)+DATE(1970,1,1)+(-5/24)</f>
        <v>42709.78564814815</v>
      </c>
      <c r="T3911" s="12">
        <f>(((I3911/60)/60)/24)+DATE(1970,1,1)+(-5/24)</f>
        <v>42769.78564814815</v>
      </c>
    </row>
    <row r="3912" spans="1:20" ht="48" x14ac:dyDescent="0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>E3912/D3912*100</f>
        <v>1165</v>
      </c>
      <c r="P3912" s="8">
        <v>69.266666670000006</v>
      </c>
      <c r="Q3912" t="str">
        <f>LEFT(N3912,(SEARCH("/",N3912,1)-1))</f>
        <v>games</v>
      </c>
      <c r="R3912" t="str">
        <f>RIGHT(N3912, LEN(N3912) - (SEARCH("/",N3912,1)))</f>
        <v>tabletop games</v>
      </c>
      <c r="S3912" s="12">
        <f>(((J3912/60)/60)/24)+DATE(1970,1,1)+(-5/24)</f>
        <v>42710.616284722222</v>
      </c>
      <c r="T3912" s="12">
        <f>(((I3912/60)/60)/24)+DATE(1970,1,1)+(-5/24)</f>
        <v>42740.616284722222</v>
      </c>
    </row>
    <row r="3913" spans="1:20" ht="48" x14ac:dyDescent="0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>E3913/D3913*100</f>
        <v>108.74999999999999</v>
      </c>
      <c r="P3913" s="8">
        <v>69.266666670000006</v>
      </c>
      <c r="Q3913" t="str">
        <f>LEFT(N3913,(SEARCH("/",N3913,1)-1))</f>
        <v>photography</v>
      </c>
      <c r="R3913" t="str">
        <f>RIGHT(N3913, LEN(N3913) - (SEARCH("/",N3913,1)))</f>
        <v>photobooks</v>
      </c>
      <c r="S3913" s="12">
        <f>(((J3913/60)/60)/24)+DATE(1970,1,1)+(-5/24)</f>
        <v>42710.668634259251</v>
      </c>
      <c r="T3913" s="12">
        <f>(((I3913/60)/60)/24)+DATE(1970,1,1)+(-5/24)</f>
        <v>42742.666666666664</v>
      </c>
    </row>
    <row r="3914" spans="1:20" ht="32" x14ac:dyDescent="0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>E3914/D3914*100</f>
        <v>102.49999999999999</v>
      </c>
      <c r="P3914" s="8">
        <v>69.266666670000006</v>
      </c>
      <c r="Q3914" t="str">
        <f>LEFT(N3914,(SEARCH("/",N3914,1)-1))</f>
        <v>theater</v>
      </c>
      <c r="R3914" t="str">
        <f>RIGHT(N3914, LEN(N3914) - (SEARCH("/",N3914,1)))</f>
        <v>plays</v>
      </c>
      <c r="S3914" s="12">
        <f>(((J3914/60)/60)/24)+DATE(1970,1,1)+(-5/24)</f>
        <v>42711.336863425917</v>
      </c>
      <c r="T3914" s="12">
        <f>(((I3914/60)/60)/24)+DATE(1970,1,1)+(-5/24)</f>
        <v>42741.336863425917</v>
      </c>
    </row>
    <row r="3915" spans="1:20" ht="48" x14ac:dyDescent="0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>E3915/D3915*100</f>
        <v>160.54999999999998</v>
      </c>
      <c r="P3915" s="8">
        <v>69.266666670000006</v>
      </c>
      <c r="Q3915" t="str">
        <f>LEFT(N3915,(SEARCH("/",N3915,1)-1))</f>
        <v>photography</v>
      </c>
      <c r="R3915" t="str">
        <f>RIGHT(N3915, LEN(N3915) - (SEARCH("/",N3915,1)))</f>
        <v>photobooks</v>
      </c>
      <c r="S3915" s="12">
        <f>(((J3915/60)/60)/24)+DATE(1970,1,1)+(-5/24)</f>
        <v>42711.492361111108</v>
      </c>
      <c r="T3915" s="12">
        <f>(((I3915/60)/60)/24)+DATE(1970,1,1)+(-5/24)</f>
        <v>42732.492361111108</v>
      </c>
    </row>
    <row r="3916" spans="1:20" ht="48" x14ac:dyDescent="0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>E3916/D3916*100</f>
        <v>3.55</v>
      </c>
      <c r="P3916" s="8">
        <v>69.266666670000006</v>
      </c>
      <c r="Q3916" t="str">
        <f>LEFT(N3916,(SEARCH("/",N3916,1)-1))</f>
        <v>technology</v>
      </c>
      <c r="R3916" t="str">
        <f>RIGHT(N3916, LEN(N3916) - (SEARCH("/",N3916,1)))</f>
        <v>wearables</v>
      </c>
      <c r="S3916" s="12">
        <f>(((J3916/60)/60)/24)+DATE(1970,1,1)+(-5/24)</f>
        <v>42711.542280092595</v>
      </c>
      <c r="T3916" s="12">
        <f>(((I3916/60)/60)/24)+DATE(1970,1,1)+(-5/24)</f>
        <v>42771.542280092595</v>
      </c>
    </row>
    <row r="3917" spans="1:20" ht="48" x14ac:dyDescent="0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>E3917/D3917*100</f>
        <v>122.02</v>
      </c>
      <c r="P3917" s="8">
        <v>69.266666670000006</v>
      </c>
      <c r="Q3917" t="str">
        <f>LEFT(N3917,(SEARCH("/",N3917,1)-1))</f>
        <v>film &amp; video</v>
      </c>
      <c r="R3917" t="str">
        <f>RIGHT(N3917, LEN(N3917) - (SEARCH("/",N3917,1)))</f>
        <v>documentary</v>
      </c>
      <c r="S3917" s="12">
        <f>(((J3917/60)/60)/24)+DATE(1970,1,1)+(-5/24)</f>
        <v>42711.586805555555</v>
      </c>
      <c r="T3917" s="12">
        <f>(((I3917/60)/60)/24)+DATE(1970,1,1)+(-5/24)</f>
        <v>42741.586805555555</v>
      </c>
    </row>
    <row r="3918" spans="1:20" ht="48" x14ac:dyDescent="0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>E3918/D3918*100</f>
        <v>5.58</v>
      </c>
      <c r="P3918" s="8">
        <v>69.266666670000006</v>
      </c>
      <c r="Q3918" t="str">
        <f>LEFT(N3918,(SEARCH("/",N3918,1)-1))</f>
        <v>technology</v>
      </c>
      <c r="R3918" t="str">
        <f>RIGHT(N3918, LEN(N3918) - (SEARCH("/",N3918,1)))</f>
        <v>wearables</v>
      </c>
      <c r="S3918" s="12">
        <f>(((J3918/60)/60)/24)+DATE(1970,1,1)+(-5/24)</f>
        <v>42711.742465277777</v>
      </c>
      <c r="T3918" s="12">
        <f>(((I3918/60)/60)/24)+DATE(1970,1,1)+(-5/24)</f>
        <v>42766.772222222215</v>
      </c>
    </row>
    <row r="3919" spans="1:20" ht="48" x14ac:dyDescent="0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>E3919/D3919*100</f>
        <v>0</v>
      </c>
      <c r="P3919" s="8">
        <v>69.266666670000006</v>
      </c>
      <c r="Q3919" t="str">
        <f>LEFT(N3919,(SEARCH("/",N3919,1)-1))</f>
        <v>film &amp; video</v>
      </c>
      <c r="R3919" t="str">
        <f>RIGHT(N3919, LEN(N3919) - (SEARCH("/",N3919,1)))</f>
        <v>drama</v>
      </c>
      <c r="S3919" s="12">
        <f>(((J3919/60)/60)/24)+DATE(1970,1,1)+(-5/24)</f>
        <v>42711.803611111107</v>
      </c>
      <c r="T3919" s="12">
        <f>(((I3919/60)/60)/24)+DATE(1970,1,1)+(-5/24)</f>
        <v>42741.803611111107</v>
      </c>
    </row>
    <row r="3920" spans="1:20" ht="48" x14ac:dyDescent="0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>E3920/D3920*100</f>
        <v>101</v>
      </c>
      <c r="P3920" s="8">
        <v>69.266666670000006</v>
      </c>
      <c r="Q3920" t="str">
        <f>LEFT(N3920,(SEARCH("/",N3920,1)-1))</f>
        <v>theater</v>
      </c>
      <c r="R3920" t="str">
        <f>RIGHT(N3920, LEN(N3920) - (SEARCH("/",N3920,1)))</f>
        <v>plays</v>
      </c>
      <c r="S3920" s="12">
        <f>(((J3920/60)/60)/24)+DATE(1970,1,1)+(-5/24)</f>
        <v>42712.026412037034</v>
      </c>
      <c r="T3920" s="12">
        <f>(((I3920/60)/60)/24)+DATE(1970,1,1)+(-5/24)</f>
        <v>42735.499305555553</v>
      </c>
    </row>
    <row r="3921" spans="1:20" ht="32" x14ac:dyDescent="0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>E3921/D3921*100</f>
        <v>0.38750000000000001</v>
      </c>
      <c r="P3921" s="8">
        <v>69.266666670000006</v>
      </c>
      <c r="Q3921" t="str">
        <f>LEFT(N3921,(SEARCH("/",N3921,1)-1))</f>
        <v>games</v>
      </c>
      <c r="R3921" t="str">
        <f>RIGHT(N3921, LEN(N3921) - (SEARCH("/",N3921,1)))</f>
        <v>video games</v>
      </c>
      <c r="S3921" s="12">
        <f>(((J3921/60)/60)/24)+DATE(1970,1,1)+(-5/24)</f>
        <v>42712.092233796291</v>
      </c>
      <c r="T3921" s="12">
        <f>(((I3921/60)/60)/24)+DATE(1970,1,1)+(-5/24)</f>
        <v>42742.092233796291</v>
      </c>
    </row>
    <row r="3922" spans="1:20" ht="48" x14ac:dyDescent="0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>E3922/D3922*100</f>
        <v>75</v>
      </c>
      <c r="P3922" s="8">
        <v>69.266666670000006</v>
      </c>
      <c r="Q3922" t="str">
        <f>LEFT(N3922,(SEARCH("/",N3922,1)-1))</f>
        <v>music</v>
      </c>
      <c r="R3922" t="str">
        <f>RIGHT(N3922, LEN(N3922) - (SEARCH("/",N3922,1)))</f>
        <v>indie rock</v>
      </c>
      <c r="S3922" s="12">
        <f>(((J3922/60)/60)/24)+DATE(1970,1,1)+(-5/24)</f>
        <v>42713.732766203706</v>
      </c>
      <c r="T3922" s="12">
        <f>(((I3922/60)/60)/24)+DATE(1970,1,1)+(-5/24)</f>
        <v>42734.732766203706</v>
      </c>
    </row>
    <row r="3923" spans="1:20" ht="48" x14ac:dyDescent="0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>E3923/D3923*100</f>
        <v>0</v>
      </c>
      <c r="P3923" s="8">
        <v>69.266666670000006</v>
      </c>
      <c r="Q3923" t="str">
        <f>LEFT(N3923,(SEARCH("/",N3923,1)-1))</f>
        <v>film &amp; video</v>
      </c>
      <c r="R3923" t="str">
        <f>RIGHT(N3923, LEN(N3923) - (SEARCH("/",N3923,1)))</f>
        <v>drama</v>
      </c>
      <c r="S3923" s="12">
        <f>(((J3923/60)/60)/24)+DATE(1970,1,1)+(-5/24)</f>
        <v>42713.754166666658</v>
      </c>
      <c r="T3923" s="12">
        <f>(((I3923/60)/60)/24)+DATE(1970,1,1)+(-5/24)</f>
        <v>42734.166666666664</v>
      </c>
    </row>
    <row r="3924" spans="1:20" ht="32" x14ac:dyDescent="0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>E3924/D3924*100</f>
        <v>0</v>
      </c>
      <c r="P3924" s="8">
        <v>69.266666670000006</v>
      </c>
      <c r="Q3924" t="str">
        <f>LEFT(N3924,(SEARCH("/",N3924,1)-1))</f>
        <v>film &amp; video</v>
      </c>
      <c r="R3924" t="str">
        <f>RIGHT(N3924, LEN(N3924) - (SEARCH("/",N3924,1)))</f>
        <v>animation</v>
      </c>
      <c r="S3924" s="12">
        <f>(((J3924/60)/60)/24)+DATE(1970,1,1)+(-5/24)</f>
        <v>42713.84606481481</v>
      </c>
      <c r="T3924" s="12">
        <f>(((I3924/60)/60)/24)+DATE(1970,1,1)+(-5/24)</f>
        <v>42743.84606481481</v>
      </c>
    </row>
    <row r="3925" spans="1:20" ht="48" x14ac:dyDescent="0.2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>E3925/D3925*100</f>
        <v>21535.021000000001</v>
      </c>
      <c r="P3925" s="8">
        <v>69.266666670000006</v>
      </c>
      <c r="Q3925" t="str">
        <f>LEFT(N3925,(SEARCH("/",N3925,1)-1))</f>
        <v>technology</v>
      </c>
      <c r="R3925" t="str">
        <f>RIGHT(N3925, LEN(N3925) - (SEARCH("/",N3925,1)))</f>
        <v>wearables</v>
      </c>
      <c r="S3925" s="12">
        <f>(((J3925/60)/60)/24)+DATE(1970,1,1)+(-5/24)</f>
        <v>42714.232083333329</v>
      </c>
      <c r="T3925" s="12">
        <f>(((I3925/60)/60)/24)+DATE(1970,1,1)+(-5/24)</f>
        <v>42759.232083333329</v>
      </c>
    </row>
    <row r="3926" spans="1:20" ht="48" x14ac:dyDescent="0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>E3926/D3926*100</f>
        <v>2.6866666666666665</v>
      </c>
      <c r="P3926" s="8">
        <v>69.266666670000006</v>
      </c>
      <c r="Q3926" t="str">
        <f>LEFT(N3926,(SEARCH("/",N3926,1)-1))</f>
        <v>technology</v>
      </c>
      <c r="R3926" t="str">
        <f>RIGHT(N3926, LEN(N3926) - (SEARCH("/",N3926,1)))</f>
        <v>wearables</v>
      </c>
      <c r="S3926" s="12">
        <f>(((J3926/60)/60)/24)+DATE(1970,1,1)+(-5/24)</f>
        <v>42715.480104166665</v>
      </c>
      <c r="T3926" s="12">
        <f>(((I3926/60)/60)/24)+DATE(1970,1,1)+(-5/24)</f>
        <v>42745.480104166665</v>
      </c>
    </row>
    <row r="3927" spans="1:20" ht="32" x14ac:dyDescent="0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>E3927/D3927*100</f>
        <v>0.56800000000000006</v>
      </c>
      <c r="P3927" s="8">
        <v>69.266666670000006</v>
      </c>
      <c r="Q3927" t="str">
        <f>LEFT(N3927,(SEARCH("/",N3927,1)-1))</f>
        <v>games</v>
      </c>
      <c r="R3927" t="str">
        <f>RIGHT(N3927, LEN(N3927) - (SEARCH("/",N3927,1)))</f>
        <v>video games</v>
      </c>
      <c r="S3927" s="12">
        <f>(((J3927/60)/60)/24)+DATE(1970,1,1)+(-5/24)</f>
        <v>42716.534120370365</v>
      </c>
      <c r="T3927" s="12">
        <f>(((I3927/60)/60)/24)+DATE(1970,1,1)+(-5/24)</f>
        <v>42746.534120370365</v>
      </c>
    </row>
    <row r="3928" spans="1:20" ht="48" x14ac:dyDescent="0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>E3928/D3928*100</f>
        <v>0</v>
      </c>
      <c r="P3928" s="8">
        <v>69.266666670000006</v>
      </c>
      <c r="Q3928" t="str">
        <f>LEFT(N3928,(SEARCH("/",N3928,1)-1))</f>
        <v>technology</v>
      </c>
      <c r="R3928" t="str">
        <f>RIGHT(N3928, LEN(N3928) - (SEARCH("/",N3928,1)))</f>
        <v>web</v>
      </c>
      <c r="S3928" s="12">
        <f>(((J3928/60)/60)/24)+DATE(1970,1,1)+(-5/24)</f>
        <v>42716.913043981483</v>
      </c>
      <c r="T3928" s="12">
        <f>(((I3928/60)/60)/24)+DATE(1970,1,1)+(-5/24)</f>
        <v>42745.164583333331</v>
      </c>
    </row>
    <row r="3929" spans="1:20" ht="32" x14ac:dyDescent="0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>E3929/D3929*100</f>
        <v>1</v>
      </c>
      <c r="P3929" s="8">
        <v>69.266666670000006</v>
      </c>
      <c r="Q3929" t="str">
        <f>LEFT(N3929,(SEARCH("/",N3929,1)-1))</f>
        <v>theater</v>
      </c>
      <c r="R3929" t="str">
        <f>RIGHT(N3929, LEN(N3929) - (SEARCH("/",N3929,1)))</f>
        <v>plays</v>
      </c>
      <c r="S3929" s="12">
        <f>(((J3929/60)/60)/24)+DATE(1970,1,1)+(-5/24)</f>
        <v>42718.755266203698</v>
      </c>
      <c r="T3929" s="12">
        <f>(((I3929/60)/60)/24)+DATE(1970,1,1)+(-5/24)</f>
        <v>42748.753472222219</v>
      </c>
    </row>
    <row r="3930" spans="1:20" ht="16" x14ac:dyDescent="0.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>E3930/D3930*100</f>
        <v>111.88571428571427</v>
      </c>
      <c r="P3930" s="8">
        <v>69.266666670000006</v>
      </c>
      <c r="Q3930" t="str">
        <f>LEFT(N3930,(SEARCH("/",N3930,1)-1))</f>
        <v>music</v>
      </c>
      <c r="R3930" t="str">
        <f>RIGHT(N3930, LEN(N3930) - (SEARCH("/",N3930,1)))</f>
        <v>rock</v>
      </c>
      <c r="S3930" s="12">
        <f>(((J3930/60)/60)/24)+DATE(1970,1,1)+(-5/24)</f>
        <v>42719.700011574074</v>
      </c>
      <c r="T3930" s="12">
        <f>(((I3930/60)/60)/24)+DATE(1970,1,1)+(-5/24)</f>
        <v>42749.700011574074</v>
      </c>
    </row>
    <row r="3931" spans="1:20" ht="48" x14ac:dyDescent="0.2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>E3931/D3931*100</f>
        <v>171.32499999999999</v>
      </c>
      <c r="P3931" s="8">
        <v>69.266666670000006</v>
      </c>
      <c r="Q3931" t="str">
        <f>LEFT(N3931,(SEARCH("/",N3931,1)-1))</f>
        <v>music</v>
      </c>
      <c r="R3931" t="str">
        <f>RIGHT(N3931, LEN(N3931) - (SEARCH("/",N3931,1)))</f>
        <v>rock</v>
      </c>
      <c r="S3931" s="12">
        <f>(((J3931/60)/60)/24)+DATE(1970,1,1)+(-5/24)</f>
        <v>42719.857858796291</v>
      </c>
      <c r="T3931" s="12">
        <f>(((I3931/60)/60)/24)+DATE(1970,1,1)+(-5/24)</f>
        <v>42749.857858796291</v>
      </c>
    </row>
    <row r="3932" spans="1:20" ht="48" x14ac:dyDescent="0.2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>E3932/D3932*100</f>
        <v>104</v>
      </c>
      <c r="P3932" s="8">
        <v>69.266666670000006</v>
      </c>
      <c r="Q3932" t="str">
        <f>LEFT(N3932,(SEARCH("/",N3932,1)-1))</f>
        <v>technology</v>
      </c>
      <c r="R3932" t="str">
        <f>RIGHT(N3932, LEN(N3932) - (SEARCH("/",N3932,1)))</f>
        <v>wearables</v>
      </c>
      <c r="S3932" s="12">
        <f>(((J3932/60)/60)/24)+DATE(1970,1,1)+(-5/24)</f>
        <v>42720.511724537035</v>
      </c>
      <c r="T3932" s="12">
        <f>(((I3932/60)/60)/24)+DATE(1970,1,1)+(-5/24)</f>
        <v>42765.511724537035</v>
      </c>
    </row>
    <row r="3933" spans="1:20" ht="48" x14ac:dyDescent="0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>E3933/D3933*100</f>
        <v>60</v>
      </c>
      <c r="P3933" s="8">
        <v>69.266666670000006</v>
      </c>
      <c r="Q3933" t="str">
        <f>LEFT(N3933,(SEARCH("/",N3933,1)-1))</f>
        <v>film &amp; video</v>
      </c>
      <c r="R3933" t="str">
        <f>RIGHT(N3933, LEN(N3933) - (SEARCH("/",N3933,1)))</f>
        <v>drama</v>
      </c>
      <c r="S3933" s="12">
        <f>(((J3933/60)/60)/24)+DATE(1970,1,1)+(-5/24)</f>
        <v>42720.867615740739</v>
      </c>
      <c r="T3933" s="12">
        <f>(((I3933/60)/60)/24)+DATE(1970,1,1)+(-5/24)</f>
        <v>42750.867615740739</v>
      </c>
    </row>
    <row r="3934" spans="1:20" ht="48" x14ac:dyDescent="0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>E3934/D3934*100</f>
        <v>105.2</v>
      </c>
      <c r="P3934" s="8">
        <v>69.266666670000006</v>
      </c>
      <c r="Q3934" t="str">
        <f>LEFT(N3934,(SEARCH("/",N3934,1)-1))</f>
        <v>film &amp; video</v>
      </c>
      <c r="R3934" t="str">
        <f>RIGHT(N3934, LEN(N3934) - (SEARCH("/",N3934,1)))</f>
        <v>shorts</v>
      </c>
      <c r="S3934" s="12">
        <f>(((J3934/60)/60)/24)+DATE(1970,1,1)+(-5/24)</f>
        <v>42720.990543981483</v>
      </c>
      <c r="T3934" s="12">
        <f>(((I3934/60)/60)/24)+DATE(1970,1,1)+(-5/24)</f>
        <v>42767.124999999993</v>
      </c>
    </row>
    <row r="3935" spans="1:20" ht="48" x14ac:dyDescent="0.2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>E3935/D3935*100</f>
        <v>45.92</v>
      </c>
      <c r="P3935" s="8">
        <v>69.266666670000006</v>
      </c>
      <c r="Q3935" t="str">
        <f>LEFT(N3935,(SEARCH("/",N3935,1)-1))</f>
        <v>technology</v>
      </c>
      <c r="R3935" t="str">
        <f>RIGHT(N3935, LEN(N3935) - (SEARCH("/",N3935,1)))</f>
        <v>wearables</v>
      </c>
      <c r="S3935" s="12">
        <f>(((J3935/60)/60)/24)+DATE(1970,1,1)+(-5/24)</f>
        <v>42721.012187499997</v>
      </c>
      <c r="T3935" s="12">
        <f>(((I3935/60)/60)/24)+DATE(1970,1,1)+(-5/24)</f>
        <v>42757.999305555553</v>
      </c>
    </row>
    <row r="3936" spans="1:20" ht="48" x14ac:dyDescent="0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>E3936/D3936*100</f>
        <v>5.42</v>
      </c>
      <c r="P3936" s="8">
        <v>69.266666670000006</v>
      </c>
      <c r="Q3936" t="str">
        <f>LEFT(N3936,(SEARCH("/",N3936,1)-1))</f>
        <v>theater</v>
      </c>
      <c r="R3936" t="str">
        <f>RIGHT(N3936, LEN(N3936) - (SEARCH("/",N3936,1)))</f>
        <v>plays</v>
      </c>
      <c r="S3936" s="12">
        <f>(((J3936/60)/60)/24)+DATE(1970,1,1)+(-5/24)</f>
        <v>42722.636412037034</v>
      </c>
      <c r="T3936" s="12">
        <f>(((I3936/60)/60)/24)+DATE(1970,1,1)+(-5/24)</f>
        <v>42752.636412037034</v>
      </c>
    </row>
    <row r="3937" spans="1:20" ht="48" x14ac:dyDescent="0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>E3937/D3937*100</f>
        <v>125</v>
      </c>
      <c r="P3937" s="8">
        <v>69.266666670000006</v>
      </c>
      <c r="Q3937" t="str">
        <f>LEFT(N3937,(SEARCH("/",N3937,1)-1))</f>
        <v>theater</v>
      </c>
      <c r="R3937" t="str">
        <f>RIGHT(N3937, LEN(N3937) - (SEARCH("/",N3937,1)))</f>
        <v>plays</v>
      </c>
      <c r="S3937" s="12">
        <f>(((J3937/60)/60)/24)+DATE(1970,1,1)+(-5/24)</f>
        <v>42722.674027777779</v>
      </c>
      <c r="T3937" s="12">
        <f>(((I3937/60)/60)/24)+DATE(1970,1,1)+(-5/24)</f>
        <v>42752.674027777779</v>
      </c>
    </row>
    <row r="3938" spans="1:20" ht="48" x14ac:dyDescent="0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>E3938/D3938*100</f>
        <v>138.64000000000001</v>
      </c>
      <c r="P3938" s="8">
        <v>69.266666670000006</v>
      </c>
      <c r="Q3938" t="str">
        <f>LEFT(N3938,(SEARCH("/",N3938,1)-1))</f>
        <v>music</v>
      </c>
      <c r="R3938" t="str">
        <f>RIGHT(N3938, LEN(N3938) - (SEARCH("/",N3938,1)))</f>
        <v>rock</v>
      </c>
      <c r="S3938" s="12">
        <f>(((J3938/60)/60)/24)+DATE(1970,1,1)+(-5/24)</f>
        <v>42723.428206018514</v>
      </c>
      <c r="T3938" s="12">
        <f>(((I3938/60)/60)/24)+DATE(1970,1,1)+(-5/24)</f>
        <v>42753.428206018514</v>
      </c>
    </row>
    <row r="3939" spans="1:20" ht="48" x14ac:dyDescent="0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>E3939/D3939*100</f>
        <v>104.96000000000001</v>
      </c>
      <c r="P3939" s="8">
        <v>69.266666670000006</v>
      </c>
      <c r="Q3939" t="str">
        <f>LEFT(N3939,(SEARCH("/",N3939,1)-1))</f>
        <v>theater</v>
      </c>
      <c r="R3939" t="str">
        <f>RIGHT(N3939, LEN(N3939) - (SEARCH("/",N3939,1)))</f>
        <v>spaces</v>
      </c>
      <c r="S3939" s="12">
        <f>(((J3939/60)/60)/24)+DATE(1970,1,1)+(-5/24)</f>
        <v>42724.456840277773</v>
      </c>
      <c r="T3939" s="12">
        <f>(((I3939/60)/60)/24)+DATE(1970,1,1)+(-5/24)</f>
        <v>42754.456840277773</v>
      </c>
    </row>
    <row r="3940" spans="1:20" ht="48" x14ac:dyDescent="0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>E3940/D3940*100</f>
        <v>130.41666666666666</v>
      </c>
      <c r="P3940" s="8">
        <v>69.266666670000006</v>
      </c>
      <c r="Q3940" t="str">
        <f>LEFT(N3940,(SEARCH("/",N3940,1)-1))</f>
        <v>theater</v>
      </c>
      <c r="R3940" t="str">
        <f>RIGHT(N3940, LEN(N3940) - (SEARCH("/",N3940,1)))</f>
        <v>plays</v>
      </c>
      <c r="S3940" s="12">
        <f>(((J3940/60)/60)/24)+DATE(1970,1,1)+(-5/24)</f>
        <v>42724.822847222218</v>
      </c>
      <c r="T3940" s="12">
        <f>(((I3940/60)/60)/24)+DATE(1970,1,1)+(-5/24)</f>
        <v>42745.999999999993</v>
      </c>
    </row>
    <row r="3941" spans="1:20" ht="48" x14ac:dyDescent="0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>E3941/D3941*100</f>
        <v>720.24800000000005</v>
      </c>
      <c r="P3941" s="8">
        <v>69.266666670000006</v>
      </c>
      <c r="Q3941" t="str">
        <f>LEFT(N3941,(SEARCH("/",N3941,1)-1))</f>
        <v>games</v>
      </c>
      <c r="R3941" t="str">
        <f>RIGHT(N3941, LEN(N3941) - (SEARCH("/",N3941,1)))</f>
        <v>tabletop games</v>
      </c>
      <c r="S3941" s="12">
        <f>(((J3941/60)/60)/24)+DATE(1970,1,1)+(-5/24)</f>
        <v>42725.661030092589</v>
      </c>
      <c r="T3941" s="12">
        <f>(((I3941/60)/60)/24)+DATE(1970,1,1)+(-5/24)</f>
        <v>42745.707638888889</v>
      </c>
    </row>
    <row r="3942" spans="1:20" ht="48" x14ac:dyDescent="0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>E3942/D3942*100</f>
        <v>0.87454545454545463</v>
      </c>
      <c r="P3942" s="8">
        <v>69.266666670000006</v>
      </c>
      <c r="Q3942" t="str">
        <f>LEFT(N3942,(SEARCH("/",N3942,1)-1))</f>
        <v>technology</v>
      </c>
      <c r="R3942" t="str">
        <f>RIGHT(N3942, LEN(N3942) - (SEARCH("/",N3942,1)))</f>
        <v>wearables</v>
      </c>
      <c r="S3942" s="12">
        <f>(((J3942/60)/60)/24)+DATE(1970,1,1)+(-5/24)</f>
        <v>42725.984583333331</v>
      </c>
      <c r="T3942" s="12">
        <f>(((I3942/60)/60)/24)+DATE(1970,1,1)+(-5/24)</f>
        <v>42785.984583333331</v>
      </c>
    </row>
    <row r="3943" spans="1:20" ht="32" x14ac:dyDescent="0.2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>E3943/D3943*100</f>
        <v>0.97699999999999987</v>
      </c>
      <c r="P3943" s="8">
        <v>69.266666670000006</v>
      </c>
      <c r="Q3943" t="str">
        <f>LEFT(N3943,(SEARCH("/",N3943,1)-1))</f>
        <v>technology</v>
      </c>
      <c r="R3943" t="str">
        <f>RIGHT(N3943, LEN(N3943) - (SEARCH("/",N3943,1)))</f>
        <v>wearables</v>
      </c>
      <c r="S3943" s="12">
        <f>(((J3943/60)/60)/24)+DATE(1970,1,1)+(-5/24)</f>
        <v>42726.283310185179</v>
      </c>
      <c r="T3943" s="12">
        <f>(((I3943/60)/60)/24)+DATE(1970,1,1)+(-5/24)</f>
        <v>42756.283310185179</v>
      </c>
    </row>
    <row r="3944" spans="1:20" ht="64" x14ac:dyDescent="0.2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>E3944/D3944*100</f>
        <v>19.736842105263158</v>
      </c>
      <c r="P3944" s="8">
        <v>69.266666670000006</v>
      </c>
      <c r="Q3944" t="str">
        <f>LEFT(N3944,(SEARCH("/",N3944,1)-1))</f>
        <v>theater</v>
      </c>
      <c r="R3944" t="str">
        <f>RIGHT(N3944, LEN(N3944) - (SEARCH("/",N3944,1)))</f>
        <v>plays</v>
      </c>
      <c r="S3944" s="12">
        <f>(((J3944/60)/60)/24)+DATE(1970,1,1)+(-5/24)</f>
        <v>42726.711747685178</v>
      </c>
      <c r="T3944" s="12">
        <f>(((I3944/60)/60)/24)+DATE(1970,1,1)+(-5/24)</f>
        <v>42786.541666666664</v>
      </c>
    </row>
    <row r="3945" spans="1:20" ht="48" x14ac:dyDescent="0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>E3945/D3945*100</f>
        <v>216.79422000000002</v>
      </c>
      <c r="P3945" s="8">
        <v>69.266666670000006</v>
      </c>
      <c r="Q3945" t="str">
        <f>LEFT(N3945,(SEARCH("/",N3945,1)-1))</f>
        <v>technology</v>
      </c>
      <c r="R3945" t="str">
        <f>RIGHT(N3945, LEN(N3945) - (SEARCH("/",N3945,1)))</f>
        <v>hardware</v>
      </c>
      <c r="S3945" s="12">
        <f>(((J3945/60)/60)/24)+DATE(1970,1,1)+(-5/24)</f>
        <v>42728.503969907404</v>
      </c>
      <c r="T3945" s="12">
        <f>(((I3945/60)/60)/24)+DATE(1970,1,1)+(-5/24)</f>
        <v>42758.503969907404</v>
      </c>
    </row>
    <row r="3946" spans="1:20" ht="48" x14ac:dyDescent="0.2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>E3946/D3946*100</f>
        <v>4.2</v>
      </c>
      <c r="P3946" s="8">
        <v>69.266666670000006</v>
      </c>
      <c r="Q3946" t="str">
        <f>LEFT(N3946,(SEARCH("/",N3946,1)-1))</f>
        <v>food</v>
      </c>
      <c r="R3946" t="str">
        <f>RIGHT(N3946, LEN(N3946) - (SEARCH("/",N3946,1)))</f>
        <v>food trucks</v>
      </c>
      <c r="S3946" s="12">
        <f>(((J3946/60)/60)/24)+DATE(1970,1,1)+(-5/24)</f>
        <v>42728.619074074071</v>
      </c>
      <c r="T3946" s="12">
        <f>(((I3946/60)/60)/24)+DATE(1970,1,1)+(-5/24)</f>
        <v>42747.487499999996</v>
      </c>
    </row>
    <row r="3947" spans="1:20" ht="48" x14ac:dyDescent="0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>E3947/D3947*100</f>
        <v>0</v>
      </c>
      <c r="P3947" s="8">
        <v>69.266666670000006</v>
      </c>
      <c r="Q3947" t="str">
        <f>LEFT(N3947,(SEARCH("/",N3947,1)-1))</f>
        <v>theater</v>
      </c>
      <c r="R3947" t="str">
        <f>RIGHT(N3947, LEN(N3947) - (SEARCH("/",N3947,1)))</f>
        <v>plays</v>
      </c>
      <c r="S3947" s="12">
        <f>(((J3947/60)/60)/24)+DATE(1970,1,1)+(-5/24)</f>
        <v>42730.695393518516</v>
      </c>
      <c r="T3947" s="12">
        <f>(((I3947/60)/60)/24)+DATE(1970,1,1)+(-5/24)</f>
        <v>42760.695393518516</v>
      </c>
    </row>
    <row r="3948" spans="1:20" ht="48" x14ac:dyDescent="0.2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>E3948/D3948*100</f>
        <v>102.23076923076924</v>
      </c>
      <c r="P3948" s="8">
        <v>69.266666670000006</v>
      </c>
      <c r="Q3948" t="str">
        <f>LEFT(N3948,(SEARCH("/",N3948,1)-1))</f>
        <v>photography</v>
      </c>
      <c r="R3948" t="str">
        <f>RIGHT(N3948, LEN(N3948) - (SEARCH("/",N3948,1)))</f>
        <v>photobooks</v>
      </c>
      <c r="S3948" s="12">
        <f>(((J3948/60)/60)/24)+DATE(1970,1,1)+(-5/24)</f>
        <v>42731.547453703701</v>
      </c>
      <c r="T3948" s="12">
        <f>(((I3948/60)/60)/24)+DATE(1970,1,1)+(-5/24)</f>
        <v>42766.547453703701</v>
      </c>
    </row>
    <row r="3949" spans="1:20" ht="48" x14ac:dyDescent="0.2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>E3949/D3949*100</f>
        <v>0</v>
      </c>
      <c r="P3949" s="8">
        <v>69.266666670000006</v>
      </c>
      <c r="Q3949" t="str">
        <f>LEFT(N3949,(SEARCH("/",N3949,1)-1))</f>
        <v>food</v>
      </c>
      <c r="R3949" t="str">
        <f>RIGHT(N3949, LEN(N3949) - (SEARCH("/",N3949,1)))</f>
        <v>restaurants</v>
      </c>
      <c r="S3949" s="12">
        <f>(((J3949/60)/60)/24)+DATE(1970,1,1)+(-5/24)</f>
        <v>42731.798483796294</v>
      </c>
      <c r="T3949" s="12">
        <f>(((I3949/60)/60)/24)+DATE(1970,1,1)+(-5/24)</f>
        <v>42791.798483796294</v>
      </c>
    </row>
    <row r="3950" spans="1:20" ht="48" x14ac:dyDescent="0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>E3950/D3950*100</f>
        <v>0</v>
      </c>
      <c r="P3950" s="8">
        <v>69.266666670000006</v>
      </c>
      <c r="Q3950" t="str">
        <f>LEFT(N3950,(SEARCH("/",N3950,1)-1))</f>
        <v>technology</v>
      </c>
      <c r="R3950" t="str">
        <f>RIGHT(N3950, LEN(N3950) - (SEARCH("/",N3950,1)))</f>
        <v>wearables</v>
      </c>
      <c r="S3950" s="12">
        <f>(((J3950/60)/60)/24)+DATE(1970,1,1)+(-5/24)</f>
        <v>42731.851944444446</v>
      </c>
      <c r="T3950" s="12">
        <f>(((I3950/60)/60)/24)+DATE(1970,1,1)+(-5/24)</f>
        <v>42761.851944444446</v>
      </c>
    </row>
    <row r="3951" spans="1:20" ht="48" x14ac:dyDescent="0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>E3951/D3951*100</f>
        <v>0</v>
      </c>
      <c r="P3951" s="8">
        <v>69.266666670000006</v>
      </c>
      <c r="Q3951" t="str">
        <f>LEFT(N3951,(SEARCH("/",N3951,1)-1))</f>
        <v>theater</v>
      </c>
      <c r="R3951" t="str">
        <f>RIGHT(N3951, LEN(N3951) - (SEARCH("/",N3951,1)))</f>
        <v>plays</v>
      </c>
      <c r="S3951" s="12">
        <f>(((J3951/60)/60)/24)+DATE(1970,1,1)+(-5/24)</f>
        <v>42732.579189814809</v>
      </c>
      <c r="T3951" s="12">
        <f>(((I3951/60)/60)/24)+DATE(1970,1,1)+(-5/24)</f>
        <v>42762.579189814809</v>
      </c>
    </row>
    <row r="3952" spans="1:20" ht="48" x14ac:dyDescent="0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>E3952/D3952*100</f>
        <v>2.484</v>
      </c>
      <c r="P3952" s="8">
        <v>69.266666670000006</v>
      </c>
      <c r="Q3952" t="str">
        <f>LEFT(N3952,(SEARCH("/",N3952,1)-1))</f>
        <v>technology</v>
      </c>
      <c r="R3952" t="str">
        <f>RIGHT(N3952, LEN(N3952) - (SEARCH("/",N3952,1)))</f>
        <v>wearables</v>
      </c>
      <c r="S3952" s="12">
        <f>(((J3952/60)/60)/24)+DATE(1970,1,1)+(-5/24)</f>
        <v>42732.664652777778</v>
      </c>
      <c r="T3952" s="12">
        <f>(((I3952/60)/60)/24)+DATE(1970,1,1)+(-5/24)</f>
        <v>42784.790972222218</v>
      </c>
    </row>
    <row r="3953" spans="1:20" ht="48" x14ac:dyDescent="0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>E3953/D3953*100</f>
        <v>101.15151515151514</v>
      </c>
      <c r="P3953" s="8">
        <v>69.266666670000006</v>
      </c>
      <c r="Q3953" t="str">
        <f>LEFT(N3953,(SEARCH("/",N3953,1)-1))</f>
        <v>theater</v>
      </c>
      <c r="R3953" t="str">
        <f>RIGHT(N3953, LEN(N3953) - (SEARCH("/",N3953,1)))</f>
        <v>plays</v>
      </c>
      <c r="S3953" s="12">
        <f>(((J3953/60)/60)/24)+DATE(1970,1,1)+(-5/24)</f>
        <v>42733.293032407404</v>
      </c>
      <c r="T3953" s="12">
        <f>(((I3953/60)/60)/24)+DATE(1970,1,1)+(-5/24)</f>
        <v>42753.293032407404</v>
      </c>
    </row>
    <row r="3954" spans="1:20" ht="32" x14ac:dyDescent="0.2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>E3954/D3954*100</f>
        <v>115.99999999999999</v>
      </c>
      <c r="P3954" s="8">
        <v>69.266666670000006</v>
      </c>
      <c r="Q3954" t="str">
        <f>LEFT(N3954,(SEARCH("/",N3954,1)-1))</f>
        <v>photography</v>
      </c>
      <c r="R3954" t="str">
        <f>RIGHT(N3954, LEN(N3954) - (SEARCH("/",N3954,1)))</f>
        <v>photobooks</v>
      </c>
      <c r="S3954" s="12">
        <f>(((J3954/60)/60)/24)+DATE(1970,1,1)+(-5/24)</f>
        <v>42733.619016203702</v>
      </c>
      <c r="T3954" s="12">
        <f>(((I3954/60)/60)/24)+DATE(1970,1,1)+(-5/24)</f>
        <v>42763.603472222218</v>
      </c>
    </row>
    <row r="3955" spans="1:20" ht="48" x14ac:dyDescent="0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>E3955/D3955*100</f>
        <v>105.56</v>
      </c>
      <c r="P3955" s="8">
        <v>69.266666670000006</v>
      </c>
      <c r="Q3955" t="str">
        <f>LEFT(N3955,(SEARCH("/",N3955,1)-1))</f>
        <v>publishing</v>
      </c>
      <c r="R3955" t="str">
        <f>RIGHT(N3955, LEN(N3955) - (SEARCH("/",N3955,1)))</f>
        <v>nonfiction</v>
      </c>
      <c r="S3955" s="12">
        <f>(((J3955/60)/60)/24)+DATE(1970,1,1)+(-5/24)</f>
        <v>42733.732986111114</v>
      </c>
      <c r="T3955" s="12">
        <f>(((I3955/60)/60)/24)+DATE(1970,1,1)+(-5/24)</f>
        <v>42763.732986111114</v>
      </c>
    </row>
    <row r="3956" spans="1:20" ht="48" x14ac:dyDescent="0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>E3956/D3956*100</f>
        <v>14.993333333333334</v>
      </c>
      <c r="P3956" s="8">
        <v>69.266666670000006</v>
      </c>
      <c r="Q3956" t="str">
        <f>LEFT(N3956,(SEARCH("/",N3956,1)-1))</f>
        <v>technology</v>
      </c>
      <c r="R3956" t="str">
        <f>RIGHT(N3956, LEN(N3956) - (SEARCH("/",N3956,1)))</f>
        <v>wearables</v>
      </c>
      <c r="S3956" s="12">
        <f>(((J3956/60)/60)/24)+DATE(1970,1,1)+(-5/24)</f>
        <v>42734.579652777778</v>
      </c>
      <c r="T3956" s="12">
        <f>(((I3956/60)/60)/24)+DATE(1970,1,1)+(-5/24)</f>
        <v>42794.579652777778</v>
      </c>
    </row>
    <row r="3957" spans="1:20" ht="48" x14ac:dyDescent="0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>E3957/D3957*100</f>
        <v>100.39275000000001</v>
      </c>
      <c r="P3957" s="8">
        <v>69.266666670000006</v>
      </c>
      <c r="Q3957" t="str">
        <f>LEFT(N3957,(SEARCH("/",N3957,1)-1))</f>
        <v>theater</v>
      </c>
      <c r="R3957" t="str">
        <f>RIGHT(N3957, LEN(N3957) - (SEARCH("/",N3957,1)))</f>
        <v>plays</v>
      </c>
      <c r="S3957" s="12">
        <f>(((J3957/60)/60)/24)+DATE(1970,1,1)+(-5/24)</f>
        <v>42734.581111111103</v>
      </c>
      <c r="T3957" s="12">
        <f>(((I3957/60)/60)/24)+DATE(1970,1,1)+(-5/24)</f>
        <v>42767.771527777775</v>
      </c>
    </row>
    <row r="3958" spans="1:20" ht="48" x14ac:dyDescent="0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>E3958/D3958*100</f>
        <v>1.4321428571428572</v>
      </c>
      <c r="P3958" s="8">
        <v>69.266666670000006</v>
      </c>
      <c r="Q3958" t="str">
        <f>LEFT(N3958,(SEARCH("/",N3958,1)-1))</f>
        <v>food</v>
      </c>
      <c r="R3958" t="str">
        <f>RIGHT(N3958, LEN(N3958) - (SEARCH("/",N3958,1)))</f>
        <v>food trucks</v>
      </c>
      <c r="S3958" s="12">
        <f>(((J3958/60)/60)/24)+DATE(1970,1,1)+(-5/24)</f>
        <v>42734.670902777776</v>
      </c>
      <c r="T3958" s="12">
        <f>(((I3958/60)/60)/24)+DATE(1970,1,1)+(-5/24)</f>
        <v>42771.488888888889</v>
      </c>
    </row>
    <row r="3959" spans="1:20" ht="32" x14ac:dyDescent="0.2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>E3959/D3959*100</f>
        <v>281.56666666666666</v>
      </c>
      <c r="P3959" s="8">
        <v>69.266666670000006</v>
      </c>
      <c r="Q3959" t="str">
        <f>LEFT(N3959,(SEARCH("/",N3959,1)-1))</f>
        <v>photography</v>
      </c>
      <c r="R3959" t="str">
        <f>RIGHT(N3959, LEN(N3959) - (SEARCH("/",N3959,1)))</f>
        <v>photobooks</v>
      </c>
      <c r="S3959" s="12">
        <f>(((J3959/60)/60)/24)+DATE(1970,1,1)+(-5/24)</f>
        <v>42736.524560185186</v>
      </c>
      <c r="T3959" s="12">
        <f>(((I3959/60)/60)/24)+DATE(1970,1,1)+(-5/24)</f>
        <v>42766.791666666664</v>
      </c>
    </row>
    <row r="3960" spans="1:20" ht="48" x14ac:dyDescent="0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>E3960/D3960*100</f>
        <v>0.35714285714285715</v>
      </c>
      <c r="P3960" s="8">
        <v>69.266666670000006</v>
      </c>
      <c r="Q3960" t="str">
        <f>LEFT(N3960,(SEARCH("/",N3960,1)-1))</f>
        <v>games</v>
      </c>
      <c r="R3960" t="str">
        <f>RIGHT(N3960, LEN(N3960) - (SEARCH("/",N3960,1)))</f>
        <v>mobile games</v>
      </c>
      <c r="S3960" s="12">
        <f>(((J3960/60)/60)/24)+DATE(1970,1,1)+(-5/24)</f>
        <v>42736.698275462964</v>
      </c>
      <c r="T3960" s="12">
        <f>(((I3960/60)/60)/24)+DATE(1970,1,1)+(-5/24)</f>
        <v>42756.698275462964</v>
      </c>
    </row>
    <row r="3961" spans="1:20" ht="48" x14ac:dyDescent="0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>E3961/D3961*100</f>
        <v>22.363636363636363</v>
      </c>
      <c r="P3961" s="8">
        <v>69.266666670000006</v>
      </c>
      <c r="Q3961" t="str">
        <f>LEFT(N3961,(SEARCH("/",N3961,1)-1))</f>
        <v>music</v>
      </c>
      <c r="R3961" t="str">
        <f>RIGHT(N3961, LEN(N3961) - (SEARCH("/",N3961,1)))</f>
        <v>jazz</v>
      </c>
      <c r="S3961" s="12">
        <f>(((J3961/60)/60)/24)+DATE(1970,1,1)+(-5/24)</f>
        <v>42737.337025462963</v>
      </c>
      <c r="T3961" s="12">
        <f>(((I3961/60)/60)/24)+DATE(1970,1,1)+(-5/24)</f>
        <v>42797.337025462963</v>
      </c>
    </row>
    <row r="3962" spans="1:20" ht="48" x14ac:dyDescent="0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>E3962/D3962*100</f>
        <v>0.39333333333333331</v>
      </c>
      <c r="P3962" s="8">
        <v>69.266666670000006</v>
      </c>
      <c r="Q3962" t="str">
        <f>LEFT(N3962,(SEARCH("/",N3962,1)-1))</f>
        <v>technology</v>
      </c>
      <c r="R3962" t="str">
        <f>RIGHT(N3962, LEN(N3962) - (SEARCH("/",N3962,1)))</f>
        <v>wearables</v>
      </c>
      <c r="S3962" s="12">
        <f>(((J3962/60)/60)/24)+DATE(1970,1,1)+(-5/24)</f>
        <v>42737.455543981479</v>
      </c>
      <c r="T3962" s="12">
        <f>(((I3962/60)/60)/24)+DATE(1970,1,1)+(-5/24)</f>
        <v>42767.455543981479</v>
      </c>
    </row>
    <row r="3963" spans="1:20" ht="48" x14ac:dyDescent="0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>E3963/D3963*100</f>
        <v>105.82000000000001</v>
      </c>
      <c r="P3963" s="8">
        <v>69.266666670000006</v>
      </c>
      <c r="Q3963" t="str">
        <f>LEFT(N3963,(SEARCH("/",N3963,1)-1))</f>
        <v>theater</v>
      </c>
      <c r="R3963" t="str">
        <f>RIGHT(N3963, LEN(N3963) - (SEARCH("/",N3963,1)))</f>
        <v>plays</v>
      </c>
      <c r="S3963" s="12">
        <f>(((J3963/60)/60)/24)+DATE(1970,1,1)+(-5/24)</f>
        <v>42737.70180555556</v>
      </c>
      <c r="T3963" s="12">
        <f>(((I3963/60)/60)/24)+DATE(1970,1,1)+(-5/24)</f>
        <v>42767.749305555553</v>
      </c>
    </row>
    <row r="3964" spans="1:20" ht="48" x14ac:dyDescent="0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>E3964/D3964*100</f>
        <v>1.3666666666666667</v>
      </c>
      <c r="P3964" s="8">
        <v>69.266666670000006</v>
      </c>
      <c r="Q3964" t="str">
        <f>LEFT(N3964,(SEARCH("/",N3964,1)-1))</f>
        <v>film &amp; video</v>
      </c>
      <c r="R3964" t="str">
        <f>RIGHT(N3964, LEN(N3964) - (SEARCH("/",N3964,1)))</f>
        <v>animation</v>
      </c>
      <c r="S3964" s="12">
        <f>(((J3964/60)/60)/24)+DATE(1970,1,1)+(-5/24)</f>
        <v>42738.406956018516</v>
      </c>
      <c r="T3964" s="12">
        <f>(((I3964/60)/60)/24)+DATE(1970,1,1)+(-5/24)</f>
        <v>42768.406956018516</v>
      </c>
    </row>
    <row r="3965" spans="1:20" ht="48" x14ac:dyDescent="0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>E3965/D3965*100</f>
        <v>154.69999999999999</v>
      </c>
      <c r="P3965" s="8">
        <v>69.266666670000006</v>
      </c>
      <c r="Q3965" t="str">
        <f>LEFT(N3965,(SEARCH("/",N3965,1)-1))</f>
        <v>food</v>
      </c>
      <c r="R3965" t="str">
        <f>RIGHT(N3965, LEN(N3965) - (SEARCH("/",N3965,1)))</f>
        <v>small batch</v>
      </c>
      <c r="S3965" s="12">
        <f>(((J3965/60)/60)/24)+DATE(1970,1,1)+(-5/24)</f>
        <v>42738.483900462961</v>
      </c>
      <c r="T3965" s="12">
        <f>(((I3965/60)/60)/24)+DATE(1970,1,1)+(-5/24)</f>
        <v>42768.483900462961</v>
      </c>
    </row>
    <row r="3966" spans="1:20" ht="48" x14ac:dyDescent="0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>E3966/D3966*100</f>
        <v>42.188421052631583</v>
      </c>
      <c r="P3966" s="8">
        <v>69.266666670000006</v>
      </c>
      <c r="Q3966" t="str">
        <f>LEFT(N3966,(SEARCH("/",N3966,1)-1))</f>
        <v>technology</v>
      </c>
      <c r="R3966" t="str">
        <f>RIGHT(N3966, LEN(N3966) - (SEARCH("/",N3966,1)))</f>
        <v>wearables</v>
      </c>
      <c r="S3966" s="12">
        <f>(((J3966/60)/60)/24)+DATE(1970,1,1)+(-5/24)</f>
        <v>42740.485358796293</v>
      </c>
      <c r="T3966" s="12">
        <f>(((I3966/60)/60)/24)+DATE(1970,1,1)+(-5/24)</f>
        <v>42786.583333333336</v>
      </c>
    </row>
    <row r="3967" spans="1:20" ht="48" x14ac:dyDescent="0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>E3967/D3967*100</f>
        <v>103.29411764705883</v>
      </c>
      <c r="P3967" s="8">
        <v>69.266666670000006</v>
      </c>
      <c r="Q3967" t="str">
        <f>LEFT(N3967,(SEARCH("/",N3967,1)-1))</f>
        <v>theater</v>
      </c>
      <c r="R3967" t="str">
        <f>RIGHT(N3967, LEN(N3967) - (SEARCH("/",N3967,1)))</f>
        <v>spaces</v>
      </c>
      <c r="S3967" s="12">
        <f>(((J3967/60)/60)/24)+DATE(1970,1,1)+(-5/24)</f>
        <v>42740.628819444442</v>
      </c>
      <c r="T3967" s="12">
        <f>(((I3967/60)/60)/24)+DATE(1970,1,1)+(-5/24)</f>
        <v>42762.628819444442</v>
      </c>
    </row>
    <row r="3968" spans="1:20" ht="48" x14ac:dyDescent="0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>E3968/D3968*100</f>
        <v>104.93636363636362</v>
      </c>
      <c r="P3968" s="8">
        <v>69.266666670000006</v>
      </c>
      <c r="Q3968" t="str">
        <f>LEFT(N3968,(SEARCH("/",N3968,1)-1))</f>
        <v>photography</v>
      </c>
      <c r="R3968" t="str">
        <f>RIGHT(N3968, LEN(N3968) - (SEARCH("/",N3968,1)))</f>
        <v>photobooks</v>
      </c>
      <c r="S3968" s="12">
        <f>(((J3968/60)/60)/24)+DATE(1970,1,1)+(-5/24)</f>
        <v>42741.391331018516</v>
      </c>
      <c r="T3968" s="12">
        <f>(((I3968/60)/60)/24)+DATE(1970,1,1)+(-5/24)</f>
        <v>42772.391331018516</v>
      </c>
    </row>
    <row r="3969" spans="1:20" ht="48" x14ac:dyDescent="0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>E3969/D3969*100</f>
        <v>558.7714285714286</v>
      </c>
      <c r="P3969" s="8">
        <v>69.266666670000006</v>
      </c>
      <c r="Q3969" t="str">
        <f>LEFT(N3969,(SEARCH("/",N3969,1)-1))</f>
        <v>photography</v>
      </c>
      <c r="R3969" t="str">
        <f>RIGHT(N3969, LEN(N3969) - (SEARCH("/",N3969,1)))</f>
        <v>photobooks</v>
      </c>
      <c r="S3969" s="12">
        <f>(((J3969/60)/60)/24)+DATE(1970,1,1)+(-5/24)</f>
        <v>42741.476145833331</v>
      </c>
      <c r="T3969" s="12">
        <f>(((I3969/60)/60)/24)+DATE(1970,1,1)+(-5/24)</f>
        <v>42771.476145833331</v>
      </c>
    </row>
    <row r="3970" spans="1:20" ht="48" x14ac:dyDescent="0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>E3970/D3970*100</f>
        <v>10.48</v>
      </c>
      <c r="P3970" s="8">
        <v>69.266666670000006</v>
      </c>
      <c r="Q3970" t="str">
        <f>LEFT(N3970,(SEARCH("/",N3970,1)-1))</f>
        <v>film &amp; video</v>
      </c>
      <c r="R3970" t="str">
        <f>RIGHT(N3970, LEN(N3970) - (SEARCH("/",N3970,1)))</f>
        <v>drama</v>
      </c>
      <c r="S3970" s="12">
        <f>(((J3970/60)/60)/24)+DATE(1970,1,1)+(-5/24)</f>
        <v>42741.640046296299</v>
      </c>
      <c r="T3970" s="12">
        <f>(((I3970/60)/60)/24)+DATE(1970,1,1)+(-5/24)</f>
        <v>42783.666666666664</v>
      </c>
    </row>
    <row r="3971" spans="1:20" ht="48" x14ac:dyDescent="0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>E3971/D3971*100</f>
        <v>0.5</v>
      </c>
      <c r="P3971" s="8">
        <v>69.266666670000006</v>
      </c>
      <c r="Q3971" t="str">
        <f>LEFT(N3971,(SEARCH("/",N3971,1)-1))</f>
        <v>games</v>
      </c>
      <c r="R3971" t="str">
        <f>RIGHT(N3971, LEN(N3971) - (SEARCH("/",N3971,1)))</f>
        <v>mobile games</v>
      </c>
      <c r="S3971" s="12">
        <f>(((J3971/60)/60)/24)+DATE(1970,1,1)+(-5/24)</f>
        <v>42742.038159722222</v>
      </c>
      <c r="T3971" s="12">
        <f>(((I3971/60)/60)/24)+DATE(1970,1,1)+(-5/24)</f>
        <v>42794.958333333336</v>
      </c>
    </row>
    <row r="3972" spans="1:20" ht="32" x14ac:dyDescent="0.2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>E3972/D3972*100</f>
        <v>46.666666666666664</v>
      </c>
      <c r="P3972" s="8">
        <v>69.266666670000006</v>
      </c>
      <c r="Q3972" t="str">
        <f>LEFT(N3972,(SEARCH("/",N3972,1)-1))</f>
        <v>technology</v>
      </c>
      <c r="R3972" t="str">
        <f>RIGHT(N3972, LEN(N3972) - (SEARCH("/",N3972,1)))</f>
        <v>wearables</v>
      </c>
      <c r="S3972" s="12">
        <f>(((J3972/60)/60)/24)+DATE(1970,1,1)+(-5/24)</f>
        <v>42742.094988425924</v>
      </c>
      <c r="T3972" s="12">
        <f>(((I3972/60)/60)/24)+DATE(1970,1,1)+(-5/24)</f>
        <v>42775.094988425924</v>
      </c>
    </row>
    <row r="3973" spans="1:20" ht="48" x14ac:dyDescent="0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>E3973/D3973*100</f>
        <v>41.407142857142858</v>
      </c>
      <c r="P3973" s="8">
        <v>69.266666670000006</v>
      </c>
      <c r="Q3973" t="str">
        <f>LEFT(N3973,(SEARCH("/",N3973,1)-1))</f>
        <v>photography</v>
      </c>
      <c r="R3973" t="str">
        <f>RIGHT(N3973, LEN(N3973) - (SEARCH("/",N3973,1)))</f>
        <v>photobooks</v>
      </c>
      <c r="S3973" s="12">
        <f>(((J3973/60)/60)/24)+DATE(1970,1,1)+(-5/24)</f>
        <v>42742.472569444442</v>
      </c>
      <c r="T3973" s="12">
        <f>(((I3973/60)/60)/24)+DATE(1970,1,1)+(-5/24)</f>
        <v>42777.472569444442</v>
      </c>
    </row>
    <row r="3974" spans="1:20" ht="48" x14ac:dyDescent="0.2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>E3974/D3974*100</f>
        <v>23.62857142857143</v>
      </c>
      <c r="P3974" s="8">
        <v>69.266666670000006</v>
      </c>
      <c r="Q3974" t="str">
        <f>LEFT(N3974,(SEARCH("/",N3974,1)-1))</f>
        <v>theater</v>
      </c>
      <c r="R3974" t="str">
        <f>RIGHT(N3974, LEN(N3974) - (SEARCH("/",N3974,1)))</f>
        <v>spaces</v>
      </c>
      <c r="S3974" s="12">
        <f>(((J3974/60)/60)/24)+DATE(1970,1,1)+(-5/24)</f>
        <v>42744.207696759251</v>
      </c>
      <c r="T3974" s="12">
        <f>(((I3974/60)/60)/24)+DATE(1970,1,1)+(-5/24)</f>
        <v>42774.207696759251</v>
      </c>
    </row>
    <row r="3975" spans="1:20" ht="48" x14ac:dyDescent="0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>E3975/D3975*100</f>
        <v>0.84285714285714297</v>
      </c>
      <c r="P3975" s="8">
        <v>69.266666670000006</v>
      </c>
      <c r="Q3975" t="str">
        <f>LEFT(N3975,(SEARCH("/",N3975,1)-1))</f>
        <v>food</v>
      </c>
      <c r="R3975" t="str">
        <f>RIGHT(N3975, LEN(N3975) - (SEARCH("/",N3975,1)))</f>
        <v>food trucks</v>
      </c>
      <c r="S3975" s="12">
        <f>(((J3975/60)/60)/24)+DATE(1970,1,1)+(-5/24)</f>
        <v>42744.694849537038</v>
      </c>
      <c r="T3975" s="12">
        <f>(((I3975/60)/60)/24)+DATE(1970,1,1)+(-5/24)</f>
        <v>42774.694849537038</v>
      </c>
    </row>
    <row r="3976" spans="1:20" ht="48" x14ac:dyDescent="0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>E3976/D3976*100</f>
        <v>0.04</v>
      </c>
      <c r="P3976" s="8">
        <v>69.266666670000006</v>
      </c>
      <c r="Q3976" t="str">
        <f>LEFT(N3976,(SEARCH("/",N3976,1)-1))</f>
        <v>theater</v>
      </c>
      <c r="R3976" t="str">
        <f>RIGHT(N3976, LEN(N3976) - (SEARCH("/",N3976,1)))</f>
        <v>spaces</v>
      </c>
      <c r="S3976" s="12">
        <f>(((J3976/60)/60)/24)+DATE(1970,1,1)+(-5/24)</f>
        <v>42744.823136574072</v>
      </c>
      <c r="T3976" s="12">
        <f>(((I3976/60)/60)/24)+DATE(1970,1,1)+(-5/24)</f>
        <v>42784.823136574072</v>
      </c>
    </row>
    <row r="3977" spans="1:20" ht="48" x14ac:dyDescent="0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>E3977/D3977*100</f>
        <v>489.27777777777777</v>
      </c>
      <c r="P3977" s="8">
        <v>69.266666670000006</v>
      </c>
      <c r="Q3977" t="str">
        <f>LEFT(N3977,(SEARCH("/",N3977,1)-1))</f>
        <v>games</v>
      </c>
      <c r="R3977" t="str">
        <f>RIGHT(N3977, LEN(N3977) - (SEARCH("/",N3977,1)))</f>
        <v>tabletop games</v>
      </c>
      <c r="S3977" s="12">
        <f>(((J3977/60)/60)/24)+DATE(1970,1,1)+(-5/24)</f>
        <v>42745.157141203708</v>
      </c>
      <c r="T3977" s="12">
        <f>(((I3977/60)/60)/24)+DATE(1970,1,1)+(-5/24)</f>
        <v>42774.999999999993</v>
      </c>
    </row>
    <row r="3978" spans="1:20" ht="32" x14ac:dyDescent="0.2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>E3978/D3978*100</f>
        <v>121.5816111111111</v>
      </c>
      <c r="P3978" s="8">
        <v>69.266666670000006</v>
      </c>
      <c r="Q3978" t="str">
        <f>LEFT(N3978,(SEARCH("/",N3978,1)-1))</f>
        <v>music</v>
      </c>
      <c r="R3978" t="str">
        <f>RIGHT(N3978, LEN(N3978) - (SEARCH("/",N3978,1)))</f>
        <v>rock</v>
      </c>
      <c r="S3978" s="12">
        <f>(((J3978/60)/60)/24)+DATE(1970,1,1)+(-5/24)</f>
        <v>42745.391909722217</v>
      </c>
      <c r="T3978" s="12">
        <f>(((I3978/60)/60)/24)+DATE(1970,1,1)+(-5/24)</f>
        <v>42775.999999999993</v>
      </c>
    </row>
    <row r="3979" spans="1:20" ht="32" x14ac:dyDescent="0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>E3979/D3979*100</f>
        <v>144.54249999999999</v>
      </c>
      <c r="P3979" s="8">
        <v>69.266666670000006</v>
      </c>
      <c r="Q3979" t="str">
        <f>LEFT(N3979,(SEARCH("/",N3979,1)-1))</f>
        <v>technology</v>
      </c>
      <c r="R3979" t="str">
        <f>RIGHT(N3979, LEN(N3979) - (SEARCH("/",N3979,1)))</f>
        <v>hardware</v>
      </c>
      <c r="S3979" s="12">
        <f>(((J3979/60)/60)/24)+DATE(1970,1,1)+(-5/24)</f>
        <v>42745.53628472222</v>
      </c>
      <c r="T3979" s="12">
        <f>(((I3979/60)/60)/24)+DATE(1970,1,1)+(-5/24)</f>
        <v>42795.53628472222</v>
      </c>
    </row>
    <row r="3980" spans="1:20" ht="64" x14ac:dyDescent="0.2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>E3980/D3980*100</f>
        <v>5.7142857142857143E-3</v>
      </c>
      <c r="P3980" s="8">
        <v>69.266666670000006</v>
      </c>
      <c r="Q3980" t="str">
        <f>LEFT(N3980,(SEARCH("/",N3980,1)-1))</f>
        <v>food</v>
      </c>
      <c r="R3980" t="str">
        <f>RIGHT(N3980, LEN(N3980) - (SEARCH("/",N3980,1)))</f>
        <v>food trucks</v>
      </c>
      <c r="S3980" s="12">
        <f>(((J3980/60)/60)/24)+DATE(1970,1,1)+(-5/24)</f>
        <v>42745.811319444438</v>
      </c>
      <c r="T3980" s="12">
        <f>(((I3980/60)/60)/24)+DATE(1970,1,1)+(-5/24)</f>
        <v>42800.333333333336</v>
      </c>
    </row>
    <row r="3981" spans="1:20" ht="32" x14ac:dyDescent="0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>E3981/D3981*100</f>
        <v>106.25</v>
      </c>
      <c r="P3981" s="8">
        <v>69.266666670000006</v>
      </c>
      <c r="Q3981" t="str">
        <f>LEFT(N3981,(SEARCH("/",N3981,1)-1))</f>
        <v>theater</v>
      </c>
      <c r="R3981" t="str">
        <f>RIGHT(N3981, LEN(N3981) - (SEARCH("/",N3981,1)))</f>
        <v>plays</v>
      </c>
      <c r="S3981" s="12">
        <f>(((J3981/60)/60)/24)+DATE(1970,1,1)+(-5/24)</f>
        <v>42745.848773148151</v>
      </c>
      <c r="T3981" s="12">
        <f>(((I3981/60)/60)/24)+DATE(1970,1,1)+(-5/24)</f>
        <v>42790.848773148151</v>
      </c>
    </row>
    <row r="3982" spans="1:20" ht="48" x14ac:dyDescent="0.2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>E3982/D3982*100</f>
        <v>2.3220000000000001</v>
      </c>
      <c r="P3982" s="8">
        <v>69.266666670000006</v>
      </c>
      <c r="Q3982" t="str">
        <f>LEFT(N3982,(SEARCH("/",N3982,1)-1))</f>
        <v>technology</v>
      </c>
      <c r="R3982" t="str">
        <f>RIGHT(N3982, LEN(N3982) - (SEARCH("/",N3982,1)))</f>
        <v>wearables</v>
      </c>
      <c r="S3982" s="12">
        <f>(((J3982/60)/60)/24)+DATE(1970,1,1)+(-5/24)</f>
        <v>42745.888252314813</v>
      </c>
      <c r="T3982" s="12">
        <f>(((I3982/60)/60)/24)+DATE(1970,1,1)+(-5/24)</f>
        <v>42775.888252314813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>E3983/D3983*100</f>
        <v>107.77777777777777</v>
      </c>
      <c r="P3983" s="8">
        <v>69.266666670000006</v>
      </c>
      <c r="Q3983" t="str">
        <f>LEFT(N3983,(SEARCH("/",N3983,1)-1))</f>
        <v>theater</v>
      </c>
      <c r="R3983" t="str">
        <f>RIGHT(N3983, LEN(N3983) - (SEARCH("/",N3983,1)))</f>
        <v>plays</v>
      </c>
      <c r="S3983" s="12">
        <f>(((J3983/60)/60)/24)+DATE(1970,1,1)+(-5/24)</f>
        <v>42746.053449074076</v>
      </c>
      <c r="T3983" s="12">
        <f>(((I3983/60)/60)/24)+DATE(1970,1,1)+(-5/24)</f>
        <v>42783.999305555553</v>
      </c>
    </row>
    <row r="3984" spans="1:20" ht="32" x14ac:dyDescent="0.2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>E3984/D3984*100</f>
        <v>52.570512820512818</v>
      </c>
      <c r="P3984" s="8">
        <v>69.266666670000006</v>
      </c>
      <c r="Q3984" t="str">
        <f>LEFT(N3984,(SEARCH("/",N3984,1)-1))</f>
        <v>technology</v>
      </c>
      <c r="R3984" t="str">
        <f>RIGHT(N3984, LEN(N3984) - (SEARCH("/",N3984,1)))</f>
        <v>gadgets</v>
      </c>
      <c r="S3984" s="12">
        <f>(((J3984/60)/60)/24)+DATE(1970,1,1)+(-5/24)</f>
        <v>42746.06172453703</v>
      </c>
      <c r="T3984" s="12">
        <f>(((I3984/60)/60)/24)+DATE(1970,1,1)+(-5/24)</f>
        <v>42776.06172453703</v>
      </c>
    </row>
    <row r="3985" spans="1:20" ht="48" x14ac:dyDescent="0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>E3985/D3985*100</f>
        <v>39.627499999999998</v>
      </c>
      <c r="P3985" s="8">
        <v>69.266666670000006</v>
      </c>
      <c r="Q3985" t="str">
        <f>LEFT(N3985,(SEARCH("/",N3985,1)-1))</f>
        <v>technology</v>
      </c>
      <c r="R3985" t="str">
        <f>RIGHT(N3985, LEN(N3985) - (SEARCH("/",N3985,1)))</f>
        <v>wearables</v>
      </c>
      <c r="S3985" s="12">
        <f>(((J3985/60)/60)/24)+DATE(1970,1,1)+(-5/24)</f>
        <v>42746.986168981479</v>
      </c>
      <c r="T3985" s="12">
        <f>(((I3985/60)/60)/24)+DATE(1970,1,1)+(-5/24)</f>
        <v>42806.944502314807</v>
      </c>
    </row>
    <row r="3986" spans="1:20" ht="48" x14ac:dyDescent="0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>E3986/D3986*100</f>
        <v>116.15384615384616</v>
      </c>
      <c r="P3986" s="8">
        <v>69.266666670000006</v>
      </c>
      <c r="Q3986" t="str">
        <f>LEFT(N3986,(SEARCH("/",N3986,1)-1))</f>
        <v>music</v>
      </c>
      <c r="R3986" t="str">
        <f>RIGHT(N3986, LEN(N3986) - (SEARCH("/",N3986,1)))</f>
        <v>rock</v>
      </c>
      <c r="S3986" s="12">
        <f>(((J3986/60)/60)/24)+DATE(1970,1,1)+(-5/24)</f>
        <v>42747.01122685185</v>
      </c>
      <c r="T3986" s="12">
        <f>(((I3986/60)/60)/24)+DATE(1970,1,1)+(-5/24)</f>
        <v>42768.96597222222</v>
      </c>
    </row>
    <row r="3987" spans="1:20" ht="32" x14ac:dyDescent="0.2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>E3987/D3987*100</f>
        <v>290</v>
      </c>
      <c r="P3987" s="8">
        <v>69.266666670000006</v>
      </c>
      <c r="Q3987" t="str">
        <f>LEFT(N3987,(SEARCH("/",N3987,1)-1))</f>
        <v>photography</v>
      </c>
      <c r="R3987" t="str">
        <f>RIGHT(N3987, LEN(N3987) - (SEARCH("/",N3987,1)))</f>
        <v>photobooks</v>
      </c>
      <c r="S3987" s="12">
        <f>(((J3987/60)/60)/24)+DATE(1970,1,1)+(-5/24)</f>
        <v>42747.298356481479</v>
      </c>
      <c r="T3987" s="12">
        <f>(((I3987/60)/60)/24)+DATE(1970,1,1)+(-5/24)</f>
        <v>42777.298356481479</v>
      </c>
    </row>
    <row r="3988" spans="1:20" ht="48" x14ac:dyDescent="0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>E3988/D3988*100</f>
        <v>2.2157147647256061</v>
      </c>
      <c r="P3988" s="8">
        <v>69.266666670000006</v>
      </c>
      <c r="Q3988" t="str">
        <f>LEFT(N3988,(SEARCH("/",N3988,1)-1))</f>
        <v>technology</v>
      </c>
      <c r="R3988" t="str">
        <f>RIGHT(N3988, LEN(N3988) - (SEARCH("/",N3988,1)))</f>
        <v>wearables</v>
      </c>
      <c r="S3988" s="12">
        <f>(((J3988/60)/60)/24)+DATE(1970,1,1)+(-5/24)</f>
        <v>42748.851388888892</v>
      </c>
      <c r="T3988" s="12">
        <f>(((I3988/60)/60)/24)+DATE(1970,1,1)+(-5/24)</f>
        <v>42808.80972222222</v>
      </c>
    </row>
    <row r="3989" spans="1:20" ht="48" x14ac:dyDescent="0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>E3989/D3989*100</f>
        <v>11.428571428571429</v>
      </c>
      <c r="P3989" s="8">
        <v>69.266666670000006</v>
      </c>
      <c r="Q3989" t="str">
        <f>LEFT(N3989,(SEARCH("/",N3989,1)-1))</f>
        <v>theater</v>
      </c>
      <c r="R3989" t="str">
        <f>RIGHT(N3989, LEN(N3989) - (SEARCH("/",N3989,1)))</f>
        <v>plays</v>
      </c>
      <c r="S3989" s="12">
        <f>(((J3989/60)/60)/24)+DATE(1970,1,1)+(-5/24)</f>
        <v>42750.321979166663</v>
      </c>
      <c r="T3989" s="12">
        <f>(((I3989/60)/60)/24)+DATE(1970,1,1)+(-5/24)</f>
        <v>42794.160416666658</v>
      </c>
    </row>
    <row r="3990" spans="1:20" ht="48" x14ac:dyDescent="0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>E3990/D3990*100</f>
        <v>123.64125714285714</v>
      </c>
      <c r="P3990" s="8">
        <v>69.266666670000006</v>
      </c>
      <c r="Q3990" t="str">
        <f>LEFT(N3990,(SEARCH("/",N3990,1)-1))</f>
        <v>photography</v>
      </c>
      <c r="R3990" t="str">
        <f>RIGHT(N3990, LEN(N3990) - (SEARCH("/",N3990,1)))</f>
        <v>photobooks</v>
      </c>
      <c r="S3990" s="12">
        <f>(((J3990/60)/60)/24)+DATE(1970,1,1)+(-5/24)</f>
        <v>42751.325057870366</v>
      </c>
      <c r="T3990" s="12">
        <f>(((I3990/60)/60)/24)+DATE(1970,1,1)+(-5/24)</f>
        <v>42780.749305555553</v>
      </c>
    </row>
    <row r="3991" spans="1:20" ht="48" x14ac:dyDescent="0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>E3991/D3991*100</f>
        <v>122.13333333333334</v>
      </c>
      <c r="P3991" s="8">
        <v>69.266666670000006</v>
      </c>
      <c r="Q3991" t="str">
        <f>LEFT(N3991,(SEARCH("/",N3991,1)-1))</f>
        <v>music</v>
      </c>
      <c r="R3991" t="str">
        <f>RIGHT(N3991, LEN(N3991) - (SEARCH("/",N3991,1)))</f>
        <v>rock</v>
      </c>
      <c r="S3991" s="12">
        <f>(((J3991/60)/60)/24)+DATE(1970,1,1)+(-5/24)</f>
        <v>42751.936643518515</v>
      </c>
      <c r="T3991" s="12">
        <f>(((I3991/60)/60)/24)+DATE(1970,1,1)+(-5/24)</f>
        <v>42794.916666666664</v>
      </c>
    </row>
    <row r="3992" spans="1:20" ht="32" x14ac:dyDescent="0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>E3992/D3992*100</f>
        <v>459.8</v>
      </c>
      <c r="P3992" s="8">
        <v>69.266666670000006</v>
      </c>
      <c r="Q3992" t="str">
        <f>LEFT(N3992,(SEARCH("/",N3992,1)-1))</f>
        <v>games</v>
      </c>
      <c r="R3992" t="str">
        <f>RIGHT(N3992, LEN(N3992) - (SEARCH("/",N3992,1)))</f>
        <v>tabletop games</v>
      </c>
      <c r="S3992" s="12">
        <f>(((J3992/60)/60)/24)+DATE(1970,1,1)+(-5/24)</f>
        <v>42752.439444444441</v>
      </c>
      <c r="T3992" s="12">
        <f>(((I3992/60)/60)/24)+DATE(1970,1,1)+(-5/24)</f>
        <v>42759.439444444441</v>
      </c>
    </row>
    <row r="3993" spans="1:20" ht="48" x14ac:dyDescent="0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>E3993/D3993*100</f>
        <v>100</v>
      </c>
      <c r="P3993" s="8">
        <v>69.266666670000006</v>
      </c>
      <c r="Q3993" t="str">
        <f>LEFT(N3993,(SEARCH("/",N3993,1)-1))</f>
        <v>theater</v>
      </c>
      <c r="R3993" t="str">
        <f>RIGHT(N3993, LEN(N3993) - (SEARCH("/",N3993,1)))</f>
        <v>spaces</v>
      </c>
      <c r="S3993" s="12">
        <f>(((J3993/60)/60)/24)+DATE(1970,1,1)+(-5/24)</f>
        <v>42752.61886574074</v>
      </c>
      <c r="T3993" s="12">
        <f>(((I3993/60)/60)/24)+DATE(1970,1,1)+(-5/24)</f>
        <v>42766.541666666664</v>
      </c>
    </row>
    <row r="3994" spans="1:20" ht="48" x14ac:dyDescent="0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>E3994/D3994*100</f>
        <v>0.75</v>
      </c>
      <c r="P3994" s="8">
        <v>69.266666670000006</v>
      </c>
      <c r="Q3994" t="str">
        <f>LEFT(N3994,(SEARCH("/",N3994,1)-1))</f>
        <v>technology</v>
      </c>
      <c r="R3994" t="str">
        <f>RIGHT(N3994, LEN(N3994) - (SEARCH("/",N3994,1)))</f>
        <v>wearables</v>
      </c>
      <c r="S3994" s="12">
        <f>(((J3994/60)/60)/24)+DATE(1970,1,1)+(-5/24)</f>
        <v>42752.637118055551</v>
      </c>
      <c r="T3994" s="12">
        <f>(((I3994/60)/60)/24)+DATE(1970,1,1)+(-5/24)</f>
        <v>42784.040972222218</v>
      </c>
    </row>
    <row r="3995" spans="1:20" ht="48" x14ac:dyDescent="0.2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>E3995/D3995*100</f>
        <v>100.85</v>
      </c>
      <c r="P3995" s="8">
        <v>69.266666670000006</v>
      </c>
      <c r="Q3995" t="str">
        <f>LEFT(N3995,(SEARCH("/",N3995,1)-1))</f>
        <v>theater</v>
      </c>
      <c r="R3995" t="str">
        <f>RIGHT(N3995, LEN(N3995) - (SEARCH("/",N3995,1)))</f>
        <v>plays</v>
      </c>
      <c r="S3995" s="12">
        <f>(((J3995/60)/60)/24)+DATE(1970,1,1)+(-5/24)</f>
        <v>42752.997291666667</v>
      </c>
      <c r="T3995" s="12">
        <f>(((I3995/60)/60)/24)+DATE(1970,1,1)+(-5/24)</f>
        <v>42783.461805555555</v>
      </c>
    </row>
    <row r="3996" spans="1:20" ht="48" x14ac:dyDescent="0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>E3996/D3996*100</f>
        <v>3.0303030303030304E-2</v>
      </c>
      <c r="P3996" s="8">
        <v>69.266666670000006</v>
      </c>
      <c r="Q3996" t="str">
        <f>LEFT(N3996,(SEARCH("/",N3996,1)-1))</f>
        <v>film &amp; video</v>
      </c>
      <c r="R3996" t="str">
        <f>RIGHT(N3996, LEN(N3996) - (SEARCH("/",N3996,1)))</f>
        <v>animation</v>
      </c>
      <c r="S3996" s="12">
        <f>(((J3996/60)/60)/24)+DATE(1970,1,1)+(-5/24)</f>
        <v>42753.120706018519</v>
      </c>
      <c r="T3996" s="12">
        <f>(((I3996/60)/60)/24)+DATE(1970,1,1)+(-5/24)</f>
        <v>42783.120706018519</v>
      </c>
    </row>
    <row r="3997" spans="1:20" ht="48" x14ac:dyDescent="0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>E3997/D3997*100</f>
        <v>0.70000000000000007</v>
      </c>
      <c r="P3997" s="8">
        <v>69.266666670000006</v>
      </c>
      <c r="Q3997" t="str">
        <f>LEFT(N3997,(SEARCH("/",N3997,1)-1))</f>
        <v>technology</v>
      </c>
      <c r="R3997" t="str">
        <f>RIGHT(N3997, LEN(N3997) - (SEARCH("/",N3997,1)))</f>
        <v>web</v>
      </c>
      <c r="S3997" s="12">
        <f>(((J3997/60)/60)/24)+DATE(1970,1,1)+(-5/24)</f>
        <v>42753.47042824074</v>
      </c>
      <c r="T3997" s="12">
        <f>(((I3997/60)/60)/24)+DATE(1970,1,1)+(-5/24)</f>
        <v>42765.999999999993</v>
      </c>
    </row>
    <row r="3998" spans="1:20" ht="48" x14ac:dyDescent="0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>E3998/D3998*100</f>
        <v>100.56666666666668</v>
      </c>
      <c r="P3998" s="8">
        <v>69.266666670000006</v>
      </c>
      <c r="Q3998" t="str">
        <f>LEFT(N3998,(SEARCH("/",N3998,1)-1))</f>
        <v>theater</v>
      </c>
      <c r="R3998" t="str">
        <f>RIGHT(N3998, LEN(N3998) - (SEARCH("/",N3998,1)))</f>
        <v>plays</v>
      </c>
      <c r="S3998" s="12">
        <f>(((J3998/60)/60)/24)+DATE(1970,1,1)+(-5/24)</f>
        <v>42754.485509259255</v>
      </c>
      <c r="T3998" s="12">
        <f>(((I3998/60)/60)/24)+DATE(1970,1,1)+(-5/24)</f>
        <v>42782.749999999993</v>
      </c>
    </row>
    <row r="3999" spans="1:20" ht="48" x14ac:dyDescent="0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>E3999/D3999*100</f>
        <v>8.0833333333333321</v>
      </c>
      <c r="P3999" s="8">
        <v>69.266666670000006</v>
      </c>
      <c r="Q3999" t="str">
        <f>LEFT(N3999,(SEARCH("/",N3999,1)-1))</f>
        <v>games</v>
      </c>
      <c r="R3999" t="str">
        <f>RIGHT(N3999, LEN(N3999) - (SEARCH("/",N3999,1)))</f>
        <v>mobile games</v>
      </c>
      <c r="S3999" s="12">
        <f>(((J3999/60)/60)/24)+DATE(1970,1,1)+(-5/24)</f>
        <v>42755.284421296288</v>
      </c>
      <c r="T3999" s="12">
        <f>(((I3999/60)/60)/24)+DATE(1970,1,1)+(-5/24)</f>
        <v>42802.104166666664</v>
      </c>
    </row>
    <row r="4000" spans="1:20" ht="48" x14ac:dyDescent="0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>E4000/D4000*100</f>
        <v>117.27000000000001</v>
      </c>
      <c r="P4000" s="8">
        <v>69.266666670000006</v>
      </c>
      <c r="Q4000" t="str">
        <f>LEFT(N4000,(SEARCH("/",N4000,1)-1))</f>
        <v>music</v>
      </c>
      <c r="R4000" t="str">
        <f>RIGHT(N4000, LEN(N4000) - (SEARCH("/",N4000,1)))</f>
        <v>electronic music</v>
      </c>
      <c r="S4000" s="12">
        <f>(((J4000/60)/60)/24)+DATE(1970,1,1)+(-5/24)</f>
        <v>42755.419039351851</v>
      </c>
      <c r="T4000" s="12">
        <f>(((I4000/60)/60)/24)+DATE(1970,1,1)+(-5/24)</f>
        <v>42800.624999999993</v>
      </c>
    </row>
    <row r="4001" spans="1:20" ht="32" x14ac:dyDescent="0.2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>E4001/D4001*100</f>
        <v>5</v>
      </c>
      <c r="P4001" s="8">
        <v>69.266666670000006</v>
      </c>
      <c r="Q4001" t="str">
        <f>LEFT(N4001,(SEARCH("/",N4001,1)-1))</f>
        <v>theater</v>
      </c>
      <c r="R4001" t="str">
        <f>RIGHT(N4001, LEN(N4001) - (SEARCH("/",N4001,1)))</f>
        <v>musical</v>
      </c>
      <c r="S4001" s="12">
        <f>(((J4001/60)/60)/24)+DATE(1970,1,1)+(-5/24)</f>
        <v>42755.810173611106</v>
      </c>
      <c r="T4001" s="12">
        <f>(((I4001/60)/60)/24)+DATE(1970,1,1)+(-5/24)</f>
        <v>42785.810173611106</v>
      </c>
    </row>
    <row r="4002" spans="1:20" ht="48" x14ac:dyDescent="0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>E4002/D4002*100</f>
        <v>206.99999999999997</v>
      </c>
      <c r="P4002" s="8">
        <v>69.266666670000006</v>
      </c>
      <c r="Q4002" t="str">
        <f>LEFT(N4002,(SEARCH("/",N4002,1)-1))</f>
        <v>photography</v>
      </c>
      <c r="R4002" t="str">
        <f>RIGHT(N4002, LEN(N4002) - (SEARCH("/",N4002,1)))</f>
        <v>photobooks</v>
      </c>
      <c r="S4002" s="12">
        <f>(((J4002/60)/60)/24)+DATE(1970,1,1)+(-5/24)</f>
        <v>42756.292708333327</v>
      </c>
      <c r="T4002" s="12">
        <f>(((I4002/60)/60)/24)+DATE(1970,1,1)+(-5/24)</f>
        <v>42786.292708333327</v>
      </c>
    </row>
    <row r="4003" spans="1:20" ht="32" x14ac:dyDescent="0.2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>E4003/D4003*100</f>
        <v>103.75000000000001</v>
      </c>
      <c r="P4003" s="8">
        <v>69.266666670000006</v>
      </c>
      <c r="Q4003" t="str">
        <f>LEFT(N4003,(SEARCH("/",N4003,1)-1))</f>
        <v>theater</v>
      </c>
      <c r="R4003" t="str">
        <f>RIGHT(N4003, LEN(N4003) - (SEARCH("/",N4003,1)))</f>
        <v>spaces</v>
      </c>
      <c r="S4003" s="12">
        <f>(((J4003/60)/60)/24)+DATE(1970,1,1)+(-5/24)</f>
        <v>42756.481828703698</v>
      </c>
      <c r="T4003" s="12">
        <f>(((I4003/60)/60)/24)+DATE(1970,1,1)+(-5/24)</f>
        <v>42816.440162037034</v>
      </c>
    </row>
    <row r="4004" spans="1:20" ht="48" x14ac:dyDescent="0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>E4004/D4004*100</f>
        <v>147.23376999999999</v>
      </c>
      <c r="P4004" s="8">
        <v>69.266666670000006</v>
      </c>
      <c r="Q4004" t="str">
        <f>LEFT(N4004,(SEARCH("/",N4004,1)-1))</f>
        <v>film &amp; video</v>
      </c>
      <c r="R4004" t="str">
        <f>RIGHT(N4004, LEN(N4004) - (SEARCH("/",N4004,1)))</f>
        <v>documentary</v>
      </c>
      <c r="S4004" s="12">
        <f>(((J4004/60)/60)/24)+DATE(1970,1,1)+(-5/24)</f>
        <v>42757.988680555551</v>
      </c>
      <c r="T4004" s="12">
        <f>(((I4004/60)/60)/24)+DATE(1970,1,1)+(-5/24)</f>
        <v>42787.988680555551</v>
      </c>
    </row>
    <row r="4005" spans="1:20" ht="48" x14ac:dyDescent="0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>E4005/D4005*100</f>
        <v>133.04200000000003</v>
      </c>
      <c r="P4005" s="8">
        <v>69.266666670000006</v>
      </c>
      <c r="Q4005" t="str">
        <f>LEFT(N4005,(SEARCH("/",N4005,1)-1))</f>
        <v>theater</v>
      </c>
      <c r="R4005" t="str">
        <f>RIGHT(N4005, LEN(N4005) - (SEARCH("/",N4005,1)))</f>
        <v>plays</v>
      </c>
      <c r="S4005" s="12">
        <f>(((J4005/60)/60)/24)+DATE(1970,1,1)+(-5/24)</f>
        <v>42758.159745370365</v>
      </c>
      <c r="T4005" s="12">
        <f>(((I4005/60)/60)/24)+DATE(1970,1,1)+(-5/24)</f>
        <v>42786.159745370365</v>
      </c>
    </row>
    <row r="4006" spans="1:20" ht="48" x14ac:dyDescent="0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>E4006/D4006*100</f>
        <v>106.29949999999999</v>
      </c>
      <c r="P4006" s="8">
        <v>69.266666670000006</v>
      </c>
      <c r="Q4006" t="str">
        <f>LEFT(N4006,(SEARCH("/",N4006,1)-1))</f>
        <v>theater</v>
      </c>
      <c r="R4006" t="str">
        <f>RIGHT(N4006, LEN(N4006) - (SEARCH("/",N4006,1)))</f>
        <v>plays</v>
      </c>
      <c r="S4006" s="12">
        <f>(((J4006/60)/60)/24)+DATE(1970,1,1)+(-5/24)</f>
        <v>42758.351296296292</v>
      </c>
      <c r="T4006" s="12">
        <f>(((I4006/60)/60)/24)+DATE(1970,1,1)+(-5/24)</f>
        <v>42788.351296296292</v>
      </c>
    </row>
    <row r="4007" spans="1:20" ht="32" x14ac:dyDescent="0.2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>E4007/D4007*100</f>
        <v>123.48756218905473</v>
      </c>
      <c r="P4007" s="8">
        <v>69.266666670000006</v>
      </c>
      <c r="Q4007" t="str">
        <f>LEFT(N4007,(SEARCH("/",N4007,1)-1))</f>
        <v>photography</v>
      </c>
      <c r="R4007" t="str">
        <f>RIGHT(N4007, LEN(N4007) - (SEARCH("/",N4007,1)))</f>
        <v>photobooks</v>
      </c>
      <c r="S4007" s="12">
        <f>(((J4007/60)/60)/24)+DATE(1970,1,1)+(-5/24)</f>
        <v>42758.767604166664</v>
      </c>
      <c r="T4007" s="12">
        <f>(((I4007/60)/60)/24)+DATE(1970,1,1)+(-5/24)</f>
        <v>42795.583333333336</v>
      </c>
    </row>
    <row r="4008" spans="1:20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>E4008/D4008*100</f>
        <v>157.31829411764707</v>
      </c>
      <c r="P4008" s="8">
        <v>69.266666670000006</v>
      </c>
      <c r="Q4008" t="str">
        <f>LEFT(N4008,(SEARCH("/",N4008,1)-1))</f>
        <v>film &amp; video</v>
      </c>
      <c r="R4008" t="str">
        <f>RIGHT(N4008, LEN(N4008) - (SEARCH("/",N4008,1)))</f>
        <v>documentary</v>
      </c>
      <c r="S4008" s="12">
        <f>(((J4008/60)/60)/24)+DATE(1970,1,1)+(-5/24)</f>
        <v>42759.035833333335</v>
      </c>
      <c r="T4008" s="12">
        <f>(((I4008/60)/60)/24)+DATE(1970,1,1)+(-5/24)</f>
        <v>42792.875694444439</v>
      </c>
    </row>
    <row r="4009" spans="1:20" ht="16" x14ac:dyDescent="0.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>E4009/D4009*100</f>
        <v>9.0000000000000011E-3</v>
      </c>
      <c r="P4009" s="8">
        <v>69.266666670000006</v>
      </c>
      <c r="Q4009" t="str">
        <f>LEFT(N4009,(SEARCH("/",N4009,1)-1))</f>
        <v>technology</v>
      </c>
      <c r="R4009" t="str">
        <f>RIGHT(N4009, LEN(N4009) - (SEARCH("/",N4009,1)))</f>
        <v>web</v>
      </c>
      <c r="S4009" s="12">
        <f>(((J4009/60)/60)/24)+DATE(1970,1,1)+(-5/24)</f>
        <v>42759.384976851848</v>
      </c>
      <c r="T4009" s="12">
        <f>(((I4009/60)/60)/24)+DATE(1970,1,1)+(-5/24)</f>
        <v>42819.343310185184</v>
      </c>
    </row>
    <row r="4010" spans="1:20" ht="32" x14ac:dyDescent="0.2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>E4010/D4010*100</f>
        <v>105.125</v>
      </c>
      <c r="P4010" s="8">
        <v>69.266666670000006</v>
      </c>
      <c r="Q4010" t="str">
        <f>LEFT(N4010,(SEARCH("/",N4010,1)-1))</f>
        <v>music</v>
      </c>
      <c r="R4010" t="str">
        <f>RIGHT(N4010, LEN(N4010) - (SEARCH("/",N4010,1)))</f>
        <v>rock</v>
      </c>
      <c r="S4010" s="12">
        <f>(((J4010/60)/60)/24)+DATE(1970,1,1)+(-5/24)</f>
        <v>42759.420266203706</v>
      </c>
      <c r="T4010" s="12">
        <f>(((I4010/60)/60)/24)+DATE(1970,1,1)+(-5/24)</f>
        <v>42794.874999999993</v>
      </c>
    </row>
    <row r="4011" spans="1:20" ht="48" x14ac:dyDescent="0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>E4011/D4011*100</f>
        <v>779.5</v>
      </c>
      <c r="P4011" s="8">
        <v>69.266666670000006</v>
      </c>
      <c r="Q4011" t="str">
        <f>LEFT(N4011,(SEARCH("/",N4011,1)-1))</f>
        <v>games</v>
      </c>
      <c r="R4011" t="str">
        <f>RIGHT(N4011, LEN(N4011) - (SEARCH("/",N4011,1)))</f>
        <v>tabletop games</v>
      </c>
      <c r="S4011" s="12">
        <f>(((J4011/60)/60)/24)+DATE(1970,1,1)+(-5/24)</f>
        <v>42759.516435185178</v>
      </c>
      <c r="T4011" s="12">
        <f>(((I4011/60)/60)/24)+DATE(1970,1,1)+(-5/24)</f>
        <v>42780.516435185178</v>
      </c>
    </row>
    <row r="4012" spans="1:20" ht="32" x14ac:dyDescent="0.2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>E4012/D4012*100</f>
        <v>12.166666666666668</v>
      </c>
      <c r="P4012" s="8">
        <v>69.266666670000006</v>
      </c>
      <c r="Q4012" t="str">
        <f>LEFT(N4012,(SEARCH("/",N4012,1)-1))</f>
        <v>food</v>
      </c>
      <c r="R4012" t="str">
        <f>RIGHT(N4012, LEN(N4012) - (SEARCH("/",N4012,1)))</f>
        <v>food trucks</v>
      </c>
      <c r="S4012" s="12">
        <f>(((J4012/60)/60)/24)+DATE(1970,1,1)+(-5/24)</f>
        <v>42760.035879629628</v>
      </c>
      <c r="T4012" s="12">
        <f>(((I4012/60)/60)/24)+DATE(1970,1,1)+(-5/24)</f>
        <v>42790.035879629628</v>
      </c>
    </row>
    <row r="4013" spans="1:20" ht="32" x14ac:dyDescent="0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>E4013/D4013*100</f>
        <v>106.63570159857905</v>
      </c>
      <c r="P4013" s="8">
        <v>69.266666670000006</v>
      </c>
      <c r="Q4013" t="str">
        <f>LEFT(N4013,(SEARCH("/",N4013,1)-1))</f>
        <v>film &amp; video</v>
      </c>
      <c r="R4013" t="str">
        <f>RIGHT(N4013, LEN(N4013) - (SEARCH("/",N4013,1)))</f>
        <v>documentary</v>
      </c>
      <c r="S4013" s="12">
        <f>(((J4013/60)/60)/24)+DATE(1970,1,1)+(-5/24)</f>
        <v>42760.290601851848</v>
      </c>
      <c r="T4013" s="12">
        <f>(((I4013/60)/60)/24)+DATE(1970,1,1)+(-5/24)</f>
        <v>42790.290601851848</v>
      </c>
    </row>
    <row r="4014" spans="1:20" ht="48" x14ac:dyDescent="0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>E4014/D4014*100</f>
        <v>0</v>
      </c>
      <c r="P4014" s="8">
        <v>69.266666670000006</v>
      </c>
      <c r="Q4014" t="str">
        <f>LEFT(N4014,(SEARCH("/",N4014,1)-1))</f>
        <v>technology</v>
      </c>
      <c r="R4014" t="str">
        <f>RIGHT(N4014, LEN(N4014) - (SEARCH("/",N4014,1)))</f>
        <v>web</v>
      </c>
      <c r="S4014" s="12">
        <f>(((J4014/60)/60)/24)+DATE(1970,1,1)+(-5/24)</f>
        <v>42761.167905092596</v>
      </c>
      <c r="T4014" s="12">
        <f>(((I4014/60)/60)/24)+DATE(1970,1,1)+(-5/24)</f>
        <v>42791.167905092596</v>
      </c>
    </row>
    <row r="4015" spans="1:20" ht="48" x14ac:dyDescent="0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>E4015/D4015*100</f>
        <v>106</v>
      </c>
      <c r="P4015" s="8">
        <v>69.266666670000006</v>
      </c>
      <c r="Q4015" t="str">
        <f>LEFT(N4015,(SEARCH("/",N4015,1)-1))</f>
        <v>photography</v>
      </c>
      <c r="R4015" t="str">
        <f>RIGHT(N4015, LEN(N4015) - (SEARCH("/",N4015,1)))</f>
        <v>photobooks</v>
      </c>
      <c r="S4015" s="12">
        <f>(((J4015/60)/60)/24)+DATE(1970,1,1)+(-5/24)</f>
        <v>42761.637789351851</v>
      </c>
      <c r="T4015" s="12">
        <f>(((I4015/60)/60)/24)+DATE(1970,1,1)+(-5/24)</f>
        <v>42791.637789351851</v>
      </c>
    </row>
    <row r="4016" spans="1:20" ht="48" x14ac:dyDescent="0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>E4016/D4016*100</f>
        <v>180.86666666666667</v>
      </c>
      <c r="P4016" s="8">
        <v>69.266666670000006</v>
      </c>
      <c r="Q4016" t="str">
        <f>LEFT(N4016,(SEARCH("/",N4016,1)-1))</f>
        <v>food</v>
      </c>
      <c r="R4016" t="str">
        <f>RIGHT(N4016, LEN(N4016) - (SEARCH("/",N4016,1)))</f>
        <v>small batch</v>
      </c>
      <c r="S4016" s="12">
        <f>(((J4016/60)/60)/24)+DATE(1970,1,1)+(-5/24)</f>
        <v>42761.752766203703</v>
      </c>
      <c r="T4016" s="12">
        <f>(((I4016/60)/60)/24)+DATE(1970,1,1)+(-5/24)</f>
        <v>42791.752766203703</v>
      </c>
    </row>
    <row r="4017" spans="1:20" ht="32" x14ac:dyDescent="0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>E4017/D4017*100</f>
        <v>0</v>
      </c>
      <c r="P4017" s="8">
        <v>69.266666670000006</v>
      </c>
      <c r="Q4017" t="str">
        <f>LEFT(N4017,(SEARCH("/",N4017,1)-1))</f>
        <v>theater</v>
      </c>
      <c r="R4017" t="str">
        <f>RIGHT(N4017, LEN(N4017) - (SEARCH("/",N4017,1)))</f>
        <v>plays</v>
      </c>
      <c r="S4017" s="12">
        <f>(((J4017/60)/60)/24)+DATE(1970,1,1)+(-5/24)</f>
        <v>42761.832569444443</v>
      </c>
      <c r="T4017" s="12">
        <f>(((I4017/60)/60)/24)+DATE(1970,1,1)+(-5/24)</f>
        <v>42821.790902777771</v>
      </c>
    </row>
    <row r="4018" spans="1:20" ht="48" x14ac:dyDescent="0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>E4018/D4018*100</f>
        <v>27.1</v>
      </c>
      <c r="P4018" s="8">
        <v>69.266666670000006</v>
      </c>
      <c r="Q4018" t="str">
        <f>LEFT(N4018,(SEARCH("/",N4018,1)-1))</f>
        <v>theater</v>
      </c>
      <c r="R4018" t="str">
        <f>RIGHT(N4018, LEN(N4018) - (SEARCH("/",N4018,1)))</f>
        <v>plays</v>
      </c>
      <c r="S4018" s="12">
        <f>(((J4018/60)/60)/24)+DATE(1970,1,1)+(-5/24)</f>
        <v>42762.337476851848</v>
      </c>
      <c r="T4018" s="12">
        <f>(((I4018/60)/60)/24)+DATE(1970,1,1)+(-5/24)</f>
        <v>42792.337476851848</v>
      </c>
    </row>
    <row r="4019" spans="1:20" ht="16" x14ac:dyDescent="0.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>E4019/D4019*100</f>
        <v>112.10242048409683</v>
      </c>
      <c r="P4019" s="8">
        <v>69.266666670000006</v>
      </c>
      <c r="Q4019" t="str">
        <f>LEFT(N4019,(SEARCH("/",N4019,1)-1))</f>
        <v>theater</v>
      </c>
      <c r="R4019" t="str">
        <f>RIGHT(N4019, LEN(N4019) - (SEARCH("/",N4019,1)))</f>
        <v>plays</v>
      </c>
      <c r="S4019" s="12">
        <f>(((J4019/60)/60)/24)+DATE(1970,1,1)+(-5/24)</f>
        <v>42762.734097222223</v>
      </c>
      <c r="T4019" s="12">
        <f>(((I4019/60)/60)/24)+DATE(1970,1,1)+(-5/24)</f>
        <v>42793.999999999993</v>
      </c>
    </row>
    <row r="4020" spans="1:20" ht="48" x14ac:dyDescent="0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>E4020/D4020*100</f>
        <v>0</v>
      </c>
      <c r="P4020" s="8">
        <v>69.266666670000006</v>
      </c>
      <c r="Q4020" t="str">
        <f>LEFT(N4020,(SEARCH("/",N4020,1)-1))</f>
        <v>technology</v>
      </c>
      <c r="R4020" t="str">
        <f>RIGHT(N4020, LEN(N4020) - (SEARCH("/",N4020,1)))</f>
        <v>web</v>
      </c>
      <c r="S4020" s="12">
        <f>(((J4020/60)/60)/24)+DATE(1970,1,1)+(-5/24)</f>
        <v>42762.75368055555</v>
      </c>
      <c r="T4020" s="12">
        <f>(((I4020/60)/60)/24)+DATE(1970,1,1)+(-5/24)</f>
        <v>42791.75277777778</v>
      </c>
    </row>
    <row r="4021" spans="1:20" ht="32" x14ac:dyDescent="0.2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>E4021/D4021*100</f>
        <v>2.666666666666667</v>
      </c>
      <c r="P4021" s="8">
        <v>69.266666670000006</v>
      </c>
      <c r="Q4021" t="str">
        <f>LEFT(N4021,(SEARCH("/",N4021,1)-1))</f>
        <v>theater</v>
      </c>
      <c r="R4021" t="str">
        <f>RIGHT(N4021, LEN(N4021) - (SEARCH("/",N4021,1)))</f>
        <v>musical</v>
      </c>
      <c r="S4021" s="12">
        <f>(((J4021/60)/60)/24)+DATE(1970,1,1)+(-5/24)</f>
        <v>42763.572337962956</v>
      </c>
      <c r="T4021" s="12">
        <f>(((I4021/60)/60)/24)+DATE(1970,1,1)+(-5/24)</f>
        <v>42823.530671296299</v>
      </c>
    </row>
    <row r="4022" spans="1:20" ht="32" x14ac:dyDescent="0.2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>E4022/D4022*100</f>
        <v>142.60827250608273</v>
      </c>
      <c r="P4022" s="7">
        <f>E4022/L4022</f>
        <v>185.48101265822785</v>
      </c>
      <c r="Q4022" t="str">
        <f>LEFT(N4022,(SEARCH("/",N4022,1)-1))</f>
        <v>film &amp; video</v>
      </c>
      <c r="R4022" t="str">
        <f>RIGHT(N4022, LEN(N4022) - (SEARCH("/",N4022,1)))</f>
        <v>television</v>
      </c>
      <c r="S4022" s="12">
        <f>(((J4022/60)/60)/24)+DATE(1970,1,1)+(-5/24)</f>
        <v>42766.392164351848</v>
      </c>
      <c r="T4022" s="12">
        <f>(((I4022/60)/60)/24)+DATE(1970,1,1)+(-5/24)</f>
        <v>42796.392164351848</v>
      </c>
    </row>
    <row r="4023" spans="1:20" ht="48" x14ac:dyDescent="0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>E4023/D4023*100</f>
        <v>46.100628930817614</v>
      </c>
      <c r="P4023" s="8">
        <v>69.266666670000006</v>
      </c>
      <c r="Q4023" t="str">
        <f>LEFT(N4023,(SEARCH("/",N4023,1)-1))</f>
        <v>technology</v>
      </c>
      <c r="R4023" t="str">
        <f>RIGHT(N4023, LEN(N4023) - (SEARCH("/",N4023,1)))</f>
        <v>wearables</v>
      </c>
      <c r="S4023" s="12">
        <f>(((J4023/60)/60)/24)+DATE(1970,1,1)+(-5/24)</f>
        <v>42766.41846064815</v>
      </c>
      <c r="T4023" s="12">
        <f>(((I4023/60)/60)/24)+DATE(1970,1,1)+(-5/24)</f>
        <v>42808.376793981479</v>
      </c>
    </row>
    <row r="4024" spans="1:20" ht="48" x14ac:dyDescent="0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>E4024/D4024*100</f>
        <v>118.8</v>
      </c>
      <c r="P4024" s="8">
        <v>69.266666670000006</v>
      </c>
      <c r="Q4024" t="str">
        <f>LEFT(N4024,(SEARCH("/",N4024,1)-1))</f>
        <v>theater</v>
      </c>
      <c r="R4024" t="str">
        <f>RIGHT(N4024, LEN(N4024) - (SEARCH("/",N4024,1)))</f>
        <v>plays</v>
      </c>
      <c r="S4024" s="12">
        <f>(((J4024/60)/60)/24)+DATE(1970,1,1)+(-5/24)</f>
        <v>42766.596701388888</v>
      </c>
      <c r="T4024" s="12">
        <f>(((I4024/60)/60)/24)+DATE(1970,1,1)+(-5/24)</f>
        <v>42796.596701388888</v>
      </c>
    </row>
    <row r="4025" spans="1:20" ht="48" x14ac:dyDescent="0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>E4025/D4025*100</f>
        <v>806.4</v>
      </c>
      <c r="P4025" s="8">
        <v>69.266666670000006</v>
      </c>
      <c r="Q4025" t="str">
        <f>LEFT(N4025,(SEARCH("/",N4025,1)-1))</f>
        <v>games</v>
      </c>
      <c r="R4025" t="str">
        <f>RIGHT(N4025, LEN(N4025) - (SEARCH("/",N4025,1)))</f>
        <v>tabletop games</v>
      </c>
      <c r="S4025" s="12">
        <f>(((J4025/60)/60)/24)+DATE(1970,1,1)+(-5/24)</f>
        <v>42766.619212962956</v>
      </c>
      <c r="T4025" s="12">
        <f>(((I4025/60)/60)/24)+DATE(1970,1,1)+(-5/24)</f>
        <v>42796.619212962956</v>
      </c>
    </row>
    <row r="4026" spans="1:20" ht="48" x14ac:dyDescent="0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>E4026/D4026*100</f>
        <v>0.47727272727272729</v>
      </c>
      <c r="P4026" s="8">
        <v>69.266666670000006</v>
      </c>
      <c r="Q4026" t="str">
        <f>LEFT(N4026,(SEARCH("/",N4026,1)-1))</f>
        <v>theater</v>
      </c>
      <c r="R4026" t="str">
        <f>RIGHT(N4026, LEN(N4026) - (SEARCH("/",N4026,1)))</f>
        <v>spaces</v>
      </c>
      <c r="S4026" s="12">
        <f>(((J4026/60)/60)/24)+DATE(1970,1,1)+(-5/24)</f>
        <v>42766.74858796296</v>
      </c>
      <c r="T4026" s="12">
        <f>(((I4026/60)/60)/24)+DATE(1970,1,1)+(-5/24)</f>
        <v>42796.74858796296</v>
      </c>
    </row>
    <row r="4027" spans="1:20" ht="48" x14ac:dyDescent="0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>E4027/D4027*100</f>
        <v>1.9666666666666666</v>
      </c>
      <c r="P4027" s="8">
        <v>69.266666670000006</v>
      </c>
      <c r="Q4027" t="str">
        <f>LEFT(N4027,(SEARCH("/",N4027,1)-1))</f>
        <v>theater</v>
      </c>
      <c r="R4027" t="str">
        <f>RIGHT(N4027, LEN(N4027) - (SEARCH("/",N4027,1)))</f>
        <v>plays</v>
      </c>
      <c r="S4027" s="12">
        <f>(((J4027/60)/60)/24)+DATE(1970,1,1)+(-5/24)</f>
        <v>42766.823344907411</v>
      </c>
      <c r="T4027" s="12">
        <f>(((I4027/60)/60)/24)+DATE(1970,1,1)+(-5/24)</f>
        <v>42796.999999999993</v>
      </c>
    </row>
    <row r="4028" spans="1:20" ht="48" x14ac:dyDescent="0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>E4028/D4028*100</f>
        <v>49.381999999999998</v>
      </c>
      <c r="P4028" s="8">
        <v>69.266666670000006</v>
      </c>
      <c r="Q4028" t="str">
        <f>LEFT(N4028,(SEARCH("/",N4028,1)-1))</f>
        <v>technology</v>
      </c>
      <c r="R4028" t="str">
        <f>RIGHT(N4028, LEN(N4028) - (SEARCH("/",N4028,1)))</f>
        <v>wearables</v>
      </c>
      <c r="S4028" s="12">
        <f>(((J4028/60)/60)/24)+DATE(1970,1,1)+(-5/24)</f>
        <v>42767.368969907409</v>
      </c>
      <c r="T4028" s="12">
        <f>(((I4028/60)/60)/24)+DATE(1970,1,1)+(-5/24)</f>
        <v>42797.368969907409</v>
      </c>
    </row>
    <row r="4029" spans="1:20" ht="32" x14ac:dyDescent="0.2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>E4029/D4029*100</f>
        <v>11.436666666666667</v>
      </c>
      <c r="P4029" s="8">
        <v>69.266666670000006</v>
      </c>
      <c r="Q4029" t="str">
        <f>LEFT(N4029,(SEARCH("/",N4029,1)-1))</f>
        <v>technology</v>
      </c>
      <c r="R4029" t="str">
        <f>RIGHT(N4029, LEN(N4029) - (SEARCH("/",N4029,1)))</f>
        <v>space exploration</v>
      </c>
      <c r="S4029" s="12">
        <f>(((J4029/60)/60)/24)+DATE(1970,1,1)+(-5/24)</f>
        <v>42767.480185185181</v>
      </c>
      <c r="T4029" s="12">
        <f>(((I4029/60)/60)/24)+DATE(1970,1,1)+(-5/24)</f>
        <v>42806.583333333336</v>
      </c>
    </row>
    <row r="4030" spans="1:20" ht="48" x14ac:dyDescent="0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>E4030/D4030*100</f>
        <v>223.92500000000001</v>
      </c>
      <c r="P4030" s="8">
        <v>69.266666670000006</v>
      </c>
      <c r="Q4030" t="str">
        <f>LEFT(N4030,(SEARCH("/",N4030,1)-1))</f>
        <v>technology</v>
      </c>
      <c r="R4030" t="str">
        <f>RIGHT(N4030, LEN(N4030) - (SEARCH("/",N4030,1)))</f>
        <v>space exploration</v>
      </c>
      <c r="S4030" s="12">
        <f>(((J4030/60)/60)/24)+DATE(1970,1,1)+(-5/24)</f>
        <v>42767.593379629623</v>
      </c>
      <c r="T4030" s="12">
        <f>(((I4030/60)/60)/24)+DATE(1970,1,1)+(-5/24)</f>
        <v>42808.791666666664</v>
      </c>
    </row>
    <row r="4031" spans="1:20" ht="48" x14ac:dyDescent="0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>E4031/D4031*100</f>
        <v>0</v>
      </c>
      <c r="P4031" s="8">
        <v>69.266666670000006</v>
      </c>
      <c r="Q4031" t="str">
        <f>LEFT(N4031,(SEARCH("/",N4031,1)-1))</f>
        <v>film &amp; video</v>
      </c>
      <c r="R4031" t="str">
        <f>RIGHT(N4031, LEN(N4031) - (SEARCH("/",N4031,1)))</f>
        <v>drama</v>
      </c>
      <c r="S4031" s="12">
        <f>(((J4031/60)/60)/24)+DATE(1970,1,1)+(-5/24)</f>
        <v>42767.604560185187</v>
      </c>
      <c r="T4031" s="12">
        <f>(((I4031/60)/60)/24)+DATE(1970,1,1)+(-5/24)</f>
        <v>42797.624999999993</v>
      </c>
    </row>
    <row r="4032" spans="1:20" ht="48" x14ac:dyDescent="0.2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>E4032/D4032*100</f>
        <v>170.44444444444446</v>
      </c>
      <c r="P4032" s="8">
        <v>69.266666670000006</v>
      </c>
      <c r="Q4032" t="str">
        <f>LEFT(N4032,(SEARCH("/",N4032,1)-1))</f>
        <v>theater</v>
      </c>
      <c r="R4032" t="str">
        <f>RIGHT(N4032, LEN(N4032) - (SEARCH("/",N4032,1)))</f>
        <v>plays</v>
      </c>
      <c r="S4032" s="12">
        <f>(((J4032/60)/60)/24)+DATE(1970,1,1)+(-5/24)</f>
        <v>42768.217037037037</v>
      </c>
      <c r="T4032" s="12">
        <f>(((I4032/60)/60)/24)+DATE(1970,1,1)+(-5/24)</f>
        <v>42798.217037037037</v>
      </c>
    </row>
    <row r="4033" spans="1:20" ht="48" x14ac:dyDescent="0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>E4033/D4033*100</f>
        <v>119.73333333333333</v>
      </c>
      <c r="P4033" s="8">
        <v>69.266666670000006</v>
      </c>
      <c r="Q4033" t="str">
        <f>LEFT(N4033,(SEARCH("/",N4033,1)-1))</f>
        <v>games</v>
      </c>
      <c r="R4033" t="str">
        <f>RIGHT(N4033, LEN(N4033) - (SEARCH("/",N4033,1)))</f>
        <v>tabletop games</v>
      </c>
      <c r="S4033" s="12">
        <f>(((J4033/60)/60)/24)+DATE(1970,1,1)+(-5/24)</f>
        <v>42768.6253125</v>
      </c>
      <c r="T4033" s="12">
        <f>(((I4033/60)/60)/24)+DATE(1970,1,1)+(-5/24)</f>
        <v>42780.6253125</v>
      </c>
    </row>
    <row r="4034" spans="1:20" ht="48" x14ac:dyDescent="0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>E4034/D4034*100</f>
        <v>7.166666666666667</v>
      </c>
      <c r="P4034" s="8">
        <v>69.266666670000006</v>
      </c>
      <c r="Q4034" t="str">
        <f>LEFT(N4034,(SEARCH("/",N4034,1)-1))</f>
        <v>theater</v>
      </c>
      <c r="R4034" t="str">
        <f>RIGHT(N4034, LEN(N4034) - (SEARCH("/",N4034,1)))</f>
        <v>plays</v>
      </c>
      <c r="S4034" s="12">
        <f>(((J4034/60)/60)/24)+DATE(1970,1,1)+(-5/24)</f>
        <v>42768.762511574074</v>
      </c>
      <c r="T4034" s="12">
        <f>(((I4034/60)/60)/24)+DATE(1970,1,1)+(-5/24)</f>
        <v>42788.833333333336</v>
      </c>
    </row>
    <row r="4035" spans="1:20" ht="32" x14ac:dyDescent="0.2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>E4035/D4035*100</f>
        <v>102.18</v>
      </c>
      <c r="P4035" s="8">
        <v>69.266666670000006</v>
      </c>
      <c r="Q4035" t="str">
        <f>LEFT(N4035,(SEARCH("/",N4035,1)-1))</f>
        <v>theater</v>
      </c>
      <c r="R4035" t="str">
        <f>RIGHT(N4035, LEN(N4035) - (SEARCH("/",N4035,1)))</f>
        <v>plays</v>
      </c>
      <c r="S4035" s="12">
        <f>(((J4035/60)/60)/24)+DATE(1970,1,1)+(-5/24)</f>
        <v>42769.366666666661</v>
      </c>
      <c r="T4035" s="12">
        <f>(((I4035/60)/60)/24)+DATE(1970,1,1)+(-5/24)</f>
        <v>42790.366666666661</v>
      </c>
    </row>
    <row r="4036" spans="1:20" ht="48" x14ac:dyDescent="0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>E4036/D4036*100</f>
        <v>106.5</v>
      </c>
      <c r="P4036" s="8">
        <v>69.266666670000006</v>
      </c>
      <c r="Q4036" t="str">
        <f>LEFT(N4036,(SEARCH("/",N4036,1)-1))</f>
        <v>music</v>
      </c>
      <c r="R4036" t="str">
        <f>RIGHT(N4036, LEN(N4036) - (SEARCH("/",N4036,1)))</f>
        <v>classical music</v>
      </c>
      <c r="S4036" s="12">
        <f>(((J4036/60)/60)/24)+DATE(1970,1,1)+(-5/24)</f>
        <v>42769.601631944439</v>
      </c>
      <c r="T4036" s="12">
        <f>(((I4036/60)/60)/24)+DATE(1970,1,1)+(-5/24)</f>
        <v>42799.601631944439</v>
      </c>
    </row>
    <row r="4037" spans="1:20" ht="48" x14ac:dyDescent="0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>E4037/D4037*100</f>
        <v>100.84571428571429</v>
      </c>
      <c r="P4037" s="8">
        <v>69.266666670000006</v>
      </c>
      <c r="Q4037" t="str">
        <f>LEFT(N4037,(SEARCH("/",N4037,1)-1))</f>
        <v>food</v>
      </c>
      <c r="R4037" t="str">
        <f>RIGHT(N4037, LEN(N4037) - (SEARCH("/",N4037,1)))</f>
        <v>small batch</v>
      </c>
      <c r="S4037" s="12">
        <f>(((J4037/60)/60)/24)+DATE(1970,1,1)+(-5/24)</f>
        <v>42769.99314814814</v>
      </c>
      <c r="T4037" s="12">
        <f>(((I4037/60)/60)/24)+DATE(1970,1,1)+(-5/24)</f>
        <v>42804.99314814814</v>
      </c>
    </row>
    <row r="4038" spans="1:20" ht="48" x14ac:dyDescent="0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>E4038/D4038*100</f>
        <v>24.117647058823529</v>
      </c>
      <c r="P4038" s="8">
        <v>69.266666670000006</v>
      </c>
      <c r="Q4038" t="str">
        <f>LEFT(N4038,(SEARCH("/",N4038,1)-1))</f>
        <v>theater</v>
      </c>
      <c r="R4038" t="str">
        <f>RIGHT(N4038, LEN(N4038) - (SEARCH("/",N4038,1)))</f>
        <v>plays</v>
      </c>
      <c r="S4038" s="12">
        <f>(((J4038/60)/60)/24)+DATE(1970,1,1)+(-5/24)</f>
        <v>42770.082256944443</v>
      </c>
      <c r="T4038" s="12">
        <f>(((I4038/60)/60)/24)+DATE(1970,1,1)+(-5/24)</f>
        <v>42800.082256944443</v>
      </c>
    </row>
    <row r="4039" spans="1:20" ht="48" x14ac:dyDescent="0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>E4039/D4039*100</f>
        <v>125.02285714285715</v>
      </c>
      <c r="P4039" s="8">
        <v>69.266666670000006</v>
      </c>
      <c r="Q4039" t="str">
        <f>LEFT(N4039,(SEARCH("/",N4039,1)-1))</f>
        <v>film &amp; video</v>
      </c>
      <c r="R4039" t="str">
        <f>RIGHT(N4039, LEN(N4039) - (SEARCH("/",N4039,1)))</f>
        <v>documentary</v>
      </c>
      <c r="S4039" s="12">
        <f>(((J4039/60)/60)/24)+DATE(1970,1,1)+(-5/24)</f>
        <v>42772.460729166669</v>
      </c>
      <c r="T4039" s="12">
        <f>(((I4039/60)/60)/24)+DATE(1970,1,1)+(-5/24)</f>
        <v>42802.666666666664</v>
      </c>
    </row>
    <row r="4040" spans="1:20" ht="48" x14ac:dyDescent="0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>E4040/D4040*100</f>
        <v>114.99999999999999</v>
      </c>
      <c r="P4040" s="8">
        <v>69.266666670000006</v>
      </c>
      <c r="Q4040" t="str">
        <f>LEFT(N4040,(SEARCH("/",N4040,1)-1))</f>
        <v>photography</v>
      </c>
      <c r="R4040" t="str">
        <f>RIGHT(N4040, LEN(N4040) - (SEARCH("/",N4040,1)))</f>
        <v>photobooks</v>
      </c>
      <c r="S4040" s="12">
        <f>(((J4040/60)/60)/24)+DATE(1970,1,1)+(-5/24)</f>
        <v>42772.567743055559</v>
      </c>
      <c r="T4040" s="12">
        <f>(((I4040/60)/60)/24)+DATE(1970,1,1)+(-5/24)</f>
        <v>42805.353472222218</v>
      </c>
    </row>
    <row r="4041" spans="1:20" ht="32" x14ac:dyDescent="0.2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>E4041/D4041*100</f>
        <v>100.84</v>
      </c>
      <c r="P4041" s="8">
        <v>69.266666670000006</v>
      </c>
      <c r="Q4041" t="str">
        <f>LEFT(N4041,(SEARCH("/",N4041,1)-1))</f>
        <v>theater</v>
      </c>
      <c r="R4041" t="str">
        <f>RIGHT(N4041, LEN(N4041) - (SEARCH("/",N4041,1)))</f>
        <v>plays</v>
      </c>
      <c r="S4041" s="12">
        <f>(((J4041/60)/60)/24)+DATE(1970,1,1)+(-5/24)</f>
        <v>42772.625046296293</v>
      </c>
      <c r="T4041" s="12">
        <f>(((I4041/60)/60)/24)+DATE(1970,1,1)+(-5/24)</f>
        <v>42806.666666666664</v>
      </c>
    </row>
    <row r="4042" spans="1:20" ht="48" x14ac:dyDescent="0.2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>E4042/D4042*100</f>
        <v>153.1</v>
      </c>
      <c r="P4042" s="8">
        <v>69.266666670000006</v>
      </c>
      <c r="Q4042" t="str">
        <f>LEFT(N4042,(SEARCH("/",N4042,1)-1))</f>
        <v>games</v>
      </c>
      <c r="R4042" t="str">
        <f>RIGHT(N4042, LEN(N4042) - (SEARCH("/",N4042,1)))</f>
        <v>tabletop games</v>
      </c>
      <c r="S4042" s="12">
        <f>(((J4042/60)/60)/24)+DATE(1970,1,1)+(-5/24)</f>
        <v>42772.796909722216</v>
      </c>
      <c r="T4042" s="12">
        <f>(((I4042/60)/60)/24)+DATE(1970,1,1)+(-5/24)</f>
        <v>42786.796909722216</v>
      </c>
    </row>
    <row r="4043" spans="1:20" ht="32" x14ac:dyDescent="0.2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>E4043/D4043*100</f>
        <v>10.539393939393939</v>
      </c>
      <c r="P4043" s="8">
        <v>69.266666670000006</v>
      </c>
      <c r="Q4043" t="str">
        <f>LEFT(N4043,(SEARCH("/",N4043,1)-1))</f>
        <v>theater</v>
      </c>
      <c r="R4043" t="str">
        <f>RIGHT(N4043, LEN(N4043) - (SEARCH("/",N4043,1)))</f>
        <v>spaces</v>
      </c>
      <c r="S4043" s="12">
        <f>(((J4043/60)/60)/24)+DATE(1970,1,1)+(-5/24)</f>
        <v>42773.70784722222</v>
      </c>
      <c r="T4043" s="12">
        <f>(((I4043/60)/60)/24)+DATE(1970,1,1)+(-5/24)</f>
        <v>42818.666180555556</v>
      </c>
    </row>
    <row r="4044" spans="1:20" ht="48" x14ac:dyDescent="0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>E4044/D4044*100</f>
        <v>101.42212307692309</v>
      </c>
      <c r="P4044" s="8">
        <v>69.266666670000006</v>
      </c>
      <c r="Q4044" t="str">
        <f>LEFT(N4044,(SEARCH("/",N4044,1)-1))</f>
        <v>music</v>
      </c>
      <c r="R4044" t="str">
        <f>RIGHT(N4044, LEN(N4044) - (SEARCH("/",N4044,1)))</f>
        <v>faith</v>
      </c>
      <c r="S4044" s="12">
        <f>(((J4044/60)/60)/24)+DATE(1970,1,1)+(-5/24)</f>
        <v>42773.91300925926</v>
      </c>
      <c r="T4044" s="12">
        <f>(((I4044/60)/60)/24)+DATE(1970,1,1)+(-5/24)</f>
        <v>42822.874999999993</v>
      </c>
    </row>
    <row r="4045" spans="1:20" ht="32" x14ac:dyDescent="0.2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>E4045/D4045*100</f>
        <v>0</v>
      </c>
      <c r="P4045" s="8">
        <v>69.266666670000006</v>
      </c>
      <c r="Q4045" t="str">
        <f>LEFT(N4045,(SEARCH("/",N4045,1)-1))</f>
        <v>publishing</v>
      </c>
      <c r="R4045" t="str">
        <f>RIGHT(N4045, LEN(N4045) - (SEARCH("/",N4045,1)))</f>
        <v>children's books</v>
      </c>
      <c r="S4045" s="12">
        <f>(((J4045/60)/60)/24)+DATE(1970,1,1)+(-5/24)</f>
        <v>42774.239444444444</v>
      </c>
      <c r="T4045" s="12">
        <f>(((I4045/60)/60)/24)+DATE(1970,1,1)+(-5/24)</f>
        <v>42804.239444444444</v>
      </c>
    </row>
    <row r="4046" spans="1:20" ht="32" x14ac:dyDescent="0.2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>E4046/D4046*100</f>
        <v>137.4</v>
      </c>
      <c r="P4046" s="8">
        <v>69.266666670000006</v>
      </c>
      <c r="Q4046" t="str">
        <f>LEFT(N4046,(SEARCH("/",N4046,1)-1))</f>
        <v>games</v>
      </c>
      <c r="R4046" t="str">
        <f>RIGHT(N4046, LEN(N4046) - (SEARCH("/",N4046,1)))</f>
        <v>tabletop games</v>
      </c>
      <c r="S4046" s="12">
        <f>(((J4046/60)/60)/24)+DATE(1970,1,1)+(-5/24)</f>
        <v>42774.41337962963</v>
      </c>
      <c r="T4046" s="12">
        <f>(((I4046/60)/60)/24)+DATE(1970,1,1)+(-5/24)</f>
        <v>42804.41337962963</v>
      </c>
    </row>
    <row r="4047" spans="1:20" ht="48" x14ac:dyDescent="0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>E4047/D4047*100</f>
        <v>2.0529999999999999</v>
      </c>
      <c r="P4047" s="8">
        <v>69.266666670000006</v>
      </c>
      <c r="Q4047" t="str">
        <f>LEFT(N4047,(SEARCH("/",N4047,1)-1))</f>
        <v>technology</v>
      </c>
      <c r="R4047" t="str">
        <f>RIGHT(N4047, LEN(N4047) - (SEARCH("/",N4047,1)))</f>
        <v>space exploration</v>
      </c>
      <c r="S4047" s="12">
        <f>(((J4047/60)/60)/24)+DATE(1970,1,1)+(-5/24)</f>
        <v>42774.583738425928</v>
      </c>
      <c r="T4047" s="12">
        <f>(((I4047/60)/60)/24)+DATE(1970,1,1)+(-5/24)</f>
        <v>42804.583738425928</v>
      </c>
    </row>
    <row r="4048" spans="1:20" ht="48" x14ac:dyDescent="0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>E4048/D4048*100</f>
        <v>1</v>
      </c>
      <c r="P4048" s="8">
        <v>69.266666670000006</v>
      </c>
      <c r="Q4048" t="str">
        <f>LEFT(N4048,(SEARCH("/",N4048,1)-1))</f>
        <v>journalism</v>
      </c>
      <c r="R4048" t="str">
        <f>RIGHT(N4048, LEN(N4048) - (SEARCH("/",N4048,1)))</f>
        <v>audio</v>
      </c>
      <c r="S4048" s="12">
        <f>(((J4048/60)/60)/24)+DATE(1970,1,1)+(-5/24)</f>
        <v>42774.964490740742</v>
      </c>
      <c r="T4048" s="12">
        <f>(((I4048/60)/60)/24)+DATE(1970,1,1)+(-5/24)</f>
        <v>42799.964490740742</v>
      </c>
    </row>
    <row r="4049" spans="1:20" ht="48" x14ac:dyDescent="0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>E4049/D4049*100</f>
        <v>112.92973333333333</v>
      </c>
      <c r="P4049" s="8">
        <v>69.266666670000006</v>
      </c>
      <c r="Q4049" t="str">
        <f>LEFT(N4049,(SEARCH("/",N4049,1)-1))</f>
        <v>film &amp; video</v>
      </c>
      <c r="R4049" t="str">
        <f>RIGHT(N4049, LEN(N4049) - (SEARCH("/",N4049,1)))</f>
        <v>documentary</v>
      </c>
      <c r="S4049" s="12">
        <f>(((J4049/60)/60)/24)+DATE(1970,1,1)+(-5/24)</f>
        <v>42775.106550925928</v>
      </c>
      <c r="T4049" s="12">
        <f>(((I4049/60)/60)/24)+DATE(1970,1,1)+(-5/24)</f>
        <v>42808.747916666667</v>
      </c>
    </row>
    <row r="4050" spans="1:20" ht="80" x14ac:dyDescent="0.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>E4050/D4050*100</f>
        <v>121.2</v>
      </c>
      <c r="P4050" s="8">
        <v>69.266666670000006</v>
      </c>
      <c r="Q4050" t="str">
        <f>LEFT(N4050,(SEARCH("/",N4050,1)-1))</f>
        <v>theater</v>
      </c>
      <c r="R4050" t="str">
        <f>RIGHT(N4050, LEN(N4050) - (SEARCH("/",N4050,1)))</f>
        <v>plays</v>
      </c>
      <c r="S4050" s="12">
        <f>(((J4050/60)/60)/24)+DATE(1970,1,1)+(-5/24)</f>
        <v>42775.306608796294</v>
      </c>
      <c r="T4050" s="12">
        <f>(((I4050/60)/60)/24)+DATE(1970,1,1)+(-5/24)</f>
        <v>42805.306608796294</v>
      </c>
    </row>
    <row r="4051" spans="1:20" ht="48" x14ac:dyDescent="0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>E4051/D4051*100</f>
        <v>103.73000000000002</v>
      </c>
      <c r="P4051" s="8">
        <v>69.266666670000006</v>
      </c>
      <c r="Q4051" t="str">
        <f>LEFT(N4051,(SEARCH("/",N4051,1)-1))</f>
        <v>theater</v>
      </c>
      <c r="R4051" t="str">
        <f>RIGHT(N4051, LEN(N4051) - (SEARCH("/",N4051,1)))</f>
        <v>spaces</v>
      </c>
      <c r="S4051" s="12">
        <f>(((J4051/60)/60)/24)+DATE(1970,1,1)+(-5/24)</f>
        <v>42775.525381944441</v>
      </c>
      <c r="T4051" s="12">
        <f>(((I4051/60)/60)/24)+DATE(1970,1,1)+(-5/24)</f>
        <v>42792.999305555553</v>
      </c>
    </row>
    <row r="4052" spans="1:20" ht="48" x14ac:dyDescent="0.2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>E4052/D4052*100</f>
        <v>37.75</v>
      </c>
      <c r="P4052" s="8">
        <v>69.266666670000006</v>
      </c>
      <c r="Q4052" t="str">
        <f>LEFT(N4052,(SEARCH("/",N4052,1)-1))</f>
        <v>theater</v>
      </c>
      <c r="R4052" t="str">
        <f>RIGHT(N4052, LEN(N4052) - (SEARCH("/",N4052,1)))</f>
        <v>plays</v>
      </c>
      <c r="S4052" s="12">
        <f>(((J4052/60)/60)/24)+DATE(1970,1,1)+(-5/24)</f>
        <v>42775.755879629629</v>
      </c>
      <c r="T4052" s="12">
        <f>(((I4052/60)/60)/24)+DATE(1970,1,1)+(-5/24)</f>
        <v>42795.583333333336</v>
      </c>
    </row>
    <row r="4053" spans="1:20" ht="48" x14ac:dyDescent="0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>E4053/D4053*100</f>
        <v>102.60000000000001</v>
      </c>
      <c r="P4053" s="8">
        <v>69.266666670000006</v>
      </c>
      <c r="Q4053" t="str">
        <f>LEFT(N4053,(SEARCH("/",N4053,1)-1))</f>
        <v>games</v>
      </c>
      <c r="R4053" t="str">
        <f>RIGHT(N4053, LEN(N4053) - (SEARCH("/",N4053,1)))</f>
        <v>tabletop games</v>
      </c>
      <c r="S4053" s="12">
        <f>(((J4053/60)/60)/24)+DATE(1970,1,1)+(-5/24)</f>
        <v>42775.874016203699</v>
      </c>
      <c r="T4053" s="12">
        <f>(((I4053/60)/60)/24)+DATE(1970,1,1)+(-5/24)</f>
        <v>42805.874016203699</v>
      </c>
    </row>
    <row r="4054" spans="1:20" ht="48" x14ac:dyDescent="0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>E4054/D4054*100</f>
        <v>1801.64</v>
      </c>
      <c r="P4054" s="8">
        <v>69.266666670000006</v>
      </c>
      <c r="Q4054" t="str">
        <f>LEFT(N4054,(SEARCH("/",N4054,1)-1))</f>
        <v>games</v>
      </c>
      <c r="R4054" t="str">
        <f>RIGHT(N4054, LEN(N4054) - (SEARCH("/",N4054,1)))</f>
        <v>tabletop games</v>
      </c>
      <c r="S4054" s="12">
        <f>(((J4054/60)/60)/24)+DATE(1970,1,1)+(-5/24)</f>
        <v>42776.496099537035</v>
      </c>
      <c r="T4054" s="12">
        <f>(((I4054/60)/60)/24)+DATE(1970,1,1)+(-5/24)</f>
        <v>42800.999999999993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>E4055/D4055*100</f>
        <v>0.106</v>
      </c>
      <c r="P4055" s="8">
        <v>69.266666670000006</v>
      </c>
      <c r="Q4055" t="str">
        <f>LEFT(N4055,(SEARCH("/",N4055,1)-1))</f>
        <v>technology</v>
      </c>
      <c r="R4055" t="str">
        <f>RIGHT(N4055, LEN(N4055) - (SEARCH("/",N4055,1)))</f>
        <v>wearables</v>
      </c>
      <c r="S4055" s="12">
        <f>(((J4055/60)/60)/24)+DATE(1970,1,1)+(-5/24)</f>
        <v>42778.556967592587</v>
      </c>
      <c r="T4055" s="12">
        <f>(((I4055/60)/60)/24)+DATE(1970,1,1)+(-5/24)</f>
        <v>42808.51530092593</v>
      </c>
    </row>
    <row r="4056" spans="1:20" ht="32" x14ac:dyDescent="0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>E4056/D4056*100</f>
        <v>0</v>
      </c>
      <c r="P4056" s="8">
        <v>69.266666670000006</v>
      </c>
      <c r="Q4056" t="str">
        <f>LEFT(N4056,(SEARCH("/",N4056,1)-1))</f>
        <v>music</v>
      </c>
      <c r="R4056" t="str">
        <f>RIGHT(N4056, LEN(N4056) - (SEARCH("/",N4056,1)))</f>
        <v>faith</v>
      </c>
      <c r="S4056" s="12">
        <f>(((J4056/60)/60)/24)+DATE(1970,1,1)+(-5/24)</f>
        <v>42779.005324074074</v>
      </c>
      <c r="T4056" s="12">
        <f>(((I4056/60)/60)/24)+DATE(1970,1,1)+(-5/24)</f>
        <v>42838.963657407403</v>
      </c>
    </row>
    <row r="4057" spans="1:20" ht="48" x14ac:dyDescent="0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>E4057/D4057*100</f>
        <v>118.91891891891892</v>
      </c>
      <c r="P4057" s="8">
        <v>69.266666670000006</v>
      </c>
      <c r="Q4057" t="str">
        <f>LEFT(N4057,(SEARCH("/",N4057,1)-1))</f>
        <v>theater</v>
      </c>
      <c r="R4057" t="str">
        <f>RIGHT(N4057, LEN(N4057) - (SEARCH("/",N4057,1)))</f>
        <v>plays</v>
      </c>
      <c r="S4057" s="12">
        <f>(((J4057/60)/60)/24)+DATE(1970,1,1)+(-5/24)</f>
        <v>42779.401956018519</v>
      </c>
      <c r="T4057" s="12">
        <f>(((I4057/60)/60)/24)+DATE(1970,1,1)+(-5/24)</f>
        <v>42793.791666666664</v>
      </c>
    </row>
    <row r="4058" spans="1:20" ht="48" x14ac:dyDescent="0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>E4058/D4058*100</f>
        <v>115.45</v>
      </c>
      <c r="P4058" s="8">
        <v>69.266666670000006</v>
      </c>
      <c r="Q4058" t="str">
        <f>LEFT(N4058,(SEARCH("/",N4058,1)-1))</f>
        <v>food</v>
      </c>
      <c r="R4058" t="str">
        <f>RIGHT(N4058, LEN(N4058) - (SEARCH("/",N4058,1)))</f>
        <v>small batch</v>
      </c>
      <c r="S4058" s="12">
        <f>(((J4058/60)/60)/24)+DATE(1970,1,1)+(-5/24)</f>
        <v>42779.700115740743</v>
      </c>
      <c r="T4058" s="12">
        <f>(((I4058/60)/60)/24)+DATE(1970,1,1)+(-5/24)</f>
        <v>42799.700115740743</v>
      </c>
    </row>
    <row r="4059" spans="1:20" ht="32" x14ac:dyDescent="0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>E4059/D4059*100</f>
        <v>110.44428571428573</v>
      </c>
      <c r="P4059" s="8">
        <v>69.266666670000006</v>
      </c>
      <c r="Q4059" t="str">
        <f>LEFT(N4059,(SEARCH("/",N4059,1)-1))</f>
        <v>photography</v>
      </c>
      <c r="R4059" t="str">
        <f>RIGHT(N4059, LEN(N4059) - (SEARCH("/",N4059,1)))</f>
        <v>photobooks</v>
      </c>
      <c r="S4059" s="12">
        <f>(((J4059/60)/60)/24)+DATE(1970,1,1)+(-5/24)</f>
        <v>42780.392199074071</v>
      </c>
      <c r="T4059" s="12">
        <f>(((I4059/60)/60)/24)+DATE(1970,1,1)+(-5/24)</f>
        <v>42808.350532407399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>E4060/D4060*100</f>
        <v>16.055</v>
      </c>
      <c r="P4060" s="8">
        <v>69.266666670000006</v>
      </c>
      <c r="Q4060" t="str">
        <f>LEFT(N4060,(SEARCH("/",N4060,1)-1))</f>
        <v>technology</v>
      </c>
      <c r="R4060" t="str">
        <f>RIGHT(N4060, LEN(N4060) - (SEARCH("/",N4060,1)))</f>
        <v>wearables</v>
      </c>
      <c r="S4060" s="12">
        <f>(((J4060/60)/60)/24)+DATE(1970,1,1)+(-5/24)</f>
        <v>42780.500706018516</v>
      </c>
      <c r="T4060" s="12">
        <f>(((I4060/60)/60)/24)+DATE(1970,1,1)+(-5/24)</f>
        <v>42810.459039351852</v>
      </c>
    </row>
    <row r="4061" spans="1:20" ht="48" x14ac:dyDescent="0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>E4061/D4061*100</f>
        <v>118.88888888888889</v>
      </c>
      <c r="P4061" s="8">
        <v>69.266666670000006</v>
      </c>
      <c r="Q4061" t="str">
        <f>LEFT(N4061,(SEARCH("/",N4061,1)-1))</f>
        <v>theater</v>
      </c>
      <c r="R4061" t="str">
        <f>RIGHT(N4061, LEN(N4061) - (SEARCH("/",N4061,1)))</f>
        <v>spaces</v>
      </c>
      <c r="S4061" s="12">
        <f>(((J4061/60)/60)/24)+DATE(1970,1,1)+(-5/24)</f>
        <v>42780.531944444439</v>
      </c>
      <c r="T4061" s="12">
        <f>(((I4061/60)/60)/24)+DATE(1970,1,1)+(-5/24)</f>
        <v>42794.874999999993</v>
      </c>
    </row>
    <row r="4062" spans="1:20" ht="48" x14ac:dyDescent="0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>E4062/D4062*100</f>
        <v>108.60666666666667</v>
      </c>
      <c r="P4062" s="8">
        <v>69.266666670000006</v>
      </c>
      <c r="Q4062" t="str">
        <f>LEFT(N4062,(SEARCH("/",N4062,1)-1))</f>
        <v>theater</v>
      </c>
      <c r="R4062" t="str">
        <f>RIGHT(N4062, LEN(N4062) - (SEARCH("/",N4062,1)))</f>
        <v>plays</v>
      </c>
      <c r="S4062" s="12">
        <f>(((J4062/60)/60)/24)+DATE(1970,1,1)+(-5/24)</f>
        <v>42780.617372685178</v>
      </c>
      <c r="T4062" s="12">
        <f>(((I4062/60)/60)/24)+DATE(1970,1,1)+(-5/24)</f>
        <v>42810.575706018521</v>
      </c>
    </row>
    <row r="4063" spans="1:20" ht="16" x14ac:dyDescent="0.2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>E4063/D4063*100</f>
        <v>100</v>
      </c>
      <c r="P4063" s="8">
        <v>69.266666670000006</v>
      </c>
      <c r="Q4063" t="str">
        <f>LEFT(N4063,(SEARCH("/",N4063,1)-1))</f>
        <v>music</v>
      </c>
      <c r="R4063" t="str">
        <f>RIGHT(N4063, LEN(N4063) - (SEARCH("/",N4063,1)))</f>
        <v>faith</v>
      </c>
      <c r="S4063" s="12">
        <f>(((J4063/60)/60)/24)+DATE(1970,1,1)+(-5/24)</f>
        <v>42780.734143518515</v>
      </c>
      <c r="T4063" s="12">
        <f>(((I4063/60)/60)/24)+DATE(1970,1,1)+(-5/24)</f>
        <v>42810.692476851851</v>
      </c>
    </row>
    <row r="4064" spans="1:20" ht="48" x14ac:dyDescent="0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>E4064/D4064*100</f>
        <v>220.35999999999999</v>
      </c>
      <c r="P4064" s="8">
        <v>69.266666670000006</v>
      </c>
      <c r="Q4064" t="str">
        <f>LEFT(N4064,(SEARCH("/",N4064,1)-1))</f>
        <v>games</v>
      </c>
      <c r="R4064" t="str">
        <f>RIGHT(N4064, LEN(N4064) - (SEARCH("/",N4064,1)))</f>
        <v>tabletop games</v>
      </c>
      <c r="S4064" s="12">
        <f>(((J4064/60)/60)/24)+DATE(1970,1,1)+(-5/24)</f>
        <v>42781.340763888882</v>
      </c>
      <c r="T4064" s="12">
        <f>(((I4064/60)/60)/24)+DATE(1970,1,1)+(-5/24)</f>
        <v>42806.299097222225</v>
      </c>
    </row>
    <row r="4065" spans="1:20" ht="48" x14ac:dyDescent="0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>E4065/D4065*100</f>
        <v>0</v>
      </c>
      <c r="P4065" s="8">
        <v>69.266666670000006</v>
      </c>
      <c r="Q4065" t="str">
        <f>LEFT(N4065,(SEARCH("/",N4065,1)-1))</f>
        <v>photography</v>
      </c>
      <c r="R4065" t="str">
        <f>RIGHT(N4065, LEN(N4065) - (SEARCH("/",N4065,1)))</f>
        <v>nature</v>
      </c>
      <c r="S4065" s="12">
        <f>(((J4065/60)/60)/24)+DATE(1970,1,1)+(-5/24)</f>
        <v>42782.218541666669</v>
      </c>
      <c r="T4065" s="12">
        <f>(((I4065/60)/60)/24)+DATE(1970,1,1)+(-5/24)</f>
        <v>42789.218541666669</v>
      </c>
    </row>
    <row r="4066" spans="1:20" ht="48" x14ac:dyDescent="0.2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>E4066/D4066*100</f>
        <v>143.33333333333334</v>
      </c>
      <c r="P4066" s="8">
        <v>69.266666670000006</v>
      </c>
      <c r="Q4066" t="str">
        <f>LEFT(N4066,(SEARCH("/",N4066,1)-1))</f>
        <v>theater</v>
      </c>
      <c r="R4066" t="str">
        <f>RIGHT(N4066, LEN(N4066) - (SEARCH("/",N4066,1)))</f>
        <v>spaces</v>
      </c>
      <c r="S4066" s="12">
        <f>(((J4066/60)/60)/24)+DATE(1970,1,1)+(-5/24)</f>
        <v>42783.251064814809</v>
      </c>
      <c r="T4066" s="12">
        <f>(((I4066/60)/60)/24)+DATE(1970,1,1)+(-5/24)</f>
        <v>42797.251064814809</v>
      </c>
    </row>
    <row r="4067" spans="1:20" ht="48" x14ac:dyDescent="0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>E4067/D4067*100</f>
        <v>1.6363636363636365</v>
      </c>
      <c r="P4067" s="8">
        <v>69.266666670000006</v>
      </c>
      <c r="Q4067" t="str">
        <f>LEFT(N4067,(SEARCH("/",N4067,1)-1))</f>
        <v>theater</v>
      </c>
      <c r="R4067" t="str">
        <f>RIGHT(N4067, LEN(N4067) - (SEARCH("/",N4067,1)))</f>
        <v>plays</v>
      </c>
      <c r="S4067" s="12">
        <f>(((J4067/60)/60)/24)+DATE(1970,1,1)+(-5/24)</f>
        <v>42783.304849537039</v>
      </c>
      <c r="T4067" s="12">
        <f>(((I4067/60)/60)/24)+DATE(1970,1,1)+(-5/24)</f>
        <v>42813.263182870367</v>
      </c>
    </row>
    <row r="4068" spans="1:20" ht="32" x14ac:dyDescent="0.2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>E4068/D4068*100</f>
        <v>109.125</v>
      </c>
      <c r="P4068" s="8">
        <v>69.266666670000006</v>
      </c>
      <c r="Q4068" t="str">
        <f>LEFT(N4068,(SEARCH("/",N4068,1)-1))</f>
        <v>music</v>
      </c>
      <c r="R4068" t="str">
        <f>RIGHT(N4068, LEN(N4068) - (SEARCH("/",N4068,1)))</f>
        <v>faith</v>
      </c>
      <c r="S4068" s="12">
        <f>(((J4068/60)/60)/24)+DATE(1970,1,1)+(-5/24)</f>
        <v>42783.606956018521</v>
      </c>
      <c r="T4068" s="12">
        <f>(((I4068/60)/60)/24)+DATE(1970,1,1)+(-5/24)</f>
        <v>42811.565289351849</v>
      </c>
    </row>
    <row r="4069" spans="1:20" ht="48" x14ac:dyDescent="0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>E4069/D4069*100</f>
        <v>5.4</v>
      </c>
      <c r="P4069" s="8">
        <v>69.266666670000006</v>
      </c>
      <c r="Q4069" t="str">
        <f>LEFT(N4069,(SEARCH("/",N4069,1)-1))</f>
        <v>theater</v>
      </c>
      <c r="R4069" t="str">
        <f>RIGHT(N4069, LEN(N4069) - (SEARCH("/",N4069,1)))</f>
        <v>plays</v>
      </c>
      <c r="S4069" s="12">
        <f>(((J4069/60)/60)/24)+DATE(1970,1,1)+(-5/24)</f>
        <v>42785.062037037038</v>
      </c>
      <c r="T4069" s="12">
        <f>(((I4069/60)/60)/24)+DATE(1970,1,1)+(-5/24)</f>
        <v>42818.981249999997</v>
      </c>
    </row>
    <row r="4070" spans="1:20" ht="48" x14ac:dyDescent="0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>E4070/D4070*100</f>
        <v>2.4777777777777779</v>
      </c>
      <c r="P4070" s="8">
        <v>69.266666670000006</v>
      </c>
      <c r="Q4070" t="str">
        <f>LEFT(N4070,(SEARCH("/",N4070,1)-1))</f>
        <v>publishing</v>
      </c>
      <c r="R4070" t="str">
        <f>RIGHT(N4070, LEN(N4070) - (SEARCH("/",N4070,1)))</f>
        <v>art books</v>
      </c>
      <c r="S4070" s="12">
        <f>(((J4070/60)/60)/24)+DATE(1970,1,1)+(-5/24)</f>
        <v>42785.791689814818</v>
      </c>
      <c r="T4070" s="12">
        <f>(((I4070/60)/60)/24)+DATE(1970,1,1)+(-5/24)</f>
        <v>42825.957638888889</v>
      </c>
    </row>
    <row r="4071" spans="1:20" ht="32" x14ac:dyDescent="0.2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>E4071/D4071*100</f>
        <v>3.3333333333333333E-2</v>
      </c>
      <c r="P4071" s="8">
        <v>69.266666670000006</v>
      </c>
      <c r="Q4071" t="str">
        <f>LEFT(N4071,(SEARCH("/",N4071,1)-1))</f>
        <v>theater</v>
      </c>
      <c r="R4071" t="str">
        <f>RIGHT(N4071, LEN(N4071) - (SEARCH("/",N4071,1)))</f>
        <v>plays</v>
      </c>
      <c r="S4071" s="12">
        <f>(((J4071/60)/60)/24)+DATE(1970,1,1)+(-5/24)</f>
        <v>42786.141898148147</v>
      </c>
      <c r="T4071" s="12">
        <f>(((I4071/60)/60)/24)+DATE(1970,1,1)+(-5/24)</f>
        <v>42846.100231481476</v>
      </c>
    </row>
    <row r="4072" spans="1:20" ht="48" x14ac:dyDescent="0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>E4072/D4072*100</f>
        <v>6.0263157894736841</v>
      </c>
      <c r="P4072" s="8">
        <v>69.266666670000006</v>
      </c>
      <c r="Q4072" t="str">
        <f>LEFT(N4072,(SEARCH("/",N4072,1)-1))</f>
        <v>theater</v>
      </c>
      <c r="R4072" t="str">
        <f>RIGHT(N4072, LEN(N4072) - (SEARCH("/",N4072,1)))</f>
        <v>spaces</v>
      </c>
      <c r="S4072" s="12">
        <f>(((J4072/60)/60)/24)+DATE(1970,1,1)+(-5/24)</f>
        <v>42787.654097222221</v>
      </c>
      <c r="T4072" s="12">
        <f>(((I4072/60)/60)/24)+DATE(1970,1,1)+(-5/24)</f>
        <v>42830.61243055555</v>
      </c>
    </row>
    <row r="4073" spans="1:20" ht="48" x14ac:dyDescent="0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>E4073/D4073*100</f>
        <v>47.8</v>
      </c>
      <c r="P4073" s="8">
        <v>69.266666670000006</v>
      </c>
      <c r="Q4073" t="str">
        <f>LEFT(N4073,(SEARCH("/",N4073,1)-1))</f>
        <v>music</v>
      </c>
      <c r="R4073" t="str">
        <f>RIGHT(N4073, LEN(N4073) - (SEARCH("/",N4073,1)))</f>
        <v>faith</v>
      </c>
      <c r="S4073" s="12">
        <f>(((J4073/60)/60)/24)+DATE(1970,1,1)+(-5/24)</f>
        <v>42787.94290509259</v>
      </c>
      <c r="T4073" s="12">
        <f>(((I4073/60)/60)/24)+DATE(1970,1,1)+(-5/24)</f>
        <v>42820.790972222218</v>
      </c>
    </row>
    <row r="4074" spans="1:20" ht="48" x14ac:dyDescent="0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>E4074/D4074*100</f>
        <v>102.85714285714285</v>
      </c>
      <c r="P4074" s="8">
        <v>69.266666670000006</v>
      </c>
      <c r="Q4074" t="str">
        <f>LEFT(N4074,(SEARCH("/",N4074,1)-1))</f>
        <v>music</v>
      </c>
      <c r="R4074" t="str">
        <f>RIGHT(N4074, LEN(N4074) - (SEARCH("/",N4074,1)))</f>
        <v>faith</v>
      </c>
      <c r="S4074" s="12">
        <f>(((J4074/60)/60)/24)+DATE(1970,1,1)+(-5/24)</f>
        <v>42788.041932870365</v>
      </c>
      <c r="T4074" s="12">
        <f>(((I4074/60)/60)/24)+DATE(1970,1,1)+(-5/24)</f>
        <v>42818.0002662037</v>
      </c>
    </row>
    <row r="4075" spans="1:20" ht="48" x14ac:dyDescent="0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>E4075/D4075*100</f>
        <v>108</v>
      </c>
      <c r="P4075" s="8">
        <v>69.266666670000006</v>
      </c>
      <c r="Q4075" t="str">
        <f>LEFT(N4075,(SEARCH("/",N4075,1)-1))</f>
        <v>theater</v>
      </c>
      <c r="R4075" t="str">
        <f>RIGHT(N4075, LEN(N4075) - (SEARCH("/",N4075,1)))</f>
        <v>plays</v>
      </c>
      <c r="S4075" s="12">
        <f>(((J4075/60)/60)/24)+DATE(1970,1,1)+(-5/24)</f>
        <v>42788.356874999998</v>
      </c>
      <c r="T4075" s="12">
        <f>(((I4075/60)/60)/24)+DATE(1970,1,1)+(-5/24)</f>
        <v>42818.315208333333</v>
      </c>
    </row>
    <row r="4076" spans="1:20" ht="48" x14ac:dyDescent="0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>E4076/D4076*100</f>
        <v>127.8</v>
      </c>
      <c r="P4076" s="8">
        <v>69.266666670000006</v>
      </c>
      <c r="Q4076" t="str">
        <f>LEFT(N4076,(SEARCH("/",N4076,1)-1))</f>
        <v>theater</v>
      </c>
      <c r="R4076" t="str">
        <f>RIGHT(N4076, LEN(N4076) - (SEARCH("/",N4076,1)))</f>
        <v>plays</v>
      </c>
      <c r="S4076" s="12">
        <f>(((J4076/60)/60)/24)+DATE(1970,1,1)+(-5/24)</f>
        <v>42789.25409722222</v>
      </c>
      <c r="T4076" s="12">
        <f>(((I4076/60)/60)/24)+DATE(1970,1,1)+(-5/24)</f>
        <v>42825.749305555553</v>
      </c>
    </row>
    <row r="4077" spans="1:20" ht="48" x14ac:dyDescent="0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>E4077/D4077*100</f>
        <v>0</v>
      </c>
      <c r="P4077" s="8">
        <v>69.266666670000006</v>
      </c>
      <c r="Q4077" t="str">
        <f>LEFT(N4077,(SEARCH("/",N4077,1)-1))</f>
        <v>theater</v>
      </c>
      <c r="R4077" t="str">
        <f>RIGHT(N4077, LEN(N4077) - (SEARCH("/",N4077,1)))</f>
        <v>spaces</v>
      </c>
      <c r="S4077" s="12">
        <f>(((J4077/60)/60)/24)+DATE(1970,1,1)+(-5/24)</f>
        <v>42790.375034722216</v>
      </c>
      <c r="T4077" s="12">
        <f>(((I4077/60)/60)/24)+DATE(1970,1,1)+(-5/24)</f>
        <v>42810.333368055559</v>
      </c>
    </row>
    <row r="4078" spans="1:20" ht="32" x14ac:dyDescent="0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>E4078/D4078*100</f>
        <v>20.733333333333334</v>
      </c>
      <c r="P4078" s="8">
        <v>69.266666670000006</v>
      </c>
      <c r="Q4078" t="str">
        <f>LEFT(N4078,(SEARCH("/",N4078,1)-1))</f>
        <v>food</v>
      </c>
      <c r="R4078" t="str">
        <f>RIGHT(N4078, LEN(N4078) - (SEARCH("/",N4078,1)))</f>
        <v>small batch</v>
      </c>
      <c r="S4078" s="12">
        <f>(((J4078/60)/60)/24)+DATE(1970,1,1)+(-5/24)</f>
        <v>42790.67690972222</v>
      </c>
      <c r="T4078" s="12">
        <f>(((I4078/60)/60)/24)+DATE(1970,1,1)+(-5/24)</f>
        <v>42820.635243055549</v>
      </c>
    </row>
    <row r="4079" spans="1:20" ht="48" x14ac:dyDescent="0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>E4079/D4079*100</f>
        <v>0</v>
      </c>
      <c r="P4079" s="8">
        <v>69.266666670000006</v>
      </c>
      <c r="Q4079" t="str">
        <f>LEFT(N4079,(SEARCH("/",N4079,1)-1))</f>
        <v>technology</v>
      </c>
      <c r="R4079" t="str">
        <f>RIGHT(N4079, LEN(N4079) - (SEARCH("/",N4079,1)))</f>
        <v>web</v>
      </c>
      <c r="S4079" s="12">
        <f>(((J4079/60)/60)/24)+DATE(1970,1,1)+(-5/24)</f>
        <v>42790.687233796292</v>
      </c>
      <c r="T4079" s="12">
        <f>(((I4079/60)/60)/24)+DATE(1970,1,1)+(-5/24)</f>
        <v>42820.645567129628</v>
      </c>
    </row>
    <row r="4080" spans="1:20" ht="48" x14ac:dyDescent="0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>E4080/D4080*100</f>
        <v>0.05</v>
      </c>
      <c r="P4080" s="8">
        <v>69.266666670000006</v>
      </c>
      <c r="Q4080" t="str">
        <f>LEFT(N4080,(SEARCH("/",N4080,1)-1))</f>
        <v>music</v>
      </c>
      <c r="R4080" t="str">
        <f>RIGHT(N4080, LEN(N4080) - (SEARCH("/",N4080,1)))</f>
        <v>faith</v>
      </c>
      <c r="S4080" s="12">
        <f>(((J4080/60)/60)/24)+DATE(1970,1,1)+(-5/24)</f>
        <v>42791.461504629631</v>
      </c>
      <c r="T4080" s="12">
        <f>(((I4080/60)/60)/24)+DATE(1970,1,1)+(-5/24)</f>
        <v>42820.98333333333</v>
      </c>
    </row>
    <row r="4081" spans="1:20" ht="48" x14ac:dyDescent="0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>E4081/D4081*100</f>
        <v>0.36</v>
      </c>
      <c r="P4081" s="8">
        <v>69.266666670000006</v>
      </c>
      <c r="Q4081" t="str">
        <f>LEFT(N4081,(SEARCH("/",N4081,1)-1))</f>
        <v>music</v>
      </c>
      <c r="R4081" t="str">
        <f>RIGHT(N4081, LEN(N4081) - (SEARCH("/",N4081,1)))</f>
        <v>faith</v>
      </c>
      <c r="S4081" s="12">
        <f>(((J4081/60)/60)/24)+DATE(1970,1,1)+(-5/24)</f>
        <v>42792.635636574072</v>
      </c>
      <c r="T4081" s="12">
        <f>(((I4081/60)/60)/24)+DATE(1970,1,1)+(-5/24)</f>
        <v>42852.593969907401</v>
      </c>
    </row>
    <row r="4082" spans="1:20" ht="48" x14ac:dyDescent="0.2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>E4082/D4082*100</f>
        <v>100</v>
      </c>
      <c r="P4082" s="8">
        <v>69.266666670000006</v>
      </c>
      <c r="Q4082" t="str">
        <f>LEFT(N4082,(SEARCH("/",N4082,1)-1))</f>
        <v>music</v>
      </c>
      <c r="R4082" t="str">
        <f>RIGHT(N4082, LEN(N4082) - (SEARCH("/",N4082,1)))</f>
        <v>rock</v>
      </c>
      <c r="S4082" s="12">
        <f>(((J4082/60)/60)/24)+DATE(1970,1,1)+(-5/24)</f>
        <v>42793.492488425924</v>
      </c>
      <c r="T4082" s="12">
        <f>(((I4082/60)/60)/24)+DATE(1970,1,1)+(-5/24)</f>
        <v>42796.492488425924</v>
      </c>
    </row>
    <row r="4083" spans="1:20" ht="48" x14ac:dyDescent="0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>E4083/D4083*100</f>
        <v>8</v>
      </c>
      <c r="P4083" s="8">
        <v>69.266666670000006</v>
      </c>
      <c r="Q4083" t="str">
        <f>LEFT(N4083,(SEARCH("/",N4083,1)-1))</f>
        <v>food</v>
      </c>
      <c r="R4083" t="str">
        <f>RIGHT(N4083, LEN(N4083) - (SEARCH("/",N4083,1)))</f>
        <v>small batch</v>
      </c>
      <c r="S4083" s="12">
        <f>(((J4083/60)/60)/24)+DATE(1970,1,1)+(-5/24)</f>
        <v>42793.814016203702</v>
      </c>
      <c r="T4083" s="12">
        <f>(((I4083/60)/60)/24)+DATE(1970,1,1)+(-5/24)</f>
        <v>42823.772349537037</v>
      </c>
    </row>
    <row r="4084" spans="1:20" ht="48" x14ac:dyDescent="0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>E4084/D4084*100</f>
        <v>0</v>
      </c>
      <c r="P4084" s="8">
        <v>69.266666670000006</v>
      </c>
      <c r="Q4084" t="str">
        <f>LEFT(N4084,(SEARCH("/",N4084,1)-1))</f>
        <v>publishing</v>
      </c>
      <c r="R4084" t="str">
        <f>RIGHT(N4084, LEN(N4084) - (SEARCH("/",N4084,1)))</f>
        <v>translations</v>
      </c>
      <c r="S4084" s="12">
        <f>(((J4084/60)/60)/24)+DATE(1970,1,1)+(-5/24)</f>
        <v>42795.487812499996</v>
      </c>
      <c r="T4084" s="12">
        <f>(((I4084/60)/60)/24)+DATE(1970,1,1)+(-5/24)</f>
        <v>42840.446145833332</v>
      </c>
    </row>
    <row r="4085" spans="1:20" ht="48" x14ac:dyDescent="0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>E4085/D4085*100</f>
        <v>33.473333333333329</v>
      </c>
      <c r="P4085" s="8">
        <v>69.266666670000006</v>
      </c>
      <c r="Q4085" t="str">
        <f>LEFT(N4085,(SEARCH("/",N4085,1)-1))</f>
        <v>music</v>
      </c>
      <c r="R4085" t="str">
        <f>RIGHT(N4085, LEN(N4085) - (SEARCH("/",N4085,1)))</f>
        <v>faith</v>
      </c>
      <c r="S4085" s="12">
        <f>(((J4085/60)/60)/24)+DATE(1970,1,1)+(-5/24)</f>
        <v>42795.49314814814</v>
      </c>
      <c r="T4085" s="12">
        <f>(((I4085/60)/60)/24)+DATE(1970,1,1)+(-5/24)</f>
        <v>42827.833333333336</v>
      </c>
    </row>
    <row r="4086" spans="1:20" ht="48" x14ac:dyDescent="0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>E4086/D4086*100</f>
        <v>0</v>
      </c>
      <c r="P4086" s="8">
        <v>69.266666670000006</v>
      </c>
      <c r="Q4086" t="str">
        <f>LEFT(N4086,(SEARCH("/",N4086,1)-1))</f>
        <v>music</v>
      </c>
      <c r="R4086" t="str">
        <f>RIGHT(N4086, LEN(N4086) - (SEARCH("/",N4086,1)))</f>
        <v>faith</v>
      </c>
      <c r="S4086" s="12">
        <f>(((J4086/60)/60)/24)+DATE(1970,1,1)+(-5/24)</f>
        <v>42795.861238425925</v>
      </c>
      <c r="T4086" s="12">
        <f>(((I4086/60)/60)/24)+DATE(1970,1,1)+(-5/24)</f>
        <v>42825.819571759253</v>
      </c>
    </row>
    <row r="4087" spans="1:20" ht="48" x14ac:dyDescent="0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>E4087/D4087*100</f>
        <v>26.06</v>
      </c>
      <c r="P4087" s="8">
        <v>69.266666670000006</v>
      </c>
      <c r="Q4087" t="str">
        <f>LEFT(N4087,(SEARCH("/",N4087,1)-1))</f>
        <v>music</v>
      </c>
      <c r="R4087" t="str">
        <f>RIGHT(N4087, LEN(N4087) - (SEARCH("/",N4087,1)))</f>
        <v>faith</v>
      </c>
      <c r="S4087" s="12">
        <f>(((J4087/60)/60)/24)+DATE(1970,1,1)+(-5/24)</f>
        <v>42795.863310185181</v>
      </c>
      <c r="T4087" s="12">
        <f>(((I4087/60)/60)/24)+DATE(1970,1,1)+(-5/24)</f>
        <v>42825.958333333336</v>
      </c>
    </row>
    <row r="4088" spans="1:20" ht="80" x14ac:dyDescent="0.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>E4088/D4088*100</f>
        <v>0</v>
      </c>
      <c r="P4088" s="8">
        <v>69.266666670000006</v>
      </c>
      <c r="Q4088" t="str">
        <f>LEFT(N4088,(SEARCH("/",N4088,1)-1))</f>
        <v>music</v>
      </c>
      <c r="R4088" t="str">
        <f>RIGHT(N4088, LEN(N4088) - (SEARCH("/",N4088,1)))</f>
        <v>faith</v>
      </c>
      <c r="S4088" s="12">
        <f>(((J4088/60)/60)/24)+DATE(1970,1,1)+(-5/24)</f>
        <v>42795.999537037038</v>
      </c>
      <c r="T4088" s="12">
        <f>(((I4088/60)/60)/24)+DATE(1970,1,1)+(-5/24)</f>
        <v>42819.939583333333</v>
      </c>
    </row>
    <row r="4089" spans="1:20" ht="64" x14ac:dyDescent="0.2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>E4089/D4089*100</f>
        <v>75.400000000000006</v>
      </c>
      <c r="P4089" s="8">
        <v>69.266666670000006</v>
      </c>
      <c r="Q4089" t="str">
        <f>LEFT(N4089,(SEARCH("/",N4089,1)-1))</f>
        <v>theater</v>
      </c>
      <c r="R4089" t="str">
        <f>RIGHT(N4089, LEN(N4089) - (SEARCH("/",N4089,1)))</f>
        <v>plays</v>
      </c>
      <c r="S4089" s="12">
        <f>(((J4089/60)/60)/24)+DATE(1970,1,1)+(-5/24)</f>
        <v>42796.329942129632</v>
      </c>
      <c r="T4089" s="12">
        <f>(((I4089/60)/60)/24)+DATE(1970,1,1)+(-5/24)</f>
        <v>42813.041666666664</v>
      </c>
    </row>
    <row r="4090" spans="1:20" ht="32" x14ac:dyDescent="0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>E4090/D4090*100</f>
        <v>10.5</v>
      </c>
      <c r="P4090" s="8">
        <v>69.266666670000006</v>
      </c>
      <c r="Q4090" t="str">
        <f>LEFT(N4090,(SEARCH("/",N4090,1)-1))</f>
        <v>theater</v>
      </c>
      <c r="R4090" t="str">
        <f>RIGHT(N4090, LEN(N4090) - (SEARCH("/",N4090,1)))</f>
        <v>plays</v>
      </c>
      <c r="S4090" s="12">
        <f>(((J4090/60)/60)/24)+DATE(1970,1,1)+(-5/24)</f>
        <v>42796.474143518521</v>
      </c>
      <c r="T4090" s="12">
        <f>(((I4090/60)/60)/24)+DATE(1970,1,1)+(-5/24)</f>
        <v>42841.432476851849</v>
      </c>
    </row>
    <row r="4091" spans="1:20" ht="48" x14ac:dyDescent="0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>E4091/D4091*100</f>
        <v>39.120962394619681</v>
      </c>
      <c r="P4091" s="8">
        <v>69.266666670000006</v>
      </c>
      <c r="Q4091" t="str">
        <f>LEFT(N4091,(SEARCH("/",N4091,1)-1))</f>
        <v>food</v>
      </c>
      <c r="R4091" t="str">
        <f>RIGHT(N4091, LEN(N4091) - (SEARCH("/",N4091,1)))</f>
        <v>small batch</v>
      </c>
      <c r="S4091" s="12">
        <f>(((J4091/60)/60)/24)+DATE(1970,1,1)+(-5/24)</f>
        <v>42799.052094907405</v>
      </c>
      <c r="T4091" s="12">
        <f>(((I4091/60)/60)/24)+DATE(1970,1,1)+(-5/24)</f>
        <v>42829.010428240734</v>
      </c>
    </row>
    <row r="4092" spans="1:20" ht="48" x14ac:dyDescent="0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>E4092/D4092*100</f>
        <v>22.5</v>
      </c>
      <c r="P4092" s="8">
        <v>69.266666670000006</v>
      </c>
      <c r="Q4092" t="str">
        <f>LEFT(N4092,(SEARCH("/",N4092,1)-1))</f>
        <v>theater</v>
      </c>
      <c r="R4092" t="str">
        <f>RIGHT(N4092, LEN(N4092) - (SEARCH("/",N4092,1)))</f>
        <v>plays</v>
      </c>
      <c r="S4092" s="12">
        <f>(((J4092/60)/60)/24)+DATE(1970,1,1)+(-5/24)</f>
        <v>42800.511793981481</v>
      </c>
      <c r="T4092" s="12">
        <f>(((I4092/60)/60)/24)+DATE(1970,1,1)+(-5/24)</f>
        <v>42821.470127314817</v>
      </c>
    </row>
    <row r="4093" spans="1:20" ht="48" x14ac:dyDescent="0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>E4093/D4093*100</f>
        <v>930250</v>
      </c>
      <c r="P4093" s="8">
        <v>69.266666670000006</v>
      </c>
      <c r="Q4093" t="str">
        <f>LEFT(N4093,(SEARCH("/",N4093,1)-1))</f>
        <v>games</v>
      </c>
      <c r="R4093" t="str">
        <f>RIGHT(N4093, LEN(N4093) - (SEARCH("/",N4093,1)))</f>
        <v>tabletop games</v>
      </c>
      <c r="S4093" s="12">
        <f>(((J4093/60)/60)/24)+DATE(1970,1,1)+(-5/24)</f>
        <v>42800.542708333327</v>
      </c>
      <c r="T4093" s="12">
        <f>(((I4093/60)/60)/24)+DATE(1970,1,1)+(-5/24)</f>
        <v>42806.916666666664</v>
      </c>
    </row>
    <row r="4094" spans="1:20" ht="64" x14ac:dyDescent="0.2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>E4094/D4094*100</f>
        <v>51.6</v>
      </c>
      <c r="P4094" s="8">
        <v>69.266666670000006</v>
      </c>
      <c r="Q4094" t="str">
        <f>LEFT(N4094,(SEARCH("/",N4094,1)-1))</f>
        <v>theater</v>
      </c>
      <c r="R4094" t="str">
        <f>RIGHT(N4094, LEN(N4094) - (SEARCH("/",N4094,1)))</f>
        <v>plays</v>
      </c>
      <c r="S4094" s="12">
        <f>(((J4094/60)/60)/24)+DATE(1970,1,1)+(-5/24)</f>
        <v>42800.544999999998</v>
      </c>
      <c r="T4094" s="12">
        <f>(((I4094/60)/60)/24)+DATE(1970,1,1)+(-5/24)</f>
        <v>42841.624999999993</v>
      </c>
    </row>
    <row r="4095" spans="1:20" ht="48" x14ac:dyDescent="0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>E4095/D4095*100</f>
        <v>34.410000000000004</v>
      </c>
      <c r="P4095" s="8">
        <v>69.266666670000006</v>
      </c>
      <c r="Q4095" t="str">
        <f>LEFT(N4095,(SEARCH("/",N4095,1)-1))</f>
        <v>theater</v>
      </c>
      <c r="R4095" t="str">
        <f>RIGHT(N4095, LEN(N4095) - (SEARCH("/",N4095,1)))</f>
        <v>spaces</v>
      </c>
      <c r="S4095" s="12">
        <f>(((J4095/60)/60)/24)+DATE(1970,1,1)+(-5/24)</f>
        <v>42800.593483796292</v>
      </c>
      <c r="T4095" s="12">
        <f>(((I4095/60)/60)/24)+DATE(1970,1,1)+(-5/24)</f>
        <v>42830.551817129628</v>
      </c>
    </row>
    <row r="4096" spans="1:20" ht="48" x14ac:dyDescent="0.2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>E4096/D4096*100</f>
        <v>11.708333333333334</v>
      </c>
      <c r="P4096" s="8">
        <v>69.266666670000006</v>
      </c>
      <c r="Q4096" t="str">
        <f>LEFT(N4096,(SEARCH("/",N4096,1)-1))</f>
        <v>music</v>
      </c>
      <c r="R4096" t="str">
        <f>RIGHT(N4096, LEN(N4096) - (SEARCH("/",N4096,1)))</f>
        <v>faith</v>
      </c>
      <c r="S4096" s="12">
        <f>(((J4096/60)/60)/24)+DATE(1970,1,1)+(-5/24)</f>
        <v>42800.823078703703</v>
      </c>
      <c r="T4096" s="12">
        <f>(((I4096/60)/60)/24)+DATE(1970,1,1)+(-5/24)</f>
        <v>42834.833333333336</v>
      </c>
    </row>
    <row r="4097" spans="1:20" ht="48" x14ac:dyDescent="0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>E4097/D4097*100</f>
        <v>25.4</v>
      </c>
      <c r="P4097" s="8">
        <v>69.266666670000006</v>
      </c>
      <c r="Q4097" t="str">
        <f>LEFT(N4097,(SEARCH("/",N4097,1)-1))</f>
        <v>music</v>
      </c>
      <c r="R4097" t="str">
        <f>RIGHT(N4097, LEN(N4097) - (SEARCH("/",N4097,1)))</f>
        <v>faith</v>
      </c>
      <c r="S4097" s="12">
        <f>(((J4097/60)/60)/24)+DATE(1970,1,1)+(-5/24)</f>
        <v>42801.222708333335</v>
      </c>
      <c r="T4097" s="12">
        <f>(((I4097/60)/60)/24)+DATE(1970,1,1)+(-5/24)</f>
        <v>42831.181041666663</v>
      </c>
    </row>
    <row r="4098" spans="1:20" ht="48" x14ac:dyDescent="0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>E4098/D4098*100</f>
        <v>46.176470588235297</v>
      </c>
      <c r="P4098" s="8">
        <v>69.266666670000006</v>
      </c>
      <c r="Q4098" t="str">
        <f>LEFT(N4098,(SEARCH("/",N4098,1)-1))</f>
        <v>theater</v>
      </c>
      <c r="R4098" t="str">
        <f>RIGHT(N4098, LEN(N4098) - (SEARCH("/",N4098,1)))</f>
        <v>spaces</v>
      </c>
      <c r="S4098" s="12">
        <f>(((J4098/60)/60)/24)+DATE(1970,1,1)+(-5/24)</f>
        <v>42801.566365740735</v>
      </c>
      <c r="T4098" s="12">
        <f>(((I4098/60)/60)/24)+DATE(1970,1,1)+(-5/24)</f>
        <v>42832.524699074071</v>
      </c>
    </row>
    <row r="4099" spans="1:20" ht="48" x14ac:dyDescent="0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>E4099/D4099*100</f>
        <v>31.25</v>
      </c>
      <c r="P4099" s="8">
        <v>69.266666670000006</v>
      </c>
      <c r="Q4099" t="str">
        <f>LEFT(N4099,(SEARCH("/",N4099,1)-1))</f>
        <v>music</v>
      </c>
      <c r="R4099" t="str">
        <f>RIGHT(N4099, LEN(N4099) - (SEARCH("/",N4099,1)))</f>
        <v>faith</v>
      </c>
      <c r="S4099" s="12">
        <f>(((J4099/60)/60)/24)+DATE(1970,1,1)+(-5/24)</f>
        <v>42801.838483796295</v>
      </c>
      <c r="T4099" s="12">
        <f>(((I4099/60)/60)/24)+DATE(1970,1,1)+(-5/24)</f>
        <v>42835.635416666664</v>
      </c>
    </row>
    <row r="4100" spans="1:20" ht="48" x14ac:dyDescent="0.2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>E4100/D4100*100</f>
        <v>0.96</v>
      </c>
      <c r="P4100" s="8">
        <v>69.266666670000006</v>
      </c>
      <c r="Q4100" t="str">
        <f>LEFT(N4100,(SEARCH("/",N4100,1)-1))</f>
        <v>theater</v>
      </c>
      <c r="R4100" t="str">
        <f>RIGHT(N4100, LEN(N4100) - (SEARCH("/",N4100,1)))</f>
        <v>plays</v>
      </c>
      <c r="S4100" s="12">
        <f>(((J4100/60)/60)/24)+DATE(1970,1,1)+(-5/24)</f>
        <v>42802.510451388887</v>
      </c>
      <c r="T4100" s="12">
        <f>(((I4100/60)/60)/24)+DATE(1970,1,1)+(-5/24)</f>
        <v>42832.468784722216</v>
      </c>
    </row>
    <row r="4101" spans="1:20" ht="32" x14ac:dyDescent="0.2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>E4101/D4101*100</f>
        <v>15.731707317073171</v>
      </c>
      <c r="P4101" s="8">
        <v>69.266666670000006</v>
      </c>
      <c r="Q4101" t="str">
        <f>LEFT(N4101,(SEARCH("/",N4101,1)-1))</f>
        <v>theater</v>
      </c>
      <c r="R4101" t="str">
        <f>RIGHT(N4101, LEN(N4101) - (SEARCH("/",N4101,1)))</f>
        <v>plays</v>
      </c>
      <c r="S4101" s="12">
        <f>(((J4101/60)/60)/24)+DATE(1970,1,1)+(-5/24)</f>
        <v>42803.370891203704</v>
      </c>
      <c r="T4101" s="12">
        <f>(((I4101/60)/60)/24)+DATE(1970,1,1)+(-5/24)</f>
        <v>42833.329224537032</v>
      </c>
    </row>
    <row r="4102" spans="1:20" ht="48" x14ac:dyDescent="0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>E4102/D4102*100</f>
        <v>0.8</v>
      </c>
      <c r="P4102" s="8">
        <v>69.266666670000006</v>
      </c>
      <c r="Q4102" t="str">
        <f>LEFT(N4102,(SEARCH("/",N4102,1)-1))</f>
        <v>theater</v>
      </c>
      <c r="R4102" t="str">
        <f>RIGHT(N4102, LEN(N4102) - (SEARCH("/",N4102,1)))</f>
        <v>plays</v>
      </c>
      <c r="S4102" s="12">
        <f>(((J4102/60)/60)/24)+DATE(1970,1,1)+(-5/24)</f>
        <v>42803.634479166663</v>
      </c>
      <c r="T4102" s="12">
        <f>(((I4102/60)/60)/24)+DATE(1970,1,1)+(-5/24)</f>
        <v>42843.592812499999</v>
      </c>
    </row>
    <row r="4103" spans="1:20" ht="48" x14ac:dyDescent="0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>E4103/D4103*100</f>
        <v>9.3333333333333339</v>
      </c>
      <c r="P4103" s="8">
        <v>69.266666670000006</v>
      </c>
      <c r="Q4103" t="str">
        <f>LEFT(N4103,(SEARCH("/",N4103,1)-1))</f>
        <v>music</v>
      </c>
      <c r="R4103" t="str">
        <f>RIGHT(N4103, LEN(N4103) - (SEARCH("/",N4103,1)))</f>
        <v>faith</v>
      </c>
      <c r="S4103" s="12">
        <f>(((J4103/60)/60)/24)+DATE(1970,1,1)+(-5/24)</f>
        <v>42803.711944444447</v>
      </c>
      <c r="T4103" s="12">
        <f>(((I4103/60)/60)/24)+DATE(1970,1,1)+(-5/24)</f>
        <v>42834.624999999993</v>
      </c>
    </row>
    <row r="4104" spans="1:20" ht="48" x14ac:dyDescent="0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>E4104/D4104*100</f>
        <v>0.72</v>
      </c>
      <c r="P4104" s="8">
        <v>69.266666670000006</v>
      </c>
      <c r="Q4104" t="str">
        <f>LEFT(N4104,(SEARCH("/",N4104,1)-1))</f>
        <v>food</v>
      </c>
      <c r="R4104" t="str">
        <f>RIGHT(N4104, LEN(N4104) - (SEARCH("/",N4104,1)))</f>
        <v>small batch</v>
      </c>
      <c r="S4104" s="12">
        <f>(((J4104/60)/60)/24)+DATE(1970,1,1)+(-5/24)</f>
        <v>42803.825787037036</v>
      </c>
      <c r="T4104" s="12">
        <f>(((I4104/60)/60)/24)+DATE(1970,1,1)+(-5/24)</f>
        <v>42855.499999999993</v>
      </c>
    </row>
    <row r="4105" spans="1:20" ht="64" x14ac:dyDescent="0.2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>E4105/D4105*100</f>
        <v>44.3</v>
      </c>
      <c r="P4105" s="8">
        <v>69.266666670000006</v>
      </c>
      <c r="Q4105" t="str">
        <f>LEFT(N4105,(SEARCH("/",N4105,1)-1))</f>
        <v>music</v>
      </c>
      <c r="R4105" t="str">
        <f>RIGHT(N4105, LEN(N4105) - (SEARCH("/",N4105,1)))</f>
        <v>faith</v>
      </c>
      <c r="S4105" s="12">
        <f>(((J4105/60)/60)/24)+DATE(1970,1,1)+(-5/24)</f>
        <v>42804.326319444437</v>
      </c>
      <c r="T4105" s="12">
        <f>(((I4105/60)/60)/24)+DATE(1970,1,1)+(-5/24)</f>
        <v>42834.28465277778</v>
      </c>
    </row>
    <row r="4106" spans="1:20" ht="48" x14ac:dyDescent="0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>E4106/D4106*100</f>
        <v>3.1481481481481479</v>
      </c>
      <c r="P4106" s="8">
        <v>69.266666670000006</v>
      </c>
      <c r="Q4106" t="str">
        <f>LEFT(N4106,(SEARCH("/",N4106,1)-1))</f>
        <v>food</v>
      </c>
      <c r="R4106" t="str">
        <f>RIGHT(N4106, LEN(N4106) - (SEARCH("/",N4106,1)))</f>
        <v>small batch</v>
      </c>
      <c r="S4106" s="12">
        <f>(((J4106/60)/60)/24)+DATE(1970,1,1)+(-5/24)</f>
        <v>42804.687141203707</v>
      </c>
      <c r="T4106" s="12">
        <f>(((I4106/60)/60)/24)+DATE(1970,1,1)+(-5/24)</f>
        <v>42834.645474537036</v>
      </c>
    </row>
    <row r="4107" spans="1:20" ht="48" x14ac:dyDescent="0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>E4107/D4107*100</f>
        <v>20.208000000000002</v>
      </c>
      <c r="P4107" s="8">
        <v>69.266666670000006</v>
      </c>
      <c r="Q4107" t="str">
        <f>LEFT(N4107,(SEARCH("/",N4107,1)-1))</f>
        <v>music</v>
      </c>
      <c r="R4107" t="str">
        <f>RIGHT(N4107, LEN(N4107) - (SEARCH("/",N4107,1)))</f>
        <v>faith</v>
      </c>
      <c r="S4107" s="12">
        <f>(((J4107/60)/60)/24)+DATE(1970,1,1)+(-5/24)</f>
        <v>42804.82462962962</v>
      </c>
      <c r="T4107" s="12">
        <f>(((I4107/60)/60)/24)+DATE(1970,1,1)+(-5/24)</f>
        <v>42834.782962962963</v>
      </c>
    </row>
    <row r="4108" spans="1:20" ht="48" x14ac:dyDescent="0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>E4108/D4108*100</f>
        <v>4.2311459353574925</v>
      </c>
      <c r="P4108" s="8">
        <v>69.266666670000006</v>
      </c>
      <c r="Q4108" t="str">
        <f>LEFT(N4108,(SEARCH("/",N4108,1)-1))</f>
        <v>music</v>
      </c>
      <c r="R4108" t="str">
        <f>RIGHT(N4108, LEN(N4108) - (SEARCH("/",N4108,1)))</f>
        <v>faith</v>
      </c>
      <c r="S4108" s="12">
        <f>(((J4108/60)/60)/24)+DATE(1970,1,1)+(-5/24)</f>
        <v>42806.655613425923</v>
      </c>
      <c r="T4108" s="12">
        <f>(((I4108/60)/60)/24)+DATE(1970,1,1)+(-5/24)</f>
        <v>42836.655613425923</v>
      </c>
    </row>
    <row r="4109" spans="1:20" ht="48" x14ac:dyDescent="0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>E4109/D4109*100</f>
        <v>20.849420849420849</v>
      </c>
      <c r="P4109" s="8">
        <v>69.266666670000006</v>
      </c>
      <c r="Q4109" t="str">
        <f>LEFT(N4109,(SEARCH("/",N4109,1)-1))</f>
        <v>theater</v>
      </c>
      <c r="R4109" t="str">
        <f>RIGHT(N4109, LEN(N4109) - (SEARCH("/",N4109,1)))</f>
        <v>plays</v>
      </c>
      <c r="S4109" s="12">
        <f>(((J4109/60)/60)/24)+DATE(1970,1,1)+(-5/24)</f>
        <v>42806.943530092591</v>
      </c>
      <c r="T4109" s="12">
        <f>(((I4109/60)/60)/24)+DATE(1970,1,1)+(-5/24)</f>
        <v>42828.943530092591</v>
      </c>
    </row>
    <row r="4110" spans="1:20" ht="48" x14ac:dyDescent="0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>E4110/D4110*100</f>
        <v>48</v>
      </c>
      <c r="P4110" s="8">
        <v>69.266666670000006</v>
      </c>
      <c r="Q4110" t="str">
        <f>LEFT(N4110,(SEARCH("/",N4110,1)-1))</f>
        <v>food</v>
      </c>
      <c r="R4110" t="str">
        <f>RIGHT(N4110, LEN(N4110) - (SEARCH("/",N4110,1)))</f>
        <v>small batch</v>
      </c>
      <c r="S4110" s="12">
        <f>(((J4110/60)/60)/24)+DATE(1970,1,1)+(-5/24)</f>
        <v>42807.54684027777</v>
      </c>
      <c r="T4110" s="12">
        <f>(((I4110/60)/60)/24)+DATE(1970,1,1)+(-5/24)</f>
        <v>42814.54684027777</v>
      </c>
    </row>
    <row r="4111" spans="1:20" ht="32" x14ac:dyDescent="0.2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>E4111/D4111*100</f>
        <v>3.3333333333333335</v>
      </c>
      <c r="P4111" s="8">
        <v>69.266666670000006</v>
      </c>
      <c r="Q4111" t="str">
        <f>LEFT(N4111,(SEARCH("/",N4111,1)-1))</f>
        <v>theater</v>
      </c>
      <c r="R4111" t="str">
        <f>RIGHT(N4111, LEN(N4111) - (SEARCH("/",N4111,1)))</f>
        <v>plays</v>
      </c>
      <c r="S4111" s="12">
        <f>(((J4111/60)/60)/24)+DATE(1970,1,1)+(-5/24)</f>
        <v>42807.676724537036</v>
      </c>
      <c r="T4111" s="12">
        <f>(((I4111/60)/60)/24)+DATE(1970,1,1)+(-5/24)</f>
        <v>42858.591666666667</v>
      </c>
    </row>
    <row r="4112" spans="1:20" ht="64" x14ac:dyDescent="0.2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>E4112/D4112*100</f>
        <v>0</v>
      </c>
      <c r="P4112" s="8">
        <v>69.266666670000006</v>
      </c>
      <c r="Q4112" t="str">
        <f>LEFT(N4112,(SEARCH("/",N4112,1)-1))</f>
        <v>theater</v>
      </c>
      <c r="R4112" t="str">
        <f>RIGHT(N4112, LEN(N4112) - (SEARCH("/",N4112,1)))</f>
        <v>plays</v>
      </c>
      <c r="S4112" s="12">
        <f>(((J4112/60)/60)/24)+DATE(1970,1,1)+(-5/24)</f>
        <v>42808.149953703702</v>
      </c>
      <c r="T4112" s="12">
        <f>(((I4112/60)/60)/24)+DATE(1970,1,1)+(-5/24)</f>
        <v>42834.149953703702</v>
      </c>
    </row>
    <row r="4113" spans="1:20" ht="32" x14ac:dyDescent="0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>E4113/D4113*100</f>
        <v>3.75</v>
      </c>
      <c r="P4113" s="8">
        <v>69.266666670000006</v>
      </c>
      <c r="Q4113" t="str">
        <f>LEFT(N4113,(SEARCH("/",N4113,1)-1))</f>
        <v>theater</v>
      </c>
      <c r="R4113" t="str">
        <f>RIGHT(N4113, LEN(N4113) - (SEARCH("/",N4113,1)))</f>
        <v>plays</v>
      </c>
      <c r="S4113" s="12">
        <f>(((J4113/60)/60)/24)+DATE(1970,1,1)+(-5/24)</f>
        <v>42808.431898148141</v>
      </c>
      <c r="T4113" s="12">
        <f>(((I4113/60)/60)/24)+DATE(1970,1,1)+(-5/24)</f>
        <v>42838.999305555553</v>
      </c>
    </row>
    <row r="4114" spans="1:20" ht="48" x14ac:dyDescent="0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>E4114/D4114*100</f>
        <v>21.714285714285715</v>
      </c>
      <c r="P4114" s="8">
        <v>69.266666670000006</v>
      </c>
      <c r="Q4114" t="str">
        <f>LEFT(N4114,(SEARCH("/",N4114,1)-1))</f>
        <v>music</v>
      </c>
      <c r="R4114" t="str">
        <f>RIGHT(N4114, LEN(N4114) - (SEARCH("/",N4114,1)))</f>
        <v>faith</v>
      </c>
      <c r="S4114" s="12">
        <f>(((J4114/60)/60)/24)+DATE(1970,1,1)+(-5/24)</f>
        <v>42808.57335648148</v>
      </c>
      <c r="T4114" s="12">
        <f>(((I4114/60)/60)/24)+DATE(1970,1,1)+(-5/24)</f>
        <v>42832.57335648148</v>
      </c>
    </row>
    <row r="4115" spans="1:20" ht="64" x14ac:dyDescent="0.2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>E4115/D4115*100</f>
        <v>0</v>
      </c>
      <c r="P4115" s="8">
        <v>69.266666670000006</v>
      </c>
      <c r="Q4115" t="str">
        <f>LEFT(N4115,(SEARCH("/",N4115,1)-1))</f>
        <v>theater</v>
      </c>
      <c r="R4115" t="str">
        <f>RIGHT(N4115, LEN(N4115) - (SEARCH("/",N4115,1)))</f>
        <v>plays</v>
      </c>
      <c r="S4115" s="12">
        <f>(((J4115/60)/60)/24)+DATE(1970,1,1)+(-5/24)</f>
        <v>42809.437581018516</v>
      </c>
      <c r="T4115" s="12">
        <f>(((I4115/60)/60)/24)+DATE(1970,1,1)+(-5/24)</f>
        <v>42828.437581018516</v>
      </c>
    </row>
  </sheetData>
  <sortState ref="A2:T4139">
    <sortCondition ref="S2:S4139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800000"/>
        <color rgb="FF39BD08"/>
        <color theme="4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"/>
  <sheetViews>
    <sheetView zoomScale="109"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6" width="10" bestFit="1" customWidth="1"/>
    <col min="7" max="7" width="8.6640625" customWidth="1"/>
    <col min="8" max="8" width="4.83203125" customWidth="1"/>
    <col min="9" max="9" width="3.1640625" customWidth="1"/>
    <col min="10" max="10" width="7.6640625" customWidth="1"/>
    <col min="11" max="11" width="5.6640625" customWidth="1"/>
    <col min="12" max="12" width="17" bestFit="1" customWidth="1"/>
    <col min="13" max="13" width="14.5" bestFit="1" customWidth="1"/>
  </cols>
  <sheetData>
    <row r="1" spans="1:4" x14ac:dyDescent="0.2">
      <c r="A1" s="9" t="s">
        <v>8223</v>
      </c>
      <c r="B1" t="s">
        <v>8231</v>
      </c>
    </row>
    <row r="3" spans="1:4" x14ac:dyDescent="0.2">
      <c r="A3" s="9" t="s">
        <v>8315</v>
      </c>
      <c r="B3" s="9" t="s">
        <v>8317</v>
      </c>
    </row>
    <row r="4" spans="1:4" x14ac:dyDescent="0.2">
      <c r="A4" s="9" t="s">
        <v>8313</v>
      </c>
      <c r="B4" t="s">
        <v>8221</v>
      </c>
      <c r="C4" t="s">
        <v>8220</v>
      </c>
      <c r="D4" t="s">
        <v>8314</v>
      </c>
    </row>
    <row r="5" spans="1:4" x14ac:dyDescent="0.2">
      <c r="A5" s="10" t="s">
        <v>8310</v>
      </c>
      <c r="B5" s="11">
        <v>0</v>
      </c>
      <c r="C5" s="11">
        <v>1</v>
      </c>
      <c r="D5" s="11">
        <v>1</v>
      </c>
    </row>
    <row r="6" spans="1:4" x14ac:dyDescent="0.2">
      <c r="A6" s="10" t="s">
        <v>8312</v>
      </c>
      <c r="B6" s="11">
        <v>1</v>
      </c>
      <c r="C6" s="11">
        <v>0</v>
      </c>
      <c r="D6" s="11">
        <v>1</v>
      </c>
    </row>
    <row r="7" spans="1:4" x14ac:dyDescent="0.2">
      <c r="A7" s="10" t="s">
        <v>8311</v>
      </c>
      <c r="B7" s="11">
        <v>1</v>
      </c>
      <c r="C7" s="11">
        <v>0</v>
      </c>
      <c r="D7" s="11">
        <v>1</v>
      </c>
    </row>
    <row r="8" spans="1:4" x14ac:dyDescent="0.2">
      <c r="A8" s="10" t="s">
        <v>8314</v>
      </c>
      <c r="B8" s="11">
        <v>2</v>
      </c>
      <c r="C8" s="11">
        <v>1</v>
      </c>
      <c r="D8" s="11">
        <v>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F8AA-87E1-6F46-BE99-237BC167E473}">
  <dimension ref="A1:F47"/>
  <sheetViews>
    <sheetView topLeftCell="A15" workbookViewId="0">
      <selection activeCell="C6" sqref="C6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8316</v>
      </c>
    </row>
    <row r="2" spans="1:6" x14ac:dyDescent="0.2">
      <c r="A2" s="9" t="s">
        <v>8308</v>
      </c>
      <c r="B2" t="s">
        <v>8361</v>
      </c>
    </row>
    <row r="4" spans="1:6" x14ac:dyDescent="0.2">
      <c r="A4" s="9" t="s">
        <v>8315</v>
      </c>
      <c r="B4" s="9" t="s">
        <v>8317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 x14ac:dyDescent="0.2">
      <c r="A6" s="10" t="s">
        <v>8318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8319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8320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8321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8322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8323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8324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8325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8326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8327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8328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8329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8330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8331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8332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8333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8334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8336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8337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8338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8339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8340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8341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8342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8343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8345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8346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8347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8348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8349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8350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8351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8352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8353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8354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8355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8356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8357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8358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8314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E84F2-0084-1D4B-97B4-C401CDA52E18}">
  <dimension ref="A1:E18"/>
  <sheetViews>
    <sheetView workbookViewId="0">
      <selection activeCell="O18" sqref="O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8308</v>
      </c>
      <c r="B1" t="s">
        <v>8316</v>
      </c>
    </row>
    <row r="2" spans="1:5" x14ac:dyDescent="0.2">
      <c r="A2" s="9" t="s">
        <v>8374</v>
      </c>
      <c r="B2" t="s">
        <v>8395</v>
      </c>
    </row>
    <row r="4" spans="1:5" x14ac:dyDescent="0.2">
      <c r="A4" s="9" t="s">
        <v>8315</v>
      </c>
      <c r="B4" s="9" t="s">
        <v>8317</v>
      </c>
    </row>
    <row r="5" spans="1:5" x14ac:dyDescent="0.2">
      <c r="A5" s="9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2">
      <c r="A6" s="10" t="s">
        <v>8368</v>
      </c>
      <c r="B6" s="11">
        <v>19</v>
      </c>
      <c r="C6" s="11">
        <v>10</v>
      </c>
      <c r="D6" s="11">
        <v>1</v>
      </c>
      <c r="E6" s="11">
        <v>30</v>
      </c>
    </row>
    <row r="7" spans="1:5" x14ac:dyDescent="0.2">
      <c r="A7" s="10" t="s">
        <v>8369</v>
      </c>
      <c r="B7" s="11">
        <v>14</v>
      </c>
      <c r="C7" s="11">
        <v>6</v>
      </c>
      <c r="D7" s="11">
        <v>1</v>
      </c>
      <c r="E7" s="11">
        <v>21</v>
      </c>
    </row>
    <row r="8" spans="1:5" x14ac:dyDescent="0.2">
      <c r="A8" s="10" t="s">
        <v>8370</v>
      </c>
      <c r="B8" s="11">
        <v>17</v>
      </c>
      <c r="C8" s="11">
        <v>9</v>
      </c>
      <c r="D8" s="11">
        <v>1</v>
      </c>
      <c r="E8" s="11">
        <v>27</v>
      </c>
    </row>
    <row r="9" spans="1:5" x14ac:dyDescent="0.2">
      <c r="A9" s="10" t="s">
        <v>8371</v>
      </c>
      <c r="B9" s="11">
        <v>34</v>
      </c>
      <c r="C9" s="11">
        <v>14</v>
      </c>
      <c r="D9" s="11">
        <v>1</v>
      </c>
      <c r="E9" s="11">
        <v>49</v>
      </c>
    </row>
    <row r="10" spans="1:5" x14ac:dyDescent="0.2">
      <c r="A10" s="10" t="s">
        <v>8362</v>
      </c>
      <c r="B10" s="11">
        <v>58</v>
      </c>
      <c r="C10" s="11">
        <v>35</v>
      </c>
      <c r="D10" s="11">
        <v>3</v>
      </c>
      <c r="E10" s="11">
        <v>96</v>
      </c>
    </row>
    <row r="11" spans="1:5" x14ac:dyDescent="0.2">
      <c r="A11" s="10" t="s">
        <v>8372</v>
      </c>
      <c r="B11" s="11">
        <v>59</v>
      </c>
      <c r="C11" s="11">
        <v>38</v>
      </c>
      <c r="D11" s="11">
        <v>8</v>
      </c>
      <c r="E11" s="11">
        <v>105</v>
      </c>
    </row>
    <row r="12" spans="1:5" x14ac:dyDescent="0.2">
      <c r="A12" s="10" t="s">
        <v>8363</v>
      </c>
      <c r="B12" s="11">
        <v>58</v>
      </c>
      <c r="C12" s="11">
        <v>81</v>
      </c>
      <c r="D12" s="11">
        <v>18</v>
      </c>
      <c r="E12" s="11">
        <v>157</v>
      </c>
    </row>
    <row r="13" spans="1:5" x14ac:dyDescent="0.2">
      <c r="A13" s="10" t="s">
        <v>8364</v>
      </c>
      <c r="B13" s="11">
        <v>51</v>
      </c>
      <c r="C13" s="11">
        <v>53</v>
      </c>
      <c r="D13" s="11">
        <v>7</v>
      </c>
      <c r="E13" s="11">
        <v>111</v>
      </c>
    </row>
    <row r="14" spans="1:5" x14ac:dyDescent="0.2">
      <c r="A14" s="10" t="s">
        <v>8365</v>
      </c>
      <c r="B14" s="11">
        <v>37</v>
      </c>
      <c r="C14" s="11">
        <v>40</v>
      </c>
      <c r="D14" s="11">
        <v>5</v>
      </c>
      <c r="E14" s="11">
        <v>82</v>
      </c>
    </row>
    <row r="15" spans="1:5" x14ac:dyDescent="0.2">
      <c r="A15" s="10" t="s">
        <v>8366</v>
      </c>
      <c r="B15" s="11">
        <v>60</v>
      </c>
      <c r="C15" s="11">
        <v>53</v>
      </c>
      <c r="D15" s="11">
        <v>10</v>
      </c>
      <c r="E15" s="11">
        <v>123</v>
      </c>
    </row>
    <row r="16" spans="1:5" x14ac:dyDescent="0.2">
      <c r="A16" s="10" t="s">
        <v>8367</v>
      </c>
      <c r="B16" s="11">
        <v>38</v>
      </c>
      <c r="C16" s="11">
        <v>41</v>
      </c>
      <c r="D16" s="11">
        <v>16</v>
      </c>
      <c r="E16" s="11">
        <v>95</v>
      </c>
    </row>
    <row r="17" spans="1:5" x14ac:dyDescent="0.2">
      <c r="A17" s="10" t="s">
        <v>8373</v>
      </c>
      <c r="B17" s="11">
        <v>29</v>
      </c>
      <c r="C17" s="11">
        <v>42</v>
      </c>
      <c r="D17" s="11">
        <v>9</v>
      </c>
      <c r="E17" s="11">
        <v>80</v>
      </c>
    </row>
    <row r="18" spans="1:5" x14ac:dyDescent="0.2">
      <c r="A18" s="10" t="s">
        <v>8314</v>
      </c>
      <c r="B18" s="11">
        <v>474</v>
      </c>
      <c r="C18" s="11">
        <v>422</v>
      </c>
      <c r="D18" s="11">
        <v>80</v>
      </c>
      <c r="E18" s="11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15F9-F471-A344-A8DB-63393E1399B7}">
  <dimension ref="A1:H13"/>
  <sheetViews>
    <sheetView workbookViewId="0">
      <selection activeCell="G24" sqref="G2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8375</v>
      </c>
      <c r="B1" t="s">
        <v>8376</v>
      </c>
      <c r="C1" t="s">
        <v>8377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</row>
    <row r="2" spans="1:8" x14ac:dyDescent="0.2">
      <c r="A2" t="s">
        <v>8394</v>
      </c>
      <c r="B2">
        <f>COUNTIFS('Kickstarter data'!$F:$F,"successful",'Kickstarter data'!$D:$D,"&lt;1000")</f>
        <v>322</v>
      </c>
      <c r="C2">
        <f>COUNTIFS('Kickstarter data'!$F:$F,"failed",'Kickstarter data'!$D:$D,"&lt;1000")</f>
        <v>113</v>
      </c>
      <c r="D2">
        <f>COUNTIFS('Kickstarter data'!$F:$F,"canceled",'Kickstarter data'!$D:$D,"&lt;1000")</f>
        <v>18</v>
      </c>
      <c r="E2">
        <f>COUNTIFS('Kickstarter data'!$F:$F,"&lt;&gt;live",'Kickstarter data'!$D:$D,"&lt;1000")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2">
      <c r="A3" t="s">
        <v>8383</v>
      </c>
      <c r="B3">
        <f>COUNTIFS('Kickstarter data'!$F:$F,"successful",'Kickstarter data'!$D:$D,"&gt;=1000",'Kickstarter data'!$D:$D,"&lt; 5000")</f>
        <v>932</v>
      </c>
      <c r="C3">
        <f>COUNTIFS('Kickstarter data'!$F:$F,"failed",'Kickstarter data'!$D:$D,"&gt;=1000",'Kickstarter data'!$D:$D,"&lt; 5000")</f>
        <v>420</v>
      </c>
      <c r="D3">
        <f>COUNTIFS('Kickstarter data'!$F:$F,"canceled",'Kickstarter data'!$D:$D,"&gt;=1000",'Kickstarter data'!$D:$D,"&lt; 5000")</f>
        <v>60</v>
      </c>
      <c r="E3">
        <f>COUNTIFS('Kickstarter data'!$F:$F,"&lt;&gt;live",'Kickstarter data'!$D:$D,"&gt;=1000",'Kickstarter data'!$D:$D,"&lt; 5000")</f>
        <v>1412</v>
      </c>
      <c r="F3" s="13">
        <f t="shared" ref="F3:F13" si="1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">
      <c r="A4" t="s">
        <v>8384</v>
      </c>
      <c r="B4">
        <f>COUNTIFS('Kickstarter data'!$F:$F,"successful",'Kickstarter data'!$D:$D,"&gt;=5000",'Kickstarter data'!$D:$D,"&lt; 10000")</f>
        <v>381</v>
      </c>
      <c r="C4">
        <f>COUNTIFS('Kickstarter data'!$F:$F,"failed",'Kickstarter data'!$D:$D,"&gt;=5000",'Kickstarter data'!$D:$D,"&lt; 10000")</f>
        <v>283</v>
      </c>
      <c r="D4">
        <f>COUNTIFS('Kickstarter data'!$F:$F,"canceled",'Kickstarter data'!$D:$D,"&gt;=5000",'Kickstarter data'!$D:$D,"&lt; 10000")</f>
        <v>52</v>
      </c>
      <c r="E4">
        <f>COUNTIFS('Kickstarter data'!$F:$F,"&lt;&gt;live",'Kickstarter data'!$D:$D,"&gt;=5000",'Kickstarter data'!$D:$D,"&lt; 10000")</f>
        <v>716</v>
      </c>
      <c r="F4" s="13">
        <f t="shared" si="1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2">
      <c r="A5" t="s">
        <v>8385</v>
      </c>
      <c r="B5">
        <f>COUNTIFS('Kickstarter data'!$F:$F,"successful",'Kickstarter data'!$D:$D,"&gt;=10000",'Kickstarter data'!$D:$D,"&lt; 15000")</f>
        <v>168</v>
      </c>
      <c r="C5">
        <f>COUNTIFS('Kickstarter data'!$F:$F,"failed",'Kickstarter data'!$D:$D,"&gt;=10000",'Kickstarter data'!$D:$D,"&lt; 15000")</f>
        <v>144</v>
      </c>
      <c r="D5">
        <f>COUNTIFS('Kickstarter data'!$F:$F,"canceled",'Kickstarter data'!$D:$D,"&gt;=10000",'Kickstarter data'!$D:$D,"&lt; 15000")</f>
        <v>40</v>
      </c>
      <c r="E5">
        <f>COUNTIFS('Kickstarter data'!$F:$F,"&lt;&gt;live",'Kickstarter data'!$D:$D,"&gt;=10000",'Kickstarter data'!$D:$D,"&lt; 15000")</f>
        <v>352</v>
      </c>
      <c r="F5" s="13">
        <f t="shared" si="1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">
      <c r="A6" t="s">
        <v>8386</v>
      </c>
      <c r="B6">
        <f>COUNTIFS('Kickstarter data'!$F:$F,"successful",'Kickstarter data'!$D:$D,"&gt;=15000",'Kickstarter data'!$D:$D,"&lt; 20000")</f>
        <v>94</v>
      </c>
      <c r="C6">
        <f>COUNTIFS('Kickstarter data'!$F:$F,"failed",'Kickstarter data'!$D:$D,"&gt;=15000",'Kickstarter data'!$D:$D,"&lt; 20000")</f>
        <v>90</v>
      </c>
      <c r="D6">
        <f>COUNTIFS('Kickstarter data'!$F:$F,"canceled",'Kickstarter data'!$D:$D,"&gt;=15000",'Kickstarter data'!$D:$D,"&lt; 20000")</f>
        <v>17</v>
      </c>
      <c r="E6">
        <f>COUNTIFS('Kickstarter data'!$F:$F,"&lt;&gt;live",'Kickstarter data'!$D:$D,"&gt;=15000",'Kickstarter data'!$D:$D,"&lt; 20000")</f>
        <v>201</v>
      </c>
      <c r="F6" s="13">
        <f t="shared" si="1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">
      <c r="A7" t="s">
        <v>8387</v>
      </c>
      <c r="B7">
        <f>COUNTIFS('Kickstarter data'!$F:$F,"successful",'Kickstarter data'!$D:$D,"&gt;=20000",'Kickstarter data'!$D:$D,"&lt; 25000")</f>
        <v>62</v>
      </c>
      <c r="C7">
        <f>COUNTIFS('Kickstarter data'!$F:$F,"failed",'Kickstarter data'!$D:$D,"&gt;=20000",'Kickstarter data'!$D:$D,"&lt; 25000")</f>
        <v>72</v>
      </c>
      <c r="D7">
        <f>COUNTIFS('Kickstarter data'!$F:$F,"canceled",'Kickstarter data'!$D:$D,"&gt;=20000",'Kickstarter data'!$D:$D,"&lt; 25000")</f>
        <v>14</v>
      </c>
      <c r="E7">
        <f>COUNTIFS('Kickstarter data'!$F:$F,"&lt;&gt;live",'Kickstarter data'!$D:$D,"&gt;=20000",'Kickstarter data'!$D:$D,"&lt; 25000")</f>
        <v>148</v>
      </c>
      <c r="F7" s="13">
        <f t="shared" si="1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">
      <c r="A8" t="s">
        <v>8388</v>
      </c>
      <c r="B8">
        <f>COUNTIFS('Kickstarter data'!$F:$F,"successful",'Kickstarter data'!$D:$D,"&gt;=25000",'Kickstarter data'!$D:$D,"&lt; 30000")</f>
        <v>55</v>
      </c>
      <c r="C8">
        <f>COUNTIFS('Kickstarter data'!$F:$F,"failed",'Kickstarter data'!$D:$D,"&gt;=25000",'Kickstarter data'!$D:$D,"&lt; 30000")</f>
        <v>64</v>
      </c>
      <c r="D8">
        <f>COUNTIFS('Kickstarter data'!$F:$F,"canceled",'Kickstarter data'!$D:$D,"&gt;=25000",'Kickstarter data'!$D:$D,"&lt; 30000")</f>
        <v>18</v>
      </c>
      <c r="E8">
        <f>COUNTIFS('Kickstarter data'!$F:$F,"&lt;&gt;live",'Kickstarter data'!$D:$D,"&gt;=25000",'Kickstarter data'!$D:$D,"&lt; 30000")</f>
        <v>137</v>
      </c>
      <c r="F8" s="13">
        <f t="shared" si="1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">
      <c r="A9" t="s">
        <v>8389</v>
      </c>
      <c r="B9">
        <f>COUNTIFS('Kickstarter data'!$F:$F,"successful",'Kickstarter data'!$D:$D,"&gt;=30000",'Kickstarter data'!$D:$D,"&lt; 35000")</f>
        <v>32</v>
      </c>
      <c r="C9">
        <f>COUNTIFS('Kickstarter data'!$F:$F,"failed",'Kickstarter data'!$D:$D,"&gt;=30000",'Kickstarter data'!$D:$D,"&lt; 35000")</f>
        <v>37</v>
      </c>
      <c r="D9">
        <f>COUNTIFS('Kickstarter data'!$F:$F,"canceled",'Kickstarter data'!$D:$D,"&gt;=30000",'Kickstarter data'!$D:$D,"&lt; 35000")</f>
        <v>13</v>
      </c>
      <c r="E9">
        <f>COUNTIFS('Kickstarter data'!$F:$F,"&lt;&gt;live",'Kickstarter data'!$D:$D,"&gt;=30000",'Kickstarter data'!$D:$D,"&lt; 35000")</f>
        <v>82</v>
      </c>
      <c r="F9" s="13">
        <f t="shared" si="1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">
      <c r="A10" t="s">
        <v>8390</v>
      </c>
      <c r="B10">
        <f>COUNTIFS('Kickstarter data'!$F:$F,"successful",'Kickstarter data'!$D:$D,"&gt;=35000",'Kickstarter data'!$D:$D,"&lt; 40000")</f>
        <v>26</v>
      </c>
      <c r="C10">
        <f>COUNTIFS('Kickstarter data'!$F:$F,"failed",'Kickstarter data'!$D:$D,"&gt;=35000",'Kickstarter data'!$D:$D,"&lt; 40000")</f>
        <v>22</v>
      </c>
      <c r="D10">
        <f>COUNTIFS('Kickstarter data'!$F:$F,"canceled",'Kickstarter data'!$D:$D,"&gt;=35000",'Kickstarter data'!$D:$D,"&lt; 40000")</f>
        <v>7</v>
      </c>
      <c r="E10">
        <f>COUNTIFS('Kickstarter data'!$F:$F,"&lt;&gt;live",'Kickstarter data'!$D:$D,"&gt;=35000",'Kickstarter data'!$D:$D,"&lt; 40000")</f>
        <v>55</v>
      </c>
      <c r="F10" s="13">
        <f t="shared" si="1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">
      <c r="A11" t="s">
        <v>8391</v>
      </c>
      <c r="B11">
        <f>COUNTIFS('Kickstarter data'!$F:$F,"successful",'Kickstarter data'!$D:$D,"&gt;=40000",'Kickstarter data'!$D:$D,"&lt; 45000")</f>
        <v>21</v>
      </c>
      <c r="C11">
        <f>COUNTIFS('Kickstarter data'!$F:$F,"failed",'Kickstarter data'!$D:$D,"&gt;=40000",'Kickstarter data'!$D:$D,"&lt; 45000")</f>
        <v>16</v>
      </c>
      <c r="D11">
        <f>COUNTIFS('Kickstarter data'!$F:$F,"canceled",'Kickstarter data'!$D:$D,"&gt;=40000",'Kickstarter data'!$D:$D,"&lt; 45000")</f>
        <v>6</v>
      </c>
      <c r="E11">
        <f>COUNTIFS('Kickstarter data'!$F:$F,"&lt;&gt;live",'Kickstarter data'!$D:$D,"&gt;=40000",'Kickstarter data'!$D:$D,"&lt; 45000")</f>
        <v>43</v>
      </c>
      <c r="F11" s="13">
        <f t="shared" si="1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">
      <c r="A12" t="s">
        <v>8392</v>
      </c>
      <c r="B12">
        <f>COUNTIFS('Kickstarter data'!$F:$F,"successful",'Kickstarter data'!$D:$D,"&gt;=45000",'Kickstarter data'!$D:$D,"&lt; 50000")</f>
        <v>6</v>
      </c>
      <c r="C12">
        <f>COUNTIFS('Kickstarter data'!$F:$F,"failed",'Kickstarter data'!$D:$D,"&gt;=45000",'Kickstarter data'!$D:$D,"&lt; 50000")</f>
        <v>11</v>
      </c>
      <c r="D12">
        <f>COUNTIFS('Kickstarter data'!$F:$F,"canceled",'Kickstarter data'!$D:$D,"&gt;=45000",'Kickstarter data'!$D:$D,"&lt; 50000")</f>
        <v>4</v>
      </c>
      <c r="E12">
        <f>COUNTIFS('Kickstarter data'!$F:$F,"&lt;&gt;live",'Kickstarter data'!$D:$D,"&gt;=45000",'Kickstarter data'!$D:$D,"&lt; 50000")</f>
        <v>21</v>
      </c>
      <c r="F12" s="13">
        <f t="shared" si="1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">
      <c r="A13" t="s">
        <v>8393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>COUNTIFS('Kickstarter data'!$F:$F,"&lt;&gt;live",'Kickstarter data'!$D:$D,"&gt;=50000")</f>
        <v>444</v>
      </c>
      <c r="F13" s="13">
        <f t="shared" si="1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stats</vt:lpstr>
      <vt:lpstr>Subcat stats</vt:lpstr>
      <vt:lpstr>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Weislo</cp:lastModifiedBy>
  <dcterms:created xsi:type="dcterms:W3CDTF">2017-04-20T15:17:24Z</dcterms:created>
  <dcterms:modified xsi:type="dcterms:W3CDTF">2018-11-20T23:35:12Z</dcterms:modified>
</cp:coreProperties>
</file>