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ocs\pur\annual_report\pur2017\high_values\outliers\gui\tables\"/>
    </mc:Choice>
  </mc:AlternateContent>
  <bookViews>
    <workbookView xWindow="0" yWindow="0" windowWidth="19200" windowHeight="189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3" i="1" l="1"/>
  <c r="T13" i="1"/>
  <c r="U13" i="1"/>
  <c r="V13" i="1"/>
  <c r="W13" i="1"/>
  <c r="X13" i="1"/>
  <c r="Y13" i="1"/>
  <c r="R13" i="1"/>
  <c r="R6" i="1"/>
  <c r="AA12" i="1"/>
  <c r="AB12" i="1"/>
  <c r="AC12" i="1"/>
  <c r="AA13" i="1"/>
  <c r="AB13" i="1"/>
  <c r="AC13" i="1"/>
  <c r="AA14" i="1"/>
  <c r="AB14" i="1"/>
  <c r="AC14" i="1"/>
  <c r="AA15" i="1"/>
  <c r="AB15" i="1"/>
  <c r="AC15" i="1"/>
  <c r="AA3" i="1"/>
  <c r="AB3" i="1"/>
  <c r="AC3" i="1"/>
  <c r="AA4" i="1"/>
  <c r="AB4" i="1"/>
  <c r="AC4" i="1"/>
  <c r="AA5" i="1"/>
  <c r="AB5" i="1"/>
  <c r="AC5" i="1"/>
  <c r="AA6" i="1"/>
  <c r="AB6" i="1"/>
  <c r="AC6" i="1"/>
  <c r="AA7" i="1"/>
  <c r="AB7" i="1"/>
  <c r="AC7" i="1"/>
  <c r="AA8" i="1"/>
  <c r="AB8" i="1"/>
  <c r="AC8" i="1"/>
  <c r="AA9" i="1"/>
  <c r="AB9" i="1"/>
  <c r="AC9" i="1"/>
  <c r="AA10" i="1"/>
  <c r="AB10" i="1"/>
  <c r="AC10" i="1"/>
  <c r="AA11" i="1"/>
  <c r="AB11" i="1"/>
  <c r="AC11" i="1"/>
  <c r="AB2" i="1"/>
  <c r="AC2" i="1"/>
  <c r="AA2" i="1"/>
  <c r="W3" i="1"/>
  <c r="X3" i="1"/>
  <c r="Y3" i="1"/>
  <c r="W4" i="1"/>
  <c r="X4" i="1"/>
  <c r="Y4" i="1"/>
  <c r="W5" i="1"/>
  <c r="X5" i="1"/>
  <c r="Y5" i="1"/>
  <c r="W6" i="1"/>
  <c r="X6" i="1"/>
  <c r="Y6" i="1"/>
  <c r="W7" i="1"/>
  <c r="X7" i="1"/>
  <c r="Y7" i="1"/>
  <c r="W8" i="1"/>
  <c r="X8" i="1"/>
  <c r="Y8" i="1"/>
  <c r="W9" i="1"/>
  <c r="X9" i="1"/>
  <c r="Y9" i="1"/>
  <c r="W10" i="1"/>
  <c r="X10" i="1"/>
  <c r="Y10" i="1"/>
  <c r="W11" i="1"/>
  <c r="X11" i="1"/>
  <c r="Y11" i="1"/>
  <c r="W12" i="1"/>
  <c r="X12" i="1"/>
  <c r="Y12" i="1"/>
  <c r="W14" i="1"/>
  <c r="X14" i="1"/>
  <c r="Y14" i="1"/>
  <c r="W15" i="1"/>
  <c r="X15" i="1"/>
  <c r="Y15" i="1"/>
  <c r="W2" i="1"/>
  <c r="X2" i="1"/>
  <c r="Y2" i="1"/>
  <c r="S6" i="1"/>
  <c r="T6" i="1"/>
  <c r="U6" i="1"/>
  <c r="V6" i="1"/>
  <c r="R3" i="1" l="1"/>
  <c r="S3" i="1"/>
  <c r="T3" i="1"/>
  <c r="U3" i="1"/>
  <c r="V3" i="1"/>
  <c r="R4" i="1"/>
  <c r="S4" i="1"/>
  <c r="T4" i="1"/>
  <c r="U4" i="1"/>
  <c r="V4" i="1"/>
  <c r="R5" i="1"/>
  <c r="S5" i="1"/>
  <c r="T5" i="1"/>
  <c r="U5" i="1"/>
  <c r="V5" i="1"/>
  <c r="R7" i="1"/>
  <c r="S7" i="1"/>
  <c r="T7" i="1"/>
  <c r="U7" i="1"/>
  <c r="V7" i="1"/>
  <c r="R8" i="1"/>
  <c r="S8" i="1"/>
  <c r="T8" i="1"/>
  <c r="U8" i="1"/>
  <c r="V8" i="1"/>
  <c r="R9" i="1"/>
  <c r="S9" i="1"/>
  <c r="T9" i="1"/>
  <c r="U9" i="1"/>
  <c r="V9" i="1"/>
  <c r="R10" i="1"/>
  <c r="S10" i="1"/>
  <c r="T10" i="1"/>
  <c r="U10" i="1"/>
  <c r="V10" i="1"/>
  <c r="R11" i="1"/>
  <c r="S11" i="1"/>
  <c r="T11" i="1"/>
  <c r="U11" i="1"/>
  <c r="V11" i="1"/>
  <c r="R12" i="1"/>
  <c r="S12" i="1"/>
  <c r="T12" i="1"/>
  <c r="U12" i="1"/>
  <c r="V12" i="1"/>
  <c r="R14" i="1"/>
  <c r="S14" i="1"/>
  <c r="T14" i="1"/>
  <c r="U14" i="1"/>
  <c r="V14" i="1"/>
  <c r="R15" i="1"/>
  <c r="S15" i="1"/>
  <c r="T15" i="1"/>
  <c r="U15" i="1"/>
  <c r="V15" i="1"/>
  <c r="S2" i="1"/>
  <c r="T2" i="1"/>
  <c r="U2" i="1"/>
  <c r="V2" i="1"/>
  <c r="R2" i="1"/>
</calcChain>
</file>

<file path=xl/sharedStrings.xml><?xml version="1.0" encoding="utf-8"?>
<sst xmlns="http://schemas.openxmlformats.org/spreadsheetml/2006/main" count="123" uniqueCount="31">
  <si>
    <t>REGNO_SHORT</t>
  </si>
  <si>
    <t>AGO_IND</t>
  </si>
  <si>
    <t>SITE_GENERAL</t>
  </si>
  <si>
    <t>UNIT_TREATED</t>
  </si>
  <si>
    <t>CHEM_CODE</t>
  </si>
  <si>
    <t>CHEMNAME</t>
  </si>
  <si>
    <t>MEAN5SD</t>
  </si>
  <si>
    <t>MEAN7SD</t>
  </si>
  <si>
    <t>MEAN8SD</t>
  </si>
  <si>
    <t>MEAN10SD</t>
  </si>
  <si>
    <t>MEAN12SD</t>
  </si>
  <si>
    <t>FIXED1</t>
  </si>
  <si>
    <t>FIXED2</t>
  </si>
  <si>
    <t>FIXED3</t>
  </si>
  <si>
    <t>OUTLIER_LIMIT</t>
  </si>
  <si>
    <t>100-1000</t>
  </si>
  <si>
    <t>A</t>
  </si>
  <si>
    <t>ANIMALS</t>
  </si>
  <si>
    <t>CYPERMETHRIN</t>
  </si>
  <si>
    <t>C</t>
  </si>
  <si>
    <t>K</t>
  </si>
  <si>
    <t>P</t>
  </si>
  <si>
    <t>S</t>
  </si>
  <si>
    <t>T</t>
  </si>
  <si>
    <t>U</t>
  </si>
  <si>
    <t>N</t>
  </si>
  <si>
    <t>SITE_TYPE</t>
  </si>
  <si>
    <t>AI_RATE_TYPE</t>
  </si>
  <si>
    <t>ALL</t>
  </si>
  <si>
    <t>NORMAL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</si>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</sst>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4" fontId="0" fillId="0" borderId="0" xfId="0" applyNumberFormat="1"/>
    <xf numFmtId="4" fontId="0" fillId="0" borderId="1" xfId="0" applyNumberFormat="1" applyBorder="1"/>
    <xf numFmtId="3" fontId="0" fillId="0" borderId="0" xfId="0" applyNumberFormat="1"/>
    <xf numFmtId="0" fontId="0" fillId="0" borderId="2" xfId="0" applyBorder="1"/>
    <xf numFmtId="4" fontId="0" fillId="0" borderId="2" xfId="0" applyNumberFormat="1" applyBorder="1"/>
    <xf numFmtId="4" fontId="0" fillId="0" borderId="3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5"/>
  <sheetViews>
    <sheetView tabSelected="1" workbookViewId="0">
      <pane ySplit="1" topLeftCell="A2" activePane="bottomLeft" state="frozenSplit"/>
      <selection pane="bottomLeft" activeCell="Z6" sqref="Z6"/>
    </sheetView>
  </sheetViews>
  <sheetFormatPr defaultRowHeight="15" x14ac:dyDescent="0.25"/>
  <cols>
    <col min="1" max="1" width="14.28515625" bestFit="1" customWidth="1"/>
    <col min="2" max="2" width="4.140625" customWidth="1"/>
    <col min="3" max="3" width="13.7109375" bestFit="1" customWidth="1"/>
    <col min="4" max="4" width="4.7109375" customWidth="1"/>
    <col min="5" max="5" width="3.5703125" customWidth="1"/>
    <col min="6" max="6" width="5.85546875" customWidth="1"/>
    <col min="7" max="7" width="12.85546875" style="1" bestFit="1" customWidth="1"/>
    <col min="8" max="8" width="7.7109375" style="1" customWidth="1"/>
    <col min="9" max="13" width="10.85546875" style="1" customWidth="1"/>
    <col min="14" max="14" width="12.28515625" style="1" bestFit="1" customWidth="1"/>
    <col min="15" max="16" width="10.140625" style="1" bestFit="1" customWidth="1"/>
    <col min="17" max="17" width="14.140625" style="2" bestFit="1" customWidth="1"/>
    <col min="27" max="28" width="11.7109375" bestFit="1" customWidth="1"/>
    <col min="29" max="29" width="12.7109375" bestFit="1" customWidth="1"/>
  </cols>
  <sheetData>
    <row r="1" spans="1:29" x14ac:dyDescent="0.25">
      <c r="A1" t="s">
        <v>0</v>
      </c>
      <c r="B1" t="s">
        <v>1</v>
      </c>
      <c r="C1" t="s">
        <v>2</v>
      </c>
      <c r="D1" t="s">
        <v>26</v>
      </c>
      <c r="E1" t="s">
        <v>3</v>
      </c>
      <c r="F1" t="s">
        <v>4</v>
      </c>
      <c r="G1" s="1" t="s">
        <v>5</v>
      </c>
      <c r="H1" s="1" t="s">
        <v>27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2" t="s">
        <v>14</v>
      </c>
      <c r="R1" s="1" t="s">
        <v>6</v>
      </c>
      <c r="S1" s="1" t="s">
        <v>7</v>
      </c>
      <c r="T1" s="1" t="s">
        <v>8</v>
      </c>
      <c r="U1" s="1" t="s">
        <v>9</v>
      </c>
      <c r="V1" s="1" t="s">
        <v>10</v>
      </c>
      <c r="W1" s="1" t="s">
        <v>11</v>
      </c>
      <c r="X1" s="1" t="s">
        <v>12</v>
      </c>
      <c r="Y1" s="1" t="s">
        <v>13</v>
      </c>
    </row>
    <row r="2" spans="1:29" x14ac:dyDescent="0.25">
      <c r="A2" t="s">
        <v>15</v>
      </c>
      <c r="B2" t="s">
        <v>16</v>
      </c>
      <c r="C2" t="s">
        <v>17</v>
      </c>
      <c r="D2" t="s">
        <v>28</v>
      </c>
      <c r="E2" t="s">
        <v>16</v>
      </c>
      <c r="F2">
        <v>2171</v>
      </c>
      <c r="G2" s="1" t="s">
        <v>18</v>
      </c>
      <c r="H2" s="1" t="s">
        <v>29</v>
      </c>
      <c r="I2" s="1">
        <v>0.89069982777941503</v>
      </c>
      <c r="J2" s="1">
        <v>1.7250641007880501</v>
      </c>
      <c r="K2" s="1">
        <v>2.4007236565155301</v>
      </c>
      <c r="L2" s="1">
        <v>4.6496048013039299</v>
      </c>
      <c r="M2" s="1">
        <v>9.0051284118666697</v>
      </c>
      <c r="N2" s="1">
        <v>75</v>
      </c>
      <c r="O2" s="1">
        <v>100</v>
      </c>
      <c r="P2" s="1">
        <v>375</v>
      </c>
      <c r="Q2" s="2">
        <v>2.4007236565155301</v>
      </c>
      <c r="R2" s="1">
        <f>LOG(I2*0.4,10)</f>
        <v>-0.44820864032900021</v>
      </c>
      <c r="S2" s="1">
        <f t="shared" ref="S2:V2" si="0">LOG(J2*0.4,10)</f>
        <v>-0.16113477123300041</v>
      </c>
      <c r="T2" s="1">
        <f t="shared" si="0"/>
        <v>-1.7597836685600238E-2</v>
      </c>
      <c r="U2" s="1">
        <f t="shared" si="0"/>
        <v>0.26947603240999995</v>
      </c>
      <c r="V2" s="1">
        <f t="shared" si="0"/>
        <v>0.55654990150599948</v>
      </c>
      <c r="W2" s="1">
        <f t="shared" ref="W2" si="1">LOG(N2*0.4,10)</f>
        <v>1.4771212547196624</v>
      </c>
      <c r="X2" s="1">
        <f t="shared" ref="X2" si="2">LOG(O2*0.4,10)</f>
        <v>1.6020599913279623</v>
      </c>
      <c r="Y2" s="1">
        <f t="shared" ref="Y2" si="3">LOG(P2*0.4,10)</f>
        <v>2.1760912590556809</v>
      </c>
      <c r="AA2" s="3">
        <f>POWER(10,W2)</f>
        <v>30.000000000000004</v>
      </c>
      <c r="AB2" s="3">
        <f t="shared" ref="AB2:AC2" si="4">POWER(10,X2)</f>
        <v>40</v>
      </c>
      <c r="AC2" s="3">
        <f t="shared" si="4"/>
        <v>149.99999999999997</v>
      </c>
    </row>
    <row r="3" spans="1:29" x14ac:dyDescent="0.25">
      <c r="A3" t="s">
        <v>15</v>
      </c>
      <c r="B3" t="s">
        <v>16</v>
      </c>
      <c r="C3" t="s">
        <v>17</v>
      </c>
      <c r="D3" t="s">
        <v>28</v>
      </c>
      <c r="E3" t="s">
        <v>19</v>
      </c>
      <c r="F3">
        <v>2171</v>
      </c>
      <c r="G3" s="1" t="s">
        <v>18</v>
      </c>
      <c r="H3" s="1" t="s">
        <v>29</v>
      </c>
      <c r="N3" s="1">
        <v>0</v>
      </c>
      <c r="O3" s="1">
        <v>2.5</v>
      </c>
      <c r="P3" s="1">
        <v>12.5</v>
      </c>
      <c r="Q3" s="2">
        <v>2.5</v>
      </c>
      <c r="R3" s="1" t="e">
        <f t="shared" ref="R3:R15" si="5">LOG(I3*0.4,10)</f>
        <v>#NUM!</v>
      </c>
      <c r="S3" s="1" t="e">
        <f t="shared" ref="S3:S15" si="6">LOG(J3*0.4,10)</f>
        <v>#NUM!</v>
      </c>
      <c r="T3" s="1" t="e">
        <f t="shared" ref="T3:T15" si="7">LOG(K3*0.4,10)</f>
        <v>#NUM!</v>
      </c>
      <c r="U3" s="1" t="e">
        <f t="shared" ref="U3:U15" si="8">LOG(L3*0.4,10)</f>
        <v>#NUM!</v>
      </c>
      <c r="V3" s="1" t="e">
        <f t="shared" ref="V3:V15" si="9">LOG(M3*0.4,10)</f>
        <v>#NUM!</v>
      </c>
      <c r="W3" s="1" t="e">
        <f t="shared" ref="W3:W15" si="10">LOG(N3*0.4,10)</f>
        <v>#NUM!</v>
      </c>
      <c r="X3" s="1">
        <f t="shared" ref="X3:X15" si="11">LOG(O3*0.4,10)</f>
        <v>0</v>
      </c>
      <c r="Y3" s="1">
        <f t="shared" ref="Y3:Y15" si="12">LOG(P3*0.4,10)</f>
        <v>0.69897000433601875</v>
      </c>
      <c r="AA3" s="1">
        <f>POWER(10,-0.7)</f>
        <v>0.19952623149688795</v>
      </c>
      <c r="AB3" s="3">
        <f t="shared" ref="AB3:AB11" si="13">POWER(10,X3)</f>
        <v>1</v>
      </c>
      <c r="AC3" s="3">
        <f t="shared" ref="AC3:AC11" si="14">POWER(10,Y3)</f>
        <v>4.9999999999999991</v>
      </c>
    </row>
    <row r="4" spans="1:29" x14ac:dyDescent="0.25">
      <c r="A4" t="s">
        <v>15</v>
      </c>
      <c r="B4" t="s">
        <v>16</v>
      </c>
      <c r="C4" t="s">
        <v>17</v>
      </c>
      <c r="D4" t="s">
        <v>28</v>
      </c>
      <c r="E4" t="s">
        <v>20</v>
      </c>
      <c r="F4">
        <v>2171</v>
      </c>
      <c r="G4" s="1" t="s">
        <v>18</v>
      </c>
      <c r="H4" s="1" t="s">
        <v>29</v>
      </c>
      <c r="N4" s="1">
        <v>0</v>
      </c>
      <c r="O4" s="1">
        <v>2500</v>
      </c>
      <c r="P4" s="1">
        <v>12500</v>
      </c>
      <c r="Q4" s="2">
        <v>2500</v>
      </c>
      <c r="R4" s="1" t="e">
        <f t="shared" si="5"/>
        <v>#NUM!</v>
      </c>
      <c r="S4" s="1" t="e">
        <f t="shared" si="6"/>
        <v>#NUM!</v>
      </c>
      <c r="T4" s="1" t="e">
        <f t="shared" si="7"/>
        <v>#NUM!</v>
      </c>
      <c r="U4" s="1" t="e">
        <f t="shared" si="8"/>
        <v>#NUM!</v>
      </c>
      <c r="V4" s="1" t="e">
        <f t="shared" si="9"/>
        <v>#NUM!</v>
      </c>
      <c r="W4" s="1" t="e">
        <f t="shared" si="10"/>
        <v>#NUM!</v>
      </c>
      <c r="X4" s="1">
        <f t="shared" si="11"/>
        <v>2.9999999999999996</v>
      </c>
      <c r="Y4" s="1">
        <f t="shared" si="12"/>
        <v>3.6989700043360187</v>
      </c>
      <c r="AA4" s="3" t="e">
        <f t="shared" ref="AA3:AA11" si="15">POWER(10,W4)</f>
        <v>#NUM!</v>
      </c>
      <c r="AB4" s="3">
        <f t="shared" si="13"/>
        <v>999.99999999999977</v>
      </c>
      <c r="AC4" s="3">
        <f t="shared" si="14"/>
        <v>5000.0000000000036</v>
      </c>
    </row>
    <row r="5" spans="1:29" x14ac:dyDescent="0.25">
      <c r="A5" t="s">
        <v>15</v>
      </c>
      <c r="B5" t="s">
        <v>16</v>
      </c>
      <c r="C5" t="s">
        <v>17</v>
      </c>
      <c r="D5" t="s">
        <v>28</v>
      </c>
      <c r="E5" t="s">
        <v>21</v>
      </c>
      <c r="F5">
        <v>2171</v>
      </c>
      <c r="G5" s="1" t="s">
        <v>18</v>
      </c>
      <c r="H5" s="1" t="s">
        <v>29</v>
      </c>
      <c r="N5" s="1">
        <v>2.5</v>
      </c>
      <c r="O5" s="1">
        <v>25</v>
      </c>
      <c r="P5" s="1">
        <v>125</v>
      </c>
      <c r="Q5" s="2">
        <v>25</v>
      </c>
      <c r="R5" s="1" t="e">
        <f t="shared" si="5"/>
        <v>#NUM!</v>
      </c>
      <c r="S5" s="1" t="e">
        <f t="shared" si="6"/>
        <v>#NUM!</v>
      </c>
      <c r="T5" s="1" t="e">
        <f t="shared" si="7"/>
        <v>#NUM!</v>
      </c>
      <c r="U5" s="1" t="e">
        <f t="shared" si="8"/>
        <v>#NUM!</v>
      </c>
      <c r="V5" s="1" t="e">
        <f t="shared" si="9"/>
        <v>#NUM!</v>
      </c>
      <c r="W5" s="1">
        <f t="shared" si="10"/>
        <v>0</v>
      </c>
      <c r="X5" s="1">
        <f t="shared" si="11"/>
        <v>1</v>
      </c>
      <c r="Y5" s="1">
        <f t="shared" si="12"/>
        <v>1.6989700043360185</v>
      </c>
      <c r="AA5" s="3">
        <f t="shared" si="15"/>
        <v>1</v>
      </c>
      <c r="AB5" s="3">
        <f t="shared" si="13"/>
        <v>10</v>
      </c>
      <c r="AC5" s="3">
        <f t="shared" si="14"/>
        <v>49.999999999999993</v>
      </c>
    </row>
    <row r="6" spans="1:29" x14ac:dyDescent="0.25">
      <c r="A6" t="s">
        <v>15</v>
      </c>
      <c r="B6" t="s">
        <v>16</v>
      </c>
      <c r="C6" t="s">
        <v>17</v>
      </c>
      <c r="D6" t="s">
        <v>28</v>
      </c>
      <c r="E6" t="s">
        <v>22</v>
      </c>
      <c r="F6">
        <v>2171</v>
      </c>
      <c r="G6" s="1" t="s">
        <v>18</v>
      </c>
      <c r="H6" s="1" t="s">
        <v>29</v>
      </c>
      <c r="I6" s="1">
        <v>2.0447654448563199E-5</v>
      </c>
      <c r="J6" s="1">
        <v>3.9602022515795399E-5</v>
      </c>
      <c r="K6" s="1">
        <v>5.5113031600448297E-5</v>
      </c>
      <c r="L6" s="1">
        <v>1.0674023878108101E-4</v>
      </c>
      <c r="M6" s="1">
        <v>2.0672930238445E-4</v>
      </c>
      <c r="N6" s="1">
        <v>1.72176308539944E-3</v>
      </c>
      <c r="O6" s="1">
        <v>2.2956841138659298E-3</v>
      </c>
      <c r="P6" s="1">
        <v>8.6088154269972402E-3</v>
      </c>
      <c r="Q6" s="2">
        <v>5.5113031600448297E-5</v>
      </c>
      <c r="R6" s="1">
        <f>LOG(I6*43560*0.4,10)</f>
        <v>-0.44820864032900126</v>
      </c>
      <c r="S6" s="1">
        <f t="shared" ref="S6:V6" si="16">LOG(J6*43560*0.4,10)</f>
        <v>-0.16113477123300105</v>
      </c>
      <c r="T6" s="1">
        <f t="shared" si="16"/>
        <v>-1.7597836685600637E-2</v>
      </c>
      <c r="U6" s="1">
        <f t="shared" si="16"/>
        <v>0.26947603240999601</v>
      </c>
      <c r="V6" s="1">
        <f t="shared" si="16"/>
        <v>0.55654990150599826</v>
      </c>
      <c r="W6" s="1">
        <f t="shared" si="10"/>
        <v>-3.1619666163640767</v>
      </c>
      <c r="X6" s="1">
        <f t="shared" si="11"/>
        <v>-3.037027879755775</v>
      </c>
      <c r="Y6" s="1">
        <f t="shared" si="12"/>
        <v>-2.4629966120280562</v>
      </c>
      <c r="AA6" s="3">
        <f t="shared" si="15"/>
        <v>6.8870523415977606E-4</v>
      </c>
      <c r="AB6" s="3">
        <f t="shared" si="13"/>
        <v>9.1827364554637205E-4</v>
      </c>
      <c r="AC6" s="3">
        <f t="shared" si="14"/>
        <v>3.4435261707988956E-3</v>
      </c>
    </row>
    <row r="7" spans="1:29" x14ac:dyDescent="0.25">
      <c r="A7" t="s">
        <v>15</v>
      </c>
      <c r="B7" t="s">
        <v>16</v>
      </c>
      <c r="C7" t="s">
        <v>17</v>
      </c>
      <c r="D7" t="s">
        <v>28</v>
      </c>
      <c r="E7" t="s">
        <v>23</v>
      </c>
      <c r="F7">
        <v>2171</v>
      </c>
      <c r="G7" s="1" t="s">
        <v>18</v>
      </c>
      <c r="H7" s="1" t="s">
        <v>29</v>
      </c>
      <c r="N7" s="1">
        <v>5000</v>
      </c>
      <c r="O7" s="1">
        <v>50000</v>
      </c>
      <c r="P7" s="1">
        <v>250000</v>
      </c>
      <c r="Q7" s="2">
        <v>50000</v>
      </c>
      <c r="R7" s="1" t="e">
        <f t="shared" si="5"/>
        <v>#NUM!</v>
      </c>
      <c r="S7" s="1" t="e">
        <f t="shared" si="6"/>
        <v>#NUM!</v>
      </c>
      <c r="T7" s="1" t="e">
        <f t="shared" si="7"/>
        <v>#NUM!</v>
      </c>
      <c r="U7" s="1" t="e">
        <f t="shared" si="8"/>
        <v>#NUM!</v>
      </c>
      <c r="V7" s="1" t="e">
        <f t="shared" si="9"/>
        <v>#NUM!</v>
      </c>
      <c r="W7" s="1">
        <f t="shared" si="10"/>
        <v>3.3010299956639808</v>
      </c>
      <c r="X7" s="1">
        <f t="shared" si="11"/>
        <v>4.3010299956639804</v>
      </c>
      <c r="Y7" s="1">
        <f t="shared" si="12"/>
        <v>5</v>
      </c>
      <c r="AA7" s="3">
        <f t="shared" si="15"/>
        <v>1999.9999999999998</v>
      </c>
      <c r="AB7" s="3">
        <f t="shared" si="13"/>
        <v>19999.999999999982</v>
      </c>
      <c r="AC7" s="3">
        <f t="shared" si="14"/>
        <v>100000</v>
      </c>
    </row>
    <row r="8" spans="1:29" x14ac:dyDescent="0.25">
      <c r="A8" s="4" t="s">
        <v>15</v>
      </c>
      <c r="B8" s="4" t="s">
        <v>16</v>
      </c>
      <c r="C8" s="4" t="s">
        <v>17</v>
      </c>
      <c r="D8" s="4" t="s">
        <v>28</v>
      </c>
      <c r="E8" s="4" t="s">
        <v>24</v>
      </c>
      <c r="F8" s="4">
        <v>2171</v>
      </c>
      <c r="G8" s="5" t="s">
        <v>18</v>
      </c>
      <c r="H8" s="5" t="s">
        <v>29</v>
      </c>
      <c r="I8" s="5">
        <v>3.1448750000050798E-3</v>
      </c>
      <c r="J8" s="5">
        <v>3.1448750000050798E-3</v>
      </c>
      <c r="K8" s="5">
        <v>3.1448750000050798E-3</v>
      </c>
      <c r="L8" s="5">
        <v>3.1448750000050798E-3</v>
      </c>
      <c r="M8" s="5">
        <v>3.1448750000050798E-3</v>
      </c>
      <c r="N8" s="5">
        <v>25</v>
      </c>
      <c r="O8" s="5">
        <v>50</v>
      </c>
      <c r="P8" s="5">
        <v>125</v>
      </c>
      <c r="Q8" s="6">
        <v>3.1448750000050798E-3</v>
      </c>
      <c r="R8" s="5">
        <f t="shared" si="5"/>
        <v>-2.9003366205399996</v>
      </c>
      <c r="S8" s="5">
        <f t="shared" si="6"/>
        <v>-2.9003366205399996</v>
      </c>
      <c r="T8" s="5">
        <f t="shared" si="7"/>
        <v>-2.9003366205399996</v>
      </c>
      <c r="U8" s="5">
        <f t="shared" si="8"/>
        <v>-2.9003366205399996</v>
      </c>
      <c r="V8" s="5">
        <f t="shared" si="9"/>
        <v>-2.9003366205399996</v>
      </c>
      <c r="W8" s="5">
        <f t="shared" si="10"/>
        <v>1</v>
      </c>
      <c r="X8" s="5">
        <f t="shared" si="11"/>
        <v>1.301029995663981</v>
      </c>
      <c r="Y8" s="5">
        <f t="shared" si="12"/>
        <v>1.6989700043360185</v>
      </c>
      <c r="AA8" s="3">
        <f t="shared" si="15"/>
        <v>10</v>
      </c>
      <c r="AB8" s="3">
        <f t="shared" si="13"/>
        <v>19.999999999999996</v>
      </c>
      <c r="AC8" s="3">
        <f t="shared" si="14"/>
        <v>49.999999999999993</v>
      </c>
    </row>
    <row r="9" spans="1:29" x14ac:dyDescent="0.25">
      <c r="A9" t="s">
        <v>15</v>
      </c>
      <c r="B9" t="s">
        <v>25</v>
      </c>
      <c r="C9" t="s">
        <v>17</v>
      </c>
      <c r="D9" t="s">
        <v>30</v>
      </c>
      <c r="E9" t="s">
        <v>16</v>
      </c>
      <c r="F9">
        <v>2171</v>
      </c>
      <c r="G9" s="1" t="s">
        <v>18</v>
      </c>
      <c r="H9" s="1" t="s">
        <v>29</v>
      </c>
      <c r="I9" s="1">
        <v>164.73152636503099</v>
      </c>
      <c r="J9" s="1">
        <v>1889.2843758869601</v>
      </c>
      <c r="K9" s="1">
        <v>6398.1974485122601</v>
      </c>
      <c r="L9" s="1">
        <v>73380.091473977998</v>
      </c>
      <c r="M9" s="1">
        <v>841586.69188638905</v>
      </c>
      <c r="N9" s="1">
        <v>325</v>
      </c>
      <c r="O9" s="1">
        <v>750</v>
      </c>
      <c r="P9" s="1">
        <v>25000</v>
      </c>
      <c r="Q9" s="2">
        <v>164.73152636503099</v>
      </c>
      <c r="R9" s="1">
        <f t="shared" si="5"/>
        <v>1.8188367138499972</v>
      </c>
      <c r="S9" s="1">
        <f t="shared" si="6"/>
        <v>2.8783573243599991</v>
      </c>
      <c r="T9" s="1">
        <f t="shared" si="7"/>
        <v>3.4081176296199995</v>
      </c>
      <c r="U9" s="1">
        <f t="shared" si="8"/>
        <v>4.4676382401299994</v>
      </c>
      <c r="V9" s="1">
        <f t="shared" si="9"/>
        <v>5.5271588506399993</v>
      </c>
      <c r="W9" s="1">
        <f t="shared" si="10"/>
        <v>2.1139433523068365</v>
      </c>
      <c r="X9" s="1">
        <f t="shared" si="11"/>
        <v>2.4771212547196622</v>
      </c>
      <c r="Y9" s="1">
        <f t="shared" si="12"/>
        <v>4</v>
      </c>
      <c r="AA9" s="3">
        <f t="shared" si="15"/>
        <v>129.99999999999997</v>
      </c>
      <c r="AB9" s="3">
        <f t="shared" si="13"/>
        <v>299.99999999999994</v>
      </c>
      <c r="AC9" s="3">
        <f t="shared" si="14"/>
        <v>10000</v>
      </c>
    </row>
    <row r="10" spans="1:29" x14ac:dyDescent="0.25">
      <c r="A10" t="s">
        <v>15</v>
      </c>
      <c r="B10" t="s">
        <v>25</v>
      </c>
      <c r="C10" t="s">
        <v>17</v>
      </c>
      <c r="D10" t="s">
        <v>30</v>
      </c>
      <c r="E10" t="s">
        <v>19</v>
      </c>
      <c r="F10">
        <v>2171</v>
      </c>
      <c r="G10" s="1" t="s">
        <v>18</v>
      </c>
      <c r="H10" s="1" t="s">
        <v>29</v>
      </c>
      <c r="I10" s="1">
        <v>2500000000000000</v>
      </c>
      <c r="J10" s="1">
        <v>2500000000000000</v>
      </c>
      <c r="K10" s="1">
        <v>2500000000000000</v>
      </c>
      <c r="L10" s="1">
        <v>2500000000000000</v>
      </c>
      <c r="M10" s="1">
        <v>2500000000000000</v>
      </c>
      <c r="N10" s="1">
        <v>50</v>
      </c>
      <c r="O10" s="1">
        <v>250</v>
      </c>
      <c r="P10" s="1">
        <v>500</v>
      </c>
      <c r="Q10" s="2">
        <v>250</v>
      </c>
      <c r="R10" s="1">
        <f t="shared" si="5"/>
        <v>14.999999999999998</v>
      </c>
      <c r="S10" s="1">
        <f t="shared" si="6"/>
        <v>14.999999999999998</v>
      </c>
      <c r="T10" s="1">
        <f t="shared" si="7"/>
        <v>14.999999999999998</v>
      </c>
      <c r="U10" s="1">
        <f t="shared" si="8"/>
        <v>14.999999999999998</v>
      </c>
      <c r="V10" s="1">
        <f t="shared" si="9"/>
        <v>14.999999999999998</v>
      </c>
      <c r="W10" s="1">
        <f t="shared" si="10"/>
        <v>1.301029995663981</v>
      </c>
      <c r="X10" s="1">
        <f t="shared" si="11"/>
        <v>2</v>
      </c>
      <c r="Y10" s="1">
        <f t="shared" si="12"/>
        <v>2.3010299956639808</v>
      </c>
      <c r="AA10" s="3">
        <f t="shared" si="15"/>
        <v>19.999999999999996</v>
      </c>
      <c r="AB10" s="3">
        <f t="shared" si="13"/>
        <v>100</v>
      </c>
      <c r="AC10" s="3">
        <f t="shared" si="14"/>
        <v>199.99999999999991</v>
      </c>
    </row>
    <row r="11" spans="1:29" x14ac:dyDescent="0.25">
      <c r="A11" t="s">
        <v>15</v>
      </c>
      <c r="B11" t="s">
        <v>25</v>
      </c>
      <c r="C11" t="s">
        <v>17</v>
      </c>
      <c r="D11" t="s">
        <v>30</v>
      </c>
      <c r="E11" t="s">
        <v>20</v>
      </c>
      <c r="F11">
        <v>2171</v>
      </c>
      <c r="G11" s="1" t="s">
        <v>18</v>
      </c>
      <c r="H11" s="1" t="s">
        <v>29</v>
      </c>
      <c r="I11" s="1">
        <v>2.5E+18</v>
      </c>
      <c r="J11" s="1">
        <v>2.5E+18</v>
      </c>
      <c r="K11" s="1">
        <v>2.5E+18</v>
      </c>
      <c r="L11" s="1">
        <v>2.5E+18</v>
      </c>
      <c r="M11" s="1">
        <v>2.5E+18</v>
      </c>
      <c r="N11" s="1">
        <v>50000</v>
      </c>
      <c r="O11" s="1">
        <v>250000</v>
      </c>
      <c r="P11" s="1">
        <v>500000</v>
      </c>
      <c r="Q11" s="2">
        <v>250000</v>
      </c>
      <c r="R11" s="1">
        <f t="shared" si="5"/>
        <v>17.999999999999996</v>
      </c>
      <c r="S11" s="1">
        <f t="shared" si="6"/>
        <v>17.999999999999996</v>
      </c>
      <c r="T11" s="1">
        <f t="shared" si="7"/>
        <v>17.999999999999996</v>
      </c>
      <c r="U11" s="1">
        <f t="shared" si="8"/>
        <v>17.999999999999996</v>
      </c>
      <c r="V11" s="1">
        <f t="shared" si="9"/>
        <v>17.999999999999996</v>
      </c>
      <c r="W11" s="1">
        <f t="shared" si="10"/>
        <v>4.3010299956639804</v>
      </c>
      <c r="X11" s="1">
        <f t="shared" si="11"/>
        <v>5</v>
      </c>
      <c r="Y11" s="1">
        <f t="shared" si="12"/>
        <v>5.3010299956639813</v>
      </c>
      <c r="AA11" s="3">
        <f t="shared" si="15"/>
        <v>19999.999999999982</v>
      </c>
      <c r="AB11" s="3">
        <f t="shared" si="13"/>
        <v>100000</v>
      </c>
      <c r="AC11" s="3">
        <f t="shared" si="14"/>
        <v>200000.00000000041</v>
      </c>
    </row>
    <row r="12" spans="1:29" x14ac:dyDescent="0.25">
      <c r="A12" t="s">
        <v>15</v>
      </c>
      <c r="B12" t="s">
        <v>25</v>
      </c>
      <c r="C12" t="s">
        <v>17</v>
      </c>
      <c r="D12" t="s">
        <v>30</v>
      </c>
      <c r="E12" t="s">
        <v>21</v>
      </c>
      <c r="F12">
        <v>2171</v>
      </c>
      <c r="G12" s="1" t="s">
        <v>18</v>
      </c>
      <c r="H12" s="1" t="s">
        <v>29</v>
      </c>
      <c r="N12" s="1">
        <v>2.5</v>
      </c>
      <c r="O12" s="1">
        <v>5</v>
      </c>
      <c r="P12" s="1">
        <v>25</v>
      </c>
      <c r="Q12" s="2">
        <v>5</v>
      </c>
      <c r="R12" s="1" t="e">
        <f t="shared" si="5"/>
        <v>#NUM!</v>
      </c>
      <c r="S12" s="1" t="e">
        <f t="shared" si="6"/>
        <v>#NUM!</v>
      </c>
      <c r="T12" s="1" t="e">
        <f t="shared" si="7"/>
        <v>#NUM!</v>
      </c>
      <c r="U12" s="1" t="e">
        <f t="shared" si="8"/>
        <v>#NUM!</v>
      </c>
      <c r="V12" s="1" t="e">
        <f t="shared" si="9"/>
        <v>#NUM!</v>
      </c>
      <c r="W12" s="1">
        <f t="shared" si="10"/>
        <v>0</v>
      </c>
      <c r="X12" s="1">
        <f t="shared" si="11"/>
        <v>0.30102999566398114</v>
      </c>
      <c r="Y12" s="1">
        <f t="shared" si="12"/>
        <v>1</v>
      </c>
      <c r="AA12" s="3">
        <f t="shared" ref="AA12:AA15" si="17">POWER(10,W12)</f>
        <v>1</v>
      </c>
      <c r="AB12" s="3">
        <f t="shared" ref="AB12:AB15" si="18">POWER(10,X12)</f>
        <v>2</v>
      </c>
      <c r="AC12" s="3">
        <f t="shared" ref="AC12:AC15" si="19">POWER(10,Y12)</f>
        <v>10</v>
      </c>
    </row>
    <row r="13" spans="1:29" x14ac:dyDescent="0.25">
      <c r="A13" t="s">
        <v>15</v>
      </c>
      <c r="B13" t="s">
        <v>25</v>
      </c>
      <c r="C13" t="s">
        <v>17</v>
      </c>
      <c r="D13" t="s">
        <v>30</v>
      </c>
      <c r="E13" t="s">
        <v>22</v>
      </c>
      <c r="F13">
        <v>2171</v>
      </c>
      <c r="G13" s="1" t="s">
        <v>18</v>
      </c>
      <c r="H13" s="1" t="s">
        <v>29</v>
      </c>
      <c r="I13" s="1">
        <v>3.7817154812909001E-3</v>
      </c>
      <c r="J13" s="1">
        <v>4.3372001282988099E-2</v>
      </c>
      <c r="K13" s="1">
        <v>0.146882402399271</v>
      </c>
      <c r="L13" s="1">
        <v>1.6845751027083999</v>
      </c>
      <c r="M13" s="1">
        <v>19.320171990045601</v>
      </c>
      <c r="N13" s="1">
        <v>7.4609733700642701E-3</v>
      </c>
      <c r="O13" s="1">
        <v>1.7217630853994401E-2</v>
      </c>
      <c r="P13" s="1">
        <v>0.57392102846648296</v>
      </c>
      <c r="Q13" s="2">
        <v>3.7817154812909001E-3</v>
      </c>
      <c r="R13" s="1">
        <f>LOG(I13*43560*0.4,10)</f>
        <v>1.8188367138499992</v>
      </c>
      <c r="S13" s="1">
        <f t="shared" ref="S13:Y13" si="20">LOG(J13*43560*0.4,10)</f>
        <v>2.8783573243599996</v>
      </c>
      <c r="T13" s="1">
        <f t="shared" si="20"/>
        <v>3.4081176296199982</v>
      </c>
      <c r="U13" s="1">
        <f t="shared" si="20"/>
        <v>4.4676382401299994</v>
      </c>
      <c r="V13" s="1">
        <f t="shared" si="20"/>
        <v>5.5271588506399976</v>
      </c>
      <c r="W13" s="1">
        <f t="shared" si="20"/>
        <v>2.1139433523068361</v>
      </c>
      <c r="X13" s="1">
        <f t="shared" si="20"/>
        <v>2.4771212547196599</v>
      </c>
      <c r="Y13" s="1">
        <f t="shared" si="20"/>
        <v>4</v>
      </c>
      <c r="AA13" s="3">
        <f t="shared" si="17"/>
        <v>129.99999999999986</v>
      </c>
      <c r="AB13" s="3">
        <f t="shared" si="18"/>
        <v>299.99999999999835</v>
      </c>
      <c r="AC13" s="3">
        <f t="shared" si="19"/>
        <v>10000</v>
      </c>
    </row>
    <row r="14" spans="1:29" x14ac:dyDescent="0.25">
      <c r="A14" t="s">
        <v>15</v>
      </c>
      <c r="B14" t="s">
        <v>25</v>
      </c>
      <c r="C14" t="s">
        <v>17</v>
      </c>
      <c r="D14" t="s">
        <v>30</v>
      </c>
      <c r="E14" t="s">
        <v>23</v>
      </c>
      <c r="F14">
        <v>2171</v>
      </c>
      <c r="G14" s="1" t="s">
        <v>18</v>
      </c>
      <c r="H14" s="1" t="s">
        <v>29</v>
      </c>
      <c r="N14" s="1">
        <v>5000</v>
      </c>
      <c r="O14" s="1">
        <v>10000</v>
      </c>
      <c r="P14" s="1">
        <v>50000</v>
      </c>
      <c r="Q14" s="2">
        <v>10000</v>
      </c>
      <c r="R14" s="1" t="e">
        <f t="shared" si="5"/>
        <v>#NUM!</v>
      </c>
      <c r="S14" s="1" t="e">
        <f t="shared" si="6"/>
        <v>#NUM!</v>
      </c>
      <c r="T14" s="1" t="e">
        <f t="shared" si="7"/>
        <v>#NUM!</v>
      </c>
      <c r="U14" s="1" t="e">
        <f t="shared" si="8"/>
        <v>#NUM!</v>
      </c>
      <c r="V14" s="1" t="e">
        <f t="shared" si="9"/>
        <v>#NUM!</v>
      </c>
      <c r="W14" s="1">
        <f t="shared" si="10"/>
        <v>3.3010299956639808</v>
      </c>
      <c r="X14" s="1">
        <f t="shared" si="11"/>
        <v>3.6020599913279621</v>
      </c>
      <c r="Y14" s="1">
        <f t="shared" si="12"/>
        <v>4.3010299956639804</v>
      </c>
      <c r="AA14" s="3">
        <f t="shared" si="17"/>
        <v>1999.9999999999998</v>
      </c>
      <c r="AB14" s="3">
        <f t="shared" si="18"/>
        <v>3999.9999999999995</v>
      </c>
      <c r="AC14" s="3">
        <f t="shared" si="19"/>
        <v>19999.999999999982</v>
      </c>
    </row>
    <row r="15" spans="1:29" x14ac:dyDescent="0.25">
      <c r="A15" t="s">
        <v>15</v>
      </c>
      <c r="B15" t="s">
        <v>25</v>
      </c>
      <c r="C15" t="s">
        <v>17</v>
      </c>
      <c r="D15" t="s">
        <v>30</v>
      </c>
      <c r="E15" t="s">
        <v>24</v>
      </c>
      <c r="F15">
        <v>2171</v>
      </c>
      <c r="G15" s="1" t="s">
        <v>18</v>
      </c>
      <c r="H15" s="1" t="s">
        <v>29</v>
      </c>
      <c r="I15" s="1">
        <v>390.28583217885699</v>
      </c>
      <c r="J15" s="1">
        <v>4395.9588073436798</v>
      </c>
      <c r="K15" s="1">
        <v>14753.2950588318</v>
      </c>
      <c r="L15" s="1">
        <v>166172.768786264</v>
      </c>
      <c r="M15" s="1">
        <v>1871676.0545095101</v>
      </c>
      <c r="N15" s="1">
        <v>1250</v>
      </c>
      <c r="O15" s="1">
        <v>2500</v>
      </c>
      <c r="P15" s="1">
        <v>12500</v>
      </c>
      <c r="Q15" s="2">
        <v>2500</v>
      </c>
      <c r="R15" s="1">
        <f t="shared" si="5"/>
        <v>2.1934427775099996</v>
      </c>
      <c r="S15" s="1">
        <f t="shared" si="6"/>
        <v>3.2451136055099989</v>
      </c>
      <c r="T15" s="1">
        <f t="shared" si="7"/>
        <v>3.7709490195099971</v>
      </c>
      <c r="U15" s="1">
        <f t="shared" si="8"/>
        <v>4.8226198475099977</v>
      </c>
      <c r="V15" s="1">
        <f t="shared" si="9"/>
        <v>5.8742906755199984</v>
      </c>
      <c r="W15" s="1">
        <f t="shared" si="10"/>
        <v>2.6989700043360183</v>
      </c>
      <c r="X15" s="1">
        <f t="shared" si="11"/>
        <v>2.9999999999999996</v>
      </c>
      <c r="Y15" s="1">
        <f t="shared" si="12"/>
        <v>3.6989700043360187</v>
      </c>
      <c r="AA15" s="3">
        <f t="shared" si="17"/>
        <v>499.99999999999983</v>
      </c>
      <c r="AB15" s="3">
        <f t="shared" si="18"/>
        <v>999.99999999999977</v>
      </c>
      <c r="AC15" s="3">
        <f t="shared" si="19"/>
        <v>5000.0000000000036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CDPR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Wilhoit, Larry@CDPR</dc:creator>
  <cp:lastModifiedBy>Wilhoit, Larry@CDPR</cp:lastModifiedBy>
  <dcterms:created xsi:type="dcterms:W3CDTF">2018-02-16T17:21:39Z</dcterms:created>
  <dcterms:modified xsi:type="dcterms:W3CDTF">2018-02-18T16:37:05Z</dcterms:modified>
</cp:coreProperties>
</file>