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me2\Excel\"/>
    </mc:Choice>
  </mc:AlternateContent>
  <xr:revisionPtr revIDLastSave="0" documentId="13_ncr:1_{7A69C9DB-674F-4B17-85AF-8BFF79C0FAB7}" xr6:coauthVersionLast="45" xr6:coauthVersionMax="45" xr10:uidLastSave="{00000000-0000-0000-0000-000000000000}"/>
  <bookViews>
    <workbookView xWindow="3645" yWindow="945" windowWidth="18120" windowHeight="15210" activeTab="2" xr2:uid="{00000000-000D-0000-FFFF-FFFF00000000}"/>
  </bookViews>
  <sheets>
    <sheet name="Section" sheetId="30" r:id="rId1"/>
    <sheet name="Flowchart" sheetId="41" r:id="rId2"/>
    <sheet name="Sheet1" sheetId="42" r:id="rId3"/>
  </sheets>
  <definedNames>
    <definedName name="Ec">#REF!</definedName>
    <definedName name="Ecb">#REF!</definedName>
    <definedName name="Ecd">#REF!</definedName>
    <definedName name="Es">#REF!</definedName>
    <definedName name="Fck">#REF!</definedName>
    <definedName name="Fckb">#REF!</definedName>
    <definedName name="Fy">#REF!</definedName>
    <definedName name="Fyf">#REF!</definedName>
    <definedName name="Fyr">#REF!</definedName>
    <definedName name="Fys">#REF!</definedName>
    <definedName name="Fyw">#REF!</definedName>
    <definedName name="_xlnm.Print_Area" localSheetId="1">Flowchart!$A$1:$O$561</definedName>
    <definedName name="_xlnm.Print_Area" localSheetId="0">Section!$A$1:$N$506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2" l="1"/>
  <c r="E27" i="42"/>
  <c r="Q223" i="41" l="1"/>
  <c r="M499" i="30" l="1"/>
  <c r="F499" i="30"/>
  <c r="E499" i="30"/>
  <c r="D499" i="30"/>
  <c r="M498" i="30"/>
  <c r="F498" i="30"/>
  <c r="E498" i="30"/>
  <c r="D498" i="30"/>
  <c r="M497" i="30"/>
  <c r="F497" i="30"/>
  <c r="E497" i="30"/>
  <c r="D497" i="30"/>
  <c r="M496" i="30"/>
  <c r="F496" i="30"/>
  <c r="E496" i="30"/>
  <c r="D496" i="30"/>
  <c r="M495" i="30"/>
  <c r="F495" i="30"/>
  <c r="E495" i="30"/>
  <c r="D495" i="30"/>
  <c r="M494" i="30"/>
  <c r="F494" i="30"/>
  <c r="E494" i="30"/>
  <c r="D494" i="30"/>
  <c r="M493" i="30"/>
  <c r="F493" i="30"/>
  <c r="E493" i="30"/>
  <c r="D493" i="30"/>
  <c r="M492" i="30"/>
  <c r="L492" i="30" s="1"/>
  <c r="F492" i="30"/>
  <c r="E492" i="30"/>
  <c r="D492" i="30"/>
  <c r="M491" i="30"/>
  <c r="L491" i="30" s="1"/>
  <c r="F491" i="30"/>
  <c r="E491" i="30"/>
  <c r="D491" i="30"/>
  <c r="M490" i="30"/>
  <c r="L490" i="30" s="1"/>
  <c r="F490" i="30"/>
  <c r="E490" i="30"/>
  <c r="D490" i="30"/>
  <c r="M489" i="30"/>
  <c r="F489" i="30"/>
  <c r="E489" i="30"/>
  <c r="D489" i="30"/>
  <c r="M488" i="30"/>
  <c r="F488" i="30"/>
  <c r="E488" i="30"/>
  <c r="D488" i="30"/>
  <c r="M487" i="30"/>
  <c r="F487" i="30"/>
  <c r="E487" i="30"/>
  <c r="D487" i="30"/>
  <c r="M486" i="30"/>
  <c r="F486" i="30"/>
  <c r="E486" i="30"/>
  <c r="D486" i="30"/>
  <c r="M485" i="30"/>
  <c r="F485" i="30"/>
  <c r="E485" i="30"/>
  <c r="D485" i="30"/>
  <c r="M484" i="30"/>
  <c r="F484" i="30"/>
  <c r="E484" i="30"/>
  <c r="D484" i="30"/>
  <c r="M483" i="30"/>
  <c r="F483" i="30"/>
  <c r="E483" i="30"/>
  <c r="D483" i="30"/>
  <c r="M482" i="30"/>
  <c r="F482" i="30"/>
  <c r="E482" i="30"/>
  <c r="D482" i="30"/>
  <c r="M481" i="30"/>
  <c r="F481" i="30"/>
  <c r="E481" i="30"/>
  <c r="D481" i="30"/>
  <c r="G498" i="30" l="1"/>
  <c r="H498" i="30" s="1"/>
  <c r="C484" i="30"/>
  <c r="K484" i="30" s="1"/>
  <c r="G495" i="30"/>
  <c r="H495" i="30" s="1"/>
  <c r="G486" i="30"/>
  <c r="H486" i="30" s="1"/>
  <c r="G494" i="30"/>
  <c r="H494" i="30" s="1"/>
  <c r="G490" i="30"/>
  <c r="H490" i="30" s="1"/>
  <c r="G482" i="30"/>
  <c r="H482" i="30" s="1"/>
  <c r="G489" i="30"/>
  <c r="H489" i="30" s="1"/>
  <c r="G481" i="30"/>
  <c r="H481" i="30" s="1"/>
  <c r="D311" i="30"/>
  <c r="C485" i="30"/>
  <c r="G497" i="30"/>
  <c r="H497" i="30" s="1"/>
  <c r="G483" i="30"/>
  <c r="H483" i="30" s="1"/>
  <c r="G487" i="30"/>
  <c r="H487" i="30" s="1"/>
  <c r="G491" i="30"/>
  <c r="H491" i="30" s="1"/>
  <c r="G493" i="30"/>
  <c r="H493" i="30" s="1"/>
  <c r="G499" i="30"/>
  <c r="H499" i="30" s="1"/>
  <c r="G484" i="30"/>
  <c r="H484" i="30" s="1"/>
  <c r="G488" i="30"/>
  <c r="H488" i="30" s="1"/>
  <c r="G492" i="30"/>
  <c r="H492" i="30" s="1"/>
  <c r="G496" i="30"/>
  <c r="H496" i="30" s="1"/>
  <c r="G485" i="30"/>
  <c r="H485" i="30" s="1"/>
  <c r="J491" i="30"/>
  <c r="J492" i="30"/>
  <c r="I492" i="30"/>
  <c r="J487" i="30"/>
  <c r="L481" i="30"/>
  <c r="L485" i="30"/>
  <c r="J496" i="30"/>
  <c r="L488" i="30"/>
  <c r="L489" i="30"/>
  <c r="I490" i="30"/>
  <c r="K492" i="30"/>
  <c r="L496" i="30"/>
  <c r="L483" i="30"/>
  <c r="L484" i="30"/>
  <c r="J483" i="30"/>
  <c r="L497" i="30"/>
  <c r="J499" i="30"/>
  <c r="L494" i="30"/>
  <c r="L495" i="30"/>
  <c r="L482" i="30"/>
  <c r="L486" i="30"/>
  <c r="L487" i="30"/>
  <c r="J488" i="30"/>
  <c r="J484" i="30"/>
  <c r="K485" i="30"/>
  <c r="I491" i="30"/>
  <c r="L493" i="30"/>
  <c r="J495" i="30"/>
  <c r="L498" i="30"/>
  <c r="L499" i="30"/>
  <c r="J482" i="30"/>
  <c r="J486" i="30"/>
  <c r="J490" i="30"/>
  <c r="K491" i="30"/>
  <c r="J494" i="30"/>
  <c r="J498" i="30"/>
  <c r="J481" i="30"/>
  <c r="J485" i="30"/>
  <c r="J489" i="30"/>
  <c r="K490" i="30"/>
  <c r="J493" i="30"/>
  <c r="J497" i="30"/>
  <c r="D310" i="30" l="1"/>
  <c r="D321" i="30"/>
  <c r="C495" i="30"/>
  <c r="K495" i="30" s="1"/>
  <c r="D318" i="30"/>
  <c r="C492" i="30"/>
  <c r="G310" i="30"/>
  <c r="D319" i="30"/>
  <c r="C493" i="30"/>
  <c r="K493" i="30" s="1"/>
  <c r="D322" i="30"/>
  <c r="C496" i="30"/>
  <c r="K496" i="30" s="1"/>
  <c r="D324" i="30"/>
  <c r="C498" i="30"/>
  <c r="K498" i="30" s="1"/>
  <c r="D320" i="30"/>
  <c r="C494" i="30"/>
  <c r="K494" i="30" s="1"/>
  <c r="D316" i="30"/>
  <c r="C490" i="30"/>
  <c r="D314" i="30"/>
  <c r="C488" i="30"/>
  <c r="K488" i="30" s="1"/>
  <c r="D312" i="30"/>
  <c r="C486" i="30"/>
  <c r="K486" i="30" s="1"/>
  <c r="D315" i="30"/>
  <c r="C489" i="30"/>
  <c r="K489" i="30" s="1"/>
  <c r="D317" i="30"/>
  <c r="C491" i="30"/>
  <c r="D308" i="30"/>
  <c r="C482" i="30"/>
  <c r="K482" i="30" s="1"/>
  <c r="D307" i="30"/>
  <c r="C481" i="30"/>
  <c r="K481" i="30" s="1"/>
  <c r="D313" i="30"/>
  <c r="C487" i="30"/>
  <c r="K487" i="30" s="1"/>
  <c r="D325" i="30"/>
  <c r="C499" i="30"/>
  <c r="K499" i="30" s="1"/>
  <c r="D309" i="30"/>
  <c r="C483" i="30"/>
  <c r="K483" i="30" s="1"/>
  <c r="D323" i="30"/>
  <c r="C497" i="30"/>
  <c r="K497" i="30" s="1"/>
  <c r="G311" i="30"/>
  <c r="G320" i="30" l="1"/>
  <c r="G313" i="30"/>
  <c r="G307" i="30"/>
  <c r="G319" i="30"/>
  <c r="G321" i="30"/>
  <c r="G309" i="30"/>
  <c r="G317" i="30"/>
  <c r="G324" i="30"/>
  <c r="G323" i="30"/>
  <c r="G318" i="30"/>
  <c r="F311" i="30"/>
  <c r="G314" i="30"/>
  <c r="G316" i="30"/>
  <c r="E311" i="30"/>
  <c r="G308" i="30"/>
  <c r="E313" i="30" l="1"/>
  <c r="G322" i="30"/>
  <c r="E309" i="30"/>
  <c r="F319" i="30"/>
  <c r="G312" i="30"/>
  <c r="F317" i="30"/>
  <c r="E317" i="30"/>
  <c r="F310" i="30"/>
  <c r="F320" i="30"/>
  <c r="E320" i="30"/>
  <c r="F307" i="30"/>
  <c r="F309" i="30"/>
  <c r="F321" i="30"/>
  <c r="G315" i="30"/>
  <c r="F314" i="30"/>
  <c r="F318" i="30"/>
  <c r="E318" i="30"/>
  <c r="F323" i="30"/>
  <c r="G325" i="30"/>
  <c r="E310" i="30"/>
  <c r="E319" i="30"/>
  <c r="E321" i="30"/>
  <c r="E314" i="30"/>
  <c r="E307" i="30"/>
  <c r="E323" i="30"/>
  <c r="F313" i="30" l="1"/>
  <c r="F322" i="30"/>
  <c r="F324" i="30"/>
  <c r="F325" i="30"/>
  <c r="F315" i="30"/>
  <c r="F316" i="30"/>
  <c r="F308" i="30"/>
  <c r="F312" i="30"/>
  <c r="I311" i="30"/>
  <c r="H311" i="30"/>
  <c r="H313" i="30"/>
  <c r="E308" i="30"/>
  <c r="E316" i="30"/>
  <c r="E324" i="30"/>
  <c r="I313" i="30" l="1"/>
  <c r="E322" i="30"/>
  <c r="E315" i="30"/>
  <c r="E312" i="30"/>
  <c r="E325" i="30"/>
  <c r="I323" i="30"/>
  <c r="H320" i="30"/>
  <c r="I307" i="30"/>
  <c r="H319" i="30"/>
  <c r="I318" i="30"/>
  <c r="I310" i="30"/>
  <c r="H309" i="30"/>
  <c r="I314" i="30"/>
  <c r="I321" i="30"/>
  <c r="I319" i="30"/>
  <c r="H314" i="30"/>
  <c r="I317" i="30"/>
  <c r="H310" i="30"/>
  <c r="H323" i="30"/>
  <c r="H321" i="30"/>
  <c r="I320" i="30"/>
  <c r="H307" i="30"/>
  <c r="H318" i="30"/>
  <c r="I309" i="30"/>
  <c r="H317" i="30"/>
  <c r="H322" i="30" l="1"/>
  <c r="I322" i="30"/>
  <c r="H325" i="30"/>
  <c r="I315" i="30"/>
  <c r="I312" i="30"/>
  <c r="H315" i="30"/>
  <c r="I325" i="30"/>
  <c r="H312" i="30"/>
  <c r="I316" i="30"/>
  <c r="H308" i="30"/>
  <c r="I308" i="30"/>
  <c r="H324" i="30"/>
  <c r="H316" i="30"/>
  <c r="I324" i="30"/>
  <c r="B446" i="30" l="1"/>
  <c r="B447" i="30"/>
  <c r="B448" i="30"/>
  <c r="B431" i="30"/>
  <c r="B437" i="30"/>
  <c r="B441" i="30"/>
  <c r="B442" i="30"/>
  <c r="B444" i="30"/>
  <c r="B436" i="30"/>
  <c r="B443" i="30"/>
  <c r="B439" i="30"/>
  <c r="E442" i="30" l="1"/>
  <c r="E448" i="30"/>
  <c r="E447" i="30"/>
  <c r="E432" i="30"/>
  <c r="B432" i="30"/>
  <c r="E435" i="30"/>
  <c r="B435" i="30"/>
  <c r="E433" i="30"/>
  <c r="B433" i="30"/>
  <c r="E444" i="30"/>
  <c r="E437" i="30"/>
  <c r="E449" i="30"/>
  <c r="B449" i="30"/>
  <c r="E438" i="30"/>
  <c r="B438" i="30"/>
  <c r="E443" i="30"/>
  <c r="E440" i="30"/>
  <c r="B440" i="30"/>
  <c r="E434" i="30"/>
  <c r="B434" i="30"/>
  <c r="E445" i="30"/>
  <c r="B445" i="30"/>
  <c r="C433" i="30"/>
  <c r="I445" i="30"/>
  <c r="I433" i="30"/>
  <c r="I437" i="30"/>
  <c r="I443" i="30"/>
  <c r="E439" i="30"/>
  <c r="I444" i="30"/>
  <c r="E441" i="30"/>
  <c r="I441" i="30"/>
  <c r="C448" i="30"/>
  <c r="I442" i="30"/>
  <c r="E436" i="30"/>
  <c r="I436" i="30"/>
  <c r="I449" i="30"/>
  <c r="E431" i="30"/>
  <c r="E446" i="30"/>
  <c r="C434" i="30" l="1"/>
  <c r="D445" i="30"/>
  <c r="D440" i="30"/>
  <c r="L432" i="30"/>
  <c r="I432" i="30"/>
  <c r="L431" i="30"/>
  <c r="I431" i="30"/>
  <c r="L446" i="30"/>
  <c r="I446" i="30"/>
  <c r="C444" i="30"/>
  <c r="C438" i="30"/>
  <c r="D433" i="30"/>
  <c r="D447" i="30"/>
  <c r="D449" i="30"/>
  <c r="D432" i="30"/>
  <c r="D443" i="30"/>
  <c r="L439" i="30"/>
  <c r="I439" i="30"/>
  <c r="D442" i="30"/>
  <c r="D437" i="30"/>
  <c r="L438" i="30"/>
  <c r="I438" i="30"/>
  <c r="L447" i="30"/>
  <c r="I447" i="30"/>
  <c r="L440" i="30"/>
  <c r="I440" i="30"/>
  <c r="D448" i="30"/>
  <c r="L434" i="30"/>
  <c r="I434" i="30"/>
  <c r="L448" i="30"/>
  <c r="I448" i="30"/>
  <c r="L435" i="30"/>
  <c r="I435" i="30"/>
  <c r="L433" i="30"/>
  <c r="C446" i="30"/>
  <c r="C431" i="30"/>
  <c r="C437" i="30"/>
  <c r="C449" i="30"/>
  <c r="L441" i="30"/>
  <c r="L444" i="30"/>
  <c r="L437" i="30"/>
  <c r="C447" i="30"/>
  <c r="C443" i="30"/>
  <c r="C432" i="30"/>
  <c r="D439" i="30"/>
  <c r="L449" i="30"/>
  <c r="L436" i="30"/>
  <c r="C442" i="30"/>
  <c r="L442" i="30"/>
  <c r="L443" i="30"/>
  <c r="L445" i="30"/>
  <c r="J432" i="30" l="1"/>
  <c r="J439" i="30"/>
  <c r="D434" i="30"/>
  <c r="C440" i="30"/>
  <c r="J438" i="30"/>
  <c r="K433" i="30"/>
  <c r="J440" i="30"/>
  <c r="J446" i="30"/>
  <c r="J434" i="30"/>
  <c r="K438" i="30"/>
  <c r="K431" i="30"/>
  <c r="D436" i="30"/>
  <c r="D441" i="30"/>
  <c r="D431" i="30"/>
  <c r="G434" i="30"/>
  <c r="D438" i="30"/>
  <c r="K448" i="30"/>
  <c r="G433" i="30"/>
  <c r="K440" i="30"/>
  <c r="K447" i="30"/>
  <c r="K432" i="30"/>
  <c r="D435" i="30"/>
  <c r="F448" i="30"/>
  <c r="F433" i="30"/>
  <c r="K434" i="30"/>
  <c r="C445" i="30"/>
  <c r="G448" i="30"/>
  <c r="D446" i="30"/>
  <c r="F434" i="30"/>
  <c r="D444" i="30"/>
  <c r="J447" i="30"/>
  <c r="J448" i="30"/>
  <c r="J449" i="30"/>
  <c r="C439" i="30"/>
  <c r="C436" i="30"/>
  <c r="K442" i="30"/>
  <c r="K436" i="30"/>
  <c r="F445" i="30" l="1"/>
  <c r="J433" i="30"/>
  <c r="K439" i="30"/>
  <c r="K446" i="30"/>
  <c r="J431" i="30"/>
  <c r="M440" i="30"/>
  <c r="J435" i="30"/>
  <c r="M435" i="30"/>
  <c r="N435" i="30"/>
  <c r="G443" i="30"/>
  <c r="F437" i="30"/>
  <c r="F442" i="30"/>
  <c r="F449" i="30"/>
  <c r="K441" i="30"/>
  <c r="M439" i="30"/>
  <c r="C441" i="30"/>
  <c r="K445" i="30"/>
  <c r="G438" i="30"/>
  <c r="G444" i="30"/>
  <c r="K437" i="30"/>
  <c r="M431" i="30"/>
  <c r="F447" i="30"/>
  <c r="F446" i="30"/>
  <c r="G449" i="30"/>
  <c r="J437" i="30"/>
  <c r="F443" i="30"/>
  <c r="G442" i="30"/>
  <c r="F444" i="30"/>
  <c r="G432" i="30"/>
  <c r="N432" i="30"/>
  <c r="F440" i="30"/>
  <c r="G447" i="30"/>
  <c r="N440" i="30"/>
  <c r="G446" i="30"/>
  <c r="M447" i="30"/>
  <c r="F431" i="30"/>
  <c r="G445" i="30"/>
  <c r="G437" i="30"/>
  <c r="K444" i="30"/>
  <c r="K449" i="30"/>
  <c r="C435" i="30"/>
  <c r="J445" i="30"/>
  <c r="K443" i="30"/>
  <c r="J441" i="30"/>
  <c r="G431" i="30"/>
  <c r="F438" i="30"/>
  <c r="F432" i="30"/>
  <c r="N439" i="30"/>
  <c r="M432" i="30"/>
  <c r="K435" i="30"/>
  <c r="J436" i="30"/>
  <c r="J442" i="30"/>
  <c r="J444" i="30"/>
  <c r="J443" i="30"/>
  <c r="G440" i="30" l="1"/>
  <c r="N434" i="30"/>
  <c r="M434" i="30"/>
  <c r="N438" i="30"/>
  <c r="N431" i="30"/>
  <c r="M438" i="30"/>
  <c r="M445" i="30"/>
  <c r="N433" i="30"/>
  <c r="G439" i="30"/>
  <c r="F436" i="30"/>
  <c r="M437" i="30"/>
  <c r="N446" i="30"/>
  <c r="G435" i="30"/>
  <c r="G441" i="30"/>
  <c r="M433" i="30"/>
  <c r="M449" i="30"/>
  <c r="G436" i="30"/>
  <c r="M446" i="30"/>
  <c r="N447" i="30"/>
  <c r="M448" i="30"/>
  <c r="N449" i="30"/>
  <c r="F439" i="30"/>
  <c r="N441" i="30"/>
  <c r="F441" i="30"/>
  <c r="F435" i="30"/>
  <c r="N448" i="30"/>
  <c r="N437" i="30" l="1"/>
  <c r="N445" i="30"/>
  <c r="M441" i="30"/>
  <c r="M442" i="30"/>
  <c r="M443" i="30"/>
  <c r="N444" i="30"/>
  <c r="N442" i="30"/>
  <c r="N443" i="30"/>
  <c r="N436" i="30"/>
  <c r="M444" i="30"/>
  <c r="M436" i="30"/>
  <c r="M480" i="30" l="1"/>
  <c r="F480" i="30"/>
  <c r="E480" i="30"/>
  <c r="D480" i="30"/>
  <c r="M479" i="30"/>
  <c r="F479" i="30"/>
  <c r="E479" i="30"/>
  <c r="D479" i="30"/>
  <c r="M478" i="30"/>
  <c r="F478" i="30"/>
  <c r="E478" i="30"/>
  <c r="D478" i="30"/>
  <c r="M477" i="30"/>
  <c r="F477" i="30"/>
  <c r="E477" i="30"/>
  <c r="D477" i="30"/>
  <c r="M476" i="30"/>
  <c r="F476" i="30"/>
  <c r="E476" i="30"/>
  <c r="D476" i="30"/>
  <c r="M475" i="30"/>
  <c r="F475" i="30"/>
  <c r="E475" i="30"/>
  <c r="D475" i="30"/>
  <c r="M474" i="30"/>
  <c r="F474" i="30"/>
  <c r="E474" i="30"/>
  <c r="D474" i="30"/>
  <c r="M473" i="30"/>
  <c r="K473" i="30" s="1"/>
  <c r="F473" i="30"/>
  <c r="E473" i="30"/>
  <c r="D473" i="30"/>
  <c r="M472" i="30"/>
  <c r="F472" i="30"/>
  <c r="E472" i="30"/>
  <c r="D472" i="30"/>
  <c r="M471" i="30"/>
  <c r="F471" i="30"/>
  <c r="E471" i="30"/>
  <c r="D471" i="30"/>
  <c r="M470" i="30"/>
  <c r="F470" i="30"/>
  <c r="E470" i="30"/>
  <c r="D470" i="30"/>
  <c r="M469" i="30"/>
  <c r="F469" i="30"/>
  <c r="E469" i="30"/>
  <c r="D469" i="30"/>
  <c r="M468" i="30"/>
  <c r="F468" i="30"/>
  <c r="E468" i="30"/>
  <c r="D468" i="30"/>
  <c r="M467" i="30"/>
  <c r="F467" i="30"/>
  <c r="E467" i="30"/>
  <c r="D467" i="30"/>
  <c r="M466" i="30"/>
  <c r="F466" i="30"/>
  <c r="E466" i="30"/>
  <c r="D466" i="30"/>
  <c r="M465" i="30"/>
  <c r="F465" i="30"/>
  <c r="E465" i="30"/>
  <c r="D465" i="30"/>
  <c r="M464" i="30"/>
  <c r="F464" i="30"/>
  <c r="E464" i="30"/>
  <c r="D464" i="30"/>
  <c r="M463" i="30"/>
  <c r="F463" i="30"/>
  <c r="E463" i="30"/>
  <c r="D463" i="30"/>
  <c r="M462" i="30"/>
  <c r="F462" i="30"/>
  <c r="E462" i="30"/>
  <c r="D462" i="30"/>
  <c r="E457" i="30"/>
  <c r="T95" i="30"/>
  <c r="I95" i="30"/>
  <c r="H95" i="30"/>
  <c r="G95" i="30"/>
  <c r="F95" i="30"/>
  <c r="E95" i="30"/>
  <c r="D95" i="30"/>
  <c r="T94" i="30"/>
  <c r="I94" i="30"/>
  <c r="H94" i="30"/>
  <c r="G94" i="30"/>
  <c r="F94" i="30"/>
  <c r="E94" i="30"/>
  <c r="D94" i="30"/>
  <c r="T93" i="30"/>
  <c r="I93" i="30"/>
  <c r="H93" i="30"/>
  <c r="G93" i="30"/>
  <c r="F93" i="30"/>
  <c r="E93" i="30"/>
  <c r="D93" i="30"/>
  <c r="T92" i="30"/>
  <c r="I92" i="30"/>
  <c r="H92" i="30"/>
  <c r="G92" i="30"/>
  <c r="F92" i="30"/>
  <c r="E92" i="30"/>
  <c r="D92" i="30"/>
  <c r="T91" i="30"/>
  <c r="I91" i="30"/>
  <c r="H91" i="30"/>
  <c r="G91" i="30"/>
  <c r="F91" i="30"/>
  <c r="E91" i="30"/>
  <c r="D91" i="30"/>
  <c r="T90" i="30"/>
  <c r="I90" i="30"/>
  <c r="H90" i="30"/>
  <c r="G90" i="30"/>
  <c r="F90" i="30"/>
  <c r="E90" i="30"/>
  <c r="D90" i="30"/>
  <c r="T89" i="30"/>
  <c r="I89" i="30"/>
  <c r="H89" i="30"/>
  <c r="G89" i="30"/>
  <c r="F89" i="30"/>
  <c r="E89" i="30"/>
  <c r="D89" i="30"/>
  <c r="T88" i="30"/>
  <c r="I88" i="30"/>
  <c r="H88" i="30"/>
  <c r="G88" i="30"/>
  <c r="F88" i="30"/>
  <c r="E88" i="30"/>
  <c r="D88" i="30"/>
  <c r="B88" i="30"/>
  <c r="T87" i="30"/>
  <c r="I87" i="30"/>
  <c r="H87" i="30"/>
  <c r="G87" i="30"/>
  <c r="F87" i="30"/>
  <c r="E87" i="30"/>
  <c r="D87" i="30"/>
  <c r="B87" i="30"/>
  <c r="T86" i="30"/>
  <c r="I86" i="30"/>
  <c r="H86" i="30"/>
  <c r="G86" i="30"/>
  <c r="F86" i="30"/>
  <c r="E86" i="30"/>
  <c r="D86" i="30"/>
  <c r="B86" i="30"/>
  <c r="T85" i="30"/>
  <c r="I85" i="30"/>
  <c r="H85" i="30"/>
  <c r="G85" i="30"/>
  <c r="F85" i="30"/>
  <c r="E85" i="30"/>
  <c r="D85" i="30"/>
  <c r="B85" i="30"/>
  <c r="T84" i="30"/>
  <c r="I84" i="30"/>
  <c r="H84" i="30"/>
  <c r="G84" i="30"/>
  <c r="F84" i="30"/>
  <c r="E84" i="30"/>
  <c r="D84" i="30"/>
  <c r="B84" i="30"/>
  <c r="T83" i="30"/>
  <c r="I83" i="30"/>
  <c r="H83" i="30"/>
  <c r="G83" i="30"/>
  <c r="F83" i="30"/>
  <c r="E83" i="30"/>
  <c r="D83" i="30"/>
  <c r="B83" i="30"/>
  <c r="T82" i="30"/>
  <c r="I82" i="30"/>
  <c r="H82" i="30"/>
  <c r="G82" i="30"/>
  <c r="F82" i="30"/>
  <c r="E82" i="30"/>
  <c r="D82" i="30"/>
  <c r="B82" i="30"/>
  <c r="T81" i="30"/>
  <c r="I81" i="30"/>
  <c r="H81" i="30"/>
  <c r="G81" i="30"/>
  <c r="F81" i="30"/>
  <c r="E81" i="30"/>
  <c r="D81" i="30"/>
  <c r="B81" i="30"/>
  <c r="T80" i="30"/>
  <c r="I80" i="30"/>
  <c r="H80" i="30"/>
  <c r="G80" i="30"/>
  <c r="F80" i="30"/>
  <c r="E80" i="30"/>
  <c r="D80" i="30"/>
  <c r="B80" i="30"/>
  <c r="T79" i="30"/>
  <c r="I79" i="30"/>
  <c r="H79" i="30"/>
  <c r="G79" i="30"/>
  <c r="F79" i="30"/>
  <c r="E79" i="30"/>
  <c r="D79" i="30"/>
  <c r="B79" i="30"/>
  <c r="T78" i="30"/>
  <c r="I78" i="30"/>
  <c r="H78" i="30"/>
  <c r="G78" i="30"/>
  <c r="F78" i="30"/>
  <c r="E78" i="30"/>
  <c r="D78" i="30"/>
  <c r="B78" i="30"/>
  <c r="T77" i="30"/>
  <c r="I77" i="30"/>
  <c r="H77" i="30"/>
  <c r="G77" i="30"/>
  <c r="F77" i="30"/>
  <c r="E77" i="30"/>
  <c r="D77" i="30"/>
  <c r="B77" i="30"/>
  <c r="T76" i="30"/>
  <c r="I76" i="30"/>
  <c r="H76" i="30"/>
  <c r="G76" i="30"/>
  <c r="F76" i="30"/>
  <c r="E76" i="30"/>
  <c r="D76" i="30"/>
  <c r="B76" i="30"/>
  <c r="T75" i="30"/>
  <c r="I75" i="30"/>
  <c r="H75" i="30"/>
  <c r="G75" i="30"/>
  <c r="F75" i="30"/>
  <c r="E75" i="30"/>
  <c r="D75" i="30"/>
  <c r="B75" i="30"/>
  <c r="T74" i="30"/>
  <c r="I74" i="30"/>
  <c r="H74" i="30"/>
  <c r="G74" i="30"/>
  <c r="F74" i="30"/>
  <c r="E74" i="30"/>
  <c r="D74" i="30"/>
  <c r="B74" i="30"/>
  <c r="T73" i="30"/>
  <c r="I73" i="30"/>
  <c r="H73" i="30"/>
  <c r="G73" i="30"/>
  <c r="F73" i="30"/>
  <c r="E73" i="30"/>
  <c r="D73" i="30"/>
  <c r="B73" i="30"/>
  <c r="T72" i="30"/>
  <c r="I72" i="30"/>
  <c r="H72" i="30"/>
  <c r="G72" i="30"/>
  <c r="F72" i="30"/>
  <c r="E72" i="30"/>
  <c r="D72" i="30"/>
  <c r="B72" i="30"/>
  <c r="T71" i="30"/>
  <c r="I71" i="30"/>
  <c r="H71" i="30"/>
  <c r="G71" i="30"/>
  <c r="F71" i="30"/>
  <c r="E71" i="30"/>
  <c r="D71" i="30"/>
  <c r="B71" i="30"/>
  <c r="T70" i="30"/>
  <c r="I70" i="30"/>
  <c r="H70" i="30"/>
  <c r="G70" i="30"/>
  <c r="F70" i="30"/>
  <c r="E70" i="30"/>
  <c r="D70" i="30"/>
  <c r="B70" i="30"/>
  <c r="T69" i="30"/>
  <c r="I69" i="30"/>
  <c r="H69" i="30"/>
  <c r="G69" i="30"/>
  <c r="F69" i="30"/>
  <c r="E69" i="30"/>
  <c r="D69" i="30"/>
  <c r="B69" i="30"/>
  <c r="T68" i="30"/>
  <c r="I68" i="30"/>
  <c r="H68" i="30"/>
  <c r="G68" i="30"/>
  <c r="F68" i="30"/>
  <c r="E68" i="30"/>
  <c r="D68" i="30"/>
  <c r="B68" i="30"/>
  <c r="T67" i="30"/>
  <c r="I67" i="30"/>
  <c r="H67" i="30"/>
  <c r="G67" i="30"/>
  <c r="F67" i="30"/>
  <c r="E67" i="30"/>
  <c r="D67" i="30"/>
  <c r="B67" i="30"/>
  <c r="T66" i="30"/>
  <c r="I66" i="30"/>
  <c r="H66" i="30"/>
  <c r="G66" i="30"/>
  <c r="F66" i="30"/>
  <c r="E66" i="30"/>
  <c r="D66" i="30"/>
  <c r="B66" i="30"/>
  <c r="T65" i="30"/>
  <c r="I65" i="30"/>
  <c r="H65" i="30"/>
  <c r="G65" i="30"/>
  <c r="F65" i="30"/>
  <c r="E65" i="30"/>
  <c r="D65" i="30"/>
  <c r="B65" i="30"/>
  <c r="T64" i="30"/>
  <c r="I64" i="30"/>
  <c r="H64" i="30"/>
  <c r="G64" i="30"/>
  <c r="F64" i="30"/>
  <c r="E64" i="30"/>
  <c r="D64" i="30"/>
  <c r="B64" i="30"/>
  <c r="T63" i="30"/>
  <c r="I63" i="30"/>
  <c r="H63" i="30"/>
  <c r="G63" i="30"/>
  <c r="F63" i="30"/>
  <c r="E63" i="30"/>
  <c r="D63" i="30"/>
  <c r="B63" i="30"/>
  <c r="T62" i="30"/>
  <c r="I62" i="30"/>
  <c r="H62" i="30"/>
  <c r="G62" i="30"/>
  <c r="F62" i="30"/>
  <c r="E62" i="30"/>
  <c r="D62" i="30"/>
  <c r="B62" i="30"/>
  <c r="T61" i="30"/>
  <c r="I61" i="30"/>
  <c r="H61" i="30"/>
  <c r="G61" i="30"/>
  <c r="F61" i="30"/>
  <c r="E61" i="30"/>
  <c r="D61" i="30"/>
  <c r="B61" i="30"/>
  <c r="T60" i="30"/>
  <c r="I60" i="30"/>
  <c r="H60" i="30"/>
  <c r="G60" i="30"/>
  <c r="F60" i="30"/>
  <c r="E60" i="30"/>
  <c r="D60" i="30"/>
  <c r="B60" i="30"/>
  <c r="T59" i="30"/>
  <c r="I59" i="30"/>
  <c r="H59" i="30"/>
  <c r="G59" i="30"/>
  <c r="F59" i="30"/>
  <c r="E59" i="30"/>
  <c r="D59" i="30"/>
  <c r="B59" i="30"/>
  <c r="T58" i="30"/>
  <c r="I58" i="30"/>
  <c r="H58" i="30"/>
  <c r="G58" i="30"/>
  <c r="F58" i="30"/>
  <c r="E58" i="30"/>
  <c r="D58" i="30"/>
  <c r="B58" i="30"/>
  <c r="T57" i="30"/>
  <c r="I57" i="30"/>
  <c r="H57" i="30"/>
  <c r="G57" i="30"/>
  <c r="F57" i="30"/>
  <c r="E57" i="30"/>
  <c r="D57" i="30"/>
  <c r="B57" i="30"/>
  <c r="T56" i="30"/>
  <c r="I56" i="30"/>
  <c r="H56" i="30"/>
  <c r="G56" i="30"/>
  <c r="F56" i="30"/>
  <c r="E56" i="30"/>
  <c r="D56" i="30"/>
  <c r="B56" i="30"/>
  <c r="T55" i="30"/>
  <c r="I55" i="30"/>
  <c r="H55" i="30"/>
  <c r="G55" i="30"/>
  <c r="F55" i="30"/>
  <c r="E55" i="30"/>
  <c r="D55" i="30"/>
  <c r="B55" i="30"/>
  <c r="T54" i="30"/>
  <c r="I54" i="30"/>
  <c r="H54" i="30"/>
  <c r="G54" i="30"/>
  <c r="F54" i="30"/>
  <c r="E54" i="30"/>
  <c r="D54" i="30"/>
  <c r="B54" i="30"/>
  <c r="T53" i="30"/>
  <c r="I53" i="30"/>
  <c r="H53" i="30"/>
  <c r="G53" i="30"/>
  <c r="F53" i="30"/>
  <c r="E53" i="30"/>
  <c r="D53" i="30"/>
  <c r="B53" i="30"/>
  <c r="T52" i="30"/>
  <c r="I52" i="30"/>
  <c r="H52" i="30"/>
  <c r="G52" i="30"/>
  <c r="F52" i="30"/>
  <c r="E52" i="30"/>
  <c r="D52" i="30"/>
  <c r="B52" i="30"/>
  <c r="T51" i="30"/>
  <c r="I51" i="30"/>
  <c r="H51" i="30"/>
  <c r="G51" i="30"/>
  <c r="F51" i="30"/>
  <c r="E51" i="30"/>
  <c r="D51" i="30"/>
  <c r="B51" i="30"/>
  <c r="T50" i="30"/>
  <c r="I50" i="30"/>
  <c r="H50" i="30"/>
  <c r="G50" i="30"/>
  <c r="F50" i="30"/>
  <c r="E50" i="30"/>
  <c r="D50" i="30"/>
  <c r="B50" i="30"/>
  <c r="T49" i="30"/>
  <c r="I49" i="30"/>
  <c r="H49" i="30"/>
  <c r="G49" i="30"/>
  <c r="F49" i="30"/>
  <c r="E49" i="30"/>
  <c r="D49" i="30"/>
  <c r="B49" i="30"/>
  <c r="T48" i="30"/>
  <c r="I48" i="30"/>
  <c r="H48" i="30"/>
  <c r="G48" i="30"/>
  <c r="F48" i="30"/>
  <c r="E48" i="30"/>
  <c r="D48" i="30"/>
  <c r="B48" i="30"/>
  <c r="T47" i="30"/>
  <c r="I47" i="30"/>
  <c r="H47" i="30"/>
  <c r="G47" i="30"/>
  <c r="F47" i="30"/>
  <c r="E47" i="30"/>
  <c r="D47" i="30"/>
  <c r="B47" i="30"/>
  <c r="T46" i="30"/>
  <c r="I46" i="30"/>
  <c r="H46" i="30"/>
  <c r="G46" i="30"/>
  <c r="F46" i="30"/>
  <c r="E46" i="30"/>
  <c r="D46" i="30"/>
  <c r="B46" i="30"/>
  <c r="T45" i="30"/>
  <c r="I45" i="30"/>
  <c r="H45" i="30"/>
  <c r="G45" i="30"/>
  <c r="F45" i="30"/>
  <c r="E45" i="30"/>
  <c r="D45" i="30"/>
  <c r="B45" i="30"/>
  <c r="T44" i="30"/>
  <c r="I44" i="30"/>
  <c r="H44" i="30"/>
  <c r="G44" i="30"/>
  <c r="F44" i="30"/>
  <c r="E44" i="30"/>
  <c r="D44" i="30"/>
  <c r="B44" i="30"/>
  <c r="T43" i="30"/>
  <c r="I43" i="30"/>
  <c r="H43" i="30"/>
  <c r="G43" i="30"/>
  <c r="F43" i="30"/>
  <c r="E43" i="30"/>
  <c r="D43" i="30"/>
  <c r="B43" i="30"/>
  <c r="T42" i="30"/>
  <c r="I42" i="30"/>
  <c r="H42" i="30"/>
  <c r="G42" i="30"/>
  <c r="F42" i="30"/>
  <c r="E42" i="30"/>
  <c r="D42" i="30"/>
  <c r="B42" i="30"/>
  <c r="T41" i="30"/>
  <c r="I41" i="30"/>
  <c r="H41" i="30"/>
  <c r="G41" i="30"/>
  <c r="F41" i="30"/>
  <c r="E41" i="30"/>
  <c r="D41" i="30"/>
  <c r="B41" i="30"/>
  <c r="T40" i="30"/>
  <c r="I40" i="30"/>
  <c r="H40" i="30"/>
  <c r="G40" i="30"/>
  <c r="F40" i="30"/>
  <c r="E40" i="30"/>
  <c r="D40" i="30"/>
  <c r="B40" i="30"/>
  <c r="T39" i="30"/>
  <c r="I39" i="30"/>
  <c r="H39" i="30"/>
  <c r="G39" i="30"/>
  <c r="F39" i="30"/>
  <c r="E39" i="30"/>
  <c r="D39" i="30"/>
  <c r="B39" i="30"/>
  <c r="T38" i="30"/>
  <c r="I38" i="30"/>
  <c r="H38" i="30"/>
  <c r="G38" i="30"/>
  <c r="F38" i="30"/>
  <c r="E38" i="30"/>
  <c r="D38" i="30"/>
  <c r="B38" i="30"/>
  <c r="T37" i="30"/>
  <c r="I37" i="30"/>
  <c r="H37" i="30"/>
  <c r="G37" i="30"/>
  <c r="F37" i="30"/>
  <c r="E37" i="30"/>
  <c r="D37" i="30"/>
  <c r="B37" i="30"/>
  <c r="T36" i="30"/>
  <c r="I36" i="30"/>
  <c r="H36" i="30"/>
  <c r="G36" i="30"/>
  <c r="F36" i="30"/>
  <c r="E36" i="30"/>
  <c r="D36" i="30"/>
  <c r="B36" i="30"/>
  <c r="T35" i="30"/>
  <c r="I35" i="30"/>
  <c r="H35" i="30"/>
  <c r="G35" i="30"/>
  <c r="F35" i="30"/>
  <c r="E35" i="30"/>
  <c r="D35" i="30"/>
  <c r="B35" i="30"/>
  <c r="T34" i="30"/>
  <c r="I34" i="30"/>
  <c r="H34" i="30"/>
  <c r="G34" i="30"/>
  <c r="F34" i="30"/>
  <c r="E34" i="30"/>
  <c r="D34" i="30"/>
  <c r="B34" i="30"/>
  <c r="I481" i="30" l="1"/>
  <c r="I493" i="30"/>
  <c r="I499" i="30"/>
  <c r="I495" i="30"/>
  <c r="I494" i="30"/>
  <c r="I482" i="30"/>
  <c r="I485" i="30"/>
  <c r="I488" i="30"/>
  <c r="I489" i="30"/>
  <c r="I486" i="30"/>
  <c r="I498" i="30"/>
  <c r="I496" i="30"/>
  <c r="I487" i="30"/>
  <c r="I483" i="30"/>
  <c r="I497" i="30"/>
  <c r="I484" i="30"/>
  <c r="C478" i="30"/>
  <c r="G464" i="30"/>
  <c r="H464" i="30" s="1"/>
  <c r="G480" i="30"/>
  <c r="H480" i="30" s="1"/>
  <c r="G475" i="30"/>
  <c r="H475" i="30" s="1"/>
  <c r="G474" i="30"/>
  <c r="H474" i="30" s="1"/>
  <c r="C64" i="30"/>
  <c r="J64" i="30" s="1"/>
  <c r="C68" i="30"/>
  <c r="J68" i="30" s="1"/>
  <c r="C72" i="30"/>
  <c r="J72" i="30" s="1"/>
  <c r="C76" i="30"/>
  <c r="J76" i="30" s="1"/>
  <c r="C80" i="30"/>
  <c r="J80" i="30" s="1"/>
  <c r="C84" i="30"/>
  <c r="J84" i="30" s="1"/>
  <c r="C88" i="30"/>
  <c r="J88" i="30" s="1"/>
  <c r="C65" i="30"/>
  <c r="J65" i="30" s="1"/>
  <c r="C69" i="30"/>
  <c r="J69" i="30" s="1"/>
  <c r="C73" i="30"/>
  <c r="J73" i="30" s="1"/>
  <c r="C77" i="30"/>
  <c r="J77" i="30" s="1"/>
  <c r="C81" i="30"/>
  <c r="J81" i="30" s="1"/>
  <c r="C85" i="30"/>
  <c r="J85" i="30" s="1"/>
  <c r="C63" i="30"/>
  <c r="J63" i="30" s="1"/>
  <c r="C66" i="30"/>
  <c r="J66" i="30" s="1"/>
  <c r="C74" i="30"/>
  <c r="J74" i="30" s="1"/>
  <c r="C82" i="30"/>
  <c r="J82" i="30" s="1"/>
  <c r="C78" i="30"/>
  <c r="J78" i="30" s="1"/>
  <c r="C86" i="30"/>
  <c r="J86" i="30" s="1"/>
  <c r="C67" i="30"/>
  <c r="J67" i="30" s="1"/>
  <c r="C75" i="30"/>
  <c r="J75" i="30" s="1"/>
  <c r="C83" i="30"/>
  <c r="J83" i="30" s="1"/>
  <c r="C70" i="30"/>
  <c r="J70" i="30" s="1"/>
  <c r="C87" i="30"/>
  <c r="J87" i="30" s="1"/>
  <c r="C71" i="30"/>
  <c r="J71" i="30" s="1"/>
  <c r="C79" i="30"/>
  <c r="J79" i="30" s="1"/>
  <c r="C37" i="30"/>
  <c r="J37" i="30" s="1"/>
  <c r="C41" i="30"/>
  <c r="J41" i="30" s="1"/>
  <c r="C45" i="30"/>
  <c r="J45" i="30" s="1"/>
  <c r="C49" i="30"/>
  <c r="J49" i="30" s="1"/>
  <c r="C53" i="30"/>
  <c r="J53" i="30" s="1"/>
  <c r="C57" i="30"/>
  <c r="J57" i="30" s="1"/>
  <c r="C38" i="30"/>
  <c r="J38" i="30" s="1"/>
  <c r="C42" i="30"/>
  <c r="J42" i="30" s="1"/>
  <c r="C46" i="30"/>
  <c r="J46" i="30" s="1"/>
  <c r="K46" i="30" s="1"/>
  <c r="C50" i="30"/>
  <c r="J50" i="30" s="1"/>
  <c r="K50" i="30" s="1"/>
  <c r="C54" i="30"/>
  <c r="J54" i="30" s="1"/>
  <c r="C58" i="30"/>
  <c r="J58" i="30" s="1"/>
  <c r="C35" i="30"/>
  <c r="J35" i="30" s="1"/>
  <c r="C43" i="30"/>
  <c r="J43" i="30" s="1"/>
  <c r="C51" i="30"/>
  <c r="J51" i="30" s="1"/>
  <c r="C59" i="30"/>
  <c r="J59" i="30" s="1"/>
  <c r="C34" i="30"/>
  <c r="J34" i="30" s="1"/>
  <c r="C47" i="30"/>
  <c r="J47" i="30" s="1"/>
  <c r="C61" i="30"/>
  <c r="J61" i="30" s="1"/>
  <c r="C36" i="30"/>
  <c r="J36" i="30" s="1"/>
  <c r="C44" i="30"/>
  <c r="J44" i="30" s="1"/>
  <c r="C52" i="30"/>
  <c r="J52" i="30" s="1"/>
  <c r="C60" i="30"/>
  <c r="J60" i="30" s="1"/>
  <c r="C39" i="30"/>
  <c r="J39" i="30" s="1"/>
  <c r="C55" i="30"/>
  <c r="J55" i="30" s="1"/>
  <c r="C62" i="30"/>
  <c r="J62" i="30" s="1"/>
  <c r="C40" i="30"/>
  <c r="J40" i="30" s="1"/>
  <c r="C48" i="30"/>
  <c r="J48" i="30" s="1"/>
  <c r="C56" i="30"/>
  <c r="J56" i="30" s="1"/>
  <c r="C93" i="30"/>
  <c r="J93" i="30" s="1"/>
  <c r="C90" i="30"/>
  <c r="J90" i="30" s="1"/>
  <c r="C94" i="30"/>
  <c r="J94" i="30" s="1"/>
  <c r="M94" i="30" s="1"/>
  <c r="C91" i="30"/>
  <c r="J91" i="30" s="1"/>
  <c r="C95" i="30"/>
  <c r="J95" i="30" s="1"/>
  <c r="C92" i="30"/>
  <c r="J92" i="30" s="1"/>
  <c r="C89" i="30"/>
  <c r="J89" i="30" s="1"/>
  <c r="I473" i="30"/>
  <c r="J477" i="30"/>
  <c r="J473" i="30"/>
  <c r="J476" i="30"/>
  <c r="J463" i="30"/>
  <c r="L473" i="30"/>
  <c r="J475" i="30"/>
  <c r="G472" i="30"/>
  <c r="H472" i="30" s="1"/>
  <c r="G466" i="30"/>
  <c r="H466" i="30" s="1"/>
  <c r="C467" i="30"/>
  <c r="G462" i="30"/>
  <c r="H462" i="30" s="1"/>
  <c r="G471" i="30"/>
  <c r="H471" i="30" s="1"/>
  <c r="G470" i="30"/>
  <c r="H470" i="30" s="1"/>
  <c r="G463" i="30"/>
  <c r="H463" i="30" s="1"/>
  <c r="G468" i="30"/>
  <c r="H468" i="30" s="1"/>
  <c r="G465" i="30"/>
  <c r="H465" i="30" s="1"/>
  <c r="G467" i="30"/>
  <c r="H467" i="30" s="1"/>
  <c r="G469" i="30"/>
  <c r="H469" i="30" s="1"/>
  <c r="J467" i="30"/>
  <c r="G473" i="30"/>
  <c r="H473" i="30" s="1"/>
  <c r="J464" i="30"/>
  <c r="J465" i="30"/>
  <c r="G477" i="30"/>
  <c r="H477" i="30" s="1"/>
  <c r="G479" i="30"/>
  <c r="H479" i="30" s="1"/>
  <c r="J480" i="30"/>
  <c r="J468" i="30"/>
  <c r="J469" i="30"/>
  <c r="G476" i="30"/>
  <c r="H476" i="30" s="1"/>
  <c r="G478" i="30"/>
  <c r="H478" i="30" s="1"/>
  <c r="J479" i="30"/>
  <c r="J472" i="30"/>
  <c r="K472" i="30"/>
  <c r="I472" i="30"/>
  <c r="K471" i="30"/>
  <c r="L471" i="30"/>
  <c r="J471" i="30"/>
  <c r="I471" i="30"/>
  <c r="L475" i="30"/>
  <c r="L477" i="30"/>
  <c r="L479" i="30"/>
  <c r="L463" i="30"/>
  <c r="L465" i="30"/>
  <c r="L467" i="30"/>
  <c r="L469" i="30"/>
  <c r="L462" i="30"/>
  <c r="J462" i="30"/>
  <c r="L470" i="30"/>
  <c r="J470" i="30"/>
  <c r="L474" i="30"/>
  <c r="J474" i="30"/>
  <c r="L466" i="30"/>
  <c r="J466" i="30"/>
  <c r="L478" i="30"/>
  <c r="J478" i="30"/>
  <c r="L464" i="30"/>
  <c r="L468" i="30"/>
  <c r="L472" i="30"/>
  <c r="L476" i="30"/>
  <c r="L480" i="30"/>
  <c r="C465" i="30" l="1"/>
  <c r="I465" i="30" s="1"/>
  <c r="C479" i="30"/>
  <c r="K479" i="30" s="1"/>
  <c r="C474" i="30"/>
  <c r="I474" i="30" s="1"/>
  <c r="I391" i="30"/>
  <c r="I397" i="30"/>
  <c r="I398" i="30"/>
  <c r="I408" i="30"/>
  <c r="I407" i="30"/>
  <c r="I406" i="30"/>
  <c r="I401" i="30"/>
  <c r="I390" i="30"/>
  <c r="I404" i="30"/>
  <c r="I396" i="30"/>
  <c r="J403" i="30"/>
  <c r="L403" i="30"/>
  <c r="I400" i="30"/>
  <c r="I405" i="30"/>
  <c r="J401" i="30"/>
  <c r="L401" i="30"/>
  <c r="I402" i="30"/>
  <c r="I393" i="30"/>
  <c r="I399" i="30"/>
  <c r="I394" i="30"/>
  <c r="I403" i="30"/>
  <c r="I395" i="30"/>
  <c r="I392" i="30"/>
  <c r="B89" i="30"/>
  <c r="B90" i="30"/>
  <c r="L394" i="30"/>
  <c r="L406" i="30"/>
  <c r="L405" i="30"/>
  <c r="L407" i="30"/>
  <c r="L396" i="30"/>
  <c r="L392" i="30"/>
  <c r="L393" i="30"/>
  <c r="C480" i="30"/>
  <c r="C476" i="30"/>
  <c r="I476" i="30" s="1"/>
  <c r="C477" i="30"/>
  <c r="K477" i="30" s="1"/>
  <c r="C469" i="30"/>
  <c r="K469" i="30" s="1"/>
  <c r="C463" i="30"/>
  <c r="I463" i="30" s="1"/>
  <c r="D300" i="30"/>
  <c r="D293" i="30"/>
  <c r="C475" i="30"/>
  <c r="D305" i="30"/>
  <c r="M34" i="30"/>
  <c r="K474" i="30"/>
  <c r="M50" i="30"/>
  <c r="M46" i="30"/>
  <c r="K77" i="30"/>
  <c r="L77" i="30" s="1"/>
  <c r="M77" i="30"/>
  <c r="L50" i="30"/>
  <c r="K94" i="30"/>
  <c r="L94" i="30" s="1"/>
  <c r="K34" i="30"/>
  <c r="L34" i="30" s="1"/>
  <c r="I478" i="30"/>
  <c r="K478" i="30"/>
  <c r="I467" i="30"/>
  <c r="K467" i="30"/>
  <c r="K78" i="30"/>
  <c r="L78" i="30" s="1"/>
  <c r="M78" i="30"/>
  <c r="M62" i="30"/>
  <c r="K62" i="30"/>
  <c r="L62" i="30" s="1"/>
  <c r="C470" i="30"/>
  <c r="C472" i="30"/>
  <c r="C466" i="30"/>
  <c r="C464" i="30"/>
  <c r="C462" i="30"/>
  <c r="L46" i="30"/>
  <c r="C468" i="30"/>
  <c r="C471" i="30"/>
  <c r="C473" i="30"/>
  <c r="K88" i="30"/>
  <c r="L88" i="30" s="1"/>
  <c r="M88" i="30"/>
  <c r="K72" i="30"/>
  <c r="L72" i="30" s="1"/>
  <c r="M72" i="30"/>
  <c r="M75" i="30"/>
  <c r="K75" i="30"/>
  <c r="L75" i="30" s="1"/>
  <c r="K65" i="30"/>
  <c r="L65" i="30" s="1"/>
  <c r="M65" i="30"/>
  <c r="K80" i="30"/>
  <c r="L80" i="30" s="1"/>
  <c r="M80" i="30"/>
  <c r="M83" i="30"/>
  <c r="K83" i="30"/>
  <c r="L83" i="30" s="1"/>
  <c r="M67" i="30"/>
  <c r="K67" i="30"/>
  <c r="L67" i="30" s="1"/>
  <c r="K73" i="30"/>
  <c r="L73" i="30" s="1"/>
  <c r="M73" i="30"/>
  <c r="M90" i="30"/>
  <c r="K90" i="30"/>
  <c r="L90" i="30" s="1"/>
  <c r="M58" i="30"/>
  <c r="K58" i="30"/>
  <c r="L58" i="30" s="1"/>
  <c r="M74" i="30"/>
  <c r="K74" i="30"/>
  <c r="L74" i="30" s="1"/>
  <c r="M42" i="30"/>
  <c r="K42" i="30"/>
  <c r="L42" i="30" s="1"/>
  <c r="M86" i="30"/>
  <c r="K86" i="30"/>
  <c r="L86" i="30" s="1"/>
  <c r="K92" i="30"/>
  <c r="L92" i="30" s="1"/>
  <c r="M92" i="30"/>
  <c r="M82" i="30"/>
  <c r="K82" i="30"/>
  <c r="L82" i="30" s="1"/>
  <c r="M43" i="30"/>
  <c r="K43" i="30"/>
  <c r="L43" i="30" s="1"/>
  <c r="M59" i="30"/>
  <c r="K59" i="30"/>
  <c r="L59" i="30" s="1"/>
  <c r="K44" i="30"/>
  <c r="L44" i="30" s="1"/>
  <c r="M44" i="30"/>
  <c r="K60" i="30"/>
  <c r="L60" i="30" s="1"/>
  <c r="M60" i="30"/>
  <c r="K41" i="30"/>
  <c r="L41" i="30" s="1"/>
  <c r="M41" i="30"/>
  <c r="K57" i="30"/>
  <c r="L57" i="30" s="1"/>
  <c r="M57" i="30"/>
  <c r="K81" i="30"/>
  <c r="L81" i="30" s="1"/>
  <c r="M81" i="30"/>
  <c r="K84" i="30"/>
  <c r="L84" i="30" s="1"/>
  <c r="M84" i="30"/>
  <c r="M87" i="30"/>
  <c r="K87" i="30"/>
  <c r="L87" i="30" s="1"/>
  <c r="M71" i="30"/>
  <c r="K71" i="30"/>
  <c r="L71" i="30" s="1"/>
  <c r="M70" i="30"/>
  <c r="K70" i="30"/>
  <c r="L70" i="30" s="1"/>
  <c r="K89" i="30"/>
  <c r="L89" i="30" s="1"/>
  <c r="M89" i="30"/>
  <c r="M66" i="30"/>
  <c r="K66" i="30"/>
  <c r="L66" i="30" s="1"/>
  <c r="M47" i="30"/>
  <c r="K47" i="30"/>
  <c r="L47" i="30" s="1"/>
  <c r="M63" i="30"/>
  <c r="K63" i="30"/>
  <c r="L63" i="30" s="1"/>
  <c r="K48" i="30"/>
  <c r="L48" i="30" s="1"/>
  <c r="M48" i="30"/>
  <c r="K64" i="30"/>
  <c r="L64" i="30" s="1"/>
  <c r="M64" i="30"/>
  <c r="K45" i="30"/>
  <c r="L45" i="30" s="1"/>
  <c r="M45" i="30"/>
  <c r="K61" i="30"/>
  <c r="L61" i="30" s="1"/>
  <c r="M61" i="30"/>
  <c r="M54" i="30"/>
  <c r="K54" i="30"/>
  <c r="L54" i="30" s="1"/>
  <c r="M91" i="30"/>
  <c r="K91" i="30"/>
  <c r="L91" i="30" s="1"/>
  <c r="K93" i="30"/>
  <c r="L93" i="30" s="1"/>
  <c r="M93" i="30"/>
  <c r="M35" i="30"/>
  <c r="K35" i="30"/>
  <c r="L35" i="30" s="1"/>
  <c r="M51" i="30"/>
  <c r="K51" i="30"/>
  <c r="L51" i="30" s="1"/>
  <c r="K36" i="30"/>
  <c r="L36" i="30" s="1"/>
  <c r="M36" i="30"/>
  <c r="K52" i="30"/>
  <c r="L52" i="30" s="1"/>
  <c r="M52" i="30"/>
  <c r="K68" i="30"/>
  <c r="L68" i="30" s="1"/>
  <c r="M68" i="30"/>
  <c r="K49" i="30"/>
  <c r="L49" i="30" s="1"/>
  <c r="M49" i="30"/>
  <c r="K69" i="30"/>
  <c r="L69" i="30" s="1"/>
  <c r="M69" i="30"/>
  <c r="K76" i="30"/>
  <c r="L76" i="30" s="1"/>
  <c r="M76" i="30"/>
  <c r="M79" i="30"/>
  <c r="K79" i="30"/>
  <c r="L79" i="30" s="1"/>
  <c r="M38" i="30"/>
  <c r="K38" i="30"/>
  <c r="L38" i="30" s="1"/>
  <c r="M95" i="30"/>
  <c r="K95" i="30"/>
  <c r="L95" i="30" s="1"/>
  <c r="K85" i="30"/>
  <c r="L85" i="30" s="1"/>
  <c r="M85" i="30"/>
  <c r="M39" i="30"/>
  <c r="K39" i="30"/>
  <c r="L39" i="30" s="1"/>
  <c r="M55" i="30"/>
  <c r="K55" i="30"/>
  <c r="L55" i="30" s="1"/>
  <c r="K40" i="30"/>
  <c r="L40" i="30" s="1"/>
  <c r="M40" i="30"/>
  <c r="K56" i="30"/>
  <c r="L56" i="30" s="1"/>
  <c r="M56" i="30"/>
  <c r="K37" i="30"/>
  <c r="L37" i="30" s="1"/>
  <c r="M37" i="30"/>
  <c r="K53" i="30"/>
  <c r="L53" i="30" s="1"/>
  <c r="M53" i="30"/>
  <c r="D291" i="30" l="1"/>
  <c r="K465" i="30"/>
  <c r="D304" i="30"/>
  <c r="I479" i="30"/>
  <c r="D306" i="30"/>
  <c r="K398" i="30"/>
  <c r="K397" i="30"/>
  <c r="N403" i="30"/>
  <c r="L390" i="30"/>
  <c r="K391" i="30"/>
  <c r="K390" i="30"/>
  <c r="K395" i="30"/>
  <c r="K404" i="30"/>
  <c r="L399" i="30"/>
  <c r="L404" i="30"/>
  <c r="L397" i="30"/>
  <c r="L402" i="30"/>
  <c r="K399" i="30"/>
  <c r="K403" i="30"/>
  <c r="K401" i="30"/>
  <c r="L398" i="30"/>
  <c r="L395" i="30"/>
  <c r="K402" i="30"/>
  <c r="K408" i="30"/>
  <c r="L400" i="30"/>
  <c r="L408" i="30"/>
  <c r="L391" i="30"/>
  <c r="B92" i="30"/>
  <c r="B91" i="30"/>
  <c r="B352" i="30"/>
  <c r="I361" i="30"/>
  <c r="B361" i="30"/>
  <c r="B366" i="30"/>
  <c r="I354" i="30"/>
  <c r="B354" i="30"/>
  <c r="I365" i="30"/>
  <c r="I367" i="30"/>
  <c r="B350" i="30"/>
  <c r="B365" i="30"/>
  <c r="I366" i="30"/>
  <c r="B367" i="30"/>
  <c r="I352" i="30"/>
  <c r="J400" i="30"/>
  <c r="J393" i="30"/>
  <c r="J396" i="30"/>
  <c r="J405" i="30"/>
  <c r="J392" i="30"/>
  <c r="J407" i="30"/>
  <c r="J406" i="30"/>
  <c r="J394" i="30"/>
  <c r="K480" i="30"/>
  <c r="I480" i="30"/>
  <c r="B335" i="30"/>
  <c r="D301" i="30"/>
  <c r="B347" i="30"/>
  <c r="K476" i="30"/>
  <c r="I346" i="30"/>
  <c r="K463" i="30"/>
  <c r="I477" i="30"/>
  <c r="G293" i="30"/>
  <c r="D303" i="30"/>
  <c r="D289" i="30"/>
  <c r="G291" i="30"/>
  <c r="I469" i="30"/>
  <c r="D294" i="30"/>
  <c r="I333" i="30"/>
  <c r="D288" i="30"/>
  <c r="I347" i="30"/>
  <c r="B331" i="30"/>
  <c r="I475" i="30"/>
  <c r="K475" i="30"/>
  <c r="D298" i="30"/>
  <c r="D296" i="30"/>
  <c r="I335" i="30"/>
  <c r="D302" i="30"/>
  <c r="B333" i="30"/>
  <c r="D295" i="30"/>
  <c r="D299" i="30"/>
  <c r="D297" i="30"/>
  <c r="D290" i="30"/>
  <c r="D292" i="30"/>
  <c r="B342" i="30"/>
  <c r="I342" i="30"/>
  <c r="I462" i="30"/>
  <c r="K462" i="30"/>
  <c r="I464" i="30"/>
  <c r="K464" i="30"/>
  <c r="I466" i="30"/>
  <c r="K466" i="30"/>
  <c r="K468" i="30"/>
  <c r="I468" i="30"/>
  <c r="I470" i="30"/>
  <c r="K470" i="30"/>
  <c r="B346" i="30" l="1"/>
  <c r="I348" i="30"/>
  <c r="B348" i="30"/>
  <c r="N398" i="30"/>
  <c r="G304" i="30"/>
  <c r="G305" i="30"/>
  <c r="B332" i="30"/>
  <c r="B340" i="30"/>
  <c r="G306" i="30"/>
  <c r="N401" i="30"/>
  <c r="G300" i="30"/>
  <c r="M395" i="30"/>
  <c r="K405" i="30"/>
  <c r="M398" i="30"/>
  <c r="M399" i="30"/>
  <c r="M401" i="30"/>
  <c r="M408" i="30"/>
  <c r="K392" i="30"/>
  <c r="K393" i="30"/>
  <c r="K400" i="30"/>
  <c r="J391" i="30"/>
  <c r="J398" i="30"/>
  <c r="J397" i="30"/>
  <c r="J399" i="30"/>
  <c r="M404" i="30"/>
  <c r="K394" i="30"/>
  <c r="M403" i="30"/>
  <c r="K406" i="30"/>
  <c r="K407" i="30"/>
  <c r="M391" i="30"/>
  <c r="N400" i="30"/>
  <c r="M397" i="30"/>
  <c r="K396" i="30"/>
  <c r="M402" i="30"/>
  <c r="J408" i="30"/>
  <c r="J395" i="30"/>
  <c r="J402" i="30"/>
  <c r="J404" i="30"/>
  <c r="J390" i="30"/>
  <c r="B93" i="30"/>
  <c r="B94" i="30"/>
  <c r="B355" i="30"/>
  <c r="L361" i="30"/>
  <c r="I353" i="30"/>
  <c r="I360" i="30"/>
  <c r="L355" i="30"/>
  <c r="L351" i="30"/>
  <c r="E352" i="30"/>
  <c r="E365" i="30"/>
  <c r="B363" i="30"/>
  <c r="L367" i="30"/>
  <c r="L366" i="30"/>
  <c r="B357" i="30"/>
  <c r="I349" i="30"/>
  <c r="I363" i="30"/>
  <c r="I350" i="30"/>
  <c r="I355" i="30"/>
  <c r="L354" i="30"/>
  <c r="L352" i="30"/>
  <c r="I357" i="30"/>
  <c r="L365" i="30"/>
  <c r="E366" i="30"/>
  <c r="B356" i="30"/>
  <c r="B362" i="30"/>
  <c r="B353" i="30"/>
  <c r="I359" i="30"/>
  <c r="I362" i="30"/>
  <c r="E354" i="30"/>
  <c r="B360" i="30"/>
  <c r="I364" i="30"/>
  <c r="B364" i="30"/>
  <c r="B349" i="30"/>
  <c r="B358" i="30"/>
  <c r="E361" i="30"/>
  <c r="E367" i="30"/>
  <c r="I351" i="30"/>
  <c r="I356" i="30"/>
  <c r="B351" i="30"/>
  <c r="B359" i="30"/>
  <c r="I358" i="30"/>
  <c r="F305" i="30"/>
  <c r="G289" i="30"/>
  <c r="I343" i="30"/>
  <c r="B338" i="30"/>
  <c r="B339" i="30"/>
  <c r="E335" i="30"/>
  <c r="E346" i="30"/>
  <c r="B336" i="30"/>
  <c r="B334" i="30"/>
  <c r="B330" i="30"/>
  <c r="E342" i="30"/>
  <c r="E348" i="30"/>
  <c r="B341" i="30"/>
  <c r="G301" i="30"/>
  <c r="D348" i="30"/>
  <c r="I331" i="30"/>
  <c r="B343" i="30"/>
  <c r="G294" i="30"/>
  <c r="G297" i="30"/>
  <c r="F300" i="30"/>
  <c r="G292" i="30"/>
  <c r="G299" i="30"/>
  <c r="F296" i="30"/>
  <c r="G290" i="30"/>
  <c r="F291" i="30"/>
  <c r="G298" i="30"/>
  <c r="F293" i="30"/>
  <c r="G288" i="30"/>
  <c r="G296" i="30"/>
  <c r="I345" i="30"/>
  <c r="B345" i="30"/>
  <c r="G303" i="30"/>
  <c r="E305" i="30"/>
  <c r="I334" i="30"/>
  <c r="I336" i="30"/>
  <c r="L335" i="30"/>
  <c r="I339" i="30"/>
  <c r="I341" i="30"/>
  <c r="B344" i="30"/>
  <c r="I332" i="30"/>
  <c r="G295" i="30"/>
  <c r="I337" i="30"/>
  <c r="I340" i="30"/>
  <c r="E333" i="30"/>
  <c r="B337" i="30"/>
  <c r="G302" i="30"/>
  <c r="I338" i="30"/>
  <c r="I330" i="30"/>
  <c r="L333" i="30"/>
  <c r="I344" i="30"/>
  <c r="L348" i="30" l="1"/>
  <c r="F304" i="30"/>
  <c r="L347" i="30"/>
  <c r="L346" i="30"/>
  <c r="E347" i="30"/>
  <c r="D366" i="30"/>
  <c r="B418" i="30"/>
  <c r="J366" i="30"/>
  <c r="E362" i="30"/>
  <c r="C366" i="30"/>
  <c r="D367" i="30"/>
  <c r="B427" i="30"/>
  <c r="I413" i="30"/>
  <c r="L342" i="30"/>
  <c r="D361" i="30"/>
  <c r="J354" i="30"/>
  <c r="D365" i="30"/>
  <c r="I426" i="30"/>
  <c r="I425" i="30"/>
  <c r="F306" i="30"/>
  <c r="K348" i="30"/>
  <c r="B420" i="30"/>
  <c r="D352" i="30"/>
  <c r="J352" i="30"/>
  <c r="D354" i="30"/>
  <c r="J365" i="30"/>
  <c r="E350" i="30"/>
  <c r="L359" i="30"/>
  <c r="B386" i="30"/>
  <c r="I421" i="30"/>
  <c r="F301" i="30"/>
  <c r="F289" i="30"/>
  <c r="M407" i="30"/>
  <c r="N406" i="30"/>
  <c r="M393" i="30"/>
  <c r="N392" i="30"/>
  <c r="M390" i="30"/>
  <c r="N404" i="30"/>
  <c r="N402" i="30"/>
  <c r="M396" i="30"/>
  <c r="N407" i="30"/>
  <c r="M392" i="30"/>
  <c r="M394" i="30"/>
  <c r="N405" i="30"/>
  <c r="N408" i="30"/>
  <c r="N397" i="30"/>
  <c r="M400" i="30"/>
  <c r="M405" i="30"/>
  <c r="N390" i="30"/>
  <c r="N399" i="30"/>
  <c r="N391" i="30"/>
  <c r="N396" i="30"/>
  <c r="M406" i="30"/>
  <c r="N393" i="30"/>
  <c r="N394" i="30"/>
  <c r="N395" i="30"/>
  <c r="B95" i="30"/>
  <c r="E356" i="30"/>
  <c r="E353" i="30"/>
  <c r="L357" i="30"/>
  <c r="K352" i="30"/>
  <c r="E360" i="30"/>
  <c r="E355" i="30"/>
  <c r="L360" i="30"/>
  <c r="E351" i="30"/>
  <c r="K361" i="30"/>
  <c r="L362" i="30"/>
  <c r="L364" i="30"/>
  <c r="L363" i="30"/>
  <c r="L349" i="30"/>
  <c r="E358" i="30"/>
  <c r="E364" i="30"/>
  <c r="K366" i="30"/>
  <c r="E357" i="30"/>
  <c r="E359" i="30"/>
  <c r="L358" i="30"/>
  <c r="L350" i="30"/>
  <c r="K367" i="30"/>
  <c r="K365" i="30"/>
  <c r="K354" i="30"/>
  <c r="E349" i="30"/>
  <c r="E363" i="30"/>
  <c r="L353" i="30"/>
  <c r="L356" i="30"/>
  <c r="B396" i="30"/>
  <c r="B384" i="30"/>
  <c r="B403" i="30"/>
  <c r="B398" i="30"/>
  <c r="B397" i="30"/>
  <c r="E387" i="30"/>
  <c r="B406" i="30"/>
  <c r="B407" i="30"/>
  <c r="B405" i="30"/>
  <c r="B393" i="30"/>
  <c r="B391" i="30"/>
  <c r="B381" i="30"/>
  <c r="B400" i="30"/>
  <c r="B392" i="30"/>
  <c r="B390" i="30"/>
  <c r="B401" i="30"/>
  <c r="B408" i="30"/>
  <c r="B394" i="30"/>
  <c r="B385" i="30"/>
  <c r="B404" i="30"/>
  <c r="B399" i="30"/>
  <c r="B402" i="30"/>
  <c r="B395" i="30"/>
  <c r="I418" i="30"/>
  <c r="I416" i="30"/>
  <c r="B389" i="30"/>
  <c r="B422" i="30"/>
  <c r="B376" i="30"/>
  <c r="I420" i="30"/>
  <c r="I423" i="30"/>
  <c r="I378" i="30"/>
  <c r="B412" i="30"/>
  <c r="I386" i="30"/>
  <c r="B426" i="30"/>
  <c r="I419" i="30"/>
  <c r="I422" i="30"/>
  <c r="B372" i="30"/>
  <c r="B423" i="30"/>
  <c r="B425" i="30"/>
  <c r="B382" i="30"/>
  <c r="B378" i="30"/>
  <c r="I375" i="30"/>
  <c r="I417" i="30"/>
  <c r="I415" i="30"/>
  <c r="E345" i="30"/>
  <c r="I424" i="30"/>
  <c r="I430" i="30"/>
  <c r="I428" i="30"/>
  <c r="I429" i="30"/>
  <c r="I373" i="30"/>
  <c r="I427" i="30"/>
  <c r="B428" i="30"/>
  <c r="B421" i="30"/>
  <c r="B417" i="30"/>
  <c r="B430" i="30"/>
  <c r="B416" i="30"/>
  <c r="B379" i="30"/>
  <c r="B429" i="30"/>
  <c r="B424" i="30"/>
  <c r="B414" i="30"/>
  <c r="B419" i="30"/>
  <c r="B413" i="30"/>
  <c r="B415" i="30"/>
  <c r="I371" i="30"/>
  <c r="I377" i="30"/>
  <c r="I387" i="30"/>
  <c r="B373" i="30"/>
  <c r="E338" i="30"/>
  <c r="I385" i="30"/>
  <c r="I389" i="30"/>
  <c r="I383" i="30"/>
  <c r="I372" i="30"/>
  <c r="B375" i="30"/>
  <c r="B388" i="30"/>
  <c r="B380" i="30"/>
  <c r="I381" i="30"/>
  <c r="I379" i="30"/>
  <c r="I388" i="30"/>
  <c r="I380" i="30"/>
  <c r="L331" i="30"/>
  <c r="B374" i="30"/>
  <c r="I384" i="30"/>
  <c r="B383" i="30"/>
  <c r="B387" i="30"/>
  <c r="B371" i="30"/>
  <c r="B377" i="30"/>
  <c r="I382" i="30"/>
  <c r="I374" i="30"/>
  <c r="I376" i="30"/>
  <c r="L343" i="30"/>
  <c r="F290" i="30"/>
  <c r="E340" i="30"/>
  <c r="E332" i="30"/>
  <c r="F288" i="30"/>
  <c r="E336" i="30"/>
  <c r="E343" i="30"/>
  <c r="K347" i="30"/>
  <c r="E339" i="30"/>
  <c r="E341" i="30"/>
  <c r="E331" i="30"/>
  <c r="D333" i="30"/>
  <c r="D346" i="30"/>
  <c r="E297" i="30"/>
  <c r="D342" i="30"/>
  <c r="D347" i="30"/>
  <c r="D331" i="30"/>
  <c r="D335" i="30"/>
  <c r="E304" i="30"/>
  <c r="F297" i="30"/>
  <c r="K335" i="30"/>
  <c r="L338" i="30"/>
  <c r="K342" i="30"/>
  <c r="L344" i="30"/>
  <c r="L336" i="30"/>
  <c r="K346" i="30"/>
  <c r="K333" i="30"/>
  <c r="E293" i="30"/>
  <c r="F298" i="30"/>
  <c r="I305" i="30"/>
  <c r="F299" i="30"/>
  <c r="F294" i="30"/>
  <c r="F292" i="30"/>
  <c r="H305" i="30"/>
  <c r="L345" i="30"/>
  <c r="F303" i="30"/>
  <c r="E291" i="30"/>
  <c r="E334" i="30"/>
  <c r="I412" i="30"/>
  <c r="L337" i="30"/>
  <c r="J346" i="30"/>
  <c r="L334" i="30"/>
  <c r="L330" i="30"/>
  <c r="F302" i="30"/>
  <c r="E330" i="30"/>
  <c r="E337" i="30"/>
  <c r="L332" i="30"/>
  <c r="J347" i="30"/>
  <c r="E300" i="30"/>
  <c r="E296" i="30"/>
  <c r="E344" i="30"/>
  <c r="F295" i="30"/>
  <c r="L339" i="30"/>
  <c r="C347" i="30"/>
  <c r="I414" i="30"/>
  <c r="L340" i="30"/>
  <c r="L341" i="30"/>
  <c r="E373" i="30"/>
  <c r="E372" i="30"/>
  <c r="D358" i="30" l="1"/>
  <c r="D353" i="30"/>
  <c r="C351" i="30"/>
  <c r="D356" i="30"/>
  <c r="L374" i="30"/>
  <c r="D362" i="30"/>
  <c r="C357" i="30"/>
  <c r="C365" i="30"/>
  <c r="E393" i="30"/>
  <c r="D360" i="30"/>
  <c r="D359" i="30"/>
  <c r="F366" i="30"/>
  <c r="D351" i="30"/>
  <c r="D355" i="30"/>
  <c r="J350" i="30"/>
  <c r="C354" i="30"/>
  <c r="L379" i="30"/>
  <c r="E376" i="30"/>
  <c r="J353" i="30"/>
  <c r="D363" i="30"/>
  <c r="G366" i="30"/>
  <c r="K349" i="30"/>
  <c r="D357" i="30"/>
  <c r="C352" i="30"/>
  <c r="C361" i="30"/>
  <c r="J357" i="30"/>
  <c r="D350" i="30"/>
  <c r="E306" i="30"/>
  <c r="J342" i="30"/>
  <c r="E374" i="30"/>
  <c r="K353" i="30"/>
  <c r="K360" i="30"/>
  <c r="K351" i="30"/>
  <c r="K357" i="30"/>
  <c r="K359" i="30"/>
  <c r="N367" i="30"/>
  <c r="D345" i="30"/>
  <c r="D364" i="30"/>
  <c r="N366" i="30"/>
  <c r="K363" i="30"/>
  <c r="K362" i="30"/>
  <c r="K355" i="30"/>
  <c r="D349" i="30"/>
  <c r="M367" i="30"/>
  <c r="K358" i="30"/>
  <c r="M366" i="30"/>
  <c r="K356" i="30"/>
  <c r="D330" i="30"/>
  <c r="K350" i="30"/>
  <c r="K364" i="30"/>
  <c r="E404" i="30"/>
  <c r="E402" i="30"/>
  <c r="E371" i="30"/>
  <c r="E390" i="30"/>
  <c r="E403" i="30"/>
  <c r="D393" i="30"/>
  <c r="C406" i="30"/>
  <c r="E391" i="30"/>
  <c r="E395" i="30"/>
  <c r="D406" i="30"/>
  <c r="E413" i="30"/>
  <c r="E375" i="30"/>
  <c r="E394" i="30"/>
  <c r="C393" i="30"/>
  <c r="E379" i="30"/>
  <c r="E398" i="30"/>
  <c r="D392" i="30"/>
  <c r="E389" i="30"/>
  <c r="E408" i="30"/>
  <c r="E405" i="30"/>
  <c r="L417" i="30"/>
  <c r="E399" i="30"/>
  <c r="E381" i="30"/>
  <c r="E400" i="30"/>
  <c r="E397" i="30"/>
  <c r="E407" i="30"/>
  <c r="E396" i="30"/>
  <c r="E401" i="30"/>
  <c r="E392" i="30"/>
  <c r="E406" i="30"/>
  <c r="I304" i="30"/>
  <c r="L387" i="30"/>
  <c r="L430" i="30"/>
  <c r="E422" i="30"/>
  <c r="E423" i="30"/>
  <c r="E418" i="30"/>
  <c r="E377" i="30"/>
  <c r="L428" i="30"/>
  <c r="L375" i="30"/>
  <c r="E414" i="30"/>
  <c r="H304" i="30"/>
  <c r="H293" i="30"/>
  <c r="L424" i="30"/>
  <c r="L429" i="30"/>
  <c r="E424" i="30"/>
  <c r="E421" i="30"/>
  <c r="L382" i="30"/>
  <c r="E427" i="30"/>
  <c r="E383" i="30"/>
  <c r="E386" i="30"/>
  <c r="L415" i="30"/>
  <c r="E382" i="30"/>
  <c r="E420" i="30"/>
  <c r="L377" i="30"/>
  <c r="E425" i="30"/>
  <c r="D417" i="30"/>
  <c r="E378" i="30"/>
  <c r="D430" i="30"/>
  <c r="L413" i="30"/>
  <c r="E384" i="30"/>
  <c r="I293" i="30"/>
  <c r="E430" i="30"/>
  <c r="E417" i="30"/>
  <c r="E429" i="30"/>
  <c r="E428" i="30"/>
  <c r="E415" i="30"/>
  <c r="L385" i="30"/>
  <c r="E380" i="30"/>
  <c r="E385" i="30"/>
  <c r="K343" i="30"/>
  <c r="L378" i="30"/>
  <c r="E388" i="30"/>
  <c r="L389" i="30"/>
  <c r="K331" i="30"/>
  <c r="L380" i="30"/>
  <c r="L386" i="30"/>
  <c r="L371" i="30"/>
  <c r="L381" i="30"/>
  <c r="K378" i="30"/>
  <c r="K388" i="30"/>
  <c r="E290" i="30"/>
  <c r="L373" i="30"/>
  <c r="L383" i="30"/>
  <c r="K382" i="30"/>
  <c r="K386" i="30"/>
  <c r="K384" i="30"/>
  <c r="E298" i="30"/>
  <c r="L384" i="30"/>
  <c r="L376" i="30"/>
  <c r="L388" i="30"/>
  <c r="L372" i="30"/>
  <c r="L425" i="30"/>
  <c r="E288" i="30"/>
  <c r="D339" i="30"/>
  <c r="D340" i="30"/>
  <c r="E289" i="30"/>
  <c r="D341" i="30"/>
  <c r="F347" i="30"/>
  <c r="C346" i="30"/>
  <c r="D337" i="30"/>
  <c r="D343" i="30"/>
  <c r="D344" i="30"/>
  <c r="E301" i="30"/>
  <c r="G347" i="30"/>
  <c r="D334" i="30"/>
  <c r="D338" i="30"/>
  <c r="D332" i="30"/>
  <c r="D336" i="30"/>
  <c r="K336" i="30"/>
  <c r="L419" i="30"/>
  <c r="K334" i="30"/>
  <c r="J333" i="30"/>
  <c r="J335" i="30"/>
  <c r="K345" i="30"/>
  <c r="D376" i="30"/>
  <c r="D373" i="30"/>
  <c r="K341" i="30"/>
  <c r="K340" i="30"/>
  <c r="K339" i="30"/>
  <c r="K330" i="30"/>
  <c r="K338" i="30"/>
  <c r="D387" i="30"/>
  <c r="C383" i="30"/>
  <c r="K332" i="30"/>
  <c r="K337" i="30"/>
  <c r="K344" i="30"/>
  <c r="C335" i="30"/>
  <c r="H291" i="30"/>
  <c r="I298" i="30"/>
  <c r="I296" i="30"/>
  <c r="I291" i="30"/>
  <c r="H300" i="30"/>
  <c r="H296" i="30"/>
  <c r="E294" i="30"/>
  <c r="I300" i="30"/>
  <c r="L416" i="30"/>
  <c r="L426" i="30"/>
  <c r="L427" i="30"/>
  <c r="E303" i="30"/>
  <c r="L420" i="30"/>
  <c r="L423" i="30"/>
  <c r="E299" i="30"/>
  <c r="L412" i="30"/>
  <c r="C342" i="30"/>
  <c r="C338" i="30"/>
  <c r="L418" i="30"/>
  <c r="L422" i="30"/>
  <c r="J338" i="30"/>
  <c r="C332" i="30"/>
  <c r="E412" i="30"/>
  <c r="E292" i="30"/>
  <c r="N347" i="30"/>
  <c r="E302" i="30"/>
  <c r="C333" i="30"/>
  <c r="E416" i="30"/>
  <c r="L421" i="30"/>
  <c r="L414" i="30"/>
  <c r="E295" i="30"/>
  <c r="E426" i="30"/>
  <c r="M347" i="30"/>
  <c r="E419" i="30"/>
  <c r="D378" i="30"/>
  <c r="K379" i="30" l="1"/>
  <c r="K381" i="30"/>
  <c r="K372" i="30"/>
  <c r="K376" i="30"/>
  <c r="D428" i="30"/>
  <c r="K373" i="30"/>
  <c r="C387" i="30"/>
  <c r="H288" i="30"/>
  <c r="F352" i="30"/>
  <c r="C349" i="30"/>
  <c r="C363" i="30"/>
  <c r="C359" i="30"/>
  <c r="C362" i="30"/>
  <c r="J358" i="30"/>
  <c r="J363" i="30"/>
  <c r="D385" i="30"/>
  <c r="G351" i="30"/>
  <c r="C356" i="30"/>
  <c r="C358" i="30"/>
  <c r="C364" i="30"/>
  <c r="J362" i="30"/>
  <c r="J355" i="30"/>
  <c r="K377" i="30"/>
  <c r="D377" i="30"/>
  <c r="D372" i="30"/>
  <c r="H306" i="30"/>
  <c r="G357" i="30"/>
  <c r="K380" i="30"/>
  <c r="C367" i="30"/>
  <c r="C348" i="30"/>
  <c r="J349" i="30"/>
  <c r="F354" i="30"/>
  <c r="F361" i="30"/>
  <c r="F351" i="30"/>
  <c r="G354" i="30"/>
  <c r="C350" i="30"/>
  <c r="J364" i="30"/>
  <c r="K387" i="30"/>
  <c r="J367" i="30"/>
  <c r="J348" i="30"/>
  <c r="J388" i="30"/>
  <c r="F357" i="30"/>
  <c r="H298" i="30"/>
  <c r="G352" i="30"/>
  <c r="G361" i="30"/>
  <c r="C374" i="30"/>
  <c r="C355" i="30"/>
  <c r="C353" i="30"/>
  <c r="C360" i="30"/>
  <c r="J351" i="30"/>
  <c r="J356" i="30"/>
  <c r="K419" i="30"/>
  <c r="K375" i="30"/>
  <c r="D382" i="30"/>
  <c r="D374" i="30"/>
  <c r="J361" i="30"/>
  <c r="I306" i="30"/>
  <c r="J360" i="30"/>
  <c r="K426" i="30"/>
  <c r="M357" i="30"/>
  <c r="M354" i="30"/>
  <c r="N365" i="30"/>
  <c r="N357" i="30"/>
  <c r="M361" i="30"/>
  <c r="N352" i="30"/>
  <c r="J359" i="30"/>
  <c r="N354" i="30"/>
  <c r="M365" i="30"/>
  <c r="N361" i="30"/>
  <c r="M352" i="30"/>
  <c r="F365" i="30"/>
  <c r="G365" i="30"/>
  <c r="D400" i="30"/>
  <c r="C407" i="30"/>
  <c r="D405" i="30"/>
  <c r="C398" i="30"/>
  <c r="C408" i="30"/>
  <c r="C403" i="30"/>
  <c r="D399" i="30"/>
  <c r="D403" i="30"/>
  <c r="D395" i="30"/>
  <c r="D391" i="30"/>
  <c r="C402" i="30"/>
  <c r="F393" i="30"/>
  <c r="C399" i="30"/>
  <c r="D394" i="30"/>
  <c r="G393" i="30"/>
  <c r="F406" i="30"/>
  <c r="C396" i="30"/>
  <c r="G406" i="30"/>
  <c r="C391" i="30"/>
  <c r="C397" i="30"/>
  <c r="C405" i="30"/>
  <c r="D390" i="30"/>
  <c r="C395" i="30"/>
  <c r="D397" i="30"/>
  <c r="C401" i="30"/>
  <c r="C390" i="30"/>
  <c r="D398" i="30"/>
  <c r="D408" i="30"/>
  <c r="G402" i="30"/>
  <c r="C404" i="30"/>
  <c r="C394" i="30"/>
  <c r="C400" i="30"/>
  <c r="C392" i="30"/>
  <c r="D402" i="30"/>
  <c r="D407" i="30"/>
  <c r="D396" i="30"/>
  <c r="D401" i="30"/>
  <c r="D404" i="30"/>
  <c r="K428" i="30"/>
  <c r="D424" i="30"/>
  <c r="C376" i="30"/>
  <c r="K429" i="30"/>
  <c r="K374" i="30"/>
  <c r="D429" i="30"/>
  <c r="D386" i="30"/>
  <c r="D380" i="30"/>
  <c r="J389" i="30"/>
  <c r="K430" i="30"/>
  <c r="K423" i="30"/>
  <c r="D371" i="30"/>
  <c r="D379" i="30"/>
  <c r="D384" i="30"/>
  <c r="K389" i="30"/>
  <c r="K385" i="30"/>
  <c r="K420" i="30"/>
  <c r="K413" i="30"/>
  <c r="K415" i="30"/>
  <c r="D389" i="30"/>
  <c r="K425" i="30"/>
  <c r="D388" i="30"/>
  <c r="D383" i="30"/>
  <c r="I288" i="30"/>
  <c r="C371" i="30"/>
  <c r="I297" i="30"/>
  <c r="K424" i="30"/>
  <c r="C386" i="30"/>
  <c r="C428" i="30"/>
  <c r="J387" i="30"/>
  <c r="J340" i="30"/>
  <c r="H297" i="30"/>
  <c r="G346" i="30"/>
  <c r="K416" i="30"/>
  <c r="J377" i="30"/>
  <c r="C429" i="30"/>
  <c r="H290" i="30"/>
  <c r="C379" i="30"/>
  <c r="K417" i="30"/>
  <c r="K414" i="30"/>
  <c r="K418" i="30"/>
  <c r="K421" i="30"/>
  <c r="K422" i="30"/>
  <c r="K427" i="30"/>
  <c r="K412" i="30"/>
  <c r="D421" i="30"/>
  <c r="D412" i="30"/>
  <c r="D418" i="30"/>
  <c r="D419" i="30"/>
  <c r="D426" i="30"/>
  <c r="D416" i="30"/>
  <c r="C388" i="30"/>
  <c r="D414" i="30"/>
  <c r="D422" i="30"/>
  <c r="D423" i="30"/>
  <c r="D413" i="30"/>
  <c r="D415" i="30"/>
  <c r="D427" i="30"/>
  <c r="D420" i="30"/>
  <c r="C430" i="30"/>
  <c r="D381" i="30"/>
  <c r="D425" i="30"/>
  <c r="J374" i="30"/>
  <c r="C330" i="30"/>
  <c r="J375" i="30"/>
  <c r="J371" i="30"/>
  <c r="D375" i="30"/>
  <c r="C373" i="30"/>
  <c r="J332" i="30"/>
  <c r="C384" i="30"/>
  <c r="J379" i="30"/>
  <c r="K371" i="30"/>
  <c r="J384" i="30"/>
  <c r="J330" i="30"/>
  <c r="J339" i="30"/>
  <c r="N380" i="30"/>
  <c r="J378" i="30"/>
  <c r="I290" i="30"/>
  <c r="J383" i="30"/>
  <c r="J381" i="30"/>
  <c r="C389" i="30"/>
  <c r="J376" i="30"/>
  <c r="J373" i="30"/>
  <c r="J380" i="30"/>
  <c r="K383" i="30"/>
  <c r="C381" i="30"/>
  <c r="M346" i="30"/>
  <c r="N346" i="30"/>
  <c r="C380" i="30"/>
  <c r="J386" i="30"/>
  <c r="C339" i="30"/>
  <c r="C372" i="30"/>
  <c r="J372" i="30"/>
  <c r="G338" i="30"/>
  <c r="H301" i="30"/>
  <c r="C343" i="30"/>
  <c r="I289" i="30"/>
  <c r="C331" i="30"/>
  <c r="F342" i="30"/>
  <c r="F338" i="30"/>
  <c r="G332" i="30"/>
  <c r="F335" i="30"/>
  <c r="F346" i="30"/>
  <c r="J343" i="30"/>
  <c r="J331" i="30"/>
  <c r="F333" i="30"/>
  <c r="G333" i="30"/>
  <c r="G342" i="30"/>
  <c r="F332" i="30"/>
  <c r="C340" i="30"/>
  <c r="G335" i="30"/>
  <c r="I301" i="30"/>
  <c r="H289" i="30"/>
  <c r="M333" i="30"/>
  <c r="G374" i="30"/>
  <c r="C378" i="30"/>
  <c r="C375" i="30"/>
  <c r="F387" i="30"/>
  <c r="C382" i="30"/>
  <c r="N335" i="30"/>
  <c r="G376" i="30"/>
  <c r="G383" i="30"/>
  <c r="C377" i="30"/>
  <c r="J334" i="30"/>
  <c r="N333" i="30"/>
  <c r="C385" i="30"/>
  <c r="M335" i="30"/>
  <c r="J385" i="30"/>
  <c r="J417" i="30"/>
  <c r="I299" i="30"/>
  <c r="H292" i="30"/>
  <c r="H299" i="30"/>
  <c r="I292" i="30"/>
  <c r="I294" i="30"/>
  <c r="H294" i="30"/>
  <c r="H303" i="30"/>
  <c r="I303" i="30"/>
  <c r="J345" i="30"/>
  <c r="C345" i="30"/>
  <c r="C341" i="30"/>
  <c r="H295" i="30"/>
  <c r="C344" i="30"/>
  <c r="C334" i="30"/>
  <c r="I295" i="30"/>
  <c r="H302" i="30"/>
  <c r="J420" i="30"/>
  <c r="J336" i="30"/>
  <c r="I302" i="30"/>
  <c r="C414" i="30"/>
  <c r="N338" i="30"/>
  <c r="C336" i="30"/>
  <c r="M342" i="30"/>
  <c r="C337" i="30"/>
  <c r="J337" i="30"/>
  <c r="C415" i="30"/>
  <c r="J344" i="30"/>
  <c r="M338" i="30"/>
  <c r="J341" i="30"/>
  <c r="J382" i="30"/>
  <c r="N342" i="30" l="1"/>
  <c r="N383" i="30"/>
  <c r="G387" i="30"/>
  <c r="C420" i="30"/>
  <c r="F374" i="30"/>
  <c r="C417" i="30"/>
  <c r="M340" i="30"/>
  <c r="N340" i="30"/>
  <c r="M379" i="30"/>
  <c r="G430" i="30"/>
  <c r="F429" i="30"/>
  <c r="G353" i="30"/>
  <c r="N384" i="30"/>
  <c r="G429" i="30"/>
  <c r="G355" i="30"/>
  <c r="F353" i="30"/>
  <c r="F350" i="30"/>
  <c r="N376" i="30"/>
  <c r="M388" i="30"/>
  <c r="M380" i="30"/>
  <c r="M374" i="30"/>
  <c r="F367" i="30"/>
  <c r="F348" i="30"/>
  <c r="M386" i="30"/>
  <c r="F376" i="30"/>
  <c r="M348" i="30"/>
  <c r="F397" i="30"/>
  <c r="G397" i="30"/>
  <c r="F379" i="30"/>
  <c r="F349" i="30"/>
  <c r="F359" i="30"/>
  <c r="G362" i="30"/>
  <c r="M373" i="30"/>
  <c r="N379" i="30"/>
  <c r="G389" i="30"/>
  <c r="G367" i="30"/>
  <c r="G348" i="30"/>
  <c r="F339" i="30"/>
  <c r="M382" i="30"/>
  <c r="M376" i="30"/>
  <c r="F360" i="30"/>
  <c r="F355" i="30"/>
  <c r="G360" i="30"/>
  <c r="G349" i="30"/>
  <c r="G350" i="30"/>
  <c r="F362" i="30"/>
  <c r="G391" i="30"/>
  <c r="M383" i="30"/>
  <c r="N374" i="30"/>
  <c r="F428" i="30"/>
  <c r="G371" i="30"/>
  <c r="M387" i="30"/>
  <c r="N348" i="30"/>
  <c r="J428" i="30"/>
  <c r="J429" i="30"/>
  <c r="M428" i="30"/>
  <c r="N355" i="30"/>
  <c r="M353" i="30"/>
  <c r="M363" i="30"/>
  <c r="G356" i="30"/>
  <c r="F363" i="30"/>
  <c r="N350" i="30"/>
  <c r="G359" i="30"/>
  <c r="N359" i="30"/>
  <c r="N353" i="30"/>
  <c r="N360" i="30"/>
  <c r="N363" i="30"/>
  <c r="M356" i="30"/>
  <c r="F356" i="30"/>
  <c r="G364" i="30"/>
  <c r="N364" i="30"/>
  <c r="M349" i="30"/>
  <c r="G339" i="30"/>
  <c r="G358" i="30"/>
  <c r="N358" i="30"/>
  <c r="M360" i="30"/>
  <c r="N356" i="30"/>
  <c r="N349" i="30"/>
  <c r="N362" i="30"/>
  <c r="F358" i="30"/>
  <c r="M358" i="30"/>
  <c r="M351" i="30"/>
  <c r="F330" i="30"/>
  <c r="N351" i="30"/>
  <c r="M355" i="30"/>
  <c r="G363" i="30"/>
  <c r="F364" i="30"/>
  <c r="M364" i="30"/>
  <c r="M350" i="30"/>
  <c r="M362" i="30"/>
  <c r="G330" i="30"/>
  <c r="M359" i="30"/>
  <c r="G394" i="30"/>
  <c r="F391" i="30"/>
  <c r="F408" i="30"/>
  <c r="G408" i="30"/>
  <c r="F402" i="30"/>
  <c r="G396" i="30"/>
  <c r="G401" i="30"/>
  <c r="F405" i="30"/>
  <c r="G399" i="30"/>
  <c r="F399" i="30"/>
  <c r="G398" i="30"/>
  <c r="F407" i="30"/>
  <c r="G390" i="30"/>
  <c r="F398" i="30"/>
  <c r="F394" i="30"/>
  <c r="F401" i="30"/>
  <c r="F403" i="30"/>
  <c r="G392" i="30"/>
  <c r="F390" i="30"/>
  <c r="G400" i="30"/>
  <c r="F396" i="30"/>
  <c r="G404" i="30"/>
  <c r="F404" i="30"/>
  <c r="F400" i="30"/>
  <c r="G405" i="30"/>
  <c r="G403" i="30"/>
  <c r="F392" i="30"/>
  <c r="G407" i="30"/>
  <c r="G395" i="30"/>
  <c r="F395" i="30"/>
  <c r="J416" i="30"/>
  <c r="F388" i="30"/>
  <c r="N389" i="30"/>
  <c r="C424" i="30"/>
  <c r="J430" i="30"/>
  <c r="G379" i="30"/>
  <c r="F373" i="30"/>
  <c r="J421" i="30"/>
  <c r="J418" i="30"/>
  <c r="N387" i="30"/>
  <c r="F371" i="30"/>
  <c r="G386" i="30"/>
  <c r="G381" i="30"/>
  <c r="M389" i="30"/>
  <c r="N385" i="30"/>
  <c r="F430" i="30"/>
  <c r="F386" i="30"/>
  <c r="F384" i="30"/>
  <c r="J422" i="30"/>
  <c r="F383" i="30"/>
  <c r="C412" i="30"/>
  <c r="J415" i="30"/>
  <c r="G388" i="30"/>
  <c r="J424" i="30"/>
  <c r="C421" i="30"/>
  <c r="J414" i="30"/>
  <c r="N332" i="30"/>
  <c r="F380" i="30"/>
  <c r="J412" i="30"/>
  <c r="M420" i="30"/>
  <c r="M417" i="30"/>
  <c r="N417" i="30"/>
  <c r="M421" i="30"/>
  <c r="G417" i="30"/>
  <c r="F415" i="30"/>
  <c r="F414" i="30"/>
  <c r="G415" i="30"/>
  <c r="F417" i="30"/>
  <c r="G428" i="30"/>
  <c r="G420" i="30"/>
  <c r="G414" i="30"/>
  <c r="F372" i="30"/>
  <c r="N330" i="30"/>
  <c r="N339" i="30"/>
  <c r="G380" i="30"/>
  <c r="G384" i="30"/>
  <c r="F389" i="30"/>
  <c r="G373" i="30"/>
  <c r="M339" i="30"/>
  <c r="M332" i="30"/>
  <c r="F381" i="30"/>
  <c r="M371" i="30"/>
  <c r="M377" i="30"/>
  <c r="N388" i="30"/>
  <c r="N371" i="30"/>
  <c r="N382" i="30"/>
  <c r="M375" i="30"/>
  <c r="M330" i="30"/>
  <c r="N372" i="30"/>
  <c r="N386" i="30"/>
  <c r="N373" i="30"/>
  <c r="M381" i="30"/>
  <c r="M384" i="30"/>
  <c r="N378" i="30"/>
  <c r="N377" i="30"/>
  <c r="N375" i="30"/>
  <c r="M378" i="30"/>
  <c r="M385" i="30"/>
  <c r="N381" i="30"/>
  <c r="G372" i="30"/>
  <c r="C422" i="30"/>
  <c r="N343" i="30"/>
  <c r="G343" i="30"/>
  <c r="F334" i="30"/>
  <c r="N331" i="30"/>
  <c r="J425" i="30"/>
  <c r="F331" i="30"/>
  <c r="F343" i="30"/>
  <c r="G334" i="30"/>
  <c r="F340" i="30"/>
  <c r="C413" i="30"/>
  <c r="G336" i="30"/>
  <c r="M331" i="30"/>
  <c r="M343" i="30"/>
  <c r="C425" i="30"/>
  <c r="F341" i="30"/>
  <c r="G341" i="30"/>
  <c r="F336" i="30"/>
  <c r="J413" i="30"/>
  <c r="M372" i="30"/>
  <c r="G340" i="30"/>
  <c r="G331" i="30"/>
  <c r="M334" i="30"/>
  <c r="M336" i="30"/>
  <c r="F375" i="30"/>
  <c r="G377" i="30"/>
  <c r="G378" i="30"/>
  <c r="N334" i="30"/>
  <c r="G375" i="30"/>
  <c r="F382" i="30"/>
  <c r="G382" i="30"/>
  <c r="F378" i="30"/>
  <c r="N336" i="30"/>
  <c r="F377" i="30"/>
  <c r="F385" i="30"/>
  <c r="G385" i="30"/>
  <c r="J427" i="30"/>
  <c r="G345" i="30"/>
  <c r="M345" i="30"/>
  <c r="N345" i="30"/>
  <c r="F345" i="30"/>
  <c r="C427" i="30"/>
  <c r="N344" i="30"/>
  <c r="C416" i="30"/>
  <c r="F344" i="30"/>
  <c r="J423" i="30"/>
  <c r="M337" i="30"/>
  <c r="G337" i="30"/>
  <c r="C426" i="30"/>
  <c r="N341" i="30"/>
  <c r="J426" i="30"/>
  <c r="N337" i="30"/>
  <c r="F337" i="30"/>
  <c r="C418" i="30"/>
  <c r="M341" i="30"/>
  <c r="M344" i="30"/>
  <c r="J419" i="30"/>
  <c r="C419" i="30"/>
  <c r="G344" i="30"/>
  <c r="C423" i="30"/>
  <c r="M415" i="30" l="1"/>
  <c r="M429" i="30"/>
  <c r="N428" i="30"/>
  <c r="F420" i="30"/>
  <c r="F424" i="30"/>
  <c r="F412" i="30"/>
  <c r="M422" i="30"/>
  <c r="N415" i="30"/>
  <c r="G424" i="30"/>
  <c r="M430" i="30"/>
  <c r="N420" i="30"/>
  <c r="N422" i="30"/>
  <c r="N430" i="30"/>
  <c r="N429" i="30"/>
  <c r="N424" i="30"/>
  <c r="F422" i="30"/>
  <c r="M424" i="30"/>
  <c r="G412" i="30"/>
  <c r="N418" i="30"/>
  <c r="N416" i="30"/>
  <c r="M418" i="30"/>
  <c r="M423" i="30"/>
  <c r="N421" i="30"/>
  <c r="M416" i="30"/>
  <c r="N423" i="30"/>
  <c r="M414" i="30"/>
  <c r="N414" i="30"/>
  <c r="N412" i="30"/>
  <c r="M412" i="30"/>
  <c r="G422" i="30"/>
  <c r="G416" i="30"/>
  <c r="F416" i="30"/>
  <c r="G421" i="30"/>
  <c r="F421" i="30"/>
  <c r="F418" i="30"/>
  <c r="F423" i="30"/>
  <c r="G423" i="30"/>
  <c r="G418" i="30"/>
  <c r="F425" i="30"/>
  <c r="M425" i="30"/>
  <c r="N413" i="30"/>
  <c r="G413" i="30"/>
  <c r="M413" i="30"/>
  <c r="G425" i="30"/>
  <c r="F413" i="30"/>
  <c r="N425" i="30"/>
  <c r="G427" i="30"/>
  <c r="F427" i="30"/>
  <c r="M427" i="30"/>
  <c r="N427" i="30"/>
  <c r="N426" i="30"/>
  <c r="M426" i="30"/>
  <c r="N419" i="30"/>
  <c r="F426" i="30"/>
  <c r="G419" i="30"/>
  <c r="F419" i="30"/>
  <c r="M419" i="30"/>
  <c r="G426" i="30"/>
</calcChain>
</file>

<file path=xl/sharedStrings.xml><?xml version="1.0" encoding="utf-8"?>
<sst xmlns="http://schemas.openxmlformats.org/spreadsheetml/2006/main" count="805" uniqueCount="392">
  <si>
    <t>검토</t>
  </si>
  <si>
    <t>D</t>
  </si>
  <si>
    <r>
      <t>t</t>
    </r>
    <r>
      <rPr>
        <vertAlign val="subscript"/>
        <sz val="9"/>
        <rFont val="맑은 고딕"/>
        <family val="3"/>
        <charset val="129"/>
      </rPr>
      <t>w</t>
    </r>
  </si>
  <si>
    <t>Node</t>
  </si>
  <si>
    <t>Coordinate</t>
  </si>
  <si>
    <t>( ☞ 강.설 4.3.3.2.2 )</t>
  </si>
  <si>
    <t>웨브 단면비</t>
  </si>
  <si>
    <t>플랜지 단면비</t>
  </si>
  <si>
    <t>≤ 12.0</t>
  </si>
  <si>
    <t>(수평보강재가 없음)</t>
  </si>
  <si>
    <t>(수평보강재가 있음)</t>
  </si>
  <si>
    <t>≤</t>
  </si>
  <si>
    <r>
      <t>b</t>
    </r>
    <r>
      <rPr>
        <vertAlign val="subscript"/>
        <sz val="9"/>
        <rFont val="맑은 고딕"/>
        <family val="3"/>
        <charset val="129"/>
      </rPr>
      <t>f</t>
    </r>
  </si>
  <si>
    <t>S</t>
  </si>
  <si>
    <t>비고</t>
  </si>
  <si>
    <r>
      <t>t</t>
    </r>
    <r>
      <rPr>
        <vertAlign val="subscript"/>
        <sz val="9"/>
        <rFont val="맑은 고딕"/>
        <family val="3"/>
        <charset val="129"/>
      </rPr>
      <t>f</t>
    </r>
  </si>
  <si>
    <t>웨브 경사 S ≤ 1/4</t>
  </si>
  <si>
    <t>Moment</t>
  </si>
  <si>
    <t>검토내용</t>
  </si>
  <si>
    <t>(강.설 4.3-245)</t>
  </si>
  <si>
    <t>(강.설 4.3-246)</t>
  </si>
  <si>
    <r>
      <t>t</t>
    </r>
    <r>
      <rPr>
        <b/>
        <vertAlign val="subscript"/>
        <sz val="9"/>
        <rFont val="맑은 고딕"/>
        <family val="3"/>
        <charset val="129"/>
      </rPr>
      <t>w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</si>
  <si>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</si>
  <si>
    <r>
      <t>2t</t>
    </r>
    <r>
      <rPr>
        <b/>
        <vertAlign val="subscript"/>
        <sz val="9"/>
        <rFont val="맑은 고딕"/>
        <family val="3"/>
        <charset val="129"/>
      </rPr>
      <t>f</t>
    </r>
  </si>
  <si>
    <r>
      <t>b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D/6</t>
    </r>
  </si>
  <si>
    <r>
      <t>t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 xml:space="preserve"> ≥ 1.1t</t>
    </r>
    <r>
      <rPr>
        <b/>
        <vertAlign val="subscript"/>
        <sz val="9"/>
        <rFont val="맑은 고딕"/>
        <family val="3"/>
        <charset val="129"/>
      </rPr>
      <t>w</t>
    </r>
  </si>
  <si>
    <t>(강.설 4.3.3.2.2.1)</t>
  </si>
  <si>
    <t>5.</t>
  </si>
  <si>
    <t>5.1.</t>
  </si>
  <si>
    <t>① 내측거더의 유효폭</t>
  </si>
  <si>
    <t>아래 산정 값들 중 가장 작은 값</t>
  </si>
  <si>
    <t>- 등가지간장의 ¼</t>
  </si>
  <si>
    <t>- 슬래브 평균두께의 12배 + Max(복부 두께, 주거더 상부플랜지폭의 ½)</t>
  </si>
  <si>
    <t>- 인접한 보 사이의 평균 간격</t>
  </si>
  <si>
    <t>② 외측거더의 유효폭</t>
  </si>
  <si>
    <t>인접한 내측거더 유효폭의 절반과 아래 산정 값들 중 최소값의 합</t>
  </si>
  <si>
    <t>- 등가지간장의 ⅛</t>
  </si>
  <si>
    <t>- 슬래브 평균두께의 6배 + Max(복부 두께, 주거더 상부플랜지폭의 ¼)</t>
  </si>
  <si>
    <t>- 내민부분(overhang)의 폭</t>
  </si>
  <si>
    <r>
      <t>0.25L</t>
    </r>
    <r>
      <rPr>
        <vertAlign val="subscript"/>
        <sz val="9"/>
        <rFont val="맑은 고딕"/>
        <family val="3"/>
        <charset val="129"/>
      </rPr>
      <t>eff</t>
    </r>
  </si>
  <si>
    <t>EFi = MIN</t>
  </si>
  <si>
    <t>EFe = 0.5EFi + MIN</t>
  </si>
  <si>
    <r>
      <t>0.125L</t>
    </r>
    <r>
      <rPr>
        <vertAlign val="subscript"/>
        <sz val="9"/>
        <rFont val="맑은 고딕"/>
        <family val="3"/>
        <charset val="129"/>
      </rPr>
      <t>eff</t>
    </r>
  </si>
  <si>
    <t>Code</t>
  </si>
  <si>
    <t>(Input)</t>
  </si>
  <si>
    <t>Span</t>
  </si>
  <si>
    <t>Effective</t>
  </si>
  <si>
    <t>EFi</t>
  </si>
  <si>
    <t>EFe</t>
  </si>
  <si>
    <t>Exterior</t>
  </si>
  <si>
    <t>Interior</t>
  </si>
  <si>
    <r>
      <t>B</t>
    </r>
    <r>
      <rPr>
        <vertAlign val="subscript"/>
        <sz val="9"/>
        <rFont val="맑은 고딕"/>
        <family val="3"/>
        <charset val="129"/>
      </rPr>
      <t>eff</t>
    </r>
  </si>
  <si>
    <t>Effective width of deck for exterior beam = EFi + EFe</t>
  </si>
  <si>
    <t>Effective width of deck for interior beam = 2EFi</t>
  </si>
  <si>
    <t>5.2.</t>
  </si>
  <si>
    <t>단면</t>
  </si>
  <si>
    <t>① Steel only</t>
  </si>
  <si>
    <t>5.3.</t>
  </si>
  <si>
    <t>=</t>
    <phoneticPr fontId="23" type="noConversion"/>
  </si>
  <si>
    <t>단면계수 산정</t>
    <phoneticPr fontId="23" type="noConversion"/>
  </si>
  <si>
    <t>유호폭 계산</t>
    <phoneticPr fontId="23" type="noConversion"/>
  </si>
  <si>
    <t>단면비제한</t>
    <phoneticPr fontId="23" type="noConversion"/>
  </si>
  <si>
    <t>Web</t>
    <phoneticPr fontId="23" type="noConversion"/>
  </si>
  <si>
    <t>1) Steel only</t>
    <phoneticPr fontId="23" type="noConversion"/>
  </si>
  <si>
    <t>=</t>
    <phoneticPr fontId="23" type="noConversion"/>
  </si>
  <si>
    <t>bb, tb</t>
    <phoneticPr fontId="23" type="noConversion"/>
  </si>
  <si>
    <t>Web 높이, 두께</t>
    <phoneticPr fontId="23" type="noConversion"/>
  </si>
  <si>
    <t>Top rib 높이, 두께, 개수</t>
    <phoneticPr fontId="23" type="noConversion"/>
  </si>
  <si>
    <t>Bottom rib 높이, 두께, 개수</t>
    <phoneticPr fontId="23" type="noConversion"/>
  </si>
  <si>
    <t>Total depth of girder</t>
    <phoneticPr fontId="23" type="noConversion"/>
  </si>
  <si>
    <t>=</t>
    <phoneticPr fontId="23" type="noConversion"/>
  </si>
  <si>
    <r>
      <t>It = nt·bt·tt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</si>
  <si>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연직축에 대한 웨브의 경사각</t>
    <phoneticPr fontId="23" type="noConversion"/>
  </si>
  <si>
    <t>Depth of web along the slope</t>
    <phoneticPr fontId="23" type="noConversion"/>
  </si>
  <si>
    <r>
      <t>Ib = bb·tb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</si>
  <si>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A1</t>
    <phoneticPr fontId="23" type="noConversion"/>
  </si>
  <si>
    <t>YL1</t>
    <phoneticPr fontId="23" type="noConversion"/>
  </si>
  <si>
    <t>SU1</t>
    <phoneticPr fontId="23" type="noConversion"/>
  </si>
  <si>
    <t>I1</t>
    <phoneticPr fontId="23" type="noConversion"/>
  </si>
  <si>
    <t>SL1</t>
    <phoneticPr fontId="23" type="noConversion"/>
  </si>
  <si>
    <t>내부 bottom concrete 높이</t>
    <phoneticPr fontId="23" type="noConversion"/>
  </si>
  <si>
    <t>내부 bottom concrete 넓이</t>
    <phoneticPr fontId="23" type="noConversion"/>
  </si>
  <si>
    <t>Yw = YU1 - tt - Dw/2</t>
    <phoneticPr fontId="23" type="noConversion"/>
  </si>
  <si>
    <t>Yb = YL1 - tb/2</t>
    <phoneticPr fontId="23" type="noConversion"/>
  </si>
  <si>
    <t>I1 / YU1</t>
    <phoneticPr fontId="23" type="noConversion"/>
  </si>
  <si>
    <t>I1 / YL1</t>
    <phoneticPr fontId="23" type="noConversion"/>
  </si>
  <si>
    <t>A2</t>
    <phoneticPr fontId="23" type="noConversion"/>
  </si>
  <si>
    <t>Top flange</t>
    <phoneticPr fontId="23" type="noConversion"/>
  </si>
  <si>
    <t>Web</t>
    <phoneticPr fontId="23" type="noConversion"/>
  </si>
  <si>
    <t>Bottom flange</t>
    <phoneticPr fontId="23" type="noConversion"/>
  </si>
  <si>
    <t>Top Rib</t>
    <phoneticPr fontId="23" type="noConversion"/>
  </si>
  <si>
    <t>Bottom Rib</t>
    <phoneticPr fontId="23" type="noConversion"/>
  </si>
  <si>
    <t>Yt = YU1 - tt/2</t>
    <phoneticPr fontId="23" type="noConversion"/>
  </si>
  <si>
    <t>yt = tt/2 + Dw + tb</t>
    <phoneticPr fontId="23" type="noConversion"/>
  </si>
  <si>
    <t>yb = tb/2</t>
    <phoneticPr fontId="23" type="noConversion"/>
  </si>
  <si>
    <t>Hc</t>
    <phoneticPr fontId="23" type="noConversion"/>
  </si>
  <si>
    <t>Steel only</t>
    <phoneticPr fontId="23" type="noConversion"/>
  </si>
  <si>
    <t>Bottom Con'c</t>
    <phoneticPr fontId="23" type="noConversion"/>
  </si>
  <si>
    <t>yc = Hc/2 + tb</t>
    <phoneticPr fontId="23" type="noConversion"/>
  </si>
  <si>
    <t>YL2</t>
    <phoneticPr fontId="23" type="noConversion"/>
  </si>
  <si>
    <t>YU2</t>
    <phoneticPr fontId="23" type="noConversion"/>
  </si>
  <si>
    <t>Shorttime</t>
    <phoneticPr fontId="23" type="noConversion"/>
  </si>
  <si>
    <t>Longtime</t>
    <phoneticPr fontId="23" type="noConversion"/>
  </si>
  <si>
    <t>Yc = |YL2 - tb - Hc/2|</t>
    <phoneticPr fontId="23" type="noConversion"/>
  </si>
  <si>
    <t>I2</t>
    <phoneticPr fontId="23" type="noConversion"/>
  </si>
  <si>
    <t>Area of components</t>
    <phoneticPr fontId="23" type="noConversion"/>
  </si>
  <si>
    <t>Distance from components to bottom girder</t>
    <phoneticPr fontId="23" type="noConversion"/>
  </si>
  <si>
    <t>2차 모멘트 of components</t>
    <phoneticPr fontId="23" type="noConversion"/>
  </si>
  <si>
    <t>Distance from components to NA</t>
    <phoneticPr fontId="23" type="noConversion"/>
  </si>
  <si>
    <t>Components</t>
    <phoneticPr fontId="23" type="noConversion"/>
  </si>
  <si>
    <t>SU2</t>
    <phoneticPr fontId="23" type="noConversion"/>
  </si>
  <si>
    <t>I2 / YU2</t>
    <phoneticPr fontId="23" type="noConversion"/>
  </si>
  <si>
    <t>SL2</t>
    <phoneticPr fontId="23" type="noConversion"/>
  </si>
  <si>
    <t>I2 / YL2</t>
    <phoneticPr fontId="23" type="noConversion"/>
  </si>
  <si>
    <t>Using to apply DC1(steel), DC2(bottom concrete)</t>
    <phoneticPr fontId="23" type="noConversion"/>
  </si>
  <si>
    <t>Using to apply DC3 (deck slab) in negative moment</t>
    <phoneticPr fontId="23" type="noConversion"/>
  </si>
  <si>
    <t>Using to apply DC4(난간 방호벽), DW (포장) in positive moment</t>
    <phoneticPr fontId="23" type="noConversion"/>
  </si>
  <si>
    <t>bs, ts</t>
    <phoneticPr fontId="23" type="noConversion"/>
  </si>
  <si>
    <t>Deck slab 넓이, 높이</t>
    <phoneticPr fontId="23" type="noConversion"/>
  </si>
  <si>
    <t>bh, th</t>
    <phoneticPr fontId="23" type="noConversion"/>
  </si>
  <si>
    <t>Haunch</t>
    <phoneticPr fontId="23" type="noConversion"/>
  </si>
  <si>
    <t>Deck slab</t>
    <phoneticPr fontId="23" type="noConversion"/>
  </si>
  <si>
    <t>ys = tb + Dw + th + ts/2</t>
    <phoneticPr fontId="23" type="noConversion"/>
  </si>
  <si>
    <t>YL3</t>
    <phoneticPr fontId="23" type="noConversion"/>
  </si>
  <si>
    <t>A3</t>
    <phoneticPr fontId="23" type="noConversion"/>
  </si>
  <si>
    <t>YU3</t>
    <phoneticPr fontId="23" type="noConversion"/>
  </si>
  <si>
    <t>YL3</t>
    <phoneticPr fontId="23" type="noConversion"/>
  </si>
  <si>
    <t>Haunch</t>
    <phoneticPr fontId="23" type="noConversion"/>
  </si>
  <si>
    <t>As = bs∙ts</t>
    <phoneticPr fontId="23" type="noConversion"/>
  </si>
  <si>
    <t>Ah = 2∙bh∙th</t>
    <phoneticPr fontId="23" type="noConversion"/>
  </si>
  <si>
    <t>yh = tb + Dw + 2∙th/3</t>
    <phoneticPr fontId="23" type="noConversion"/>
  </si>
  <si>
    <t>Deck slab</t>
    <phoneticPr fontId="23" type="noConversion"/>
  </si>
  <si>
    <t>Ys = YU3 - tt + th + ts/2</t>
    <phoneticPr fontId="23" type="noConversion"/>
  </si>
  <si>
    <r>
      <t>Is = bs∙ts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</si>
  <si>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Yh = YU3 - tt + 2∙th/3</t>
    <phoneticPr fontId="23" type="noConversion"/>
  </si>
  <si>
    <r>
      <t>Ih = 4∙bh∙th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/36</t>
    </r>
    <phoneticPr fontId="23" type="noConversion"/>
  </si>
  <si>
    <t>I3</t>
    <phoneticPr fontId="23" type="noConversion"/>
  </si>
  <si>
    <t>Y1 = |YL2 - YL1|</t>
    <phoneticPr fontId="23" type="noConversion"/>
  </si>
  <si>
    <t>Y1 = |YL3 - YL1|</t>
    <phoneticPr fontId="23" type="noConversion"/>
  </si>
  <si>
    <t>SU3</t>
    <phoneticPr fontId="23" type="noConversion"/>
  </si>
  <si>
    <t>I3 / YU3</t>
    <phoneticPr fontId="23" type="noConversion"/>
  </si>
  <si>
    <t>SL3</t>
    <phoneticPr fontId="23" type="noConversion"/>
  </si>
  <si>
    <t>I3 / YL3</t>
    <phoneticPr fontId="23" type="noConversion"/>
  </si>
  <si>
    <t>Using to apply DC4(난간 방호벽), DW (포장) in negative moment</t>
    <phoneticPr fontId="23" type="noConversion"/>
  </si>
  <si>
    <t>Steel + bot con'c</t>
    <phoneticPr fontId="23" type="noConversion"/>
  </si>
  <si>
    <t>Top layer rebar</t>
    <phoneticPr fontId="23" type="noConversion"/>
  </si>
  <si>
    <t>Bottom layer rebar</t>
    <phoneticPr fontId="23" type="noConversion"/>
  </si>
  <si>
    <t>개수</t>
    <phoneticPr fontId="23" type="noConversion"/>
  </si>
  <si>
    <t>직경</t>
    <phoneticPr fontId="23" type="noConversion"/>
  </si>
  <si>
    <t>피복거리</t>
    <phoneticPr fontId="23" type="noConversion"/>
  </si>
  <si>
    <t>Top</t>
    <phoneticPr fontId="23" type="noConversion"/>
  </si>
  <si>
    <t>Bottom</t>
    <phoneticPr fontId="23" type="noConversion"/>
  </si>
  <si>
    <t>Top and bottom layer of rebar information</t>
    <phoneticPr fontId="23" type="noConversion"/>
  </si>
  <si>
    <t>A4</t>
    <phoneticPr fontId="23" type="noConversion"/>
  </si>
  <si>
    <t>YL4</t>
    <phoneticPr fontId="23" type="noConversion"/>
  </si>
  <si>
    <t>YU4</t>
    <phoneticPr fontId="23" type="noConversion"/>
  </si>
  <si>
    <t>Y2 = |YL4 - YL2|</t>
    <phoneticPr fontId="23" type="noConversion"/>
  </si>
  <si>
    <t>SU4</t>
    <phoneticPr fontId="23" type="noConversion"/>
  </si>
  <si>
    <t>I4 / YU4</t>
    <phoneticPr fontId="23" type="noConversion"/>
  </si>
  <si>
    <t>SL4</t>
    <phoneticPr fontId="23" type="noConversion"/>
  </si>
  <si>
    <t>I4 / YL4</t>
    <phoneticPr fontId="23" type="noConversion"/>
  </si>
  <si>
    <t>A4</t>
    <phoneticPr fontId="23" type="noConversion"/>
  </si>
  <si>
    <t>YL4</t>
    <phoneticPr fontId="23" type="noConversion"/>
  </si>
  <si>
    <t>③ Steel + Deck slab (Short time)</t>
    <phoneticPr fontId="23" type="noConversion"/>
  </si>
  <si>
    <t>Steel + Deck slab (Long time)</t>
    <phoneticPr fontId="23" type="noConversion"/>
  </si>
  <si>
    <t>④ Steel + Bottom concrete + Rebar (Short time)</t>
    <phoneticPr fontId="23" type="noConversion"/>
  </si>
  <si>
    <t>Steel + Bottom concrete + Rebar (Long time)</t>
    <phoneticPr fontId="23" type="noConversion"/>
  </si>
  <si>
    <t>Steel + Bottom concrete (Long time)</t>
    <phoneticPr fontId="23" type="noConversion"/>
  </si>
  <si>
    <t>② Steel + Bottom concrete (Short time)</t>
    <phoneticPr fontId="23" type="noConversion"/>
  </si>
  <si>
    <t>2) Steel + Bottom concrete (Short time and Long time)</t>
    <phoneticPr fontId="23" type="noConversion"/>
  </si>
  <si>
    <r>
      <rPr>
        <b/>
        <sz val="9"/>
        <rFont val="Symbol"/>
        <family val="1"/>
        <charset val="2"/>
      </rPr>
      <t>3</t>
    </r>
    <r>
      <rPr>
        <b/>
        <sz val="9"/>
        <rFont val="맑은 고딕"/>
        <family val="3"/>
        <charset val="129"/>
      </rPr>
      <t>) Steel + Deck slab (Short time and Long time)</t>
    </r>
    <phoneticPr fontId="23" type="noConversion"/>
  </si>
  <si>
    <r>
      <rPr>
        <b/>
        <sz val="9"/>
        <rFont val="Symbol"/>
        <family val="1"/>
        <charset val="2"/>
      </rPr>
      <t>4</t>
    </r>
    <r>
      <rPr>
        <b/>
        <sz val="9"/>
        <rFont val="맑은 고딕"/>
        <family val="3"/>
        <charset val="129"/>
      </rPr>
      <t>) Steel + Bottom concrete + Rebar (Short time and Long time)</t>
    </r>
    <phoneticPr fontId="23" type="noConversion"/>
  </si>
  <si>
    <t>At = bt∙tt∙nt</t>
    <phoneticPr fontId="23" type="noConversion"/>
  </si>
  <si>
    <t>Aw = 2∙Hw∙tw</t>
    <phoneticPr fontId="23" type="noConversion"/>
  </si>
  <si>
    <t>Ab = bb∙tb</t>
    <phoneticPr fontId="23" type="noConversion"/>
  </si>
  <si>
    <t>Descriptions</t>
    <phoneticPr fontId="23" type="noConversion"/>
  </si>
  <si>
    <t>Hst, tst, nst</t>
    <phoneticPr fontId="23" type="noConversion"/>
  </si>
  <si>
    <t>Hsb, tsb, nsb</t>
    <phoneticPr fontId="23" type="noConversion"/>
  </si>
  <si>
    <t>θ</t>
    <phoneticPr fontId="23" type="noConversion"/>
  </si>
  <si>
    <t>Ast = nst∙Hst∙tst</t>
    <phoneticPr fontId="23" type="noConversion"/>
  </si>
  <si>
    <t>Bottom Rib</t>
    <phoneticPr fontId="23" type="noConversion"/>
  </si>
  <si>
    <t>Asb = nsb∙Hsb∙tsb</t>
    <phoneticPr fontId="23" type="noConversion"/>
  </si>
  <si>
    <t>yst = tb + Dw - Hst/2</t>
    <phoneticPr fontId="23" type="noConversion"/>
  </si>
  <si>
    <t>ysb = tb + Hsb/2</t>
    <phoneticPr fontId="23" type="noConversion"/>
  </si>
  <si>
    <t>A1</t>
    <phoneticPr fontId="23" type="noConversion"/>
  </si>
  <si>
    <t>At + Aw + Ab + Ast + Asb</t>
    <phoneticPr fontId="23" type="noConversion"/>
  </si>
  <si>
    <t>YL1</t>
    <phoneticPr fontId="23" type="noConversion"/>
  </si>
  <si>
    <t>At∙yt + Aw∙yw + Ab∙yb + Ast∙yst + Asb∙ysb</t>
    <phoneticPr fontId="23" type="noConversion"/>
  </si>
  <si>
    <t>YU1</t>
    <phoneticPr fontId="23" type="noConversion"/>
  </si>
  <si>
    <t>Dt - YL1</t>
    <phoneticPr fontId="23" type="noConversion"/>
  </si>
  <si>
    <r>
      <t>Ist = nst·tst·Hst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</si>
  <si>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r>
      <t>Isb = nsb·tsb·Hsb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</si>
  <si>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Yst = YU1 - tt - Hst/2</t>
    <phoneticPr fontId="23" type="noConversion"/>
  </si>
  <si>
    <t>Ysb = YL1 - tb - Hsb/2</t>
    <phoneticPr fontId="23" type="noConversion"/>
  </si>
  <si>
    <t>I1</t>
    <phoneticPr fontId="23" type="noConversion"/>
  </si>
  <si>
    <r>
      <t>It + At∙Yt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Iw + Aw∙Yw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Ib + Ab∙Yb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Isb + Asb∙Ysb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Ist + Ast∙Yst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phoneticPr fontId="23" type="noConversion"/>
  </si>
  <si>
    <t>n</t>
    <phoneticPr fontId="23" type="noConversion"/>
  </si>
  <si>
    <t>Es / Ec</t>
    <phoneticPr fontId="23" type="noConversion"/>
  </si>
  <si>
    <t>A1 + Ac/n</t>
    <phoneticPr fontId="23" type="noConversion"/>
  </si>
  <si>
    <t>A1∙YL1 + Ac∙yc/n</t>
    <phoneticPr fontId="23" type="noConversion"/>
  </si>
  <si>
    <t>Dt - YL2</t>
    <phoneticPr fontId="23" type="noConversion"/>
  </si>
  <si>
    <t>YU2</t>
    <phoneticPr fontId="23" type="noConversion"/>
  </si>
  <si>
    <t>Dt - YL2</t>
    <phoneticPr fontId="23" type="noConversion"/>
  </si>
  <si>
    <t>A1 + Ac/3/n</t>
    <phoneticPr fontId="23" type="noConversion"/>
  </si>
  <si>
    <t>A1∙YL1 + Ac∙yc/3/n</t>
    <phoneticPr fontId="23" type="noConversion"/>
  </si>
  <si>
    <t>I2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</si>
  <si>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Ic/n + Ac/n∙Yc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</si>
  <si>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I1+A1∙Y1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Ic/3/n + Ac/3/n∙Yc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</si>
  <si>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</t>
    <phoneticPr fontId="23" type="noConversion"/>
  </si>
  <si>
    <t>A1 + As/n + Ah/n</t>
    <phoneticPr fontId="23" type="noConversion"/>
  </si>
  <si>
    <t>A3</t>
    <phoneticPr fontId="23" type="noConversion"/>
  </si>
  <si>
    <t>A1 + As/3/n + Ah/3/n</t>
    <phoneticPr fontId="23" type="noConversion"/>
  </si>
  <si>
    <t>A1∙YL1 + As/n∙ys + Ah/n∙yh</t>
    <phoneticPr fontId="23" type="noConversion"/>
  </si>
  <si>
    <t>A1∙YL1 + As/3/n∙ys + Ah/3/n∙yh</t>
    <phoneticPr fontId="23" type="noConversion"/>
  </si>
  <si>
    <t>Dt - YL3</t>
    <phoneticPr fontId="23" type="noConversion"/>
  </si>
  <si>
    <t>I3</t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</si>
  <si>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Is/n + As/n∙Ys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Ih/n + Ah/n∙Yh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</si>
  <si>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I1 + A1∙Y1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Is/3/n + As/3/n∙Ys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Ih/3/n + Ah/3/n∙Yh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</si>
  <si>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nrt</t>
    <phoneticPr fontId="23" type="noConversion"/>
  </si>
  <si>
    <t>nrb</t>
    <phoneticPr fontId="23" type="noConversion"/>
  </si>
  <si>
    <t>crt</t>
    <phoneticPr fontId="23" type="noConversion"/>
  </si>
  <si>
    <t>crb</t>
    <phoneticPr fontId="23" type="noConversion"/>
  </si>
  <si>
    <t>Drt</t>
    <phoneticPr fontId="23" type="noConversion"/>
  </si>
  <si>
    <t>Drb</t>
    <phoneticPr fontId="23" type="noConversion"/>
  </si>
  <si>
    <r>
      <t>Arb = nrb∙0.25∙π∙Drb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</si>
  <si>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r>
      <t>Art = nrt∙0.25∙π∙Drt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</si>
  <si>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yrt = tb + Dw + th + ts - crt</t>
    <phoneticPr fontId="23" type="noConversion"/>
  </si>
  <si>
    <t>yrb = tb + Dw + th + crb</t>
    <phoneticPr fontId="23" type="noConversion"/>
  </si>
  <si>
    <t>A2 + Art + Arb</t>
    <phoneticPr fontId="23" type="noConversion"/>
  </si>
  <si>
    <t>A2∙YL2 + Art∙yrt + Arb∙yrb</t>
    <phoneticPr fontId="23" type="noConversion"/>
  </si>
  <si>
    <t>YU4</t>
    <phoneticPr fontId="23" type="noConversion"/>
  </si>
  <si>
    <t>Dt - YL4</t>
    <phoneticPr fontId="23" type="noConversion"/>
  </si>
  <si>
    <t>A2 + Art/3 + Arb/3</t>
    <phoneticPr fontId="23" type="noConversion"/>
  </si>
  <si>
    <t>A2∙YL2 + Art∙yrt/3 + Arb∙yrb/3</t>
    <phoneticPr fontId="23" type="noConversion"/>
  </si>
  <si>
    <r>
      <t>Irt = nrt∙π∙Drt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</si>
  <si>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r>
      <t>Irb = nrb∙π∙Drb</t>
    </r>
    <r>
      <rPr>
        <vertAlign val="superscript"/>
        <sz val="9"/>
        <rFont val="맑은 고딕"/>
        <family val="3"/>
        <charset val="129"/>
      </rPr>
      <t>4</t>
    </r>
    <r>
      <rPr>
        <sz val="9"/>
        <rFont val="맑은 고딕"/>
        <family val="3"/>
        <charset val="129"/>
      </rPr>
      <t>/64</t>
    </r>
    <phoneticPr fontId="23" type="noConversion"/>
  </si>
  <si>
    <t>Yrt = YU4 - tt + th + ts - crt</t>
    <phoneticPr fontId="23" type="noConversion"/>
  </si>
  <si>
    <t>Yrb = YU4 - tt + th + crb</t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</si>
  <si>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</si>
  <si>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 + Art∙Yrt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</si>
  <si>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I4</t>
    <phoneticPr fontId="23" type="noConversion"/>
  </si>
  <si>
    <r>
      <t>I2 + A2∙Y2</t>
    </r>
    <r>
      <rPr>
        <vertAlign val="superscript"/>
        <sz val="9"/>
        <rFont val="맑은 고딕"/>
        <family val="3"/>
        <charset val="129"/>
      </rPr>
      <t xml:space="preserve">2 </t>
    </r>
    <r>
      <rPr>
        <sz val="9"/>
        <rFont val="맑은 고딕"/>
        <family val="3"/>
        <charset val="129"/>
      </rPr>
      <t>+ Irt/3 + Art/3∙Yrt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Irb + Arb/3∙Yrb</t>
    </r>
    <r>
      <rPr>
        <vertAlign val="superscript"/>
        <sz val="9"/>
        <rFont val="맑은 고딕"/>
        <family val="3"/>
        <charset val="129"/>
      </rPr>
      <t>2</t>
    </r>
    <phoneticPr fontId="23" type="noConversion"/>
  </si>
  <si>
    <t>bt, tt, nt</t>
    <phoneticPr fontId="23" type="noConversion"/>
  </si>
  <si>
    <t>Top flange 폭, 두께, 개수</t>
    <phoneticPr fontId="23" type="noConversion"/>
  </si>
  <si>
    <t>Bottom flange 폭, 두께</t>
    <phoneticPr fontId="23" type="noConversion"/>
  </si>
  <si>
    <t>Hw = Dw/cosθ</t>
    <phoneticPr fontId="23" type="noConversion"/>
  </si>
  <si>
    <r>
      <t>t</t>
    </r>
    <r>
      <rPr>
        <vertAlign val="subscript"/>
        <sz val="9"/>
        <rFont val="맑은 고딕"/>
        <family val="3"/>
        <charset val="129"/>
      </rPr>
      <t>s</t>
    </r>
    <phoneticPr fontId="23" type="noConversion"/>
  </si>
  <si>
    <r>
      <t>6t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max(0.5t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0.25b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</si>
  <si>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r>
      <t>12t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+ max(t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 xml:space="preserve"> , 0.5b</t>
    </r>
    <r>
      <rPr>
        <vertAlign val="subscript"/>
        <sz val="9"/>
        <rFont val="맑은 고딕"/>
        <family val="3"/>
        <charset val="129"/>
      </rPr>
      <t>f</t>
    </r>
    <r>
      <rPr>
        <sz val="9"/>
        <rFont val="맑은 고딕"/>
        <family val="3"/>
        <charset val="129"/>
      </rPr>
      <t>)</t>
    </r>
    <phoneticPr fontId="23" type="noConversion"/>
  </si>
  <si>
    <t>b</t>
    <phoneticPr fontId="23" type="noConversion"/>
  </si>
  <si>
    <t>b (overhang)</t>
    <phoneticPr fontId="23" type="noConversion"/>
  </si>
  <si>
    <t>average(a , w)</t>
    <phoneticPr fontId="23" type="noConversion"/>
  </si>
  <si>
    <t>w</t>
    <phoneticPr fontId="23" type="noConversion"/>
  </si>
  <si>
    <t>a</t>
    <phoneticPr fontId="23" type="noConversion"/>
  </si>
  <si>
    <t>I1</t>
    <phoneticPr fontId="23" type="noConversion"/>
  </si>
  <si>
    <t>SU1</t>
    <phoneticPr fontId="23" type="noConversion"/>
  </si>
  <si>
    <t>SL1</t>
    <phoneticPr fontId="23" type="noConversion"/>
  </si>
  <si>
    <t>A1</t>
    <phoneticPr fontId="23" type="noConversion"/>
  </si>
  <si>
    <t>YU1</t>
    <phoneticPr fontId="23" type="noConversion"/>
  </si>
  <si>
    <t>YL1</t>
    <phoneticPr fontId="23" type="noConversion"/>
  </si>
  <si>
    <t>A2s</t>
    <phoneticPr fontId="23" type="noConversion"/>
  </si>
  <si>
    <t>I2s</t>
    <phoneticPr fontId="23" type="noConversion"/>
  </si>
  <si>
    <t>YU2s</t>
    <phoneticPr fontId="23" type="noConversion"/>
  </si>
  <si>
    <t>YL2s</t>
    <phoneticPr fontId="23" type="noConversion"/>
  </si>
  <si>
    <t>SU2s</t>
    <phoneticPr fontId="23" type="noConversion"/>
  </si>
  <si>
    <t>SL2s</t>
    <phoneticPr fontId="23" type="noConversion"/>
  </si>
  <si>
    <t>A2l</t>
    <phoneticPr fontId="23" type="noConversion"/>
  </si>
  <si>
    <t>I2l</t>
    <phoneticPr fontId="23" type="noConversion"/>
  </si>
  <si>
    <t>YU2l</t>
    <phoneticPr fontId="23" type="noConversion"/>
  </si>
  <si>
    <t>YL2l</t>
    <phoneticPr fontId="23" type="noConversion"/>
  </si>
  <si>
    <t>SU2l</t>
    <phoneticPr fontId="23" type="noConversion"/>
  </si>
  <si>
    <t>SL2l</t>
    <phoneticPr fontId="23" type="noConversion"/>
  </si>
  <si>
    <t>A3s</t>
    <phoneticPr fontId="23" type="noConversion"/>
  </si>
  <si>
    <t>I3s</t>
    <phoneticPr fontId="23" type="noConversion"/>
  </si>
  <si>
    <t>YU3s</t>
    <phoneticPr fontId="23" type="noConversion"/>
  </si>
  <si>
    <t>YL3s</t>
    <phoneticPr fontId="23" type="noConversion"/>
  </si>
  <si>
    <t>SU3s</t>
    <phoneticPr fontId="23" type="noConversion"/>
  </si>
  <si>
    <t>SL3s</t>
    <phoneticPr fontId="23" type="noConversion"/>
  </si>
  <si>
    <t>A3l</t>
    <phoneticPr fontId="23" type="noConversion"/>
  </si>
  <si>
    <t>I3l</t>
    <phoneticPr fontId="23" type="noConversion"/>
  </si>
  <si>
    <t>YU3l</t>
    <phoneticPr fontId="23" type="noConversion"/>
  </si>
  <si>
    <t>YL3l</t>
    <phoneticPr fontId="23" type="noConversion"/>
  </si>
  <si>
    <t>SU3l</t>
    <phoneticPr fontId="23" type="noConversion"/>
  </si>
  <si>
    <t>SL3l</t>
    <phoneticPr fontId="23" type="noConversion"/>
  </si>
  <si>
    <t>A4s</t>
    <phoneticPr fontId="23" type="noConversion"/>
  </si>
  <si>
    <t>I4s</t>
    <phoneticPr fontId="23" type="noConversion"/>
  </si>
  <si>
    <t>YU4s</t>
    <phoneticPr fontId="23" type="noConversion"/>
  </si>
  <si>
    <t>YL4s</t>
    <phoneticPr fontId="23" type="noConversion"/>
  </si>
  <si>
    <t>SU4s</t>
    <phoneticPr fontId="23" type="noConversion"/>
  </si>
  <si>
    <t>SL4s</t>
    <phoneticPr fontId="23" type="noConversion"/>
  </si>
  <si>
    <t>A4l</t>
    <phoneticPr fontId="23" type="noConversion"/>
  </si>
  <si>
    <t>I4l</t>
    <phoneticPr fontId="23" type="noConversion"/>
  </si>
  <si>
    <t>YU4l</t>
    <phoneticPr fontId="23" type="noConversion"/>
  </si>
  <si>
    <t>YL4l</t>
    <phoneticPr fontId="23" type="noConversion"/>
  </si>
  <si>
    <t>SU4l</t>
    <phoneticPr fontId="23" type="noConversion"/>
  </si>
  <si>
    <t>SL4l</t>
    <phoneticPr fontId="23" type="noConversion"/>
  </si>
  <si>
    <t>Table 5.1.1. Calculation of effective width</t>
    <phoneticPr fontId="23" type="noConversion"/>
  </si>
  <si>
    <t>(강.설 4.3-243)</t>
    <phoneticPr fontId="23" type="noConversion"/>
  </si>
  <si>
    <t>(강.설 4.3-244)</t>
    <phoneticPr fontId="23" type="noConversion"/>
  </si>
  <si>
    <t>D, tw</t>
    <phoneticPr fontId="23" type="noConversion"/>
  </si>
  <si>
    <t>yw = D/2 + tb</t>
    <phoneticPr fontId="23" type="noConversion"/>
  </si>
  <si>
    <t>Dt = tt + D + tb</t>
    <phoneticPr fontId="23" type="noConversion"/>
  </si>
  <si>
    <r>
      <t>Iw = [1/(S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+1)]·2·tw·Hw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/12</t>
    </r>
    <phoneticPr fontId="23" type="noConversion"/>
  </si>
  <si>
    <t>b1, b2</t>
    <phoneticPr fontId="23" type="noConversion"/>
  </si>
  <si>
    <t>b2</t>
    <phoneticPr fontId="23" type="noConversion"/>
  </si>
  <si>
    <t>=</t>
    <phoneticPr fontId="23" type="noConversion"/>
  </si>
  <si>
    <t>b1 + 2Hc∙S</t>
    <phoneticPr fontId="23" type="noConversion"/>
  </si>
  <si>
    <t>Ac = Hc·(b1+b2)/2</t>
    <phoneticPr fontId="23" type="noConversion"/>
  </si>
  <si>
    <t>A1</t>
    <phoneticPr fontId="23" type="noConversion"/>
  </si>
  <si>
    <r>
      <t>Ic = Hc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∙(b1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+4b1∙b2+b2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)/36/(b1+b2)</t>
    </r>
    <phoneticPr fontId="23" type="noConversion"/>
  </si>
  <si>
    <t>A4</t>
    <phoneticPr fontId="23" type="noConversion"/>
  </si>
  <si>
    <t>A3</t>
    <phoneticPr fontId="23" type="noConversion"/>
  </si>
  <si>
    <t>Type 1</t>
    <phoneticPr fontId="23" type="noConversion"/>
  </si>
  <si>
    <t>Type 4</t>
    <phoneticPr fontId="23" type="noConversion"/>
  </si>
  <si>
    <t>Stage</t>
    <phoneticPr fontId="23" type="noConversion"/>
  </si>
  <si>
    <t>PUS girder 설치</t>
    <phoneticPr fontId="23" type="noConversion"/>
  </si>
  <si>
    <t>단면사용</t>
    <phoneticPr fontId="23" type="noConversion"/>
  </si>
  <si>
    <t>Loading</t>
    <phoneticPr fontId="23" type="noConversion"/>
  </si>
  <si>
    <t>Negative</t>
    <phoneticPr fontId="23" type="noConversion"/>
  </si>
  <si>
    <t>Positive</t>
    <phoneticPr fontId="23" type="noConversion"/>
  </si>
  <si>
    <t>내부 concrete 타설</t>
    <phoneticPr fontId="23" type="noConversion"/>
  </si>
  <si>
    <t>Deckslab 타설</t>
    <phoneticPr fontId="23" type="noConversion"/>
  </si>
  <si>
    <t>Type 2</t>
    <phoneticPr fontId="23" type="noConversion"/>
  </si>
  <si>
    <t>방호벽 설치</t>
    <phoneticPr fontId="23" type="noConversion"/>
  </si>
  <si>
    <t>Type 3</t>
    <phoneticPr fontId="23" type="noConversion"/>
  </si>
  <si>
    <t>Live load</t>
    <phoneticPr fontId="23" type="noConversion"/>
  </si>
  <si>
    <t xml:space="preserve">There are 5 type of girder section that are using  for all stage of constructions </t>
    <phoneticPr fontId="23" type="noConversion"/>
  </si>
  <si>
    <t>④ Type 4: Steel girder + bottom concrete + Rebar</t>
    <phoneticPr fontId="23" type="noConversion"/>
  </si>
  <si>
    <t>① Type 1: Steel girder only</t>
    <phoneticPr fontId="23" type="noConversion"/>
  </si>
  <si>
    <t>② Type 2: Steel girder + bottom concrete</t>
    <phoneticPr fontId="23" type="noConversion"/>
  </si>
  <si>
    <t>③ Type 3: Steel girder + deckslab</t>
    <phoneticPr fontId="23" type="noConversion"/>
  </si>
  <si>
    <t>표장</t>
    <phoneticPr fontId="23" type="noConversion"/>
  </si>
  <si>
    <t>DC1 Pus girder</t>
    <phoneticPr fontId="23" type="noConversion"/>
  </si>
  <si>
    <t>DC2 내부 concrete</t>
    <phoneticPr fontId="23" type="noConversion"/>
  </si>
  <si>
    <t>DC3 Deckslab concrete</t>
    <phoneticPr fontId="23" type="noConversion"/>
  </si>
  <si>
    <t>DC4 방호벽</t>
    <phoneticPr fontId="23" type="noConversion"/>
  </si>
  <si>
    <t>DW 표장</t>
    <phoneticPr fontId="23" type="noConversion"/>
  </si>
  <si>
    <t>LL Live load</t>
    <phoneticPr fontId="23" type="noConversion"/>
  </si>
  <si>
    <t>②</t>
    <phoneticPr fontId="23" type="noConversion"/>
  </si>
  <si>
    <t>③</t>
    <phoneticPr fontId="23" type="noConversion"/>
  </si>
  <si>
    <t>④</t>
    <phoneticPr fontId="23" type="noConversion"/>
  </si>
  <si>
    <t>⑤</t>
    <phoneticPr fontId="23" type="noConversion"/>
  </si>
  <si>
    <t>①</t>
    <phoneticPr fontId="23" type="noConversion"/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</si>
  <si>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</si>
  <si>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</si>
  <si>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</si>
  <si>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</si>
  <si>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</si>
  <si>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</si>
  <si>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</si>
  <si>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</si>
  <si>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</si>
  <si>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</si>
  <si>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</si>
  <si>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</si>
  <si>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</si>
  <si>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</si>
  <si>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</si>
  <si>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</si>
  <si>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</si>
  <si>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</si>
  <si>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</si>
  <si>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</si>
  <si>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</si>
  <si>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</si>
  <si>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</si>
  <si>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</si>
  <si>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</si>
  <si>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</si>
  <si>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</si>
  <si>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</si>
  <si>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</si>
  <si>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</si>
  <si>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</si>
  <si>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</si>
  <si>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</si>
  <si>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</si>
  <si>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</si>
  <si>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</si>
  <si>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</si>
  <si>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</si>
  <si>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 xml:space="preserve">Flowchart for checking PUS girder by LRFD </t>
    <phoneticPr fontId="23" type="noConversion"/>
  </si>
  <si>
    <t>2. Flowchart for checking Constructibility</t>
    <phoneticPr fontId="23" type="noConversion"/>
  </si>
  <si>
    <t>1. Flowchart for cross-section proportion limits</t>
    <phoneticPr fontId="23" type="noConversion"/>
  </si>
  <si>
    <t>2.1. Checking flange lateral bending stress</t>
    <phoneticPr fontId="23" type="noConversion"/>
  </si>
  <si>
    <t>2.2. Checking flexure</t>
    <phoneticPr fontId="23" type="noConversion"/>
  </si>
  <si>
    <t>3. Flowchart for Checking Strength limit state</t>
    <phoneticPr fontId="23" type="noConversion"/>
  </si>
  <si>
    <t>3.1. Checking Ductibility</t>
    <phoneticPr fontId="23" type="noConversion"/>
  </si>
  <si>
    <t>3.2. Checking flexure</t>
    <phoneticPr fontId="23" type="noConversion"/>
  </si>
  <si>
    <t>4. Checking Service Limit State</t>
    <phoneticPr fontId="23" type="noConversion"/>
  </si>
  <si>
    <t>5. Checking Fatigue and Fracture Limit State</t>
    <phoneticPr fontId="23" type="noConversion"/>
  </si>
  <si>
    <r>
      <rPr>
        <sz val="9"/>
        <rFont val="맑은 고딕"/>
        <family val="3"/>
        <charset val="129"/>
      </rPr>
      <t xml:space="preserve">≤ </t>
    </r>
    <r>
      <rPr>
        <sz val="9"/>
        <rFont val="Calibri"/>
        <family val="3"/>
        <charset val="161"/>
      </rPr>
      <t>Φ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</si>
</sst>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6" formatCode="0.00&quot; ㎠&quot;"/>
    <numFmt numFmtId="167" formatCode="0.0"/>
    <numFmt numFmtId="169" formatCode="0.000"/>
    <numFmt numFmtId="175" formatCode="&quot;₩&quot;#,##0;&quot;₩&quot;&quot;₩&quot;&quot;₩&quot;&quot;₩&quot;\-#,##0"/>
    <numFmt numFmtId="176" formatCode="#,##0;[Red]&quot;-&quot;#,##0"/>
    <numFmt numFmtId="177" formatCode="&quot;₩&quot;#,##0;[Red]&quot;₩&quot;&quot;₩&quot;&quot;₩&quot;&quot;₩&quot;\-#,##0"/>
    <numFmt numFmtId="178" formatCode="#,##0.00;[Red]&quot;-&quot;#,##0.00"/>
    <numFmt numFmtId="179" formatCode="_-* #,##0.00_-;&quot;₩&quot;&quot;₩&quot;\-* #,##0.00_-;_-* &quot;-&quot;??_-;_-@_-"/>
    <numFmt numFmtId="180" formatCode="_-&quot;₩&quot;* #,##0.00_-;&quot;₩&quot;&quot;₩&quot;\-&quot;₩&quot;* #,##0.00_-;_-&quot;₩&quot;* &quot;-&quot;??_-;_-@_-"/>
    <numFmt numFmtId="181" formatCode="&quot;₩&quot;#,##0.00;&quot;₩&quot;&quot;₩&quot;&quot;₩&quot;&quot;₩&quot;\-#,##0.00"/>
    <numFmt numFmtId="188" formatCode="0.0E+00"/>
    <numFmt numFmtId="192" formatCode="0.0.E+00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b/>
      <sz val="9"/>
      <name val="Symbol"/>
      <family val="1"/>
      <charset val="2"/>
    </font>
    <font>
      <vertAlign val="superscript"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i/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뼻뮝"/>
      <family val="1"/>
      <charset val="129"/>
    </font>
    <font>
      <sz val="12"/>
      <name val="뼻뮝"/>
      <family val="1"/>
      <charset val="129"/>
    </font>
    <font>
      <b/>
      <sz val="12"/>
      <color indexed="16"/>
      <name val="굴림체"/>
      <family val="3"/>
      <charset val="129"/>
    </font>
    <font>
      <b/>
      <sz val="12"/>
      <name val="Arial"/>
      <family val="2"/>
    </font>
    <font>
      <sz val="8"/>
      <name val="돋움"/>
      <family val="3"/>
      <charset val="129"/>
    </font>
    <font>
      <sz val="9"/>
      <name val="Cambria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돋움"/>
      <family val="3"/>
      <charset val="129"/>
    </font>
    <font>
      <sz val="9"/>
      <name val="Calibri"/>
      <family val="3"/>
      <charset val="161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i/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</borders>
  <cellStyleXfs count="37">
    <xf numFmtId="0" fontId="0" fillId="0" borderId="0">
      <alignment vertical="center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0">
      <protection locked="0"/>
    </xf>
    <xf numFmtId="166" fontId="2" fillId="0" borderId="1">
      <protection locked="0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75" fontId="3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/>
    <xf numFmtId="176" fontId="21" fillId="0" borderId="0">
      <alignment vertical="center"/>
    </xf>
    <xf numFmtId="4" fontId="18" fillId="0" borderId="0">
      <protection locked="0"/>
    </xf>
    <xf numFmtId="177" fontId="3" fillId="0" borderId="0">
      <protection locked="0"/>
    </xf>
    <xf numFmtId="176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>
      <protection locked="0"/>
    </xf>
    <xf numFmtId="0" fontId="1" fillId="0" borderId="0"/>
    <xf numFmtId="0" fontId="1" fillId="0" borderId="0"/>
    <xf numFmtId="0" fontId="18" fillId="0" borderId="42">
      <protection locked="0"/>
    </xf>
    <xf numFmtId="180" fontId="3" fillId="0" borderId="0">
      <protection locked="0"/>
    </xf>
    <xf numFmtId="181" fontId="3" fillId="0" borderId="0">
      <protection locked="0"/>
    </xf>
    <xf numFmtId="0" fontId="22" fillId="0" borderId="43" applyNumberFormat="0" applyAlignment="0" applyProtection="0">
      <alignment horizontal="left" vertical="center"/>
    </xf>
    <xf numFmtId="0" fontId="22" fillId="0" borderId="29">
      <alignment horizontal="left" vertical="center"/>
    </xf>
    <xf numFmtId="0" fontId="26" fillId="0" borderId="0">
      <alignment vertical="center"/>
    </xf>
    <xf numFmtId="0" fontId="26" fillId="0" borderId="0">
      <alignment vertical="center"/>
    </xf>
  </cellStyleXfs>
  <cellXfs count="228">
    <xf numFmtId="0" fontId="0" fillId="0" borderId="0" xfId="0">
      <alignment vertical="center"/>
    </xf>
    <xf numFmtId="0" fontId="5" fillId="2" borderId="0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13" fillId="0" borderId="0" xfId="0" applyFont="1">
      <alignment vertical="center"/>
    </xf>
    <xf numFmtId="0" fontId="14" fillId="2" borderId="4" xfId="0" applyFont="1" applyFill="1" applyBorder="1" applyAlignment="1">
      <alignment horizontal="right" vertical="center"/>
    </xf>
    <xf numFmtId="0" fontId="8" fillId="2" borderId="0" xfId="0" applyFont="1" applyFill="1" applyBorder="1">
      <alignment vertical="center"/>
    </xf>
    <xf numFmtId="0" fontId="5" fillId="2" borderId="11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2" borderId="5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8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6" fillId="0" borderId="41" xfId="0" quotePrefix="1" applyFont="1" applyBorder="1">
      <alignment vertical="center"/>
    </xf>
    <xf numFmtId="0" fontId="16" fillId="0" borderId="41" xfId="0" applyFont="1" applyBorder="1">
      <alignment vertical="center"/>
    </xf>
    <xf numFmtId="0" fontId="5" fillId="0" borderId="41" xfId="0" applyFont="1" applyBorder="1">
      <alignment vertical="center"/>
    </xf>
    <xf numFmtId="0" fontId="5" fillId="0" borderId="36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horizontal="left" vertical="center"/>
    </xf>
    <xf numFmtId="0" fontId="5" fillId="0" borderId="2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33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6" fillId="0" borderId="0" xfId="0" quotePrefix="1" applyFont="1" applyBorder="1">
      <alignment vertical="center"/>
    </xf>
    <xf numFmtId="0" fontId="16" fillId="0" borderId="0" xfId="0" applyFont="1" applyBorder="1">
      <alignment vertical="center"/>
    </xf>
    <xf numFmtId="0" fontId="4" fillId="0" borderId="0" xfId="12" applyFont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" xfId="0" quotePrefix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>
      <alignment vertical="center"/>
    </xf>
    <xf numFmtId="167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>
      <alignment vertical="center"/>
    </xf>
    <xf numFmtId="0" fontId="5" fillId="0" borderId="4" xfId="0" applyFont="1" applyBorder="1">
      <alignment vertical="center"/>
    </xf>
    <xf numFmtId="0" fontId="8" fillId="0" borderId="8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>
      <alignment vertical="center"/>
    </xf>
    <xf numFmtId="0" fontId="16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17" xfId="0" applyFont="1" applyBorder="1">
      <alignment vertical="center"/>
    </xf>
    <xf numFmtId="0" fontId="5" fillId="0" borderId="18" xfId="0" quotePrefix="1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54" xfId="0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5" fillId="0" borderId="5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8" fillId="0" borderId="54" xfId="0" applyFont="1" applyBorder="1">
      <alignment vertical="center"/>
    </xf>
    <xf numFmtId="0" fontId="8" fillId="0" borderId="45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48" xfId="0" applyFont="1" applyBorder="1" applyAlignment="1">
      <alignment horizontal="center" vertical="center"/>
    </xf>
    <xf numFmtId="0" fontId="8" fillId="0" borderId="47" xfId="0" applyFont="1" applyBorder="1">
      <alignment vertical="center"/>
    </xf>
    <xf numFmtId="0" fontId="8" fillId="0" borderId="4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quotePrefix="1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5" fillId="3" borderId="32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7" fontId="5" fillId="0" borderId="20" xfId="0" applyNumberFormat="1" applyFont="1" applyBorder="1" applyAlignment="1">
      <alignment vertical="center"/>
    </xf>
    <xf numFmtId="169" fontId="5" fillId="0" borderId="2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>
      <alignment vertical="center"/>
    </xf>
    <xf numFmtId="1" fontId="8" fillId="0" borderId="40" xfId="0" applyNumberFormat="1" applyFont="1" applyBorder="1" applyAlignment="1">
      <alignment vertical="center"/>
    </xf>
    <xf numFmtId="188" fontId="5" fillId="0" borderId="0" xfId="0" applyNumberFormat="1" applyFont="1" applyBorder="1" applyAlignment="1">
      <alignment horizontal="center" vertical="center"/>
    </xf>
    <xf numFmtId="188" fontId="5" fillId="0" borderId="0" xfId="0" applyNumberFormat="1" applyFont="1">
      <alignment vertical="center"/>
    </xf>
    <xf numFmtId="188" fontId="8" fillId="0" borderId="40" xfId="0" applyNumberFormat="1" applyFont="1" applyBorder="1" applyAlignment="1">
      <alignment vertical="center"/>
    </xf>
    <xf numFmtId="188" fontId="8" fillId="0" borderId="39" xfId="0" applyNumberFormat="1" applyFont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9" xfId="0" applyFont="1" applyFill="1" applyBorder="1" applyAlignment="1">
      <alignment vertical="center"/>
    </xf>
    <xf numFmtId="0" fontId="5" fillId="3" borderId="31" xfId="0" applyFont="1" applyFill="1" applyBorder="1" applyAlignment="1">
      <alignment horizontal="centerContinuous"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0" fontId="5" fillId="3" borderId="23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0" borderId="55" xfId="0" applyFont="1" applyBorder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24" fillId="2" borderId="11" xfId="0" applyFont="1" applyFill="1" applyBorder="1">
      <alignment vertical="center"/>
    </xf>
    <xf numFmtId="0" fontId="24" fillId="2" borderId="12" xfId="0" applyFont="1" applyFill="1" applyBorder="1">
      <alignment vertical="center"/>
    </xf>
    <xf numFmtId="0" fontId="24" fillId="2" borderId="2" xfId="0" applyFont="1" applyFill="1" applyBorder="1">
      <alignment vertical="center"/>
    </xf>
    <xf numFmtId="0" fontId="24" fillId="2" borderId="14" xfId="0" applyFont="1" applyFill="1" applyBorder="1">
      <alignment vertical="center"/>
    </xf>
    <xf numFmtId="0" fontId="24" fillId="0" borderId="0" xfId="0" applyFont="1" applyBorder="1">
      <alignment vertical="center"/>
    </xf>
    <xf numFmtId="0" fontId="24" fillId="0" borderId="16" xfId="0" applyFont="1" applyBorder="1">
      <alignment vertical="center"/>
    </xf>
    <xf numFmtId="0" fontId="24" fillId="2" borderId="0" xfId="0" applyFont="1" applyFill="1" applyBorder="1">
      <alignment vertical="center"/>
    </xf>
    <xf numFmtId="0" fontId="24" fillId="2" borderId="16" xfId="0" applyFont="1" applyFill="1" applyBorder="1">
      <alignment vertical="center"/>
    </xf>
    <xf numFmtId="0" fontId="24" fillId="2" borderId="18" xfId="0" applyFont="1" applyFill="1" applyBorder="1">
      <alignment vertical="center"/>
    </xf>
    <xf numFmtId="0" fontId="24" fillId="2" borderId="19" xfId="0" applyFont="1" applyFill="1" applyBorder="1">
      <alignment vertical="center"/>
    </xf>
    <xf numFmtId="0" fontId="24" fillId="2" borderId="11" xfId="0" applyFont="1" applyFill="1" applyBorder="1" applyAlignment="1">
      <alignment horizontal="centerContinuous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Continuous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192" fontId="8" fillId="0" borderId="40" xfId="0" applyNumberFormat="1" applyFont="1" applyBorder="1" applyAlignment="1">
      <alignment vertical="center"/>
    </xf>
    <xf numFmtId="192" fontId="5" fillId="0" borderId="0" xfId="0" applyNumberFormat="1" applyFont="1">
      <alignment vertical="center"/>
    </xf>
    <xf numFmtId="192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188" fontId="5" fillId="0" borderId="0" xfId="0" applyNumberFormat="1" applyFont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vertical="center"/>
    </xf>
    <xf numFmtId="0" fontId="5" fillId="0" borderId="57" xfId="0" applyFont="1" applyFill="1" applyBorder="1" applyAlignment="1">
      <alignment vertical="center"/>
    </xf>
    <xf numFmtId="0" fontId="5" fillId="0" borderId="58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167" fontId="5" fillId="0" borderId="57" xfId="0" applyNumberFormat="1" applyFont="1" applyBorder="1" applyAlignment="1">
      <alignment vertical="center"/>
    </xf>
    <xf numFmtId="0" fontId="5" fillId="0" borderId="57" xfId="0" applyFont="1" applyBorder="1">
      <alignment vertical="center"/>
    </xf>
    <xf numFmtId="0" fontId="5" fillId="0" borderId="57" xfId="0" applyFont="1" applyBorder="1" applyAlignment="1">
      <alignment vertical="center"/>
    </xf>
    <xf numFmtId="169" fontId="5" fillId="0" borderId="57" xfId="0" applyNumberFormat="1" applyFont="1" applyBorder="1" applyAlignment="1">
      <alignment vertical="center"/>
    </xf>
    <xf numFmtId="2" fontId="7" fillId="0" borderId="57" xfId="0" applyNumberFormat="1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5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52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5" fillId="0" borderId="34" xfId="0" applyFont="1" applyFill="1" applyBorder="1" applyAlignment="1">
      <alignment vertical="center"/>
    </xf>
    <xf numFmtId="0" fontId="5" fillId="0" borderId="51" xfId="0" applyFont="1" applyFill="1" applyBorder="1" applyAlignment="1">
      <alignment vertical="center"/>
    </xf>
    <xf numFmtId="1" fontId="25" fillId="0" borderId="20" xfId="0" applyNumberFormat="1" applyFont="1" applyBorder="1" applyAlignment="1">
      <alignment vertical="center"/>
    </xf>
    <xf numFmtId="192" fontId="25" fillId="0" borderId="20" xfId="0" applyNumberFormat="1" applyFont="1" applyBorder="1" applyAlignment="1">
      <alignment vertical="center"/>
    </xf>
    <xf numFmtId="167" fontId="25" fillId="0" borderId="20" xfId="0" applyNumberFormat="1" applyFont="1" applyBorder="1" applyAlignment="1">
      <alignment vertical="center"/>
    </xf>
    <xf numFmtId="188" fontId="25" fillId="0" borderId="20" xfId="0" applyNumberFormat="1" applyFont="1" applyBorder="1" applyAlignment="1">
      <alignment vertical="center"/>
    </xf>
    <xf numFmtId="188" fontId="25" fillId="0" borderId="38" xfId="0" applyNumberFormat="1" applyFont="1" applyBorder="1" applyAlignment="1">
      <alignment vertical="center"/>
    </xf>
    <xf numFmtId="1" fontId="25" fillId="0" borderId="23" xfId="0" applyNumberFormat="1" applyFont="1" applyBorder="1" applyAlignment="1">
      <alignment vertical="center"/>
    </xf>
    <xf numFmtId="192" fontId="25" fillId="0" borderId="23" xfId="0" applyNumberFormat="1" applyFont="1" applyBorder="1" applyAlignment="1">
      <alignment vertical="center"/>
    </xf>
    <xf numFmtId="167" fontId="25" fillId="0" borderId="23" xfId="0" applyNumberFormat="1" applyFont="1" applyBorder="1" applyAlignment="1">
      <alignment vertical="center"/>
    </xf>
    <xf numFmtId="188" fontId="25" fillId="0" borderId="23" xfId="0" applyNumberFormat="1" applyFont="1" applyBorder="1" applyAlignment="1">
      <alignment vertical="center"/>
    </xf>
    <xf numFmtId="188" fontId="25" fillId="0" borderId="60" xfId="0" applyNumberFormat="1" applyFont="1" applyBorder="1" applyAlignment="1">
      <alignment vertical="center"/>
    </xf>
    <xf numFmtId="0" fontId="25" fillId="0" borderId="37" xfId="0" applyFont="1" applyBorder="1" applyAlignment="1">
      <alignment horizontal="center" vertical="center"/>
    </xf>
    <xf numFmtId="0" fontId="25" fillId="0" borderId="59" xfId="0" applyFont="1" applyBorder="1" applyAlignment="1">
      <alignment horizontal="center" vertical="center"/>
    </xf>
    <xf numFmtId="0" fontId="25" fillId="0" borderId="21" xfId="0" applyFont="1" applyBorder="1" applyAlignment="1">
      <alignment vertical="center"/>
    </xf>
    <xf numFmtId="0" fontId="25" fillId="0" borderId="58" xfId="0" applyFont="1" applyBorder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</cellXfs>
  <cellStyles count="37">
    <cellStyle name="Comma" xfId="1" xr:uid="{00000000-0005-0000-0000-000000000000}"/>
    <cellStyle name="Currency" xfId="2" xr:uid="{00000000-0005-0000-0000-000002000000}"/>
    <cellStyle name="Date" xfId="3" xr:uid="{00000000-0005-0000-0000-000003000000}"/>
    <cellStyle name="Fixed" xfId="4" xr:uid="{00000000-0005-0000-0000-000004000000}"/>
    <cellStyle name="Header1" xfId="33" xr:uid="{00000000-0005-0000-0000-000005000000}"/>
    <cellStyle name="Header2" xfId="34" xr:uid="{00000000-0005-0000-0000-000006000000}"/>
    <cellStyle name="Heading1" xfId="5" xr:uid="{00000000-0005-0000-0000-000007000000}"/>
    <cellStyle name="Heading2" xfId="6" xr:uid="{00000000-0005-0000-0000-000008000000}"/>
    <cellStyle name="Normal" xfId="0" builtinId="0"/>
    <cellStyle name="Percent" xfId="7" xr:uid="{00000000-0005-0000-0000-00000A000000}"/>
    <cellStyle name="Total" xfId="8" xr:uid="{00000000-0005-0000-0000-00000B000000}"/>
    <cellStyle name="고정소숫점" xfId="13" xr:uid="{00000000-0005-0000-0000-00000C000000}"/>
    <cellStyle name="고정출력1" xfId="14" xr:uid="{00000000-0005-0000-0000-00000D000000}"/>
    <cellStyle name="고정출력2" xfId="15" xr:uid="{00000000-0005-0000-0000-00000E000000}"/>
    <cellStyle name="날짜" xfId="16" xr:uid="{00000000-0005-0000-0000-00000F000000}"/>
    <cellStyle name="달러" xfId="17" xr:uid="{00000000-0005-0000-0000-000010000000}"/>
    <cellStyle name="똿뗦먛귟_PRODUCT DETAIL Q1" xfId="18" xr:uid="{00000000-0005-0000-0000-000011000000}"/>
    <cellStyle name="믅됞 [0.00]_PRODUCT DETAIL Q1" xfId="19" xr:uid="{00000000-0005-0000-0000-000012000000}"/>
    <cellStyle name="믅됞_PRODUCT DETAIL Q1" xfId="20" xr:uid="{00000000-0005-0000-0000-000013000000}"/>
    <cellStyle name="백분율 2" xfId="9" xr:uid="{00000000-0005-0000-0000-000014000000}"/>
    <cellStyle name="뷭?_BOOKSHIP" xfId="21" xr:uid="{00000000-0005-0000-0000-000015000000}"/>
    <cellStyle name="숫자(R)" xfId="22" xr:uid="{00000000-0005-0000-0000-000016000000}"/>
    <cellStyle name="자리수" xfId="23" xr:uid="{00000000-0005-0000-0000-000017000000}"/>
    <cellStyle name="자리수0" xfId="24" xr:uid="{00000000-0005-0000-0000-000018000000}"/>
    <cellStyle name="콤마 [0]_(type)총괄" xfId="25" xr:uid="{00000000-0005-0000-0000-000019000000}"/>
    <cellStyle name="콤마_(type)총괄" xfId="26" xr:uid="{00000000-0005-0000-0000-00001A000000}"/>
    <cellStyle name="퍼센트" xfId="27" xr:uid="{00000000-0005-0000-0000-00001B000000}"/>
    <cellStyle name="표준 10" xfId="35" xr:uid="{00000000-0005-0000-0000-00001C000000}"/>
    <cellStyle name="표준 2" xfId="10" xr:uid="{00000000-0005-0000-0000-00001D000000}"/>
    <cellStyle name="표준 2 2" xfId="28" xr:uid="{00000000-0005-0000-0000-00001E000000}"/>
    <cellStyle name="표준 2 2 21" xfId="36" xr:uid="{2B32D58B-2CD1-4C19-B932-53E450038FE5}"/>
    <cellStyle name="표준 3" xfId="12" xr:uid="{00000000-0005-0000-0000-00001F000000}"/>
    <cellStyle name="표준 4" xfId="29" xr:uid="{00000000-0005-0000-0000-000020000000}"/>
    <cellStyle name="표준 5" xfId="11" xr:uid="{00000000-0005-0000-0000-000021000000}"/>
    <cellStyle name="합산" xfId="30" xr:uid="{00000000-0005-0000-0000-000022000000}"/>
    <cellStyle name="화폐기호" xfId="31" xr:uid="{00000000-0005-0000-0000-000023000000}"/>
    <cellStyle name="화폐기호0" xfId="32" xr:uid="{00000000-0005-0000-0000-000024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408757</xdr:colOff>
      <xdr:row>20</xdr:row>
      <xdr:rowOff>20274</xdr:rowOff>
    </xdr:from>
    <xdr:to>
      <xdr:col>11</xdr:col>
      <xdr:colOff>269762</xdr:colOff>
      <xdr:row>28</xdr:row>
      <xdr:rowOff>119876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GrpSpPr/>
      </xdr:nvGrpSpPr>
      <xdr:grpSpPr>
        <a:xfrm>
          <a:off x="1323157" y="3868374"/>
          <a:ext cx="4147255" cy="1623602"/>
          <a:chOff x="1367762" y="4142640"/>
          <a:chExt cx="3753190" cy="1661159"/>
        </a:xfrm>
      </xdr:grpSpPr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1369018" y="4524762"/>
            <a:ext cx="3751934" cy="227933"/>
            <a:chOff x="1369796" y="5009176"/>
            <a:chExt cx="3754655" cy="220158"/>
          </a:xfrm>
        </xdr:grpSpPr>
        <xdr:sp macro="" textlink="">
          <xdr:nvSpPr>
            <xdr:cNvPr id="65" name="자유형 64">
              <a:extLst>
                <a:ext uri="{FF2B5EF4-FFF2-40B4-BE49-F238E27FC236}">
                  <a16:creationId xmlns:a16="http://schemas.microsoft.com/office/drawing/2014/main" id="{00000000-0008-0000-0400-000041000000}"/>
                </a:ext>
              </a:extLst>
            </xdr:cNvPr>
            <xdr:cNvSpPr/>
          </xdr:nvSpPr>
          <xdr:spPr>
            <a:xfrm>
              <a:off x="4260057" y="5010149"/>
              <a:ext cx="864394" cy="219075"/>
            </a:xfrm>
            <a:custGeom>
              <a:avLst/>
              <a:gdLst>
                <a:gd name="connsiteX0" fmla="*/ 0 w 864394"/>
                <a:gd name="connsiteY0" fmla="*/ 0 h 209550"/>
                <a:gd name="connsiteX1" fmla="*/ 864394 w 864394"/>
                <a:gd name="connsiteY1" fmla="*/ 0 h 209550"/>
                <a:gd name="connsiteX2" fmla="*/ 864394 w 864394"/>
                <a:gd name="connsiteY2" fmla="*/ 166688 h 209550"/>
                <a:gd name="connsiteX3" fmla="*/ 609600 w 864394"/>
                <a:gd name="connsiteY3" fmla="*/ 166688 h 209550"/>
                <a:gd name="connsiteX4" fmla="*/ 566738 w 864394"/>
                <a:gd name="connsiteY4" fmla="*/ 209550 h 209550"/>
                <a:gd name="connsiteX5" fmla="*/ 0 w 864394"/>
                <a:gd name="connsiteY5" fmla="*/ 209550 h 209550"/>
                <a:gd name="connsiteX6" fmla="*/ 0 w 864394"/>
                <a:gd name="connsiteY6" fmla="*/ 0 h 2095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64394" h="209550">
                  <a:moveTo>
                    <a:pt x="0" y="0"/>
                  </a:moveTo>
                  <a:lnTo>
                    <a:pt x="864394" y="0"/>
                  </a:lnTo>
                  <a:lnTo>
                    <a:pt x="864394" y="166688"/>
                  </a:lnTo>
                  <a:lnTo>
                    <a:pt x="609600" y="166688"/>
                  </a:lnTo>
                  <a:lnTo>
                    <a:pt x="566738" y="209550"/>
                  </a:lnTo>
                  <a:lnTo>
                    <a:pt x="0" y="20955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직사각형 59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SpPr/>
          </xdr:nvSpPr>
          <xdr:spPr>
            <a:xfrm>
              <a:off x="3302799" y="5010259"/>
              <a:ext cx="808651" cy="218966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직사각형 57">
              <a:extLst>
                <a:ext uri="{FF2B5EF4-FFF2-40B4-BE49-F238E27FC236}">
                  <a16:creationId xmlns:a16="http://schemas.microsoft.com/office/drawing/2014/main" id="{00000000-0008-0000-0400-00003A000000}"/>
                </a:ext>
              </a:extLst>
            </xdr:cNvPr>
            <xdr:cNvSpPr/>
          </xdr:nvSpPr>
          <xdr:spPr>
            <a:xfrm>
              <a:off x="2353649" y="5009176"/>
              <a:ext cx="808651" cy="2186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자유형 56">
              <a:extLst>
                <a:ext uri="{FF2B5EF4-FFF2-40B4-BE49-F238E27FC236}">
                  <a16:creationId xmlns:a16="http://schemas.microsoft.com/office/drawing/2014/main" id="{00000000-0008-0000-0400-000039000000}"/>
                </a:ext>
              </a:extLst>
            </xdr:cNvPr>
            <xdr:cNvSpPr/>
          </xdr:nvSpPr>
          <xdr:spPr>
            <a:xfrm>
              <a:off x="1369796" y="5011306"/>
              <a:ext cx="838633" cy="215538"/>
            </a:xfrm>
            <a:custGeom>
              <a:avLst/>
              <a:gdLst>
                <a:gd name="connsiteX0" fmla="*/ 0 w 838850"/>
                <a:gd name="connsiteY0" fmla="*/ 0 h 219184"/>
                <a:gd name="connsiteX1" fmla="*/ 0 w 838850"/>
                <a:gd name="connsiteY1" fmla="*/ 159652 h 219184"/>
                <a:gd name="connsiteX2" fmla="*/ 224595 w 838850"/>
                <a:gd name="connsiteY2" fmla="*/ 159652 h 219184"/>
                <a:gd name="connsiteX3" fmla="*/ 284127 w 838850"/>
                <a:gd name="connsiteY3" fmla="*/ 219184 h 219184"/>
                <a:gd name="connsiteX4" fmla="*/ 838850 w 838850"/>
                <a:gd name="connsiteY4" fmla="*/ 219184 h 219184"/>
                <a:gd name="connsiteX5" fmla="*/ 838850 w 838850"/>
                <a:gd name="connsiteY5" fmla="*/ 0 h 219184"/>
                <a:gd name="connsiteX6" fmla="*/ 0 w 838850"/>
                <a:gd name="connsiteY6" fmla="*/ 0 h 21918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838850" h="219184">
                  <a:moveTo>
                    <a:pt x="0" y="0"/>
                  </a:moveTo>
                  <a:lnTo>
                    <a:pt x="0" y="159652"/>
                  </a:lnTo>
                  <a:lnTo>
                    <a:pt x="224595" y="159652"/>
                  </a:lnTo>
                  <a:lnTo>
                    <a:pt x="284127" y="219184"/>
                  </a:lnTo>
                  <a:lnTo>
                    <a:pt x="838850" y="219184"/>
                  </a:lnTo>
                  <a:lnTo>
                    <a:pt x="838850" y="0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직사각형 58">
              <a:extLst>
                <a:ext uri="{FF2B5EF4-FFF2-40B4-BE49-F238E27FC236}">
                  <a16:creationId xmlns:a16="http://schemas.microsoft.com/office/drawing/2014/main" id="{00000000-0008-0000-0400-00003B000000}"/>
                </a:ext>
              </a:extLst>
            </xdr:cNvPr>
            <xdr:cNvSpPr/>
          </xdr:nvSpPr>
          <xdr:spPr>
            <a:xfrm>
              <a:off x="2207418" y="5010187"/>
              <a:ext cx="145257" cy="216657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1" name="직사각형 60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SpPr/>
          </xdr:nvSpPr>
          <xdr:spPr>
            <a:xfrm>
              <a:off x="4114810" y="5010259"/>
              <a:ext cx="145257" cy="219075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직사각형 61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3162300" y="5010151"/>
              <a:ext cx="142875" cy="216694"/>
            </a:xfrm>
            <a:prstGeom prst="rect">
              <a:avLst/>
            </a:prstGeom>
            <a:solidFill>
              <a:schemeClr val="bg1">
                <a:lumMod val="65000"/>
              </a:schemeClr>
            </a:solidFill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46" name="그룹 45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/>
        </xdr:nvGrpSpPr>
        <xdr:grpSpPr>
          <a:xfrm>
            <a:off x="1658564" y="4715338"/>
            <a:ext cx="1286379" cy="777576"/>
            <a:chOff x="4152900" y="6362697"/>
            <a:chExt cx="1356705" cy="803418"/>
          </a:xfrm>
        </xdr:grpSpPr>
        <xdr:cxnSp macro="">
          <xdr:nvCxnSpPr>
            <xdr:cNvPr id="41" name="직선 연결선 40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직선 연결선 41">
              <a:extLst>
                <a:ext uri="{FF2B5EF4-FFF2-40B4-BE49-F238E27FC236}">
                  <a16:creationId xmlns:a16="http://schemas.microsoft.com/office/drawing/2014/main" id="{00000000-0008-0000-0400-00002A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직선 연결선 42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직선 연결선 43">
              <a:extLst>
                <a:ext uri="{FF2B5EF4-FFF2-40B4-BE49-F238E27FC236}">
                  <a16:creationId xmlns:a16="http://schemas.microsoft.com/office/drawing/2014/main" id="{00000000-0008-0000-0400-00002C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직선 연결선 44">
              <a:extLst>
                <a:ext uri="{FF2B5EF4-FFF2-40B4-BE49-F238E27FC236}">
                  <a16:creationId xmlns:a16="http://schemas.microsoft.com/office/drawing/2014/main" id="{00000000-0008-0000-0400-00002D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그룹 46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GrpSpPr/>
        </xdr:nvGrpSpPr>
        <xdr:grpSpPr>
          <a:xfrm>
            <a:off x="3536580" y="4715338"/>
            <a:ext cx="1285602" cy="777576"/>
            <a:chOff x="4152900" y="6362697"/>
            <a:chExt cx="1356705" cy="803418"/>
          </a:xfrm>
        </xdr:grpSpPr>
        <xdr:cxnSp macro="">
          <xdr:nvCxnSpPr>
            <xdr:cNvPr id="48" name="직선 연결선 47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CxnSpPr/>
          </xdr:nvCxnSpPr>
          <xdr:spPr>
            <a:xfrm>
              <a:off x="4356407" y="7166115"/>
              <a:ext cx="959290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>
              <a:extLst>
                <a:ext uri="{FF2B5EF4-FFF2-40B4-BE49-F238E27FC236}">
                  <a16:creationId xmlns:a16="http://schemas.microsoft.com/office/drawing/2014/main" id="{00000000-0008-0000-0400-000031000000}"/>
                </a:ext>
              </a:extLst>
            </xdr:cNvPr>
            <xdr:cNvCxnSpPr/>
          </xdr:nvCxnSpPr>
          <xdr:spPr>
            <a:xfrm flipH="1" flipV="1">
              <a:off x="4281900" y="6369320"/>
              <a:ext cx="213504" cy="794216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직선 연결선 49">
              <a:extLst>
                <a:ext uri="{FF2B5EF4-FFF2-40B4-BE49-F238E27FC236}">
                  <a16:creationId xmlns:a16="http://schemas.microsoft.com/office/drawing/2014/main" id="{00000000-0008-0000-0400-000032000000}"/>
                </a:ext>
              </a:extLst>
            </xdr:cNvPr>
            <xdr:cNvCxnSpPr/>
          </xdr:nvCxnSpPr>
          <xdr:spPr>
            <a:xfrm flipV="1">
              <a:off x="5184413" y="6378039"/>
              <a:ext cx="196478" cy="783289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직선 연결선 50">
              <a:extLst>
                <a:ext uri="{FF2B5EF4-FFF2-40B4-BE49-F238E27FC236}">
                  <a16:creationId xmlns:a16="http://schemas.microsoft.com/office/drawing/2014/main" id="{00000000-0008-0000-0400-000033000000}"/>
                </a:ext>
              </a:extLst>
            </xdr:cNvPr>
            <xdr:cNvCxnSpPr/>
          </xdr:nvCxnSpPr>
          <xdr:spPr>
            <a:xfrm>
              <a:off x="4152900" y="6363823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직선 연결선 51">
              <a:extLst>
                <a:ext uri="{FF2B5EF4-FFF2-40B4-BE49-F238E27FC236}">
                  <a16:creationId xmlns:a16="http://schemas.microsoft.com/office/drawing/2014/main" id="{00000000-0008-0000-0400-000034000000}"/>
                </a:ext>
              </a:extLst>
            </xdr:cNvPr>
            <xdr:cNvCxnSpPr/>
          </xdr:nvCxnSpPr>
          <xdr:spPr>
            <a:xfrm>
              <a:off x="5195641" y="6362697"/>
              <a:ext cx="313964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7" name="그룹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GrpSpPr/>
        </xdr:nvGrpSpPr>
        <xdr:grpSpPr>
          <a:xfrm>
            <a:off x="1367762" y="4193862"/>
            <a:ext cx="827509" cy="289754"/>
            <a:chOff x="1368772" y="4655754"/>
            <a:chExt cx="828472" cy="284783"/>
          </a:xfrm>
        </xdr:grpSpPr>
        <xdr:cxnSp macro="">
          <xdr:nvCxnSpPr>
            <xdr:cNvPr id="68" name="직선 연결선 67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solidFill>
                <a:schemeClr val="accent1">
                  <a:shade val="95000"/>
                  <a:satMod val="105000"/>
                </a:schemeClr>
              </a:solidFill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400-000046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EFe</a:t>
              </a:r>
            </a:p>
          </xdr:txBody>
        </xdr:sp>
        <xdr:cxnSp macro="">
          <xdr:nvCxnSpPr>
            <xdr:cNvPr id="71" name="직선 연결선 70">
              <a:extLst>
                <a:ext uri="{FF2B5EF4-FFF2-40B4-BE49-F238E27FC236}">
                  <a16:creationId xmlns:a16="http://schemas.microsoft.com/office/drawing/2014/main" id="{00000000-0008-0000-0400-000047000000}"/>
                </a:ext>
              </a:extLst>
            </xdr:cNvPr>
            <xdr:cNvCxnSpPr/>
          </xdr:nvCxnSpPr>
          <xdr:spPr>
            <a:xfrm flipV="1">
              <a:off x="2197244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" name="직선 연결선 72">
              <a:extLst>
                <a:ext uri="{FF2B5EF4-FFF2-40B4-BE49-F238E27FC236}">
                  <a16:creationId xmlns:a16="http://schemas.microsoft.com/office/drawing/2014/main" id="{00000000-0008-0000-0400-000049000000}"/>
                </a:ext>
              </a:extLst>
            </xdr:cNvPr>
            <xdr:cNvCxnSpPr/>
          </xdr:nvCxnSpPr>
          <xdr:spPr>
            <a:xfrm>
              <a:off x="1369104" y="480522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8" name="그룹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GrpSpPr/>
        </xdr:nvGrpSpPr>
        <xdr:grpSpPr>
          <a:xfrm>
            <a:off x="2350049" y="4195076"/>
            <a:ext cx="825807" cy="289754"/>
            <a:chOff x="1363807" y="4655754"/>
            <a:chExt cx="825319" cy="284783"/>
          </a:xfrm>
        </xdr:grpSpPr>
        <xdr:cxnSp macro="">
          <xdr:nvCxnSpPr>
            <xdr:cNvPr id="79" name="직선 연결선 78">
              <a:extLst>
                <a:ext uri="{FF2B5EF4-FFF2-40B4-BE49-F238E27FC236}">
                  <a16:creationId xmlns:a16="http://schemas.microsoft.com/office/drawing/2014/main" id="{00000000-0008-0000-0400-00004F000000}"/>
                </a:ext>
              </a:extLst>
            </xdr:cNvPr>
            <xdr:cNvCxnSpPr/>
          </xdr:nvCxnSpPr>
          <xdr:spPr>
            <a:xfrm flipV="1">
              <a:off x="1368772" y="4805795"/>
              <a:ext cx="0" cy="133068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SpPr txBox="1"/>
          </xdr:nvSpPr>
          <xdr:spPr>
            <a:xfrm>
              <a:off x="1619567" y="4655754"/>
              <a:ext cx="420732" cy="1623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EFi</a:t>
              </a:r>
            </a:p>
          </xdr:txBody>
        </xdr:sp>
        <xdr:cxnSp macro="">
          <xdr:nvCxnSpPr>
            <xdr:cNvPr id="82" name="직선 연결선 81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 flipV="1">
              <a:off x="2178302" y="4805795"/>
              <a:ext cx="0" cy="13474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직선 연결선 82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CxnSpPr/>
          </xdr:nvCxnSpPr>
          <xdr:spPr>
            <a:xfrm>
              <a:off x="1363807" y="4813915"/>
              <a:ext cx="825319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4" name="그룹 103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GrpSpPr/>
        </xdr:nvGrpSpPr>
        <xdr:grpSpPr>
          <a:xfrm>
            <a:off x="1370715" y="5239949"/>
            <a:ext cx="2721821" cy="563850"/>
            <a:chOff x="1372105" y="5751430"/>
            <a:chExt cx="2724564" cy="551088"/>
          </a:xfrm>
        </xdr:grpSpPr>
        <xdr:grpSp>
          <xdr:nvGrpSpPr>
            <xdr:cNvPr id="88" name="그룹 8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GrpSpPr/>
          </xdr:nvGrpSpPr>
          <xdr:grpSpPr>
            <a:xfrm>
              <a:off x="1372105" y="5751430"/>
              <a:ext cx="2724564" cy="551088"/>
              <a:chOff x="1366513" y="4281853"/>
              <a:chExt cx="2724534" cy="549584"/>
            </a:xfrm>
          </xdr:grpSpPr>
          <xdr:cxnSp macro="">
            <xdr:nvCxnSpPr>
              <xdr:cNvPr id="90" name="직선 연결선 89">
                <a:extLst>
                  <a:ext uri="{FF2B5EF4-FFF2-40B4-BE49-F238E27FC236}">
                    <a16:creationId xmlns:a16="http://schemas.microsoft.com/office/drawing/2014/main" id="{00000000-0008-0000-0400-00005A000000}"/>
                  </a:ext>
                </a:extLst>
              </xdr:cNvPr>
              <xdr:cNvCxnSpPr/>
            </xdr:nvCxnSpPr>
            <xdr:spPr>
              <a:xfrm>
                <a:off x="1373267" y="4281853"/>
                <a:ext cx="0" cy="526691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TextBox 91">
                <a:extLst>
                  <a:ext uri="{FF2B5EF4-FFF2-40B4-BE49-F238E27FC236}">
                    <a16:creationId xmlns:a16="http://schemas.microsoft.com/office/drawing/2014/main" id="{00000000-0008-0000-0400-00005C000000}"/>
                  </a:ext>
                </a:extLst>
              </xdr:cNvPr>
              <xdr:cNvSpPr txBox="1"/>
            </xdr:nvSpPr>
            <xdr:spPr>
              <a:xfrm>
                <a:off x="1369307" y="4613955"/>
                <a:ext cx="2519864" cy="21748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    b                             w                                          a</a:t>
                </a:r>
              </a:p>
            </xdr:txBody>
          </xdr:sp>
          <xdr:cxnSp macro="">
            <xdr:nvCxnSpPr>
              <xdr:cNvPr id="93" name="직선 연결선 92">
                <a:extLst>
                  <a:ext uri="{FF2B5EF4-FFF2-40B4-BE49-F238E27FC236}">
                    <a16:creationId xmlns:a16="http://schemas.microsoft.com/office/drawing/2014/main" id="{00000000-0008-0000-0400-00005D000000}"/>
                  </a:ext>
                </a:extLst>
              </xdr:cNvPr>
              <xdr:cNvCxnSpPr/>
            </xdr:nvCxnSpPr>
            <xdr:spPr>
              <a:xfrm>
                <a:off x="1804065" y="4608495"/>
                <a:ext cx="0" cy="197617"/>
              </a:xfrm>
              <a:prstGeom prst="line">
                <a:avLst/>
              </a:prstGeom>
              <a:ln w="3175">
                <a:headEnd type="none"/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직선 연결선 93">
                <a:extLst>
                  <a:ext uri="{FF2B5EF4-FFF2-40B4-BE49-F238E27FC236}">
                    <a16:creationId xmlns:a16="http://schemas.microsoft.com/office/drawing/2014/main" id="{00000000-0008-0000-0400-00005E000000}"/>
                  </a:ext>
                </a:extLst>
              </xdr:cNvPr>
              <xdr:cNvCxnSpPr/>
            </xdr:nvCxnSpPr>
            <xdr:spPr>
              <a:xfrm>
                <a:off x="1366513" y="4811209"/>
                <a:ext cx="2724534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9" name="직선 연결선 98">
              <a:extLst>
                <a:ext uri="{FF2B5EF4-FFF2-40B4-BE49-F238E27FC236}">
                  <a16:creationId xmlns:a16="http://schemas.microsoft.com/office/drawing/2014/main" id="{00000000-0008-0000-0400-000063000000}"/>
                </a:ext>
              </a:extLst>
            </xdr:cNvPr>
            <xdr:cNvCxnSpPr/>
          </xdr:nvCxnSpPr>
          <xdr:spPr>
            <a:xfrm>
              <a:off x="2834558" y="6077868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직선 연결선 100">
              <a:extLst>
                <a:ext uri="{FF2B5EF4-FFF2-40B4-BE49-F238E27FC236}">
                  <a16:creationId xmlns:a16="http://schemas.microsoft.com/office/drawing/2014/main" id="{00000000-0008-0000-0400-000065000000}"/>
                </a:ext>
              </a:extLst>
            </xdr:cNvPr>
            <xdr:cNvCxnSpPr/>
          </xdr:nvCxnSpPr>
          <xdr:spPr>
            <a:xfrm>
              <a:off x="3700997" y="6084364"/>
              <a:ext cx="0" cy="197982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5" name="그룹 114">
            <a:extLst>
              <a:ext uri="{FF2B5EF4-FFF2-40B4-BE49-F238E27FC236}">
                <a16:creationId xmlns:a16="http://schemas.microsoft.com/office/drawing/2014/main" id="{00000000-0008-0000-0400-000073000000}"/>
              </a:ext>
            </a:extLst>
          </xdr:cNvPr>
          <xdr:cNvGrpSpPr/>
        </xdr:nvGrpSpPr>
        <xdr:grpSpPr>
          <a:xfrm>
            <a:off x="3189472" y="4142640"/>
            <a:ext cx="519410" cy="568845"/>
            <a:chOff x="3305250" y="4645307"/>
            <a:chExt cx="519288" cy="554321"/>
          </a:xfrm>
        </xdr:grpSpPr>
        <xdr:cxnSp macro="">
          <xdr:nvCxnSpPr>
            <xdr:cNvPr id="109" name="직선 연결선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CxnSpPr/>
          </xdr:nvCxnSpPr>
          <xdr:spPr>
            <a:xfrm>
              <a:off x="3563157" y="4650295"/>
              <a:ext cx="0" cy="196982"/>
            </a:xfrm>
            <a:prstGeom prst="line">
              <a:avLst/>
            </a:prstGeom>
            <a:ln w="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00000000-0008-0000-0400-000072000000}"/>
                </a:ext>
              </a:extLst>
            </xdr:cNvPr>
            <xdr:cNvGrpSpPr/>
          </xdr:nvGrpSpPr>
          <xdr:grpSpPr>
            <a:xfrm>
              <a:off x="3305250" y="4645307"/>
              <a:ext cx="519288" cy="554321"/>
              <a:chOff x="3305250" y="4645307"/>
              <a:chExt cx="519288" cy="554321"/>
            </a:xfrm>
          </xdr:grpSpPr>
          <xdr:cxnSp macro="">
            <xdr:nvCxnSpPr>
              <xdr:cNvPr id="106" name="직선 연결선 105">
                <a:extLst>
                  <a:ext uri="{FF2B5EF4-FFF2-40B4-BE49-F238E27FC236}">
                    <a16:creationId xmlns:a16="http://schemas.microsoft.com/office/drawing/2014/main" id="{00000000-0008-0000-0400-00006A000000}"/>
                  </a:ext>
                </a:extLst>
              </xdr:cNvPr>
              <xdr:cNvCxnSpPr/>
            </xdr:nvCxnSpPr>
            <xdr:spPr>
              <a:xfrm flipV="1">
                <a:off x="3305250" y="4645307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7" name="직선 연결선 106">
                <a:extLst>
                  <a:ext uri="{FF2B5EF4-FFF2-40B4-BE49-F238E27FC236}">
                    <a16:creationId xmlns:a16="http://schemas.microsoft.com/office/drawing/2014/main" id="{00000000-0008-0000-0400-00006B000000}"/>
                  </a:ext>
                </a:extLst>
              </xdr:cNvPr>
              <xdr:cNvCxnSpPr/>
            </xdr:nvCxnSpPr>
            <xdr:spPr>
              <a:xfrm flipV="1">
                <a:off x="3311309" y="4852265"/>
                <a:ext cx="252911" cy="347363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2" name="TextBox 111">
                <a:extLst>
                  <a:ext uri="{FF2B5EF4-FFF2-40B4-BE49-F238E27FC236}">
                    <a16:creationId xmlns:a16="http://schemas.microsoft.com/office/drawing/2014/main" id="{00000000-0008-0000-0400-000070000000}"/>
                  </a:ext>
                </a:extLst>
              </xdr:cNvPr>
              <xdr:cNvSpPr txBox="1"/>
            </xdr:nvSpPr>
            <xdr:spPr>
              <a:xfrm>
                <a:off x="3505499" y="4660736"/>
                <a:ext cx="319039" cy="1623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900"/>
                  <a:t>ts</a:t>
                </a:r>
              </a:p>
            </xdr:txBody>
          </xdr:sp>
        </xdr:grpSp>
      </xdr:grp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00000000-0008-0000-0400-000074000000}"/>
              </a:ext>
            </a:extLst>
          </xdr:cNvPr>
          <xdr:cNvSpPr txBox="1"/>
        </xdr:nvSpPr>
        <xdr:spPr>
          <a:xfrm>
            <a:off x="2686150" y="5134830"/>
            <a:ext cx="421175" cy="1619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/>
              <a:t>tw</a:t>
            </a:r>
          </a:p>
        </xdr:txBody>
      </xdr:sp>
      <xdr:grpSp>
        <xdr:nvGrpSpPr>
          <xdr:cNvPr id="127" name="그룹 126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GrpSpPr/>
        </xdr:nvGrpSpPr>
        <xdr:grpSpPr>
          <a:xfrm>
            <a:off x="2393820" y="4754097"/>
            <a:ext cx="556304" cy="183385"/>
            <a:chOff x="2391263" y="5207674"/>
            <a:chExt cx="556812" cy="178323"/>
          </a:xfrm>
        </xdr:grpSpPr>
        <xdr:cxnSp macro="">
          <xdr:nvCxnSpPr>
            <xdr:cNvPr id="120" name="직선 연결선 119">
              <a:extLst>
                <a:ext uri="{FF2B5EF4-FFF2-40B4-BE49-F238E27FC236}">
                  <a16:creationId xmlns:a16="http://schemas.microsoft.com/office/drawing/2014/main" id="{00000000-0008-0000-0400-000078000000}"/>
                </a:ext>
              </a:extLst>
            </xdr:cNvPr>
            <xdr:cNvCxnSpPr/>
          </xdr:nvCxnSpPr>
          <xdr:spPr>
            <a:xfrm flipV="1">
              <a:off x="2645556" y="5241243"/>
              <a:ext cx="0" cy="133108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직선 연결선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CxnSpPr/>
          </xdr:nvCxnSpPr>
          <xdr:spPr>
            <a:xfrm flipV="1">
              <a:off x="2939783" y="5243761"/>
              <a:ext cx="0" cy="133109"/>
            </a:xfrm>
            <a:prstGeom prst="line">
              <a:avLst/>
            </a:prstGeom>
            <a:ln w="3175">
              <a:headEnd type="oval" w="sm" len="sm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" name="직선 연결선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CxnSpPr/>
          </xdr:nvCxnSpPr>
          <xdr:spPr>
            <a:xfrm>
              <a:off x="2441197" y="5373397"/>
              <a:ext cx="506878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400-00007D000000}"/>
                </a:ext>
              </a:extLst>
            </xdr:cNvPr>
            <xdr:cNvSpPr txBox="1"/>
          </xdr:nvSpPr>
          <xdr:spPr>
            <a:xfrm>
              <a:off x="2391263" y="5207674"/>
              <a:ext cx="421683" cy="178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sz="900"/>
                <a:t>bf</a:t>
              </a:r>
            </a:p>
          </xdr:txBody>
        </xdr:sp>
      </xdr:grpSp>
    </xdr:grpSp>
    <xdr:clientData/>
  </xdr:twoCellAnchor>
  <xdr:twoCellAnchor>
    <xdr:from>
      <xdr:col>8</xdr:col>
      <xdr:colOff>315856</xdr:colOff>
      <xdr:row>128</xdr:row>
      <xdr:rowOff>138769</xdr:rowOff>
    </xdr:from>
    <xdr:to>
      <xdr:col>14</xdr:col>
      <xdr:colOff>9524</xdr:colOff>
      <xdr:row>137</xdr:row>
      <xdr:rowOff>14293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pSpPr/>
      </xdr:nvGrpSpPr>
      <xdr:grpSpPr>
        <a:xfrm>
          <a:off x="4106806" y="24560869"/>
          <a:ext cx="2484493" cy="1590024"/>
          <a:chOff x="3685325" y="19361243"/>
          <a:chExt cx="2571619" cy="1590021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GrpSpPr/>
        </xdr:nvGrpSpPr>
        <xdr:grpSpPr>
          <a:xfrm>
            <a:off x="3685325" y="19361243"/>
            <a:ext cx="2571619" cy="1590021"/>
            <a:chOff x="3685325" y="19361243"/>
            <a:chExt cx="2571619" cy="159002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pSpPr/>
          </xdr:nvGrpSpPr>
          <xdr:grpSpPr>
            <a:xfrm>
              <a:off x="3685325" y="19361243"/>
              <a:ext cx="2571619" cy="1590021"/>
              <a:chOff x="3685325" y="19458026"/>
              <a:chExt cx="2571619" cy="1597714"/>
            </a:xfrm>
          </xdr:grpSpPr>
          <xdr:grpSp>
            <xdr:nvGrpSpPr>
              <xdr:cNvPr id="33" name="Group 32">
                <a:extLst>
                  <a:ext uri="{FF2B5EF4-FFF2-40B4-BE49-F238E27FC236}">
                    <a16:creationId xmlns:a16="http://schemas.microsoft.com/office/drawing/2014/main" id="{00000000-0008-0000-0400-000021000000}"/>
                  </a:ext>
                </a:extLst>
              </xdr:cNvPr>
              <xdr:cNvGrpSpPr/>
            </xdr:nvGrpSpPr>
            <xdr:grpSpPr>
              <a:xfrm>
                <a:off x="3685325" y="19458026"/>
                <a:ext cx="2571619" cy="1597714"/>
                <a:chOff x="3579019" y="19188957"/>
                <a:chExt cx="2596952" cy="1512798"/>
              </a:xfrm>
            </xdr:grpSpPr>
            <xdr:grpSp>
              <xdr:nvGrpSpPr>
                <xdr:cNvPr id="27" name="Group 26">
                  <a:extLst>
                    <a:ext uri="{FF2B5EF4-FFF2-40B4-BE49-F238E27FC236}">
                      <a16:creationId xmlns:a16="http://schemas.microsoft.com/office/drawing/2014/main" id="{00000000-0008-0000-0400-00001B000000}"/>
                    </a:ext>
                  </a:extLst>
                </xdr:cNvPr>
                <xdr:cNvGrpSpPr/>
              </xdr:nvGrpSpPr>
              <xdr:grpSpPr>
                <a:xfrm>
                  <a:off x="3579019" y="19188957"/>
                  <a:ext cx="2596952" cy="1512798"/>
                  <a:chOff x="3579019" y="19188957"/>
                  <a:chExt cx="2596952" cy="1512798"/>
                </a:xfrm>
              </xdr:grpSpPr>
              <xdr:grpSp>
                <xdr:nvGrpSpPr>
                  <xdr:cNvPr id="24" name="Group 23">
                    <a:extLst>
                      <a:ext uri="{FF2B5EF4-FFF2-40B4-BE49-F238E27FC236}">
                        <a16:creationId xmlns:a16="http://schemas.microsoft.com/office/drawing/2014/main" id="{00000000-0008-0000-0400-000018000000}"/>
                      </a:ext>
                    </a:extLst>
                  </xdr:cNvPr>
                  <xdr:cNvGrpSpPr/>
                </xdr:nvGrpSpPr>
                <xdr:grpSpPr>
                  <a:xfrm>
                    <a:off x="3579019" y="19447669"/>
                    <a:ext cx="2596952" cy="1254086"/>
                    <a:chOff x="3579019" y="19447669"/>
                    <a:chExt cx="2596952" cy="1254086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4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579019" y="19447669"/>
                      <a:ext cx="2596952" cy="1065967"/>
                      <a:chOff x="3579019" y="19447669"/>
                      <a:chExt cx="2596952" cy="1065967"/>
                    </a:xfrm>
                  </xdr:grpSpPr>
                  <xdr:grpSp>
                    <xdr:nvGrpSpPr>
                      <xdr:cNvPr id="9" name="Group 8">
                        <a:extLst>
                          <a:ext uri="{FF2B5EF4-FFF2-40B4-BE49-F238E27FC236}">
                            <a16:creationId xmlns:a16="http://schemas.microsoft.com/office/drawing/2014/main" id="{00000000-0008-0000-0400-000009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447669"/>
                        <a:ext cx="2047247" cy="1065967"/>
                        <a:chOff x="3579019" y="19447669"/>
                        <a:chExt cx="2047247" cy="1065967"/>
                      </a:xfrm>
                    </xdr:grpSpPr>
                    <xdr:grpSp>
                      <xdr:nvGrpSpPr>
                        <xdr:cNvPr id="176" name="그룹 48">
                          <a:extLst>
                            <a:ext uri="{FF2B5EF4-FFF2-40B4-BE49-F238E27FC236}">
                              <a16:creationId xmlns:a16="http://schemas.microsoft.com/office/drawing/2014/main" id="{00000000-0008-0000-0400-0000B0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135323" y="19543267"/>
                          <a:ext cx="1490943" cy="882081"/>
                          <a:chOff x="4949316" y="313866"/>
                          <a:chExt cx="1573242" cy="1068620"/>
                        </a:xfrm>
                      </xdr:grpSpPr>
                      <xdr:grpSp>
                        <xdr:nvGrpSpPr>
                          <xdr:cNvPr id="178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B2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949316" y="313866"/>
                            <a:ext cx="1573242" cy="1068620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185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B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191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BF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2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0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3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1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194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2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184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B8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179" name="직선 연결선 32">
                            <a:extLst>
                              <a:ext uri="{FF2B5EF4-FFF2-40B4-BE49-F238E27FC236}">
                                <a16:creationId xmlns:a16="http://schemas.microsoft.com/office/drawing/2014/main" id="{00000000-0008-0000-0400-0000B3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96514" y="1271637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0" name="직선 연결선 37">
                            <a:extLst>
                              <a:ext uri="{FF2B5EF4-FFF2-40B4-BE49-F238E27FC236}">
                                <a16:creationId xmlns:a16="http://schemas.microsoft.com/office/drawing/2014/main" id="{00000000-0008-0000-0400-0000B4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646263" y="1274091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1" name="직선 연결선 38">
                            <a:extLst>
                              <a:ext uri="{FF2B5EF4-FFF2-40B4-BE49-F238E27FC236}">
                                <a16:creationId xmlns:a16="http://schemas.microsoft.com/office/drawing/2014/main" id="{00000000-0008-0000-0400-0000B5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793557" y="1274092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182" name="직선 연결선 39">
                            <a:extLst>
                              <a:ext uri="{FF2B5EF4-FFF2-40B4-BE49-F238E27FC236}">
                                <a16:creationId xmlns:a16="http://schemas.microsoft.com/office/drawing/2014/main" id="{00000000-0008-0000-0400-0000B6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960489" y="1271636"/>
                            <a:ext cx="0" cy="85923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75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" name="Straight Connector 3">
                          <a:extLst>
                            <a:ext uri="{FF2B5EF4-FFF2-40B4-BE49-F238E27FC236}">
                              <a16:creationId xmlns:a16="http://schemas.microsoft.com/office/drawing/2014/main" id="{00000000-0008-0000-0400-000004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19509581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6" name="Straight Connector 5">
                          <a:extLst>
                            <a:ext uri="{FF2B5EF4-FFF2-40B4-BE49-F238E27FC236}">
                              <a16:creationId xmlns:a16="http://schemas.microsoft.com/office/drawing/2014/main" id="{00000000-0008-0000-0400-00000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3883819" y="19511963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1" name="Straight Connector 200">
                          <a:extLst>
                            <a:ext uri="{FF2B5EF4-FFF2-40B4-BE49-F238E27FC236}">
                              <a16:creationId xmlns:a16="http://schemas.microsoft.com/office/drawing/2014/main" id="{00000000-0008-0000-0400-0000C9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8" y="19576539"/>
                          <a:ext cx="17145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2" name="Straight Connector 201">
                          <a:extLst>
                            <a:ext uri="{FF2B5EF4-FFF2-40B4-BE49-F238E27FC236}">
                              <a16:creationId xmlns:a16="http://schemas.microsoft.com/office/drawing/2014/main" id="{00000000-0008-0000-0400-0000CA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20" y="2039302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03" name="Straight Connector 202">
                          <a:extLst>
                            <a:ext uri="{FF2B5EF4-FFF2-40B4-BE49-F238E27FC236}">
                              <a16:creationId xmlns:a16="http://schemas.microsoft.com/office/drawing/2014/main" id="{00000000-0008-0000-0400-0000CB00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3883819" y="20457885"/>
                          <a:ext cx="433386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04" name="TextBox 203">
                          <a:extLst>
                            <a:ext uri="{FF2B5EF4-FFF2-40B4-BE49-F238E27FC236}">
                              <a16:creationId xmlns:a16="http://schemas.microsoft.com/office/drawing/2014/main" id="{00000000-0008-0000-0400-0000C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609976" y="19447669"/>
                          <a:ext cx="307182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tt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5" name="TextBox 204">
                          <a:extLst>
                            <a:ext uri="{FF2B5EF4-FFF2-40B4-BE49-F238E27FC236}">
                              <a16:creationId xmlns:a16="http://schemas.microsoft.com/office/drawing/2014/main" id="{00000000-0008-0000-0400-0000CD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79019" y="1988820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D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206" name="TextBox 205">
                          <a:extLst>
                            <a:ext uri="{FF2B5EF4-FFF2-40B4-BE49-F238E27FC236}">
                              <a16:creationId xmlns:a16="http://schemas.microsoft.com/office/drawing/2014/main" id="{00000000-0008-0000-0400-0000C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598069" y="20326350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tb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11" name="Straight Connector 10">
                        <a:extLst>
                          <a:ext uri="{FF2B5EF4-FFF2-40B4-BE49-F238E27FC236}">
                            <a16:creationId xmlns:a16="http://schemas.microsoft.com/office/drawing/2014/main" id="{00000000-0008-0000-0400-00000B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195763" y="19885819"/>
                        <a:ext cx="1550193" cy="0"/>
                      </a:xfrm>
                      <a:prstGeom prst="line">
                        <a:avLst/>
                      </a:prstGeom>
                      <a:ln w="0">
                        <a:solidFill>
                          <a:srgbClr val="C00000"/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7" name="Straight Connector 206">
                        <a:extLst>
                          <a:ext uri="{FF2B5EF4-FFF2-40B4-BE49-F238E27FC236}">
                            <a16:creationId xmlns:a16="http://schemas.microsoft.com/office/drawing/2014/main" id="{00000000-0008-0000-0400-0000CF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638802" y="19504819"/>
                        <a:ext cx="111917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8" name="Straight Connector 207">
                        <a:extLst>
                          <a:ext uri="{FF2B5EF4-FFF2-40B4-BE49-F238E27FC236}">
                            <a16:creationId xmlns:a16="http://schemas.microsoft.com/office/drawing/2014/main" id="{00000000-0008-0000-0400-0000D0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750719" y="19500056"/>
                        <a:ext cx="0" cy="97155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09" name="Straight Connector 208">
                        <a:extLst>
                          <a:ext uri="{FF2B5EF4-FFF2-40B4-BE49-F238E27FC236}">
                            <a16:creationId xmlns:a16="http://schemas.microsoft.com/office/drawing/2014/main" id="{00000000-0008-0000-0400-0000D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64969" y="20462082"/>
                        <a:ext cx="285748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0" name="Straight Connector 209">
                        <a:extLst>
                          <a:ext uri="{FF2B5EF4-FFF2-40B4-BE49-F238E27FC236}">
                            <a16:creationId xmlns:a16="http://schemas.microsoft.com/office/drawing/2014/main" id="{00000000-0008-0000-0400-0000D2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579267" y="19885818"/>
                        <a:ext cx="171451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1" name="TextBox 210">
                        <a:extLst>
                          <a:ext uri="{FF2B5EF4-FFF2-40B4-BE49-F238E27FC236}">
                            <a16:creationId xmlns:a16="http://schemas.microsoft.com/office/drawing/2014/main" id="{00000000-0008-0000-0400-0000D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81662" y="19627858"/>
                        <a:ext cx="494309" cy="15235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YU1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212" name="TextBox 211">
                        <a:extLst>
                          <a:ext uri="{FF2B5EF4-FFF2-40B4-BE49-F238E27FC236}">
                            <a16:creationId xmlns:a16="http://schemas.microsoft.com/office/drawing/2014/main" id="{00000000-0008-0000-0400-0000D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707856" y="20059649"/>
                        <a:ext cx="438248" cy="20257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YL1</a:t>
                        </a:r>
                        <a:endParaRPr lang="en-US" sz="900"/>
                      </a:p>
                    </xdr:txBody>
                  </xdr:sp>
                </xdr:grpSp>
                <xdr:grpSp>
                  <xdr:nvGrpSpPr>
                    <xdr:cNvPr id="23" name="Group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GrpSpPr/>
                  </xdr:nvGrpSpPr>
                  <xdr:grpSpPr>
                    <a:xfrm>
                      <a:off x="4357687" y="20514469"/>
                      <a:ext cx="1054894" cy="187286"/>
                      <a:chOff x="4357687" y="20514469"/>
                      <a:chExt cx="1054894" cy="187286"/>
                    </a:xfrm>
                  </xdr:grpSpPr>
                  <xdr:cxnSp macro="">
                    <xdr:nvCxnSpPr>
                      <xdr:cNvPr id="20" name="Straight Connector 19">
                        <a:extLst>
                          <a:ext uri="{FF2B5EF4-FFF2-40B4-BE49-F238E27FC236}">
                            <a16:creationId xmlns:a16="http://schemas.microsoft.com/office/drawing/2014/main" id="{00000000-0008-0000-0400-000014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519231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2" name="Straight Connector 21">
                        <a:extLst>
                          <a:ext uri="{FF2B5EF4-FFF2-40B4-BE49-F238E27FC236}">
                            <a16:creationId xmlns:a16="http://schemas.microsoft.com/office/drawing/2014/main" id="{00000000-0008-0000-0400-00001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357687" y="20685919"/>
                        <a:ext cx="1054894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14" name="Straight Connector 213">
                        <a:extLst>
                          <a:ext uri="{FF2B5EF4-FFF2-40B4-BE49-F238E27FC236}">
                            <a16:creationId xmlns:a16="http://schemas.microsoft.com/office/drawing/2014/main" id="{00000000-0008-0000-0400-0000D6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5407818" y="20521613"/>
                        <a:ext cx="0" cy="166688"/>
                      </a:xfrm>
                      <a:prstGeom prst="line">
                        <a:avLst/>
                      </a:prstGeom>
                      <a:ln w="3175"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15" name="TextBox 214">
                        <a:extLst>
                          <a:ext uri="{FF2B5EF4-FFF2-40B4-BE49-F238E27FC236}">
                            <a16:creationId xmlns:a16="http://schemas.microsoft.com/office/drawing/2014/main" id="{00000000-0008-0000-0400-0000D7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738687" y="20514469"/>
                        <a:ext cx="380999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bb</a:t>
                        </a:r>
                        <a:endParaRPr lang="en-US" sz="900"/>
                      </a:p>
                    </xdr:txBody>
                  </xdr:sp>
                </xdr:grpSp>
              </xdr:grpSp>
              <xdr:cxnSp macro="">
                <xdr:nvCxnSpPr>
                  <xdr:cNvPr id="216" name="Straight Connector 215">
                    <a:extLst>
                      <a:ext uri="{FF2B5EF4-FFF2-40B4-BE49-F238E27FC236}">
                        <a16:creationId xmlns:a16="http://schemas.microsoft.com/office/drawing/2014/main" id="{00000000-0008-0000-0400-0000D8000000}"/>
                      </a:ext>
                    </a:extLst>
                  </xdr:cNvPr>
                  <xdr:cNvCxnSpPr/>
                </xdr:nvCxnSpPr>
                <xdr:spPr>
                  <a:xfrm flipV="1">
                    <a:off x="4138613" y="19345275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7" name="Straight Connector 216">
                    <a:extLst>
                      <a:ext uri="{FF2B5EF4-FFF2-40B4-BE49-F238E27FC236}">
                        <a16:creationId xmlns:a16="http://schemas.microsoft.com/office/drawing/2014/main" id="{00000000-0008-0000-0400-0000D9000000}"/>
                      </a:ext>
                    </a:extLst>
                  </xdr:cNvPr>
                  <xdr:cNvCxnSpPr/>
                </xdr:nvCxnSpPr>
                <xdr:spPr>
                  <a:xfrm flipV="1">
                    <a:off x="4479131" y="19347656"/>
                    <a:ext cx="0" cy="135731"/>
                  </a:xfrm>
                  <a:prstGeom prst="line">
                    <a:avLst/>
                  </a:prstGeom>
                  <a:ln w="3175">
                    <a:tailEnd type="oval" w="sm" len="sm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18" name="Straight Connector 217">
                    <a:extLst>
                      <a:ext uri="{FF2B5EF4-FFF2-40B4-BE49-F238E27FC236}">
                        <a16:creationId xmlns:a16="http://schemas.microsoft.com/office/drawing/2014/main" id="{00000000-0008-0000-0400-0000DA000000}"/>
                      </a:ext>
                    </a:extLst>
                  </xdr:cNvPr>
                  <xdr:cNvCxnSpPr/>
                </xdr:nvCxnSpPr>
                <xdr:spPr>
                  <a:xfrm>
                    <a:off x="4126706" y="19347656"/>
                    <a:ext cx="357188" cy="0"/>
                  </a:xfrm>
                  <a:prstGeom prst="line">
                    <a:avLst/>
                  </a:prstGeom>
                  <a:ln w="3175"/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19" name="TextBox 218">
                    <a:extLst>
                      <a:ext uri="{FF2B5EF4-FFF2-40B4-BE49-F238E27FC236}">
                        <a16:creationId xmlns:a16="http://schemas.microsoft.com/office/drawing/2014/main" id="{00000000-0008-0000-0400-0000DB000000}"/>
                      </a:ext>
                    </a:extLst>
                  </xdr:cNvPr>
                  <xdr:cNvSpPr txBox="1"/>
                </xdr:nvSpPr>
                <xdr:spPr>
                  <a:xfrm>
                    <a:off x="4146578" y="19188957"/>
                    <a:ext cx="380999" cy="18728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bt</a:t>
                    </a:r>
                    <a:endParaRPr lang="en-US" sz="900"/>
                  </a:p>
                </xdr:txBody>
              </xdr:sp>
            </xdr:grpSp>
            <xdr:cxnSp macro="">
              <xdr:nvCxnSpPr>
                <xdr:cNvPr id="220" name="Straight Connector 219">
                  <a:extLst>
                    <a:ext uri="{FF2B5EF4-FFF2-40B4-BE49-F238E27FC236}">
                      <a16:creationId xmlns:a16="http://schemas.microsoft.com/office/drawing/2014/main" id="{00000000-0008-0000-0400-0000DC000000}"/>
                    </a:ext>
                  </a:extLst>
                </xdr:cNvPr>
                <xdr:cNvCxnSpPr/>
              </xdr:nvCxnSpPr>
              <xdr:spPr>
                <a:xfrm flipH="1">
                  <a:off x="4067175" y="20335875"/>
                  <a:ext cx="552449" cy="0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21" name="Straight Connector 220">
                  <a:extLst>
                    <a:ext uri="{FF2B5EF4-FFF2-40B4-BE49-F238E27FC236}">
                      <a16:creationId xmlns:a16="http://schemas.microsoft.com/office/drawing/2014/main" id="{00000000-0008-0000-0400-0000DD000000}"/>
                    </a:ext>
                  </a:extLst>
                </xdr:cNvPr>
                <xdr:cNvCxnSpPr/>
              </xdr:nvCxnSpPr>
              <xdr:spPr>
                <a:xfrm>
                  <a:off x="4067175" y="20173950"/>
                  <a:ext cx="0" cy="219076"/>
                </a:xfrm>
                <a:prstGeom prst="line">
                  <a:avLst/>
                </a:prstGeom>
                <a:ln w="3175">
                  <a:headEnd type="none"/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2" name="TextBox 221">
                  <a:extLst>
                    <a:ext uri="{FF2B5EF4-FFF2-40B4-BE49-F238E27FC236}">
                      <a16:creationId xmlns:a16="http://schemas.microsoft.com/office/drawing/2014/main" id="{00000000-0008-0000-0400-0000DE000000}"/>
                    </a:ext>
                  </a:extLst>
                </xdr:cNvPr>
                <xdr:cNvSpPr txBox="1"/>
              </xdr:nvSpPr>
              <xdr:spPr>
                <a:xfrm>
                  <a:off x="3982303" y="20162498"/>
                  <a:ext cx="423862" cy="18728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Hsb</a:t>
                  </a:r>
                  <a:endParaRPr lang="en-US" sz="900"/>
                </a:p>
              </xdr:txBody>
            </xdr:sp>
          </xdr:grpSp>
          <xdr:cxnSp macro="">
            <xdr:nvCxnSpPr>
              <xdr:cNvPr id="223" name="Straight Connector 222">
                <a:extLst>
                  <a:ext uri="{FF2B5EF4-FFF2-40B4-BE49-F238E27FC236}">
                    <a16:creationId xmlns:a16="http://schemas.microsoft.com/office/drawing/2014/main" id="{00000000-0008-0000-0400-0000DF000000}"/>
                  </a:ext>
                </a:extLst>
              </xdr:cNvPr>
              <xdr:cNvCxnSpPr/>
            </xdr:nvCxnSpPr>
            <xdr:spPr>
              <a:xfrm>
                <a:off x="5336946" y="20120335"/>
                <a:ext cx="0" cy="611208"/>
              </a:xfrm>
              <a:prstGeom prst="line">
                <a:avLst/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5" name="Arc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 rot="244063">
                <a:off x="5324034" y="20374928"/>
                <a:ext cx="101795" cy="149749"/>
              </a:xfrm>
              <a:prstGeom prst="arc">
                <a:avLst>
                  <a:gd name="adj1" fmla="val 12958620"/>
                  <a:gd name="adj2" fmla="val 19536231"/>
                </a:avLst>
              </a:prstGeom>
              <a:ln w="0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4" name="TextBox 223">
                <a:extLst>
                  <a:ext uri="{FF2B5EF4-FFF2-40B4-BE49-F238E27FC236}">
                    <a16:creationId xmlns:a16="http://schemas.microsoft.com/office/drawing/2014/main" id="{00000000-0008-0000-0400-0000E0000000}"/>
                  </a:ext>
                </a:extLst>
              </xdr:cNvPr>
              <xdr:cNvSpPr txBox="1"/>
            </xdr:nvSpPr>
            <xdr:spPr>
              <a:xfrm>
                <a:off x="5260844" y="20171889"/>
                <a:ext cx="377282" cy="1977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l-GR" altLang="ko-KR" sz="900">
                    <a:ea typeface="맑은 고딕" panose="020B0503020000020004" pitchFamily="50" charset="-127"/>
                  </a:rPr>
                  <a:t>θ</a:t>
                </a:r>
                <a:endParaRPr lang="en-US" sz="900"/>
              </a:p>
            </xdr:txBody>
          </xdr:sp>
        </xdr:grpSp>
        <xdr:sp macro="" textlink="">
          <xdr:nvSpPr>
            <xdr:cNvPr id="39" name="Isosceles Triangle 38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/>
          </xdr:nvSpPr>
          <xdr:spPr>
            <a:xfrm flipH="1">
              <a:off x="4243384" y="19914394"/>
              <a:ext cx="80965" cy="314326"/>
            </a:xfrm>
            <a:prstGeom prst="triangle">
              <a:avLst>
                <a:gd name="adj" fmla="val 100000"/>
              </a:avLst>
            </a:prstGeom>
            <a:noFill/>
            <a:ln w="952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00000000-0008-0000-0400-0000E1000000}"/>
                </a:ext>
              </a:extLst>
            </xdr:cNvPr>
            <xdr:cNvSpPr txBox="1"/>
          </xdr:nvSpPr>
          <xdr:spPr>
            <a:xfrm>
              <a:off x="4071550" y="19991257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1</a:t>
              </a:r>
              <a:endParaRPr lang="en-US" sz="900"/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00000000-0008-0000-0400-0000E2000000}"/>
                </a:ext>
              </a:extLst>
            </xdr:cNvPr>
            <xdr:cNvSpPr txBox="1"/>
          </xdr:nvSpPr>
          <xdr:spPr>
            <a:xfrm>
              <a:off x="4169789" y="20194658"/>
              <a:ext cx="377282" cy="1968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S</a:t>
              </a:r>
              <a:endParaRPr lang="en-US" sz="900"/>
            </a:p>
          </xdr:txBody>
        </xdr:sp>
      </xdr:grpSp>
      <xdr:sp macro="" textlink="">
        <xdr:nvSpPr>
          <xdr:cNvPr id="227" name="TextBox 226">
            <a:extLst>
              <a:ext uri="{FF2B5EF4-FFF2-40B4-BE49-F238E27FC236}">
                <a16:creationId xmlns:a16="http://schemas.microsoft.com/office/drawing/2014/main" id="{00000000-0008-0000-0400-0000E3000000}"/>
              </a:ext>
            </a:extLst>
          </xdr:cNvPr>
          <xdr:cNvSpPr txBox="1"/>
        </xdr:nvSpPr>
        <xdr:spPr>
          <a:xfrm>
            <a:off x="4521993" y="19923918"/>
            <a:ext cx="826295" cy="1968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Neutral Axis</a:t>
            </a:r>
            <a:endParaRPr lang="en-US" sz="900"/>
          </a:p>
        </xdr:txBody>
      </xdr:sp>
    </xdr:grpSp>
    <xdr:clientData/>
  </xdr:twoCellAnchor>
  <xdr:twoCellAnchor>
    <xdr:from>
      <xdr:col>7</xdr:col>
      <xdr:colOff>82542</xdr:colOff>
      <xdr:row>202</xdr:row>
      <xdr:rowOff>117090</xdr:rowOff>
    </xdr:from>
    <xdr:to>
      <xdr:col>13</xdr:col>
      <xdr:colOff>88444</xdr:colOff>
      <xdr:row>211</xdr:row>
      <xdr:rowOff>40828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378192" y="38636190"/>
          <a:ext cx="2844352" cy="1638238"/>
          <a:chOff x="3261262" y="33866205"/>
          <a:chExt cx="2870632" cy="1638238"/>
        </a:xfrm>
      </xdr:grpSpPr>
      <xdr:grpSp>
        <xdr:nvGrpSpPr>
          <xdr:cNvPr id="409" name="Group 408">
            <a:extLst>
              <a:ext uri="{FF2B5EF4-FFF2-40B4-BE49-F238E27FC236}">
                <a16:creationId xmlns:a16="http://schemas.microsoft.com/office/drawing/2014/main" id="{00000000-0008-0000-0400-000099010000}"/>
              </a:ext>
            </a:extLst>
          </xdr:cNvPr>
          <xdr:cNvGrpSpPr/>
        </xdr:nvGrpSpPr>
        <xdr:grpSpPr>
          <a:xfrm>
            <a:off x="3261262" y="33866205"/>
            <a:ext cx="2870632" cy="1638238"/>
            <a:chOff x="3343274" y="33758981"/>
            <a:chExt cx="2875256" cy="1640471"/>
          </a:xfrm>
        </xdr:grpSpPr>
        <xdr:cxnSp macro="">
          <xdr:nvCxnSpPr>
            <xdr:cNvPr id="388" name="Straight Connector 387">
              <a:extLst>
                <a:ext uri="{FF2B5EF4-FFF2-40B4-BE49-F238E27FC236}">
                  <a16:creationId xmlns:a16="http://schemas.microsoft.com/office/drawing/2014/main" id="{00000000-0008-0000-0400-000084010000}"/>
                </a:ext>
              </a:extLst>
            </xdr:cNvPr>
            <xdr:cNvCxnSpPr/>
          </xdr:nvCxnSpPr>
          <xdr:spPr>
            <a:xfrm flipH="1">
              <a:off x="3586162" y="340614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388">
              <a:extLst>
                <a:ext uri="{FF2B5EF4-FFF2-40B4-BE49-F238E27FC236}">
                  <a16:creationId xmlns:a16="http://schemas.microsoft.com/office/drawing/2014/main" id="{00000000-0008-0000-0400-000085010000}"/>
                </a:ext>
              </a:extLst>
            </xdr:cNvPr>
            <xdr:cNvCxnSpPr/>
          </xdr:nvCxnSpPr>
          <xdr:spPr>
            <a:xfrm>
              <a:off x="3586163" y="34063782"/>
              <a:ext cx="0" cy="235743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389">
              <a:extLst>
                <a:ext uri="{FF2B5EF4-FFF2-40B4-BE49-F238E27FC236}">
                  <a16:creationId xmlns:a16="http://schemas.microsoft.com/office/drawing/2014/main" id="{00000000-0008-0000-0400-000086010000}"/>
                </a:ext>
              </a:extLst>
            </xdr:cNvPr>
            <xdr:cNvCxnSpPr/>
          </xdr:nvCxnSpPr>
          <xdr:spPr>
            <a:xfrm flipH="1">
              <a:off x="3583781" y="34175700"/>
              <a:ext cx="169778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00000000-0008-0000-0400-000088010000}"/>
                </a:ext>
              </a:extLst>
            </xdr:cNvPr>
            <xdr:cNvCxnSpPr/>
          </xdr:nvCxnSpPr>
          <xdr:spPr>
            <a:xfrm flipH="1">
              <a:off x="3583784" y="34299526"/>
              <a:ext cx="164304" cy="0"/>
            </a:xfrm>
            <a:prstGeom prst="line">
              <a:avLst/>
            </a:prstGeom>
            <a:ln w="3175">
              <a:headEnd type="none"/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5" name="TextBox 394">
              <a:extLst>
                <a:ext uri="{FF2B5EF4-FFF2-40B4-BE49-F238E27FC236}">
                  <a16:creationId xmlns:a16="http://schemas.microsoft.com/office/drawing/2014/main" id="{00000000-0008-0000-0400-00008B010000}"/>
                </a:ext>
              </a:extLst>
            </xdr:cNvPr>
            <xdr:cNvSpPr txBox="1"/>
          </xdr:nvSpPr>
          <xdr:spPr>
            <a:xfrm>
              <a:off x="3343274" y="33992344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ts</a:t>
              </a:r>
              <a:endParaRPr lang="en-US" sz="900"/>
            </a:p>
          </xdr:txBody>
        </xdr:sp>
        <xdr:sp macro="" textlink="">
          <xdr:nvSpPr>
            <xdr:cNvPr id="396" name="TextBox 395">
              <a:extLst>
                <a:ext uri="{FF2B5EF4-FFF2-40B4-BE49-F238E27FC236}">
                  <a16:creationId xmlns:a16="http://schemas.microsoft.com/office/drawing/2014/main" id="{00000000-0008-0000-0400-00008C010000}"/>
                </a:ext>
              </a:extLst>
            </xdr:cNvPr>
            <xdr:cNvSpPr txBox="1"/>
          </xdr:nvSpPr>
          <xdr:spPr>
            <a:xfrm>
              <a:off x="3343426" y="34138698"/>
              <a:ext cx="304185" cy="220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th</a:t>
              </a:r>
              <a:endParaRPr lang="en-US" sz="900"/>
            </a:p>
          </xdr:txBody>
        </xdr:sp>
        <xdr:grpSp>
          <xdr:nvGrpSpPr>
            <xdr:cNvPr id="408" name="Group 407">
              <a:extLst>
                <a:ext uri="{FF2B5EF4-FFF2-40B4-BE49-F238E27FC236}">
                  <a16:creationId xmlns:a16="http://schemas.microsoft.com/office/drawing/2014/main" id="{00000000-0008-0000-0400-000098010000}"/>
                </a:ext>
              </a:extLst>
            </xdr:cNvPr>
            <xdr:cNvGrpSpPr/>
          </xdr:nvGrpSpPr>
          <xdr:grpSpPr>
            <a:xfrm>
              <a:off x="3642245" y="33758981"/>
              <a:ext cx="2576285" cy="1640471"/>
              <a:chOff x="3642245" y="33758981"/>
              <a:chExt cx="2576285" cy="1640471"/>
            </a:xfrm>
          </xdr:grpSpPr>
          <xdr:grpSp>
            <xdr:nvGrpSpPr>
              <xdr:cNvPr id="387" name="Group 386">
                <a:extLst>
                  <a:ext uri="{FF2B5EF4-FFF2-40B4-BE49-F238E27FC236}">
                    <a16:creationId xmlns:a16="http://schemas.microsoft.com/office/drawing/2014/main" id="{00000000-0008-0000-0400-000083010000}"/>
                  </a:ext>
                </a:extLst>
              </xdr:cNvPr>
              <xdr:cNvGrpSpPr/>
            </xdr:nvGrpSpPr>
            <xdr:grpSpPr>
              <a:xfrm>
                <a:off x="3642245" y="33758981"/>
                <a:ext cx="2576285" cy="1640471"/>
                <a:chOff x="3642245" y="33758981"/>
                <a:chExt cx="2576285" cy="1640471"/>
              </a:xfrm>
            </xdr:grpSpPr>
            <xdr:grpSp>
              <xdr:nvGrpSpPr>
                <xdr:cNvPr id="379" name="Group 378">
                  <a:extLst>
                    <a:ext uri="{FF2B5EF4-FFF2-40B4-BE49-F238E27FC236}">
                      <a16:creationId xmlns:a16="http://schemas.microsoft.com/office/drawing/2014/main" id="{00000000-0008-0000-0400-00007B010000}"/>
                    </a:ext>
                  </a:extLst>
                </xdr:cNvPr>
                <xdr:cNvGrpSpPr/>
              </xdr:nvGrpSpPr>
              <xdr:grpSpPr>
                <a:xfrm>
                  <a:off x="3642245" y="34053491"/>
                  <a:ext cx="2576285" cy="1345961"/>
                  <a:chOff x="3642245" y="34053491"/>
                  <a:chExt cx="2576285" cy="1345961"/>
                </a:xfrm>
              </xdr:grpSpPr>
              <xdr:sp macro="" textlink="">
                <xdr:nvSpPr>
                  <xdr:cNvPr id="378" name="Freeform 377">
                    <a:extLst>
                      <a:ext uri="{FF2B5EF4-FFF2-40B4-BE49-F238E27FC236}">
                        <a16:creationId xmlns:a16="http://schemas.microsoft.com/office/drawing/2014/main" id="{00000000-0008-0000-0400-00007A010000}"/>
                      </a:ext>
                    </a:extLst>
                  </xdr:cNvPr>
                  <xdr:cNvSpPr/>
                </xdr:nvSpPr>
                <xdr:spPr>
                  <a:xfrm>
                    <a:off x="3810000" y="34053491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pattFill prst="pct20">
                    <a:fgClr>
                      <a:schemeClr val="accent1"/>
                    </a:fgClr>
                    <a:bgClr>
                      <a:schemeClr val="bg1"/>
                    </a:bgClr>
                  </a:pattFill>
                  <a:ln w="19050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305" name="Group 304">
                    <a:extLst>
                      <a:ext uri="{FF2B5EF4-FFF2-40B4-BE49-F238E27FC236}">
                        <a16:creationId xmlns:a16="http://schemas.microsoft.com/office/drawing/2014/main" id="{00000000-0008-0000-0400-000031010000}"/>
                      </a:ext>
                    </a:extLst>
                  </xdr:cNvPr>
                  <xdr:cNvGrpSpPr/>
                </xdr:nvGrpSpPr>
                <xdr:grpSpPr>
                  <a:xfrm>
                    <a:off x="3642245" y="34154426"/>
                    <a:ext cx="2576285" cy="1245026"/>
                    <a:chOff x="3685326" y="19639823"/>
                    <a:chExt cx="2576285" cy="1113705"/>
                  </a:xfrm>
                </xdr:grpSpPr>
                <xdr:grpSp>
                  <xdr:nvGrpSpPr>
                    <xdr:cNvPr id="306" name="Group 305">
                      <a:extLst>
                        <a:ext uri="{FF2B5EF4-FFF2-40B4-BE49-F238E27FC236}">
                          <a16:creationId xmlns:a16="http://schemas.microsoft.com/office/drawing/2014/main" id="{00000000-0008-0000-0400-000032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39823"/>
                      <a:ext cx="2576285" cy="1113705"/>
                      <a:chOff x="3685326" y="19639823"/>
                      <a:chExt cx="2576285" cy="1113705"/>
                    </a:xfrm>
                  </xdr:grpSpPr>
                  <xdr:grpSp>
                    <xdr:nvGrpSpPr>
                      <xdr:cNvPr id="321" name="Group 320">
                        <a:extLst>
                          <a:ext uri="{FF2B5EF4-FFF2-40B4-BE49-F238E27FC236}">
                            <a16:creationId xmlns:a16="http://schemas.microsoft.com/office/drawing/2014/main" id="{00000000-0008-0000-0400-000041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39823"/>
                        <a:ext cx="2576285" cy="1113705"/>
                        <a:chOff x="3579019" y="19454020"/>
                        <a:chExt cx="2601663" cy="1059616"/>
                      </a:xfrm>
                    </xdr:grpSpPr>
                    <xdr:grpSp>
                      <xdr:nvGrpSpPr>
                        <xdr:cNvPr id="327" name="Group 326">
                          <a:extLst>
                            <a:ext uri="{FF2B5EF4-FFF2-40B4-BE49-F238E27FC236}">
                              <a16:creationId xmlns:a16="http://schemas.microsoft.com/office/drawing/2014/main" id="{00000000-0008-0000-0400-000047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54020"/>
                          <a:ext cx="2047247" cy="1059616"/>
                          <a:chOff x="3579019" y="19454020"/>
                          <a:chExt cx="2047247" cy="1059616"/>
                        </a:xfrm>
                      </xdr:grpSpPr>
                      <xdr:grpSp>
                        <xdr:nvGrpSpPr>
                          <xdr:cNvPr id="335" name="그룹 30">
                            <a:extLst>
                              <a:ext uri="{FF2B5EF4-FFF2-40B4-BE49-F238E27FC236}">
                                <a16:creationId xmlns:a16="http://schemas.microsoft.com/office/drawing/2014/main" id="{00000000-0008-0000-0400-00004F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135323" y="19543267"/>
                            <a:ext cx="1490943" cy="882081"/>
                            <a:chOff x="4444381" y="313952"/>
                            <a:chExt cx="1570114" cy="1069110"/>
                          </a:xfrm>
                        </xdr:grpSpPr>
                        <xdr:grpSp>
                          <xdr:nvGrpSpPr>
                            <xdr:cNvPr id="344" name="그룹 7">
                              <a:extLst>
                                <a:ext uri="{FF2B5EF4-FFF2-40B4-BE49-F238E27FC236}">
                                  <a16:creationId xmlns:a16="http://schemas.microsoft.com/office/drawing/2014/main" id="{00000000-0008-0000-0400-000058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444381" y="315446"/>
                              <a:ext cx="1421154" cy="1067616"/>
                              <a:chOff x="2971800" y="381000"/>
                              <a:chExt cx="1422339" cy="1061287"/>
                            </a:xfrm>
                          </xdr:grpSpPr>
                          <xdr:cxnSp macro="">
                            <xdr:nvCxnSpPr>
                              <xdr:cNvPr id="346" name="직선 연결선 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207515" y="1442287"/>
                                <a:ext cx="1111112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7" name="직선 연결선 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3121216" y="388272"/>
                                <a:ext cx="247294" cy="1050604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8" name="직선 연결선 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V="1">
                                <a:off x="4166565" y="399805"/>
                                <a:ext cx="227574" cy="1036150"/>
                              </a:xfrm>
                              <a:prstGeom prst="line">
                                <a:avLst/>
                              </a:prstGeom>
                              <a:ln w="5715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349" name="직선 연결선 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5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2971800" y="381000"/>
                                <a:ext cx="363653" cy="0"/>
                              </a:xfrm>
                              <a:prstGeom prst="line">
                                <a:avLst/>
                              </a:prstGeom>
                              <a:ln w="76200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cxnSp macro="">
                          <xdr:nvCxnSpPr>
                            <xdr:cNvPr id="345" name="직선 연결선 29">
                              <a:extLst>
                                <a:ext uri="{FF2B5EF4-FFF2-40B4-BE49-F238E27FC236}">
                                  <a16:creationId xmlns:a16="http://schemas.microsoft.com/office/drawing/2014/main" id="{00000000-0008-0000-0400-000059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51145" y="313952"/>
                              <a:ext cx="363350" cy="0"/>
                            </a:xfrm>
                            <a:prstGeom prst="line">
                              <a:avLst/>
                            </a:prstGeom>
                            <a:ln w="76200">
                              <a:solidFill>
                                <a:schemeClr val="accent6">
                                  <a:lumMod val="75000"/>
                                </a:schemeClr>
                              </a:solidFill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336" name="Straight Connector 335">
                            <a:extLst>
                              <a:ext uri="{FF2B5EF4-FFF2-40B4-BE49-F238E27FC236}">
                                <a16:creationId xmlns:a16="http://schemas.microsoft.com/office/drawing/2014/main" id="{00000000-0008-0000-0400-000050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19509581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7" name="Straight Connector 336">
                            <a:extLst>
                              <a:ext uri="{FF2B5EF4-FFF2-40B4-BE49-F238E27FC236}">
                                <a16:creationId xmlns:a16="http://schemas.microsoft.com/office/drawing/2014/main" id="{00000000-0008-0000-0400-000051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3883819" y="19511963"/>
                            <a:ext cx="0" cy="971550"/>
                          </a:xfrm>
                          <a:prstGeom prst="line">
                            <a:avLst/>
                          </a:prstGeom>
                          <a:ln w="3175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8" name="Straight Connector 337">
                            <a:extLst>
                              <a:ext uri="{FF2B5EF4-FFF2-40B4-BE49-F238E27FC236}">
                                <a16:creationId xmlns:a16="http://schemas.microsoft.com/office/drawing/2014/main" id="{00000000-0008-0000-0400-000052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8" y="19576539"/>
                            <a:ext cx="171451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39" name="Straight Connector 338">
                            <a:extLst>
                              <a:ext uri="{FF2B5EF4-FFF2-40B4-BE49-F238E27FC236}">
                                <a16:creationId xmlns:a16="http://schemas.microsoft.com/office/drawing/2014/main" id="{00000000-0008-0000-0400-000053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20" y="2039302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340" name="Straight Connector 339">
                            <a:extLst>
                              <a:ext uri="{FF2B5EF4-FFF2-40B4-BE49-F238E27FC236}">
                                <a16:creationId xmlns:a16="http://schemas.microsoft.com/office/drawing/2014/main" id="{00000000-0008-0000-0400-00005401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3883819" y="20457885"/>
                            <a:ext cx="433386" cy="0"/>
                          </a:xfrm>
                          <a:prstGeom prst="line">
                            <a:avLst/>
                          </a:prstGeom>
                          <a:ln w="3175">
                            <a:headEnd type="none"/>
                            <a:tailEnd type="oval" w="sm" len="sm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341" name="TextBox 340">
                            <a:extLst>
                              <a:ext uri="{FF2B5EF4-FFF2-40B4-BE49-F238E27FC236}">
                                <a16:creationId xmlns:a16="http://schemas.microsoft.com/office/drawing/2014/main" id="{00000000-0008-0000-0400-000055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648757" y="19454020"/>
                            <a:ext cx="307182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tt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2" name="TextBox 341">
                            <a:extLst>
                              <a:ext uri="{FF2B5EF4-FFF2-40B4-BE49-F238E27FC236}">
                                <a16:creationId xmlns:a16="http://schemas.microsoft.com/office/drawing/2014/main" id="{00000000-0008-0000-0400-000056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79019" y="1988820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Dw</a:t>
                            </a:r>
                            <a:endParaRPr lang="en-US" sz="900"/>
                          </a:p>
                        </xdr:txBody>
                      </xdr:sp>
                      <xdr:sp macro="" textlink="">
                        <xdr:nvSpPr>
                          <xdr:cNvPr id="343" name="TextBox 342">
                            <a:extLst>
                              <a:ext uri="{FF2B5EF4-FFF2-40B4-BE49-F238E27FC236}">
                                <a16:creationId xmlns:a16="http://schemas.microsoft.com/office/drawing/2014/main" id="{00000000-0008-0000-0400-00005701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3598069" y="20326350"/>
                            <a:ext cx="380999" cy="18728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r>
                              <a:rPr lang="en-US" altLang="ko-KR" sz="900"/>
                              <a:t>tb</a:t>
                            </a:r>
                            <a:endParaRPr lang="en-US" sz="900"/>
                          </a:p>
                        </xdr:txBody>
                      </xdr:sp>
                    </xdr:grpSp>
                    <xdr:cxnSp macro="">
                      <xdr:nvCxnSpPr>
                        <xdr:cNvPr id="328" name="Straight Connector 327">
                          <a:extLst>
                            <a:ext uri="{FF2B5EF4-FFF2-40B4-BE49-F238E27FC236}">
                              <a16:creationId xmlns:a16="http://schemas.microsoft.com/office/drawing/2014/main" id="{00000000-0008-0000-0400-000048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95763" y="19885819"/>
                          <a:ext cx="1550193" cy="0"/>
                        </a:xfrm>
                        <a:prstGeom prst="line">
                          <a:avLst/>
                        </a:prstGeom>
                        <a:ln w="0">
                          <a:solidFill>
                            <a:srgbClr val="C00000"/>
                          </a:solidFill>
                          <a:prstDash val="sysDash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29" name="Straight Connector 328">
                          <a:extLst>
                            <a:ext uri="{FF2B5EF4-FFF2-40B4-BE49-F238E27FC236}">
                              <a16:creationId xmlns:a16="http://schemas.microsoft.com/office/drawing/2014/main" id="{00000000-0008-0000-0400-000049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638802" y="19510900"/>
                          <a:ext cx="223771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0" name="Straight Connector 329">
                          <a:extLst>
                            <a:ext uri="{FF2B5EF4-FFF2-40B4-BE49-F238E27FC236}">
                              <a16:creationId xmlns:a16="http://schemas.microsoft.com/office/drawing/2014/main" id="{00000000-0008-0000-0400-00004A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859106" y="19500056"/>
                          <a:ext cx="0" cy="97155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1" name="Straight Connector 330">
                          <a:extLst>
                            <a:ext uri="{FF2B5EF4-FFF2-40B4-BE49-F238E27FC236}">
                              <a16:creationId xmlns:a16="http://schemas.microsoft.com/office/drawing/2014/main" id="{00000000-0008-0000-0400-00004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464969" y="20458025"/>
                          <a:ext cx="39760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32" name="Straight Connector 331">
                          <a:extLst>
                            <a:ext uri="{FF2B5EF4-FFF2-40B4-BE49-F238E27FC236}">
                              <a16:creationId xmlns:a16="http://schemas.microsoft.com/office/drawing/2014/main" id="{00000000-0008-0000-0400-00004C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579267" y="19885818"/>
                          <a:ext cx="280898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333" name="TextBox 332">
                          <a:extLst>
                            <a:ext uri="{FF2B5EF4-FFF2-40B4-BE49-F238E27FC236}">
                              <a16:creationId xmlns:a16="http://schemas.microsoft.com/office/drawing/2014/main" id="{00000000-0008-0000-0400-00004D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9683" y="19594955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YU3</a:t>
                          </a:r>
                          <a:endParaRPr lang="en-US" sz="900"/>
                        </a:p>
                      </xdr:txBody>
                    </xdr:sp>
                    <xdr:sp macro="" textlink="">
                      <xdr:nvSpPr>
                        <xdr:cNvPr id="334" name="TextBox 333">
                          <a:extLst>
                            <a:ext uri="{FF2B5EF4-FFF2-40B4-BE49-F238E27FC236}">
                              <a16:creationId xmlns:a16="http://schemas.microsoft.com/office/drawing/2014/main" id="{00000000-0008-0000-0400-00004E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92156" y="20055592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YL3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309" name="Isosceles Triangle 308">
                        <a:extLst>
                          <a:ext uri="{FF2B5EF4-FFF2-40B4-BE49-F238E27FC236}">
                            <a16:creationId xmlns:a16="http://schemas.microsoft.com/office/drawing/2014/main" id="{00000000-0008-0000-0400-000035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310" name="TextBox 309">
                        <a:extLst>
                          <a:ext uri="{FF2B5EF4-FFF2-40B4-BE49-F238E27FC236}">
                            <a16:creationId xmlns:a16="http://schemas.microsoft.com/office/drawing/2014/main" id="{00000000-0008-0000-0400-000036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82186" y="20001595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311" name="TextBox 310">
                        <a:extLst>
                          <a:ext uri="{FF2B5EF4-FFF2-40B4-BE49-F238E27FC236}">
                            <a16:creationId xmlns:a16="http://schemas.microsoft.com/office/drawing/2014/main" id="{00000000-0008-0000-0400-00003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73349" y="20199066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307" name="TextBox 306">
                      <a:extLst>
                        <a:ext uri="{FF2B5EF4-FFF2-40B4-BE49-F238E27FC236}">
                          <a16:creationId xmlns:a16="http://schemas.microsoft.com/office/drawing/2014/main" id="{00000000-0008-0000-0400-000033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  <xdr:cxnSp macro="">
              <xdr:nvCxnSpPr>
                <xdr:cNvPr id="380" name="Straight Connector 379">
                  <a:extLst>
                    <a:ext uri="{FF2B5EF4-FFF2-40B4-BE49-F238E27FC236}">
                      <a16:creationId xmlns:a16="http://schemas.microsoft.com/office/drawing/2014/main" id="{00000000-0008-0000-0400-00007C010000}"/>
                    </a:ext>
                  </a:extLst>
                </xdr:cNvPr>
                <xdr:cNvCxnSpPr/>
              </xdr:nvCxnSpPr>
              <xdr:spPr>
                <a:xfrm flipV="1">
                  <a:off x="3807618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3" name="Straight Connector 382">
                  <a:extLst>
                    <a:ext uri="{FF2B5EF4-FFF2-40B4-BE49-F238E27FC236}">
                      <a16:creationId xmlns:a16="http://schemas.microsoft.com/office/drawing/2014/main" id="{00000000-0008-0000-0400-00007F010000}"/>
                    </a:ext>
                  </a:extLst>
                </xdr:cNvPr>
                <xdr:cNvCxnSpPr/>
              </xdr:nvCxnSpPr>
              <xdr:spPr>
                <a:xfrm>
                  <a:off x="3807618" y="33935193"/>
                  <a:ext cx="2240757" cy="0"/>
                </a:xfrm>
                <a:prstGeom prst="line">
                  <a:avLst/>
                </a:prstGeom>
                <a:ln w="3175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85" name="Straight Connector 384">
                  <a:extLst>
                    <a:ext uri="{FF2B5EF4-FFF2-40B4-BE49-F238E27FC236}">
                      <a16:creationId xmlns:a16="http://schemas.microsoft.com/office/drawing/2014/main" id="{00000000-0008-0000-0400-000081010000}"/>
                    </a:ext>
                  </a:extLst>
                </xdr:cNvPr>
                <xdr:cNvCxnSpPr/>
              </xdr:nvCxnSpPr>
              <xdr:spPr>
                <a:xfrm flipV="1">
                  <a:off x="6048375" y="33935194"/>
                  <a:ext cx="0" cy="107156"/>
                </a:xfrm>
                <a:prstGeom prst="line">
                  <a:avLst/>
                </a:prstGeom>
                <a:ln w="3175">
                  <a:tailEnd type="oval" w="sm" len="sm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86" name="TextBox 385">
                  <a:extLst>
                    <a:ext uri="{FF2B5EF4-FFF2-40B4-BE49-F238E27FC236}">
                      <a16:creationId xmlns:a16="http://schemas.microsoft.com/office/drawing/2014/main" id="{00000000-0008-0000-0400-000082010000}"/>
                    </a:ext>
                  </a:extLst>
                </xdr:cNvPr>
                <xdr:cNvSpPr txBox="1"/>
              </xdr:nvSpPr>
              <xdr:spPr>
                <a:xfrm>
                  <a:off x="4833937" y="33758981"/>
                  <a:ext cx="304185" cy="22005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n-US" altLang="ko-KR" sz="900"/>
                    <a:t>bs</a:t>
                  </a:r>
                  <a:endParaRPr lang="en-US" sz="900"/>
                </a:p>
              </xdr:txBody>
            </xdr:sp>
          </xdr:grpSp>
          <xdr:cxnSp macro="">
            <xdr:nvCxnSpPr>
              <xdr:cNvPr id="399" name="Straight Connector 398">
                <a:extLst>
                  <a:ext uri="{FF2B5EF4-FFF2-40B4-BE49-F238E27FC236}">
                    <a16:creationId xmlns:a16="http://schemas.microsoft.com/office/drawing/2014/main" id="{00000000-0008-0000-0400-00008F010000}"/>
                  </a:ext>
                </a:extLst>
              </xdr:cNvPr>
              <xdr:cNvCxnSpPr/>
            </xdr:nvCxnSpPr>
            <xdr:spPr>
              <a:xfrm>
                <a:off x="5212556" y="34206656"/>
                <a:ext cx="0" cy="202407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2" name="Straight Connector 401">
                <a:extLst>
                  <a:ext uri="{FF2B5EF4-FFF2-40B4-BE49-F238E27FC236}">
                    <a16:creationId xmlns:a16="http://schemas.microsoft.com/office/drawing/2014/main" id="{00000000-0008-0000-0400-000092010000}"/>
                  </a:ext>
                </a:extLst>
              </xdr:cNvPr>
              <xdr:cNvCxnSpPr/>
            </xdr:nvCxnSpPr>
            <xdr:spPr>
              <a:xfrm>
                <a:off x="5331619" y="34290000"/>
                <a:ext cx="0" cy="121444"/>
              </a:xfrm>
              <a:prstGeom prst="line">
                <a:avLst/>
              </a:prstGeom>
              <a:ln w="3175">
                <a:tailEnd type="oval" w="sm" len="sm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4" name="Straight Connector 403">
                <a:extLst>
                  <a:ext uri="{FF2B5EF4-FFF2-40B4-BE49-F238E27FC236}">
                    <a16:creationId xmlns:a16="http://schemas.microsoft.com/office/drawing/2014/main" id="{00000000-0008-0000-0400-000094010000}"/>
                  </a:ext>
                </a:extLst>
              </xdr:cNvPr>
              <xdr:cNvCxnSpPr/>
            </xdr:nvCxnSpPr>
            <xdr:spPr>
              <a:xfrm>
                <a:off x="5007769" y="34409062"/>
                <a:ext cx="333375" cy="0"/>
              </a:xfrm>
              <a:prstGeom prst="line">
                <a:avLst/>
              </a:prstGeom>
              <a:ln w="3175"/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7" name="TextBox 406">
                <a:extLst>
                  <a:ext uri="{FF2B5EF4-FFF2-40B4-BE49-F238E27FC236}">
                    <a16:creationId xmlns:a16="http://schemas.microsoft.com/office/drawing/2014/main" id="{00000000-0008-0000-0400-000097010000}"/>
                  </a:ext>
                </a:extLst>
              </xdr:cNvPr>
              <xdr:cNvSpPr txBox="1"/>
            </xdr:nvSpPr>
            <xdr:spPr>
              <a:xfrm>
                <a:off x="4920173" y="34232129"/>
                <a:ext cx="347599" cy="2200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bh</a:t>
                </a:r>
                <a:endParaRPr lang="en-US" sz="900"/>
              </a:p>
            </xdr:txBody>
          </xdr:sp>
        </xdr:grpSp>
      </xdr:grpSp>
      <xdr:cxnSp macro="">
        <xdr:nvCxnSpPr>
          <xdr:cNvPr id="691" name="직선 연결선 32">
            <a:extLst>
              <a:ext uri="{FF2B5EF4-FFF2-40B4-BE49-F238E27FC236}">
                <a16:creationId xmlns:a16="http://schemas.microsoft.com/office/drawing/2014/main" id="{00000000-0008-0000-0400-0000B3020000}"/>
              </a:ext>
            </a:extLst>
          </xdr:cNvPr>
          <xdr:cNvCxnSpPr/>
        </xdr:nvCxnSpPr>
        <xdr:spPr>
          <a:xfrm flipV="1">
            <a:off x="4619623" y="352972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2" name="직선 연결선 37">
            <a:extLst>
              <a:ext uri="{FF2B5EF4-FFF2-40B4-BE49-F238E27FC236}">
                <a16:creationId xmlns:a16="http://schemas.microsoft.com/office/drawing/2014/main" id="{00000000-0008-0000-0400-0000B4020000}"/>
              </a:ext>
            </a:extLst>
          </xdr:cNvPr>
          <xdr:cNvCxnSpPr/>
        </xdr:nvCxnSpPr>
        <xdr:spPr>
          <a:xfrm flipV="1">
            <a:off x="4760116" y="3529939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3" name="직선 연결선 38">
            <a:extLst>
              <a:ext uri="{FF2B5EF4-FFF2-40B4-BE49-F238E27FC236}">
                <a16:creationId xmlns:a16="http://schemas.microsoft.com/office/drawing/2014/main" id="{00000000-0008-0000-0400-0000B5020000}"/>
              </a:ext>
            </a:extLst>
          </xdr:cNvPr>
          <xdr:cNvCxnSpPr/>
        </xdr:nvCxnSpPr>
        <xdr:spPr>
          <a:xfrm flipV="1">
            <a:off x="4898305" y="35299395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4" name="직선 연결선 39">
            <a:extLst>
              <a:ext uri="{FF2B5EF4-FFF2-40B4-BE49-F238E27FC236}">
                <a16:creationId xmlns:a16="http://schemas.microsoft.com/office/drawing/2014/main" id="{00000000-0008-0000-0400-0000B6020000}"/>
              </a:ext>
            </a:extLst>
          </xdr:cNvPr>
          <xdr:cNvCxnSpPr/>
        </xdr:nvCxnSpPr>
        <xdr:spPr>
          <a:xfrm flipV="1">
            <a:off x="5054918" y="352972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119954</xdr:colOff>
      <xdr:row>245</xdr:row>
      <xdr:rowOff>43589</xdr:rowOff>
    </xdr:from>
    <xdr:to>
      <xdr:col>13</xdr:col>
      <xdr:colOff>390525</xdr:colOff>
      <xdr:row>253</xdr:row>
      <xdr:rowOff>27331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3910904" y="46754189"/>
          <a:ext cx="2613721" cy="1507742"/>
          <a:chOff x="3488962" y="42110826"/>
          <a:chExt cx="2665276" cy="1507742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3488962" y="42110826"/>
            <a:ext cx="2665276" cy="1507742"/>
            <a:chOff x="3488962" y="42110826"/>
            <a:chExt cx="2665276" cy="1507742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400-000003020000}"/>
                </a:ext>
              </a:extLst>
            </xdr:cNvPr>
            <xdr:cNvGrpSpPr/>
          </xdr:nvGrpSpPr>
          <xdr:grpSpPr>
            <a:xfrm>
              <a:off x="3488962" y="42110826"/>
              <a:ext cx="2665276" cy="1507742"/>
              <a:chOff x="3559753" y="42138648"/>
              <a:chExt cx="2666413" cy="1506858"/>
            </a:xfrm>
          </xdr:grpSpPr>
          <xdr:grpSp>
            <xdr:nvGrpSpPr>
              <xdr:cNvPr id="426" name="Group 425">
                <a:extLst>
                  <a:ext uri="{FF2B5EF4-FFF2-40B4-BE49-F238E27FC236}">
                    <a16:creationId xmlns:a16="http://schemas.microsoft.com/office/drawing/2014/main" id="{00000000-0008-0000-0400-0000AA010000}"/>
                  </a:ext>
                </a:extLst>
              </xdr:cNvPr>
              <xdr:cNvGrpSpPr/>
            </xdr:nvGrpSpPr>
            <xdr:grpSpPr>
              <a:xfrm>
                <a:off x="3559753" y="42138648"/>
                <a:ext cx="2666413" cy="1506858"/>
                <a:chOff x="3642245" y="34056257"/>
                <a:chExt cx="2670708" cy="1508360"/>
              </a:xfrm>
            </xdr:grpSpPr>
            <xdr:sp macro="" textlink="">
              <xdr:nvSpPr>
                <xdr:cNvPr id="431" name="Freeform 430">
                  <a:extLst>
                    <a:ext uri="{FF2B5EF4-FFF2-40B4-BE49-F238E27FC236}">
                      <a16:creationId xmlns:a16="http://schemas.microsoft.com/office/drawing/2014/main" id="{00000000-0008-0000-0400-0000AF010000}"/>
                    </a:ext>
                  </a:extLst>
                </xdr:cNvPr>
                <xdr:cNvSpPr/>
              </xdr:nvSpPr>
              <xdr:spPr>
                <a:xfrm>
                  <a:off x="3810000" y="34056257"/>
                  <a:ext cx="2240756" cy="235744"/>
                </a:xfrm>
                <a:custGeom>
                  <a:avLst/>
                  <a:gdLst>
                    <a:gd name="connsiteX0" fmla="*/ 0 w 2240756"/>
                    <a:gd name="connsiteY0" fmla="*/ 0 h 235744"/>
                    <a:gd name="connsiteX1" fmla="*/ 2240756 w 2240756"/>
                    <a:gd name="connsiteY1" fmla="*/ 0 h 235744"/>
                    <a:gd name="connsiteX2" fmla="*/ 2240756 w 2240756"/>
                    <a:gd name="connsiteY2" fmla="*/ 119063 h 235744"/>
                    <a:gd name="connsiteX3" fmla="*/ 1969294 w 2240756"/>
                    <a:gd name="connsiteY3" fmla="*/ 119063 h 235744"/>
                    <a:gd name="connsiteX4" fmla="*/ 1854994 w 2240756"/>
                    <a:gd name="connsiteY4" fmla="*/ 233363 h 235744"/>
                    <a:gd name="connsiteX5" fmla="*/ 1521619 w 2240756"/>
                    <a:gd name="connsiteY5" fmla="*/ 233363 h 235744"/>
                    <a:gd name="connsiteX6" fmla="*/ 1409700 w 2240756"/>
                    <a:gd name="connsiteY6" fmla="*/ 121444 h 235744"/>
                    <a:gd name="connsiteX7" fmla="*/ 842963 w 2240756"/>
                    <a:gd name="connsiteY7" fmla="*/ 121444 h 235744"/>
                    <a:gd name="connsiteX8" fmla="*/ 728663 w 2240756"/>
                    <a:gd name="connsiteY8" fmla="*/ 235744 h 235744"/>
                    <a:gd name="connsiteX9" fmla="*/ 385763 w 2240756"/>
                    <a:gd name="connsiteY9" fmla="*/ 235744 h 235744"/>
                    <a:gd name="connsiteX10" fmla="*/ 266700 w 2240756"/>
                    <a:gd name="connsiteY10" fmla="*/ 116681 h 235744"/>
                    <a:gd name="connsiteX11" fmla="*/ 2381 w 2240756"/>
                    <a:gd name="connsiteY11" fmla="*/ 116681 h 235744"/>
                    <a:gd name="connsiteX12" fmla="*/ 0 w 2240756"/>
                    <a:gd name="connsiteY12" fmla="*/ 0 h 235744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2240756" h="235744">
                      <a:moveTo>
                        <a:pt x="0" y="0"/>
                      </a:moveTo>
                      <a:lnTo>
                        <a:pt x="2240756" y="0"/>
                      </a:lnTo>
                      <a:lnTo>
                        <a:pt x="2240756" y="119063"/>
                      </a:lnTo>
                      <a:lnTo>
                        <a:pt x="1969294" y="119063"/>
                      </a:lnTo>
                      <a:lnTo>
                        <a:pt x="1854994" y="233363"/>
                      </a:lnTo>
                      <a:lnTo>
                        <a:pt x="1521619" y="233363"/>
                      </a:lnTo>
                      <a:lnTo>
                        <a:pt x="1409700" y="121444"/>
                      </a:lnTo>
                      <a:lnTo>
                        <a:pt x="842963" y="121444"/>
                      </a:lnTo>
                      <a:lnTo>
                        <a:pt x="728663" y="235744"/>
                      </a:lnTo>
                      <a:lnTo>
                        <a:pt x="385763" y="235744"/>
                      </a:lnTo>
                      <a:lnTo>
                        <a:pt x="266700" y="116681"/>
                      </a:lnTo>
                      <a:lnTo>
                        <a:pt x="2381" y="116681"/>
                      </a:lnTo>
                      <a:cubicBezTo>
                        <a:pt x="1587" y="77787"/>
                        <a:pt x="794" y="38894"/>
                        <a:pt x="0" y="0"/>
                      </a:cubicBezTo>
                      <a:close/>
                    </a:path>
                  </a:pathLst>
                </a:custGeom>
                <a:noFill/>
                <a:ln w="9525">
                  <a:prstDash val="sysDot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432" name="Group 431">
                  <a:extLst>
                    <a:ext uri="{FF2B5EF4-FFF2-40B4-BE49-F238E27FC236}">
                      <a16:creationId xmlns:a16="http://schemas.microsoft.com/office/drawing/2014/main" id="{00000000-0008-0000-0400-0000B0010000}"/>
                    </a:ext>
                  </a:extLst>
                </xdr:cNvPr>
                <xdr:cNvGrpSpPr/>
              </xdr:nvGrpSpPr>
              <xdr:grpSpPr>
                <a:xfrm>
                  <a:off x="3642245" y="34142232"/>
                  <a:ext cx="2670708" cy="1422385"/>
                  <a:chOff x="3685326" y="25724903"/>
                  <a:chExt cx="2670708" cy="1272356"/>
                </a:xfrm>
              </xdr:grpSpPr>
              <xdr:sp macro="" textlink="">
                <xdr:nvSpPr>
                  <xdr:cNvPr id="433" name="Freeform 432">
                    <a:extLst>
                      <a:ext uri="{FF2B5EF4-FFF2-40B4-BE49-F238E27FC236}">
                        <a16:creationId xmlns:a16="http://schemas.microsoft.com/office/drawing/2014/main" id="{00000000-0008-0000-0400-0000B1010000}"/>
                      </a:ext>
                    </a:extLst>
                  </xdr:cNvPr>
                  <xdr:cNvSpPr/>
                </xdr:nvSpPr>
                <xdr:spPr>
                  <a:xfrm>
                    <a:off x="4536281" y="26431875"/>
                    <a:ext cx="895350" cy="309563"/>
                  </a:xfrm>
                  <a:custGeom>
                    <a:avLst/>
                    <a:gdLst>
                      <a:gd name="connsiteX0" fmla="*/ 0 w 895350"/>
                      <a:gd name="connsiteY0" fmla="*/ 0 h 309563"/>
                      <a:gd name="connsiteX1" fmla="*/ 895350 w 895350"/>
                      <a:gd name="connsiteY1" fmla="*/ 0 h 309563"/>
                      <a:gd name="connsiteX2" fmla="*/ 809625 w 895350"/>
                      <a:gd name="connsiteY2" fmla="*/ 309563 h 309563"/>
                      <a:gd name="connsiteX3" fmla="*/ 73819 w 895350"/>
                      <a:gd name="connsiteY3" fmla="*/ 304800 h 309563"/>
                      <a:gd name="connsiteX4" fmla="*/ 0 w 895350"/>
                      <a:gd name="connsiteY4" fmla="*/ 0 h 309563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</a:cxnLst>
                    <a:rect l="l" t="t" r="r" b="b"/>
                    <a:pathLst>
                      <a:path w="895350" h="309563">
                        <a:moveTo>
                          <a:pt x="0" y="0"/>
                        </a:moveTo>
                        <a:lnTo>
                          <a:pt x="895350" y="0"/>
                        </a:lnTo>
                        <a:lnTo>
                          <a:pt x="809625" y="309563"/>
                        </a:lnTo>
                        <a:lnTo>
                          <a:pt x="73819" y="304800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pattFill prst="pct10">
                    <a:fgClr>
                      <a:schemeClr val="accent1">
                        <a:lumMod val="75000"/>
                      </a:schemeClr>
                    </a:fgClr>
                    <a:bgClr>
                      <a:schemeClr val="bg1"/>
                    </a:bgClr>
                  </a:pattFill>
                  <a:ln w="15875"/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434" name="Group 433">
                    <a:extLst>
                      <a:ext uri="{FF2B5EF4-FFF2-40B4-BE49-F238E27FC236}">
                        <a16:creationId xmlns:a16="http://schemas.microsoft.com/office/drawing/2014/main" id="{00000000-0008-0000-0400-0000B2010000}"/>
                      </a:ext>
                    </a:extLst>
                  </xdr:cNvPr>
                  <xdr:cNvGrpSpPr/>
                </xdr:nvGrpSpPr>
                <xdr:grpSpPr>
                  <a:xfrm>
                    <a:off x="3685326" y="25724903"/>
                    <a:ext cx="2670708" cy="1272356"/>
                    <a:chOff x="3685326" y="19628903"/>
                    <a:chExt cx="2670708" cy="1272356"/>
                  </a:xfrm>
                </xdr:grpSpPr>
                <xdr:grpSp>
                  <xdr:nvGrpSpPr>
                    <xdr:cNvPr id="435" name="Group 434">
                      <a:extLst>
                        <a:ext uri="{FF2B5EF4-FFF2-40B4-BE49-F238E27FC236}">
                          <a16:creationId xmlns:a16="http://schemas.microsoft.com/office/drawing/2014/main" id="{00000000-0008-0000-0400-0000B301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6" y="19628903"/>
                      <a:ext cx="2670708" cy="1272356"/>
                      <a:chOff x="3685326" y="19628903"/>
                      <a:chExt cx="2670708" cy="1272356"/>
                    </a:xfrm>
                  </xdr:grpSpPr>
                  <xdr:grpSp>
                    <xdr:nvGrpSpPr>
                      <xdr:cNvPr id="437" name="Group 436">
                        <a:extLst>
                          <a:ext uri="{FF2B5EF4-FFF2-40B4-BE49-F238E27FC236}">
                            <a16:creationId xmlns:a16="http://schemas.microsoft.com/office/drawing/2014/main" id="{00000000-0008-0000-0400-0000B501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685326" y="19628903"/>
                        <a:ext cx="2670708" cy="1272356"/>
                        <a:chOff x="3579019" y="19443616"/>
                        <a:chExt cx="2697016" cy="1210561"/>
                      </a:xfrm>
                    </xdr:grpSpPr>
                    <xdr:grpSp>
                      <xdr:nvGrpSpPr>
                        <xdr:cNvPr id="441" name="Group 440">
                          <a:extLst>
                            <a:ext uri="{FF2B5EF4-FFF2-40B4-BE49-F238E27FC236}">
                              <a16:creationId xmlns:a16="http://schemas.microsoft.com/office/drawing/2014/main" id="{00000000-0008-0000-0400-0000B901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3616"/>
                          <a:ext cx="2697016" cy="1210561"/>
                          <a:chOff x="3579019" y="19443616"/>
                          <a:chExt cx="2697016" cy="1210561"/>
                        </a:xfrm>
                      </xdr:grpSpPr>
                      <xdr:grpSp>
                        <xdr:nvGrpSpPr>
                          <xdr:cNvPr id="445" name="Group 444">
                            <a:extLst>
                              <a:ext uri="{FF2B5EF4-FFF2-40B4-BE49-F238E27FC236}">
                                <a16:creationId xmlns:a16="http://schemas.microsoft.com/office/drawing/2014/main" id="{00000000-0008-0000-0400-0000BD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3616"/>
                            <a:ext cx="2697016" cy="1070020"/>
                            <a:chOff x="3579019" y="19443616"/>
                            <a:chExt cx="2697016" cy="1070020"/>
                          </a:xfrm>
                        </xdr:grpSpPr>
                        <xdr:grpSp>
                          <xdr:nvGrpSpPr>
                            <xdr:cNvPr id="451" name="Group 4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C301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3616"/>
                              <a:ext cx="2042913" cy="1070020"/>
                              <a:chOff x="3579019" y="19443616"/>
                              <a:chExt cx="2042913" cy="1070020"/>
                            </a:xfrm>
                          </xdr:grpSpPr>
                          <xdr:grpSp>
                            <xdr:nvGrpSpPr>
                              <xdr:cNvPr id="468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4" y="19544500"/>
                                <a:ext cx="1486608" cy="880848"/>
                                <a:chOff x="2971800" y="381000"/>
                                <a:chExt cx="1566854" cy="1061287"/>
                              </a:xfrm>
                            </xdr:grpSpPr>
                            <xdr:cxnSp macro="">
                              <xdr:nvCxnSpPr>
                                <xdr:cNvPr id="470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1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2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73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D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66854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460" name="Straight Connector 45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C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1" name="Straight Connector 460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D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2" name="Straight Connector 461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E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3" name="Straight Connector 4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CF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464" name="Straight Connector 4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0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465" name="TextBox 4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1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41237" y="19443616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6" name="TextBox 4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2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467" name="TextBox 4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D3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452" name="Straight Connector 4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C4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3" name="Straight Connector 4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C5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10900"/>
                              <a:ext cx="22377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4" name="Straight Connector 4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C6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859106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5" name="Straight Connector 4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C7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58025"/>
                              <a:ext cx="397605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56" name="Straight Connector 4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C8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28089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7" name="TextBox 4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C9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9683" y="19576627"/>
                              <a:ext cx="476352" cy="2056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YU4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458" name="TextBox 4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A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92156" y="20055592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YL4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446" name="Group 445">
                            <a:extLst>
                              <a:ext uri="{FF2B5EF4-FFF2-40B4-BE49-F238E27FC236}">
                                <a16:creationId xmlns:a16="http://schemas.microsoft.com/office/drawing/2014/main" id="{00000000-0008-0000-0400-0000BE01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447" name="Straight Connector 446">
                              <a:extLst>
                                <a:ext uri="{FF2B5EF4-FFF2-40B4-BE49-F238E27FC236}">
                                  <a16:creationId xmlns:a16="http://schemas.microsoft.com/office/drawing/2014/main" id="{00000000-0008-0000-0400-0000BF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8" name="Straight Connector 447">
                              <a:extLst>
                                <a:ext uri="{FF2B5EF4-FFF2-40B4-BE49-F238E27FC236}">
                                  <a16:creationId xmlns:a16="http://schemas.microsoft.com/office/drawing/2014/main" id="{00000000-0008-0000-0400-0000C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49" name="Straight Connector 448">
                              <a:extLst>
                                <a:ext uri="{FF2B5EF4-FFF2-40B4-BE49-F238E27FC236}">
                                  <a16:creationId xmlns:a16="http://schemas.microsoft.com/office/drawing/2014/main" id="{00000000-0008-0000-0400-0000C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58157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450" name="TextBox 4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C2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442" name="Straight Connector 441">
                          <a:extLst>
                            <a:ext uri="{FF2B5EF4-FFF2-40B4-BE49-F238E27FC236}">
                              <a16:creationId xmlns:a16="http://schemas.microsoft.com/office/drawing/2014/main" id="{00000000-0008-0000-0400-0000BA010000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4067175" y="20113840"/>
                          <a:ext cx="265375" cy="0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443" name="Straight Connector 442">
                          <a:extLst>
                            <a:ext uri="{FF2B5EF4-FFF2-40B4-BE49-F238E27FC236}">
                              <a16:creationId xmlns:a16="http://schemas.microsoft.com/office/drawing/2014/main" id="{00000000-0008-0000-0400-0000BB01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067175" y="20118523"/>
                          <a:ext cx="0" cy="274504"/>
                        </a:xfrm>
                        <a:prstGeom prst="line">
                          <a:avLst/>
                        </a:prstGeom>
                        <a:ln w="3175">
                          <a:headEnd type="none"/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4" name="TextBox 443">
                          <a:extLst>
                            <a:ext uri="{FF2B5EF4-FFF2-40B4-BE49-F238E27FC236}">
                              <a16:creationId xmlns:a16="http://schemas.microsoft.com/office/drawing/2014/main" id="{00000000-0008-0000-0400-0000BC01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3995226" y="20159074"/>
                          <a:ext cx="423861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Hc</a:t>
                          </a:r>
                          <a:endParaRPr lang="en-US" sz="900"/>
                        </a:p>
                      </xdr:txBody>
                    </xdr:sp>
                  </xdr:grpSp>
                  <xdr:sp macro="" textlink="">
                    <xdr:nvSpPr>
                      <xdr:cNvPr id="438" name="Isosceles Triangle 437">
                        <a:extLst>
                          <a:ext uri="{FF2B5EF4-FFF2-40B4-BE49-F238E27FC236}">
                            <a16:creationId xmlns:a16="http://schemas.microsoft.com/office/drawing/2014/main" id="{00000000-0008-0000-0400-0000B6010000}"/>
                          </a:ext>
                        </a:extLst>
                      </xdr:cNvPr>
                      <xdr:cNvSpPr/>
                    </xdr:nvSpPr>
                    <xdr:spPr>
                      <a:xfrm flipH="1">
                        <a:off x="4243384" y="19914394"/>
                        <a:ext cx="80965" cy="314326"/>
                      </a:xfrm>
                      <a:prstGeom prst="triangle">
                        <a:avLst>
                          <a:gd name="adj" fmla="val 100000"/>
                        </a:avLst>
                      </a:prstGeom>
                      <a:noFill/>
                      <a:ln w="9525">
                        <a:solidFill>
                          <a:srgbClr val="C0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439" name="TextBox 438">
                        <a:extLst>
                          <a:ext uri="{FF2B5EF4-FFF2-40B4-BE49-F238E27FC236}">
                            <a16:creationId xmlns:a16="http://schemas.microsoft.com/office/drawing/2014/main" id="{00000000-0008-0000-0400-0000B7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063838" y="20001732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1</a:t>
                        </a:r>
                        <a:endParaRPr lang="en-US" sz="900"/>
                      </a:p>
                    </xdr:txBody>
                  </xdr:sp>
                  <xdr:sp macro="" textlink="">
                    <xdr:nvSpPr>
                      <xdr:cNvPr id="440" name="TextBox 439">
                        <a:extLst>
                          <a:ext uri="{FF2B5EF4-FFF2-40B4-BE49-F238E27FC236}">
                            <a16:creationId xmlns:a16="http://schemas.microsoft.com/office/drawing/2014/main" id="{00000000-0008-0000-0400-0000B801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160937" y="20182077"/>
                        <a:ext cx="377282" cy="19684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S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436" name="TextBox 435">
                      <a:extLst>
                        <a:ext uri="{FF2B5EF4-FFF2-40B4-BE49-F238E27FC236}">
                          <a16:creationId xmlns:a16="http://schemas.microsoft.com/office/drawing/2014/main" id="{00000000-0008-0000-0400-0000B4010000}"/>
                        </a:ext>
                      </a:extLst>
                    </xdr:cNvPr>
                    <xdr:cNvSpPr txBox="1"/>
                  </xdr:nvSpPr>
                  <xdr:spPr>
                    <a:xfrm>
                      <a:off x="4521993" y="19923918"/>
                      <a:ext cx="826295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Neutral axis</a:t>
                      </a:r>
                      <a:endParaRPr lang="en-US" sz="900"/>
                    </a:p>
                  </xdr:txBody>
                </xdr:sp>
              </xdr:grpSp>
            </xdr:grpSp>
          </xdr:grpSp>
          <xdr:grpSp>
            <xdr:nvGrpSpPr>
              <xdr:cNvPr id="488" name="Group 487">
                <a:extLst>
                  <a:ext uri="{FF2B5EF4-FFF2-40B4-BE49-F238E27FC236}">
                    <a16:creationId xmlns:a16="http://schemas.microsoft.com/office/drawing/2014/main" id="{00000000-0008-0000-0400-0000E8010000}"/>
                  </a:ext>
                </a:extLst>
              </xdr:cNvPr>
              <xdr:cNvGrpSpPr/>
            </xdr:nvGrpSpPr>
            <xdr:grpSpPr>
              <a:xfrm>
                <a:off x="3771902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76" name="Group 475">
                  <a:extLst>
                    <a:ext uri="{FF2B5EF4-FFF2-40B4-BE49-F238E27FC236}">
                      <a16:creationId xmlns:a16="http://schemas.microsoft.com/office/drawing/2014/main" id="{00000000-0008-0000-0400-0000DC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4" name="Oval 473">
                    <a:extLst>
                      <a:ext uri="{FF2B5EF4-FFF2-40B4-BE49-F238E27FC236}">
                        <a16:creationId xmlns:a16="http://schemas.microsoft.com/office/drawing/2014/main" id="{00000000-0008-0000-0400-0000DA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5" name="Oval 474">
                    <a:extLst>
                      <a:ext uri="{FF2B5EF4-FFF2-40B4-BE49-F238E27FC236}">
                        <a16:creationId xmlns:a16="http://schemas.microsoft.com/office/drawing/2014/main" id="{00000000-0008-0000-0400-0000DB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77" name="Group 476">
                  <a:extLst>
                    <a:ext uri="{FF2B5EF4-FFF2-40B4-BE49-F238E27FC236}">
                      <a16:creationId xmlns:a16="http://schemas.microsoft.com/office/drawing/2014/main" id="{00000000-0008-0000-0400-0000DD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78" name="Oval 477">
                    <a:extLst>
                      <a:ext uri="{FF2B5EF4-FFF2-40B4-BE49-F238E27FC236}">
                        <a16:creationId xmlns:a16="http://schemas.microsoft.com/office/drawing/2014/main" id="{00000000-0008-0000-0400-0000D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79" name="Oval 478">
                    <a:extLst>
                      <a:ext uri="{FF2B5EF4-FFF2-40B4-BE49-F238E27FC236}">
                        <a16:creationId xmlns:a16="http://schemas.microsoft.com/office/drawing/2014/main" id="{00000000-0008-0000-0400-0000D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2" name="Group 481">
                  <a:extLst>
                    <a:ext uri="{FF2B5EF4-FFF2-40B4-BE49-F238E27FC236}">
                      <a16:creationId xmlns:a16="http://schemas.microsoft.com/office/drawing/2014/main" id="{00000000-0008-0000-0400-0000E2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3" name="Oval 482">
                    <a:extLst>
                      <a:ext uri="{FF2B5EF4-FFF2-40B4-BE49-F238E27FC236}">
                        <a16:creationId xmlns:a16="http://schemas.microsoft.com/office/drawing/2014/main" id="{00000000-0008-0000-0400-0000E3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4" name="Oval 483">
                    <a:extLst>
                      <a:ext uri="{FF2B5EF4-FFF2-40B4-BE49-F238E27FC236}">
                        <a16:creationId xmlns:a16="http://schemas.microsoft.com/office/drawing/2014/main" id="{00000000-0008-0000-0400-0000E4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85" name="Group 484">
                  <a:extLst>
                    <a:ext uri="{FF2B5EF4-FFF2-40B4-BE49-F238E27FC236}">
                      <a16:creationId xmlns:a16="http://schemas.microsoft.com/office/drawing/2014/main" id="{00000000-0008-0000-0400-0000E5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86" name="Oval 485">
                    <a:extLst>
                      <a:ext uri="{FF2B5EF4-FFF2-40B4-BE49-F238E27FC236}">
                        <a16:creationId xmlns:a16="http://schemas.microsoft.com/office/drawing/2014/main" id="{00000000-0008-0000-0400-0000E6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7" name="Oval 486">
                    <a:extLst>
                      <a:ext uri="{FF2B5EF4-FFF2-40B4-BE49-F238E27FC236}">
                        <a16:creationId xmlns:a16="http://schemas.microsoft.com/office/drawing/2014/main" id="{00000000-0008-0000-0400-0000E7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489" name="Group 488">
                <a:extLst>
                  <a:ext uri="{FF2B5EF4-FFF2-40B4-BE49-F238E27FC236}">
                    <a16:creationId xmlns:a16="http://schemas.microsoft.com/office/drawing/2014/main" id="{00000000-0008-0000-0400-0000E9010000}"/>
                  </a:ext>
                </a:extLst>
              </xdr:cNvPr>
              <xdr:cNvGrpSpPr/>
            </xdr:nvGrpSpPr>
            <xdr:grpSpPr>
              <a:xfrm>
                <a:off x="4550569" y="42148125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490" name="Group 489">
                  <a:extLst>
                    <a:ext uri="{FF2B5EF4-FFF2-40B4-BE49-F238E27FC236}">
                      <a16:creationId xmlns:a16="http://schemas.microsoft.com/office/drawing/2014/main" id="{00000000-0008-0000-0400-0000EA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0" name="Oval 499">
                    <a:extLst>
                      <a:ext uri="{FF2B5EF4-FFF2-40B4-BE49-F238E27FC236}">
                        <a16:creationId xmlns:a16="http://schemas.microsoft.com/office/drawing/2014/main" id="{00000000-0008-0000-0400-0000F4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1" name="Oval 500">
                    <a:extLst>
                      <a:ext uri="{FF2B5EF4-FFF2-40B4-BE49-F238E27FC236}">
                        <a16:creationId xmlns:a16="http://schemas.microsoft.com/office/drawing/2014/main" id="{00000000-0008-0000-0400-0000F5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1" name="Group 490">
                  <a:extLst>
                    <a:ext uri="{FF2B5EF4-FFF2-40B4-BE49-F238E27FC236}">
                      <a16:creationId xmlns:a16="http://schemas.microsoft.com/office/drawing/2014/main" id="{00000000-0008-0000-0400-0000EB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8" name="Oval 497">
                    <a:extLst>
                      <a:ext uri="{FF2B5EF4-FFF2-40B4-BE49-F238E27FC236}">
                        <a16:creationId xmlns:a16="http://schemas.microsoft.com/office/drawing/2014/main" id="{00000000-0008-0000-0400-0000F2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9" name="Oval 498">
                    <a:extLst>
                      <a:ext uri="{FF2B5EF4-FFF2-40B4-BE49-F238E27FC236}">
                        <a16:creationId xmlns:a16="http://schemas.microsoft.com/office/drawing/2014/main" id="{00000000-0008-0000-0400-0000F3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2" name="Group 491">
                  <a:extLst>
                    <a:ext uri="{FF2B5EF4-FFF2-40B4-BE49-F238E27FC236}">
                      <a16:creationId xmlns:a16="http://schemas.microsoft.com/office/drawing/2014/main" id="{00000000-0008-0000-0400-0000EC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6" name="Oval 495">
                    <a:extLst>
                      <a:ext uri="{FF2B5EF4-FFF2-40B4-BE49-F238E27FC236}">
                        <a16:creationId xmlns:a16="http://schemas.microsoft.com/office/drawing/2014/main" id="{00000000-0008-0000-0400-0000F0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7" name="Oval 496">
                    <a:extLst>
                      <a:ext uri="{FF2B5EF4-FFF2-40B4-BE49-F238E27FC236}">
                        <a16:creationId xmlns:a16="http://schemas.microsoft.com/office/drawing/2014/main" id="{00000000-0008-0000-0400-0000F1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493" name="Group 492">
                  <a:extLst>
                    <a:ext uri="{FF2B5EF4-FFF2-40B4-BE49-F238E27FC236}">
                      <a16:creationId xmlns:a16="http://schemas.microsoft.com/office/drawing/2014/main" id="{00000000-0008-0000-0400-0000ED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494" name="Oval 493">
                    <a:extLst>
                      <a:ext uri="{FF2B5EF4-FFF2-40B4-BE49-F238E27FC236}">
                        <a16:creationId xmlns:a16="http://schemas.microsoft.com/office/drawing/2014/main" id="{00000000-0008-0000-0400-0000EE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5" name="Oval 494">
                    <a:extLst>
                      <a:ext uri="{FF2B5EF4-FFF2-40B4-BE49-F238E27FC236}">
                        <a16:creationId xmlns:a16="http://schemas.microsoft.com/office/drawing/2014/main" id="{00000000-0008-0000-0400-0000EF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502" name="Group 501">
                <a:extLst>
                  <a:ext uri="{FF2B5EF4-FFF2-40B4-BE49-F238E27FC236}">
                    <a16:creationId xmlns:a16="http://schemas.microsoft.com/office/drawing/2014/main" id="{00000000-0008-0000-0400-0000F6010000}"/>
                  </a:ext>
                </a:extLst>
              </xdr:cNvPr>
              <xdr:cNvGrpSpPr/>
            </xdr:nvGrpSpPr>
            <xdr:grpSpPr>
              <a:xfrm>
                <a:off x="5288756" y="42148126"/>
                <a:ext cx="626740" cy="100489"/>
                <a:chOff x="3786188" y="42148125"/>
                <a:chExt cx="626740" cy="100489"/>
              </a:xfrm>
            </xdr:grpSpPr>
            <xdr:grpSp>
              <xdr:nvGrpSpPr>
                <xdr:cNvPr id="503" name="Group 502">
                  <a:extLst>
                    <a:ext uri="{FF2B5EF4-FFF2-40B4-BE49-F238E27FC236}">
                      <a16:creationId xmlns:a16="http://schemas.microsoft.com/office/drawing/2014/main" id="{00000000-0008-0000-0400-0000F7010000}"/>
                    </a:ext>
                  </a:extLst>
                </xdr:cNvPr>
                <xdr:cNvGrpSpPr/>
              </xdr:nvGrpSpPr>
              <xdr:grpSpPr>
                <a:xfrm>
                  <a:off x="3786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3" name="Oval 512">
                    <a:extLst>
                      <a:ext uri="{FF2B5EF4-FFF2-40B4-BE49-F238E27FC236}">
                        <a16:creationId xmlns:a16="http://schemas.microsoft.com/office/drawing/2014/main" id="{00000000-0008-0000-0400-00000102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4" name="Oval 513">
                    <a:extLst>
                      <a:ext uri="{FF2B5EF4-FFF2-40B4-BE49-F238E27FC236}">
                        <a16:creationId xmlns:a16="http://schemas.microsoft.com/office/drawing/2014/main" id="{00000000-0008-0000-0400-000002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4" name="Group 503">
                  <a:extLst>
                    <a:ext uri="{FF2B5EF4-FFF2-40B4-BE49-F238E27FC236}">
                      <a16:creationId xmlns:a16="http://schemas.microsoft.com/office/drawing/2014/main" id="{00000000-0008-0000-0400-0000F8010000}"/>
                    </a:ext>
                  </a:extLst>
                </xdr:cNvPr>
                <xdr:cNvGrpSpPr/>
              </xdr:nvGrpSpPr>
              <xdr:grpSpPr>
                <a:xfrm>
                  <a:off x="397668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11" name="Oval 510">
                    <a:extLst>
                      <a:ext uri="{FF2B5EF4-FFF2-40B4-BE49-F238E27FC236}">
                        <a16:creationId xmlns:a16="http://schemas.microsoft.com/office/drawing/2014/main" id="{00000000-0008-0000-0400-0000FF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2" name="Oval 511">
                    <a:extLst>
                      <a:ext uri="{FF2B5EF4-FFF2-40B4-BE49-F238E27FC236}">
                        <a16:creationId xmlns:a16="http://schemas.microsoft.com/office/drawing/2014/main" id="{00000000-0008-0000-0400-00000002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5" name="Group 504">
                  <a:extLst>
                    <a:ext uri="{FF2B5EF4-FFF2-40B4-BE49-F238E27FC236}">
                      <a16:creationId xmlns:a16="http://schemas.microsoft.com/office/drawing/2014/main" id="{00000000-0008-0000-0400-0000F9010000}"/>
                    </a:ext>
                  </a:extLst>
                </xdr:cNvPr>
                <xdr:cNvGrpSpPr/>
              </xdr:nvGrpSpPr>
              <xdr:grpSpPr>
                <a:xfrm>
                  <a:off x="4167188" y="42150508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9" name="Oval 508">
                    <a:extLst>
                      <a:ext uri="{FF2B5EF4-FFF2-40B4-BE49-F238E27FC236}">
                        <a16:creationId xmlns:a16="http://schemas.microsoft.com/office/drawing/2014/main" id="{00000000-0008-0000-0400-0000FD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10" name="Oval 509">
                    <a:extLst>
                      <a:ext uri="{FF2B5EF4-FFF2-40B4-BE49-F238E27FC236}">
                        <a16:creationId xmlns:a16="http://schemas.microsoft.com/office/drawing/2014/main" id="{00000000-0008-0000-0400-0000FE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grpSp>
              <xdr:nvGrpSpPr>
                <xdr:cNvPr id="506" name="Group 505">
                  <a:extLst>
                    <a:ext uri="{FF2B5EF4-FFF2-40B4-BE49-F238E27FC236}">
                      <a16:creationId xmlns:a16="http://schemas.microsoft.com/office/drawing/2014/main" id="{00000000-0008-0000-0400-0000FA010000}"/>
                    </a:ext>
                  </a:extLst>
                </xdr:cNvPr>
                <xdr:cNvGrpSpPr/>
              </xdr:nvGrpSpPr>
              <xdr:grpSpPr>
                <a:xfrm>
                  <a:off x="4367209" y="42148125"/>
                  <a:ext cx="45719" cy="98106"/>
                  <a:chOff x="3786188" y="42150508"/>
                  <a:chExt cx="45719" cy="98106"/>
                </a:xfrm>
              </xdr:grpSpPr>
              <xdr:sp macro="" textlink="">
                <xdr:nvSpPr>
                  <xdr:cNvPr id="507" name="Oval 506">
                    <a:extLst>
                      <a:ext uri="{FF2B5EF4-FFF2-40B4-BE49-F238E27FC236}">
                        <a16:creationId xmlns:a16="http://schemas.microsoft.com/office/drawing/2014/main" id="{00000000-0008-0000-0400-0000FB010000}"/>
                      </a:ext>
                    </a:extLst>
                  </xdr:cNvPr>
                  <xdr:cNvSpPr/>
                </xdr:nvSpPr>
                <xdr:spPr>
                  <a:xfrm>
                    <a:off x="3786188" y="42150508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8" name="Oval 507">
                    <a:extLst>
                      <a:ext uri="{FF2B5EF4-FFF2-40B4-BE49-F238E27FC236}">
                        <a16:creationId xmlns:a16="http://schemas.microsoft.com/office/drawing/2014/main" id="{00000000-0008-0000-0400-0000FC010000}"/>
                      </a:ext>
                    </a:extLst>
                  </xdr:cNvPr>
                  <xdr:cNvSpPr/>
                </xdr:nvSpPr>
                <xdr:spPr>
                  <a:xfrm>
                    <a:off x="3786188" y="42202895"/>
                    <a:ext cx="45719" cy="45719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</xdr:grpSp>
        <xdr:grpSp>
          <xdr:nvGrpSpPr>
            <xdr:cNvPr id="21" name="Group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GrpSpPr/>
          </xdr:nvGrpSpPr>
          <xdr:grpSpPr>
            <a:xfrm>
              <a:off x="4548185" y="43243498"/>
              <a:ext cx="435295" cy="76514"/>
              <a:chOff x="5238750" y="43129200"/>
              <a:chExt cx="435295" cy="76514"/>
            </a:xfrm>
          </xdr:grpSpPr>
          <xdr:cxnSp macro="">
            <xdr:nvCxnSpPr>
              <xdr:cNvPr id="695" name="직선 연결선 32">
                <a:extLst>
                  <a:ext uri="{FF2B5EF4-FFF2-40B4-BE49-F238E27FC236}">
                    <a16:creationId xmlns:a16="http://schemas.microsoft.com/office/drawing/2014/main" id="{00000000-0008-0000-0400-0000B7020000}"/>
                  </a:ext>
                </a:extLst>
              </xdr:cNvPr>
              <xdr:cNvCxnSpPr/>
            </xdr:nvCxnSpPr>
            <xdr:spPr>
              <a:xfrm flipV="1">
                <a:off x="5238750" y="43129201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직선 연결선 37">
                <a:extLst>
                  <a:ext uri="{FF2B5EF4-FFF2-40B4-BE49-F238E27FC236}">
                    <a16:creationId xmlns:a16="http://schemas.microsoft.com/office/drawing/2014/main" id="{00000000-0008-0000-0400-0000B8020000}"/>
                  </a:ext>
                </a:extLst>
              </xdr:cNvPr>
              <xdr:cNvCxnSpPr/>
            </xdr:nvCxnSpPr>
            <xdr:spPr>
              <a:xfrm flipV="1">
                <a:off x="5379243" y="43131325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7" name="직선 연결선 38">
                <a:extLst>
                  <a:ext uri="{FF2B5EF4-FFF2-40B4-BE49-F238E27FC236}">
                    <a16:creationId xmlns:a16="http://schemas.microsoft.com/office/drawing/2014/main" id="{00000000-0008-0000-0400-0000B9020000}"/>
                  </a:ext>
                </a:extLst>
              </xdr:cNvPr>
              <xdr:cNvCxnSpPr/>
            </xdr:nvCxnSpPr>
            <xdr:spPr>
              <a:xfrm flipV="1">
                <a:off x="5517432" y="43131326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8" name="직선 연결선 39">
                <a:extLst>
                  <a:ext uri="{FF2B5EF4-FFF2-40B4-BE49-F238E27FC236}">
                    <a16:creationId xmlns:a16="http://schemas.microsoft.com/office/drawing/2014/main" id="{00000000-0008-0000-0400-0000BA020000}"/>
                  </a:ext>
                </a:extLst>
              </xdr:cNvPr>
              <xdr:cNvCxnSpPr/>
            </xdr:nvCxnSpPr>
            <xdr:spPr>
              <a:xfrm flipV="1">
                <a:off x="5674045" y="43129200"/>
                <a:ext cx="0" cy="74388"/>
              </a:xfrm>
              <a:prstGeom prst="line">
                <a:avLst/>
              </a:prstGeom>
              <a:ln w="28575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703" name="직선 연결선 32">
            <a:extLst>
              <a:ext uri="{FF2B5EF4-FFF2-40B4-BE49-F238E27FC236}">
                <a16:creationId xmlns:a16="http://schemas.microsoft.com/office/drawing/2014/main" id="{00000000-0008-0000-0400-0000BF020000}"/>
              </a:ext>
            </a:extLst>
          </xdr:cNvPr>
          <xdr:cNvCxnSpPr/>
        </xdr:nvCxnSpPr>
        <xdr:spPr>
          <a:xfrm flipV="1">
            <a:off x="4438652" y="42345770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4" name="직선 연결선 37">
            <a:extLst>
              <a:ext uri="{FF2B5EF4-FFF2-40B4-BE49-F238E27FC236}">
                <a16:creationId xmlns:a16="http://schemas.microsoft.com/office/drawing/2014/main" id="{00000000-0008-0000-0400-0000C0020000}"/>
              </a:ext>
            </a:extLst>
          </xdr:cNvPr>
          <xdr:cNvCxnSpPr/>
        </xdr:nvCxnSpPr>
        <xdr:spPr>
          <a:xfrm flipV="1">
            <a:off x="4657724" y="42345513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5" name="직선 연결선 38">
            <a:extLst>
              <a:ext uri="{FF2B5EF4-FFF2-40B4-BE49-F238E27FC236}">
                <a16:creationId xmlns:a16="http://schemas.microsoft.com/office/drawing/2014/main" id="{00000000-0008-0000-0400-0000C1020000}"/>
              </a:ext>
            </a:extLst>
          </xdr:cNvPr>
          <xdr:cNvCxnSpPr/>
        </xdr:nvCxnSpPr>
        <xdr:spPr>
          <a:xfrm flipV="1">
            <a:off x="4884021" y="42345514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6" name="직선 연결선 39">
            <a:extLst>
              <a:ext uri="{FF2B5EF4-FFF2-40B4-BE49-F238E27FC236}">
                <a16:creationId xmlns:a16="http://schemas.microsoft.com/office/drawing/2014/main" id="{00000000-0008-0000-0400-0000C2020000}"/>
              </a:ext>
            </a:extLst>
          </xdr:cNvPr>
          <xdr:cNvCxnSpPr/>
        </xdr:nvCxnSpPr>
        <xdr:spPr>
          <a:xfrm flipV="1">
            <a:off x="5107309" y="42345769"/>
            <a:ext cx="0" cy="74388"/>
          </a:xfrm>
          <a:prstGeom prst="line">
            <a:avLst/>
          </a:prstGeom>
          <a:ln w="28575"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420072</xdr:colOff>
      <xdr:row>167</xdr:row>
      <xdr:rowOff>140902</xdr:rowOff>
    </xdr:from>
    <xdr:to>
      <xdr:col>14</xdr:col>
      <xdr:colOff>57149</xdr:colOff>
      <xdr:row>176</xdr:row>
      <xdr:rowOff>77838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DD18CB6-E414-4D2C-8F5C-2F5CF9A77BAE}"/>
            </a:ext>
          </a:extLst>
        </xdr:cNvPr>
        <xdr:cNvGrpSpPr/>
      </xdr:nvGrpSpPr>
      <xdr:grpSpPr>
        <a:xfrm>
          <a:off x="4211022" y="31992502"/>
          <a:ext cx="2427902" cy="1651436"/>
          <a:chOff x="4382472" y="27458602"/>
          <a:chExt cx="2625604" cy="1651436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pSpPr/>
        </xdr:nvGrpSpPr>
        <xdr:grpSpPr>
          <a:xfrm>
            <a:off x="4382472" y="27458602"/>
            <a:ext cx="2625604" cy="1651436"/>
            <a:chOff x="3642243" y="27245650"/>
            <a:chExt cx="2579315" cy="1651436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GrpSpPr/>
          </xdr:nvGrpSpPr>
          <xdr:grpSpPr>
            <a:xfrm>
              <a:off x="3642243" y="27245650"/>
              <a:ext cx="2579315" cy="1651436"/>
              <a:chOff x="3642243" y="27245650"/>
              <a:chExt cx="2579315" cy="1651436"/>
            </a:xfrm>
          </xdr:grpSpPr>
          <xdr:grpSp>
            <xdr:nvGrpSpPr>
              <xdr:cNvPr id="63" name="Group 62">
                <a:extLst>
                  <a:ext uri="{FF2B5EF4-FFF2-40B4-BE49-F238E27FC236}">
                    <a16:creationId xmlns:a16="http://schemas.microsoft.com/office/drawing/2014/main" id="{00000000-0008-0000-0400-00003F000000}"/>
                  </a:ext>
                </a:extLst>
              </xdr:cNvPr>
              <xdr:cNvGrpSpPr/>
            </xdr:nvGrpSpPr>
            <xdr:grpSpPr>
              <a:xfrm>
                <a:off x="3642243" y="27245650"/>
                <a:ext cx="2579315" cy="1651436"/>
                <a:chOff x="3685324" y="25519994"/>
                <a:chExt cx="2579315" cy="1477248"/>
              </a:xfrm>
            </xdr:grpSpPr>
            <xdr:sp macro="" textlink="">
              <xdr:nvSpPr>
                <xdr:cNvPr id="56" name="Freeform 55">
                  <a:extLst>
                    <a:ext uri="{FF2B5EF4-FFF2-40B4-BE49-F238E27FC236}">
                      <a16:creationId xmlns:a16="http://schemas.microsoft.com/office/drawing/2014/main" id="{00000000-0008-0000-0400-000038000000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28" name="Group 227">
                  <a:extLst>
                    <a:ext uri="{FF2B5EF4-FFF2-40B4-BE49-F238E27FC236}">
                      <a16:creationId xmlns:a16="http://schemas.microsoft.com/office/drawing/2014/main" id="{00000000-0008-0000-0400-0000E4000000}"/>
                    </a:ext>
                  </a:extLst>
                </xdr:cNvPr>
                <xdr:cNvGrpSpPr/>
              </xdr:nvGrpSpPr>
              <xdr:grpSpPr>
                <a:xfrm>
                  <a:off x="3685324" y="25519994"/>
                  <a:ext cx="2579315" cy="1477248"/>
                  <a:chOff x="3685324" y="19423994"/>
                  <a:chExt cx="2579315" cy="1477248"/>
                </a:xfrm>
              </xdr:grpSpPr>
              <xdr:grpSp>
                <xdr:nvGrpSpPr>
                  <xdr:cNvPr id="229" name="Group 228">
                    <a:extLst>
                      <a:ext uri="{FF2B5EF4-FFF2-40B4-BE49-F238E27FC236}">
                        <a16:creationId xmlns:a16="http://schemas.microsoft.com/office/drawing/2014/main" id="{00000000-0008-0000-0400-0000E5000000}"/>
                      </a:ext>
                    </a:extLst>
                  </xdr:cNvPr>
                  <xdr:cNvGrpSpPr/>
                </xdr:nvGrpSpPr>
                <xdr:grpSpPr>
                  <a:xfrm>
                    <a:off x="3685324" y="19423994"/>
                    <a:ext cx="2579315" cy="1477248"/>
                    <a:chOff x="3685324" y="19423994"/>
                    <a:chExt cx="2579315" cy="1477248"/>
                  </a:xfrm>
                </xdr:grpSpPr>
                <xdr:grpSp>
                  <xdr:nvGrpSpPr>
                    <xdr:cNvPr id="235" name="Group 234">
                      <a:extLst>
                        <a:ext uri="{FF2B5EF4-FFF2-40B4-BE49-F238E27FC236}">
                          <a16:creationId xmlns:a16="http://schemas.microsoft.com/office/drawing/2014/main" id="{00000000-0008-0000-0400-0000EB000000}"/>
                        </a:ext>
                      </a:extLst>
                    </xdr:cNvPr>
                    <xdr:cNvGrpSpPr/>
                  </xdr:nvGrpSpPr>
                  <xdr:grpSpPr>
                    <a:xfrm>
                      <a:off x="3685324" y="19423994"/>
                      <a:ext cx="2579315" cy="1477248"/>
                      <a:chOff x="3579019" y="19248674"/>
                      <a:chExt cx="2604724" cy="1405503"/>
                    </a:xfrm>
                  </xdr:grpSpPr>
                  <xdr:grpSp>
                    <xdr:nvGrpSpPr>
                      <xdr:cNvPr id="239" name="Group 238">
                        <a:extLst>
                          <a:ext uri="{FF2B5EF4-FFF2-40B4-BE49-F238E27FC236}">
                            <a16:creationId xmlns:a16="http://schemas.microsoft.com/office/drawing/2014/main" id="{00000000-0008-0000-0400-0000EF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3579019" y="19248674"/>
                        <a:ext cx="2604724" cy="1405503"/>
                        <a:chOff x="3579019" y="19248674"/>
                        <a:chExt cx="2604724" cy="1405503"/>
                      </a:xfrm>
                    </xdr:grpSpPr>
                    <xdr:grpSp>
                      <xdr:nvGrpSpPr>
                        <xdr:cNvPr id="243" name="Group 242">
                          <a:extLst>
                            <a:ext uri="{FF2B5EF4-FFF2-40B4-BE49-F238E27FC236}">
                              <a16:creationId xmlns:a16="http://schemas.microsoft.com/office/drawing/2014/main" id="{00000000-0008-0000-0400-0000F3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579019" y="19447669"/>
                          <a:ext cx="2604724" cy="1206508"/>
                          <a:chOff x="3579019" y="19447669"/>
                          <a:chExt cx="2604724" cy="1206508"/>
                        </a:xfrm>
                      </xdr:grpSpPr>
                      <xdr:grpSp>
                        <xdr:nvGrpSpPr>
                          <xdr:cNvPr id="248" name="Group 247">
                            <a:extLst>
                              <a:ext uri="{FF2B5EF4-FFF2-40B4-BE49-F238E27FC236}">
                                <a16:creationId xmlns:a16="http://schemas.microsoft.com/office/drawing/2014/main" id="{00000000-0008-0000-0400-0000F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579019" y="19447669"/>
                            <a:ext cx="2604724" cy="1065967"/>
                            <a:chOff x="3579019" y="19447669"/>
                            <a:chExt cx="2604724" cy="1065967"/>
                          </a:xfrm>
                        </xdr:grpSpPr>
                        <xdr:grpSp>
                          <xdr:nvGrpSpPr>
                            <xdr:cNvPr id="254" name="Group 253">
                              <a:extLst>
                                <a:ext uri="{FF2B5EF4-FFF2-40B4-BE49-F238E27FC236}">
                                  <a16:creationId xmlns:a16="http://schemas.microsoft.com/office/drawing/2014/main" id="{00000000-0008-0000-0400-0000FE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3579019" y="19447669"/>
                              <a:ext cx="2049891" cy="1065967"/>
                              <a:chOff x="3579019" y="19447669"/>
                              <a:chExt cx="2049891" cy="1065967"/>
                            </a:xfrm>
                          </xdr:grpSpPr>
                          <xdr:grpSp>
                            <xdr:nvGrpSpPr>
                              <xdr:cNvPr id="276" name="그룹 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1401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4135323" y="19544500"/>
                                <a:ext cx="1493587" cy="880848"/>
                                <a:chOff x="2971800" y="381000"/>
                                <a:chExt cx="1574210" cy="1061287"/>
                              </a:xfrm>
                            </xdr:grpSpPr>
                            <xdr:cxnSp macro="">
                              <xdr:nvCxnSpPr>
                                <xdr:cNvPr id="278" name="직선 연결선 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6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3207515" y="1442287"/>
                                  <a:ext cx="1111112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79" name="직선 연결선 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7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3121216" y="388272"/>
                                  <a:ext cx="247294" cy="1050604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0" name="직선 연결선 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8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4166565" y="399805"/>
                                  <a:ext cx="227574" cy="1036150"/>
                                </a:xfrm>
                                <a:prstGeom prst="line">
                                  <a:avLst/>
                                </a:prstGeom>
                                <a:ln w="5715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281" name="직선 연결선 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400-00001901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2971800" y="381000"/>
                                  <a:ext cx="1574210" cy="0"/>
                                </a:xfrm>
                                <a:prstGeom prst="line">
                                  <a:avLst/>
                                </a:prstGeom>
                                <a:ln w="76200">
                                  <a:solidFill>
                                    <a:schemeClr val="accent6">
                                      <a:lumMod val="75000"/>
                                    </a:schemeClr>
                                  </a:solidFill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cxnSp macro="">
                            <xdr:nvCxnSpPr>
                              <xdr:cNvPr id="263" name="Straight Connector 262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7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19509581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4" name="Straight Connector 263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8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>
                                <a:off x="3883819" y="19511963"/>
                                <a:ext cx="0" cy="971550"/>
                              </a:xfrm>
                              <a:prstGeom prst="line">
                                <a:avLst/>
                              </a:prstGeom>
                              <a:ln w="3175"/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5" name="Straight Connector 264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9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8" y="19576539"/>
                                <a:ext cx="171451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6" name="Straight Connector 265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A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20" y="2039302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cxnSp macro="">
                            <xdr:nvCxnSpPr>
                              <xdr:cNvPr id="267" name="Straight Connector 266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B01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>
                                <a:off x="3883819" y="20457885"/>
                                <a:ext cx="433386" cy="0"/>
                              </a:xfrm>
                              <a:prstGeom prst="line">
                                <a:avLst/>
                              </a:prstGeom>
                              <a:ln w="3175">
                                <a:headEnd type="none"/>
                                <a:tailEnd type="oval" w="sm" len="sm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268" name="TextBox 267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C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609976" y="19447669"/>
                                <a:ext cx="307182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tt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69" name="TextBox 268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D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79019" y="1988820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Dw</a:t>
                                </a:r>
                                <a:endParaRPr lang="en-US" sz="900"/>
                              </a:p>
                            </xdr:txBody>
                          </xdr:sp>
                          <xdr:sp macro="" textlink="">
                            <xdr:nvSpPr>
                              <xdr:cNvPr id="270" name="TextBox 269">
                                <a:extLst>
                                  <a:ext uri="{FF2B5EF4-FFF2-40B4-BE49-F238E27FC236}">
                                    <a16:creationId xmlns:a16="http://schemas.microsoft.com/office/drawing/2014/main" id="{00000000-0008-0000-0400-00000E01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598069" y="20326350"/>
                                <a:ext cx="380999" cy="18728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r>
                                  <a:rPr lang="en-US" altLang="ko-KR" sz="900"/>
                                  <a:t>tb</a:t>
                                </a:r>
                                <a:endParaRPr lang="en-US" sz="900"/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255" name="Straight Connector 254">
                              <a:extLst>
                                <a:ext uri="{FF2B5EF4-FFF2-40B4-BE49-F238E27FC236}">
                                  <a16:creationId xmlns:a16="http://schemas.microsoft.com/office/drawing/2014/main" id="{00000000-0008-0000-0400-0000FF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195763" y="19885819"/>
                              <a:ext cx="1550193" cy="0"/>
                            </a:xfrm>
                            <a:prstGeom prst="line">
                              <a:avLst/>
                            </a:prstGeom>
                            <a:ln w="0">
                              <a:solidFill>
                                <a:srgbClr val="C00000"/>
                              </a:solidFill>
                              <a:prstDash val="sysDash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6" name="Straight Connector 255">
                              <a:extLst>
                                <a:ext uri="{FF2B5EF4-FFF2-40B4-BE49-F238E27FC236}">
                                  <a16:creationId xmlns:a16="http://schemas.microsoft.com/office/drawing/2014/main" id="{00000000-0008-0000-0400-000000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638802" y="19504819"/>
                              <a:ext cx="111917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7" name="Straight Connector 256">
                              <a:extLst>
                                <a:ext uri="{FF2B5EF4-FFF2-40B4-BE49-F238E27FC236}">
                                  <a16:creationId xmlns:a16="http://schemas.microsoft.com/office/drawing/2014/main" id="{00000000-0008-0000-0400-000001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750719" y="19500056"/>
                              <a:ext cx="0" cy="97155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8" name="Straight Connector 257">
                              <a:extLst>
                                <a:ext uri="{FF2B5EF4-FFF2-40B4-BE49-F238E27FC236}">
                                  <a16:creationId xmlns:a16="http://schemas.microsoft.com/office/drawing/2014/main" id="{00000000-0008-0000-0400-000002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464969" y="20462082"/>
                              <a:ext cx="285748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9" name="Straight Connector 258">
                              <a:extLst>
                                <a:ext uri="{FF2B5EF4-FFF2-40B4-BE49-F238E27FC236}">
                                  <a16:creationId xmlns:a16="http://schemas.microsoft.com/office/drawing/2014/main" id="{00000000-0008-0000-0400-00000301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579267" y="19885818"/>
                              <a:ext cx="171451" cy="0"/>
                            </a:xfrm>
                            <a:prstGeom prst="line">
                              <a:avLst/>
                            </a:prstGeom>
                            <a:ln w="3175">
                              <a:headEnd type="none"/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60" name="TextBox 259">
                              <a:extLst>
                                <a:ext uri="{FF2B5EF4-FFF2-40B4-BE49-F238E27FC236}">
                                  <a16:creationId xmlns:a16="http://schemas.microsoft.com/office/drawing/2014/main" id="{00000000-0008-0000-0400-000004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81663" y="19590828"/>
                              <a:ext cx="502080" cy="18938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YU2</a:t>
                              </a:r>
                              <a:endParaRPr lang="en-US" sz="900"/>
                            </a:p>
                          </xdr:txBody>
                        </xdr:sp>
                        <xdr:sp macro="" textlink="">
                          <xdr:nvSpPr>
                            <xdr:cNvPr id="261" name="TextBox 260">
                              <a:extLst>
                                <a:ext uri="{FF2B5EF4-FFF2-40B4-BE49-F238E27FC236}">
                                  <a16:creationId xmlns:a16="http://schemas.microsoft.com/office/drawing/2014/main" id="{00000000-0008-0000-0400-00000501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707856" y="20059649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YL2</a:t>
                              </a:r>
                              <a:endParaRPr lang="en-US" sz="900"/>
                            </a:p>
                          </xdr:txBody>
                        </xdr:sp>
                      </xdr:grpSp>
                      <xdr:grpSp>
                        <xdr:nvGrpSpPr>
                          <xdr:cNvPr id="249" name="Group 248">
                            <a:extLst>
                              <a:ext uri="{FF2B5EF4-FFF2-40B4-BE49-F238E27FC236}">
                                <a16:creationId xmlns:a16="http://schemas.microsoft.com/office/drawing/2014/main" id="{00000000-0008-0000-0400-0000F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536746" y="20466891"/>
                            <a:ext cx="729594" cy="187286"/>
                            <a:chOff x="4536746" y="20466891"/>
                            <a:chExt cx="729594" cy="187286"/>
                          </a:xfrm>
                        </xdr:grpSpPr>
                        <xdr:cxnSp macro="">
                          <xdr:nvCxnSpPr>
                            <xdr:cNvPr id="250" name="Straight Connector 249">
                              <a:extLst>
                                <a:ext uri="{FF2B5EF4-FFF2-40B4-BE49-F238E27FC236}">
                                  <a16:creationId xmlns:a16="http://schemas.microsoft.com/office/drawing/2014/main" id="{00000000-0008-0000-0400-0000FA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36746" y="20477319"/>
                              <a:ext cx="0" cy="132842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1" name="Straight Connector 250">
                              <a:extLst>
                                <a:ext uri="{FF2B5EF4-FFF2-40B4-BE49-F238E27FC236}">
                                  <a16:creationId xmlns:a16="http://schemas.microsoft.com/office/drawing/2014/main" id="{00000000-0008-0000-0400-0000FB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542086" y="20613419"/>
                              <a:ext cx="724254" cy="0"/>
                            </a:xfrm>
                            <a:prstGeom prst="line">
                              <a:avLst/>
                            </a:prstGeom>
                            <a:ln w="3175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252" name="Straight Connector 251">
                              <a:extLst>
                                <a:ext uri="{FF2B5EF4-FFF2-40B4-BE49-F238E27FC236}">
                                  <a16:creationId xmlns:a16="http://schemas.microsoft.com/office/drawing/2014/main" id="{00000000-0008-0000-0400-0000FC00000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5241620" y="20479346"/>
                              <a:ext cx="0" cy="135346"/>
                            </a:xfrm>
                            <a:prstGeom prst="line">
                              <a:avLst/>
                            </a:prstGeom>
                            <a:ln w="3175">
                              <a:tailEnd type="oval" w="sm" len="sm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253" name="TextBox 252">
                              <a:extLst>
                                <a:ext uri="{FF2B5EF4-FFF2-40B4-BE49-F238E27FC236}">
                                  <a16:creationId xmlns:a16="http://schemas.microsoft.com/office/drawing/2014/main" id="{00000000-0008-0000-0400-0000F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753116" y="20466891"/>
                              <a:ext cx="380999" cy="18728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r>
                                <a:rPr lang="en-US" altLang="ko-KR" sz="900"/>
                                <a:t>b1</a:t>
                              </a:r>
                              <a:endParaRPr lang="en-US" sz="900"/>
                            </a:p>
                          </xdr:txBody>
                        </xdr:sp>
                      </xdr:grpSp>
                    </xdr:grpSp>
                    <xdr:cxnSp macro="">
                      <xdr:nvCxnSpPr>
                        <xdr:cNvPr id="244" name="Straight Connector 243">
                          <a:extLst>
                            <a:ext uri="{FF2B5EF4-FFF2-40B4-BE49-F238E27FC236}">
                              <a16:creationId xmlns:a16="http://schemas.microsoft.com/office/drawing/2014/main" id="{00000000-0008-0000-0400-0000F4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138613" y="19397619"/>
                          <a:ext cx="0" cy="83387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5" name="Straight Connector 244">
                          <a:extLst>
                            <a:ext uri="{FF2B5EF4-FFF2-40B4-BE49-F238E27FC236}">
                              <a16:creationId xmlns:a16="http://schemas.microsoft.com/office/drawing/2014/main" id="{00000000-0008-0000-0400-0000F5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5623772" y="19395106"/>
                          <a:ext cx="0" cy="88282"/>
                        </a:xfrm>
                        <a:prstGeom prst="line">
                          <a:avLst/>
                        </a:prstGeom>
                        <a:ln w="3175">
                          <a:tailEnd type="oval" w="sm" len="sm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6" name="Straight Connector 245">
                          <a:extLst>
                            <a:ext uri="{FF2B5EF4-FFF2-40B4-BE49-F238E27FC236}">
                              <a16:creationId xmlns:a16="http://schemas.microsoft.com/office/drawing/2014/main" id="{00000000-0008-0000-0400-0000F600000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126706" y="19395400"/>
                          <a:ext cx="1502204" cy="0"/>
                        </a:xfrm>
                        <a:prstGeom prst="line">
                          <a:avLst/>
                        </a:prstGeom>
                        <a:ln w="3175"/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47" name="TextBox 246">
                          <a:extLst>
                            <a:ext uri="{FF2B5EF4-FFF2-40B4-BE49-F238E27FC236}">
                              <a16:creationId xmlns:a16="http://schemas.microsoft.com/office/drawing/2014/main" id="{00000000-0008-0000-0400-0000F7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4749781" y="19248674"/>
                          <a:ext cx="380999" cy="18728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bt</a:t>
                          </a:r>
                          <a:endParaRPr lang="en-US" sz="900"/>
                        </a:p>
                      </xdr:txBody>
                    </xdr:sp>
                  </xdr:grpSp>
                  <xdr:cxnSp macro="">
                    <xdr:nvCxnSpPr>
                      <xdr:cNvPr id="240" name="Straight Connector 239">
                        <a:extLst>
                          <a:ext uri="{FF2B5EF4-FFF2-40B4-BE49-F238E27FC236}">
                            <a16:creationId xmlns:a16="http://schemas.microsoft.com/office/drawing/2014/main" id="{00000000-0008-0000-0400-0000F0000000}"/>
                          </a:ext>
                        </a:extLst>
                      </xdr:cNvPr>
                      <xdr:cNvCxnSpPr/>
                    </xdr:nvCxnSpPr>
                    <xdr:spPr>
                      <a:xfrm flipH="1">
                        <a:off x="4067175" y="20113840"/>
                        <a:ext cx="265375" cy="0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241" name="Straight Connector 240">
                        <a:extLst>
                          <a:ext uri="{FF2B5EF4-FFF2-40B4-BE49-F238E27FC236}">
                            <a16:creationId xmlns:a16="http://schemas.microsoft.com/office/drawing/2014/main" id="{00000000-0008-0000-0400-0000F100000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4067175" y="20118523"/>
                        <a:ext cx="0" cy="274504"/>
                      </a:xfrm>
                      <a:prstGeom prst="line">
                        <a:avLst/>
                      </a:prstGeom>
                      <a:ln w="3175">
                        <a:headEnd type="none"/>
                        <a:tailEnd type="oval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242" name="TextBox 241">
                        <a:extLst>
                          <a:ext uri="{FF2B5EF4-FFF2-40B4-BE49-F238E27FC236}">
                            <a16:creationId xmlns:a16="http://schemas.microsoft.com/office/drawing/2014/main" id="{00000000-0008-0000-0400-0000F2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3992222" y="20161625"/>
                        <a:ext cx="423862" cy="18728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Hc</a:t>
                        </a:r>
                        <a:endParaRPr lang="en-US" sz="900"/>
                      </a:p>
                    </xdr:txBody>
                  </xdr:sp>
                </xdr:grpSp>
                <xdr:sp macro="" textlink="">
                  <xdr:nvSpPr>
                    <xdr:cNvPr id="232" name="Isosceles Triangle 231">
                      <a:extLst>
                        <a:ext uri="{FF2B5EF4-FFF2-40B4-BE49-F238E27FC236}">
                          <a16:creationId xmlns:a16="http://schemas.microsoft.com/office/drawing/2014/main" id="{00000000-0008-0000-0400-0000E8000000}"/>
                        </a:ext>
                      </a:extLst>
                    </xdr:cNvPr>
                    <xdr:cNvSpPr/>
                  </xdr:nvSpPr>
                  <xdr:spPr>
                    <a:xfrm flipH="1">
                      <a:off x="4243384" y="19914394"/>
                      <a:ext cx="80965" cy="314326"/>
                    </a:xfrm>
                    <a:prstGeom prst="triangle">
                      <a:avLst>
                        <a:gd name="adj" fmla="val 100000"/>
                      </a:avLst>
                    </a:prstGeom>
                    <a:noFill/>
                    <a:ln w="9525">
                      <a:solidFill>
                        <a:srgbClr val="C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233" name="TextBox 232">
                      <a:extLst>
                        <a:ext uri="{FF2B5EF4-FFF2-40B4-BE49-F238E27FC236}">
                          <a16:creationId xmlns:a16="http://schemas.microsoft.com/office/drawing/2014/main" id="{00000000-0008-0000-0400-0000E9000000}"/>
                        </a:ext>
                      </a:extLst>
                    </xdr:cNvPr>
                    <xdr:cNvSpPr txBox="1"/>
                  </xdr:nvSpPr>
                  <xdr:spPr>
                    <a:xfrm>
                      <a:off x="4063498" y="19998759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1</a:t>
                      </a:r>
                      <a:endParaRPr lang="en-US" sz="900"/>
                    </a:p>
                  </xdr:txBody>
                </xdr:sp>
                <xdr:sp macro="" textlink="">
                  <xdr:nvSpPr>
                    <xdr:cNvPr id="234" name="TextBox 233">
                      <a:extLst>
                        <a:ext uri="{FF2B5EF4-FFF2-40B4-BE49-F238E27FC236}">
                          <a16:creationId xmlns:a16="http://schemas.microsoft.com/office/drawing/2014/main" id="{00000000-0008-0000-0400-0000EA000000}"/>
                        </a:ext>
                      </a:extLst>
                    </xdr:cNvPr>
                    <xdr:cNvSpPr txBox="1"/>
                  </xdr:nvSpPr>
                  <xdr:spPr>
                    <a:xfrm>
                      <a:off x="4160609" y="20176615"/>
                      <a:ext cx="377282" cy="19684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S</a:t>
                      </a:r>
                      <a:endParaRPr lang="en-US" sz="900"/>
                    </a:p>
                  </xdr:txBody>
                </xdr:sp>
              </xdr:grpSp>
              <xdr:sp macro="" textlink="">
                <xdr:nvSpPr>
                  <xdr:cNvPr id="230" name="TextBox 229">
                    <a:extLst>
                      <a:ext uri="{FF2B5EF4-FFF2-40B4-BE49-F238E27FC236}">
                        <a16:creationId xmlns:a16="http://schemas.microsoft.com/office/drawing/2014/main" id="{00000000-0008-0000-0400-0000E6000000}"/>
                      </a:ext>
                    </a:extLst>
                  </xdr:cNvPr>
                  <xdr:cNvSpPr txBox="1"/>
                </xdr:nvSpPr>
                <xdr:spPr>
                  <a:xfrm>
                    <a:off x="4521993" y="19923918"/>
                    <a:ext cx="826295" cy="196846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altLang="ko-KR" sz="900"/>
                      <a:t>Neutral Axis</a:t>
                    </a:r>
                    <a:endParaRPr lang="en-US" sz="900"/>
                  </a:p>
                </xdr:txBody>
              </xdr:sp>
            </xdr:grpSp>
          </xdr:grpSp>
          <xdr:grpSp>
            <xdr:nvGrpSpPr>
              <xdr:cNvPr id="16" name="Group 15">
                <a:extLst>
                  <a:ext uri="{FF2B5EF4-FFF2-40B4-BE49-F238E27FC236}">
                    <a16:creationId xmlns:a16="http://schemas.microsoft.com/office/drawing/2014/main" id="{00000000-0008-0000-0400-000010000000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87" name="직선 연결선 32">
                  <a:extLst>
                    <a:ext uri="{FF2B5EF4-FFF2-40B4-BE49-F238E27FC236}">
                      <a16:creationId xmlns:a16="http://schemas.microsoft.com/office/drawing/2014/main" id="{00000000-0008-0000-0400-0000AF020000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8" name="직선 연결선 37">
                  <a:extLst>
                    <a:ext uri="{FF2B5EF4-FFF2-40B4-BE49-F238E27FC236}">
                      <a16:creationId xmlns:a16="http://schemas.microsoft.com/office/drawing/2014/main" id="{00000000-0008-0000-0400-0000B0020000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9" name="직선 연결선 38">
                  <a:extLst>
                    <a:ext uri="{FF2B5EF4-FFF2-40B4-BE49-F238E27FC236}">
                      <a16:creationId xmlns:a16="http://schemas.microsoft.com/office/drawing/2014/main" id="{00000000-0008-0000-0400-0000B1020000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0" name="직선 연결선 39">
                  <a:extLst>
                    <a:ext uri="{FF2B5EF4-FFF2-40B4-BE49-F238E27FC236}">
                      <a16:creationId xmlns:a16="http://schemas.microsoft.com/office/drawing/2014/main" id="{00000000-0008-0000-0400-0000B2020000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07" name="직선 연결선 32">
              <a:extLst>
                <a:ext uri="{FF2B5EF4-FFF2-40B4-BE49-F238E27FC236}">
                  <a16:creationId xmlns:a16="http://schemas.microsoft.com/office/drawing/2014/main" id="{00000000-0008-0000-0400-0000C3020000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" name="직선 연결선 37">
              <a:extLst>
                <a:ext uri="{FF2B5EF4-FFF2-40B4-BE49-F238E27FC236}">
                  <a16:creationId xmlns:a16="http://schemas.microsoft.com/office/drawing/2014/main" id="{00000000-0008-0000-0400-0000C4020000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" name="직선 연결선 38">
              <a:extLst>
                <a:ext uri="{FF2B5EF4-FFF2-40B4-BE49-F238E27FC236}">
                  <a16:creationId xmlns:a16="http://schemas.microsoft.com/office/drawing/2014/main" id="{00000000-0008-0000-0400-0000C5020000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" name="직선 연결선 39">
              <a:extLst>
                <a:ext uri="{FF2B5EF4-FFF2-40B4-BE49-F238E27FC236}">
                  <a16:creationId xmlns:a16="http://schemas.microsoft.com/office/drawing/2014/main" id="{00000000-0008-0000-0400-0000C6020000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669C8730-F20D-4175-BE88-2B2BE529B2AA}"/>
              </a:ext>
            </a:extLst>
          </xdr:cNvPr>
          <xdr:cNvGrpSpPr/>
        </xdr:nvGrpSpPr>
        <xdr:grpSpPr>
          <a:xfrm flipV="1">
            <a:off x="5267321" y="28358306"/>
            <a:ext cx="871538" cy="121444"/>
            <a:chOff x="5448300" y="28270200"/>
            <a:chExt cx="712096" cy="161410"/>
          </a:xfrm>
        </xdr:grpSpPr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C9AF3194-FDD6-45E4-9A31-4061236E2D38}"/>
                </a:ext>
              </a:extLst>
            </xdr:cNvPr>
            <xdr:cNvCxnSpPr/>
          </xdr:nvCxnSpPr>
          <xdr:spPr>
            <a:xfrm>
              <a:off x="5448300" y="28270200"/>
              <a:ext cx="0" cy="15608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5532F012-56B9-483D-AA76-5E31F36E9D21}"/>
                </a:ext>
              </a:extLst>
            </xdr:cNvPr>
            <xdr:cNvCxnSpPr/>
          </xdr:nvCxnSpPr>
          <xdr:spPr>
            <a:xfrm flipV="1">
              <a:off x="5450681" y="28430113"/>
              <a:ext cx="709715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A5551922-C505-4AC4-9D13-A4DA73777758}"/>
                </a:ext>
              </a:extLst>
            </xdr:cNvPr>
            <xdr:cNvCxnSpPr/>
          </xdr:nvCxnSpPr>
          <xdr:spPr>
            <a:xfrm>
              <a:off x="6158825" y="28272581"/>
              <a:ext cx="0" cy="159029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22" name="TextBox 521">
            <a:extLst>
              <a:ext uri="{FF2B5EF4-FFF2-40B4-BE49-F238E27FC236}">
                <a16:creationId xmlns:a16="http://schemas.microsoft.com/office/drawing/2014/main" id="{60F653F0-4D51-47E0-8EC9-2A221C7D19E7}"/>
              </a:ext>
            </a:extLst>
          </xdr:cNvPr>
          <xdr:cNvSpPr txBox="1"/>
        </xdr:nvSpPr>
        <xdr:spPr>
          <a:xfrm>
            <a:off x="5557837" y="28194000"/>
            <a:ext cx="384053" cy="220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900"/>
              <a:t>b2</a:t>
            </a:r>
            <a:endParaRPr lang="en-US" sz="900"/>
          </a:p>
        </xdr:txBody>
      </xdr:sp>
    </xdr:grpSp>
    <xdr:clientData/>
  </xdr:twoCellAnchor>
  <xdr:twoCellAnchor>
    <xdr:from>
      <xdr:col>2</xdr:col>
      <xdr:colOff>118504</xdr:colOff>
      <xdr:row>100</xdr:row>
      <xdr:rowOff>74741</xdr:rowOff>
    </xdr:from>
    <xdr:to>
      <xdr:col>4</xdr:col>
      <xdr:colOff>374709</xdr:colOff>
      <xdr:row>104</xdr:row>
      <xdr:rowOff>71398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C464DE3-050B-4F92-9F84-610B70FCE80E}"/>
            </a:ext>
          </a:extLst>
        </xdr:cNvPr>
        <xdr:cNvGrpSpPr/>
      </xdr:nvGrpSpPr>
      <xdr:grpSpPr>
        <a:xfrm>
          <a:off x="1032904" y="19162841"/>
          <a:ext cx="1218230" cy="758657"/>
          <a:chOff x="660351" y="19762197"/>
          <a:chExt cx="1244648" cy="751468"/>
        </a:xfrm>
      </xdr:grpSpPr>
      <xdr:grpSp>
        <xdr:nvGrpSpPr>
          <xdr:cNvPr id="557" name="그룹 48">
            <a:extLst>
              <a:ext uri="{FF2B5EF4-FFF2-40B4-BE49-F238E27FC236}">
                <a16:creationId xmlns:a16="http://schemas.microsoft.com/office/drawing/2014/main" id="{CD2C5CA3-6990-4085-856A-B9103478D4EF}"/>
              </a:ext>
            </a:extLst>
          </xdr:cNvPr>
          <xdr:cNvGrpSpPr/>
        </xdr:nvGrpSpPr>
        <xdr:grpSpPr>
          <a:xfrm>
            <a:off x="660351" y="19762197"/>
            <a:ext cx="1244648" cy="751468"/>
            <a:chOff x="4949316" y="313866"/>
            <a:chExt cx="1573242" cy="1068620"/>
          </a:xfrm>
        </xdr:grpSpPr>
        <xdr:grpSp>
          <xdr:nvGrpSpPr>
            <xdr:cNvPr id="566" name="그룹 30">
              <a:extLst>
                <a:ext uri="{FF2B5EF4-FFF2-40B4-BE49-F238E27FC236}">
                  <a16:creationId xmlns:a16="http://schemas.microsoft.com/office/drawing/2014/main" id="{FA542456-AE90-4097-B141-47BE784A3026}"/>
                </a:ext>
              </a:extLst>
            </xdr:cNvPr>
            <xdr:cNvGrpSpPr/>
          </xdr:nvGrpSpPr>
          <xdr:grpSpPr>
            <a:xfrm>
              <a:off x="4949316" y="313866"/>
              <a:ext cx="1573242" cy="1068620"/>
              <a:chOff x="4444381" y="313952"/>
              <a:chExt cx="1570114" cy="1069110"/>
            </a:xfrm>
          </xdr:grpSpPr>
          <xdr:grpSp>
            <xdr:nvGrpSpPr>
              <xdr:cNvPr id="581" name="그룹 7">
                <a:extLst>
                  <a:ext uri="{FF2B5EF4-FFF2-40B4-BE49-F238E27FC236}">
                    <a16:creationId xmlns:a16="http://schemas.microsoft.com/office/drawing/2014/main" id="{8D20E736-ADF1-4CF1-BDA4-3C107C250F13}"/>
                  </a:ext>
                </a:extLst>
              </xdr:cNvPr>
              <xdr:cNvGrpSpPr/>
            </xdr:nvGrpSpPr>
            <xdr:grpSpPr>
              <a:xfrm>
                <a:off x="4444381" y="315446"/>
                <a:ext cx="1421154" cy="1067616"/>
                <a:chOff x="2971800" y="381000"/>
                <a:chExt cx="1422339" cy="1061287"/>
              </a:xfrm>
            </xdr:grpSpPr>
            <xdr:cxnSp macro="">
              <xdr:nvCxnSpPr>
                <xdr:cNvPr id="583" name="직선 연결선 3">
                  <a:extLst>
                    <a:ext uri="{FF2B5EF4-FFF2-40B4-BE49-F238E27FC236}">
                      <a16:creationId xmlns:a16="http://schemas.microsoft.com/office/drawing/2014/main" id="{AAEC406F-432D-4160-9E1F-CA200FC9D79E}"/>
                    </a:ext>
                  </a:extLst>
                </xdr:cNvPr>
                <xdr:cNvCxnSpPr/>
              </xdr:nvCxnSpPr>
              <xdr:spPr>
                <a:xfrm>
                  <a:off x="3207515" y="1442287"/>
                  <a:ext cx="1111112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4" name="직선 연결선 4">
                  <a:extLst>
                    <a:ext uri="{FF2B5EF4-FFF2-40B4-BE49-F238E27FC236}">
                      <a16:creationId xmlns:a16="http://schemas.microsoft.com/office/drawing/2014/main" id="{2E0AF46A-ADD0-4142-8400-8EA4CF25497F}"/>
                    </a:ext>
                  </a:extLst>
                </xdr:cNvPr>
                <xdr:cNvCxnSpPr/>
              </xdr:nvCxnSpPr>
              <xdr:spPr>
                <a:xfrm flipH="1" flipV="1">
                  <a:off x="3121216" y="388272"/>
                  <a:ext cx="247294" cy="1050604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5" name="직선 연결선 5">
                  <a:extLst>
                    <a:ext uri="{FF2B5EF4-FFF2-40B4-BE49-F238E27FC236}">
                      <a16:creationId xmlns:a16="http://schemas.microsoft.com/office/drawing/2014/main" id="{B41F79CE-3D36-49AB-A43A-E739043F8809}"/>
                    </a:ext>
                  </a:extLst>
                </xdr:cNvPr>
                <xdr:cNvCxnSpPr/>
              </xdr:nvCxnSpPr>
              <xdr:spPr>
                <a:xfrm flipV="1">
                  <a:off x="4166565" y="399805"/>
                  <a:ext cx="227574" cy="1036150"/>
                </a:xfrm>
                <a:prstGeom prst="line">
                  <a:avLst/>
                </a:prstGeom>
                <a:ln w="5715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6" name="직선 연결선 6">
                  <a:extLst>
                    <a:ext uri="{FF2B5EF4-FFF2-40B4-BE49-F238E27FC236}">
                      <a16:creationId xmlns:a16="http://schemas.microsoft.com/office/drawing/2014/main" id="{7C2DBED5-A1D3-4E4D-94AA-AF4AD8E99787}"/>
                    </a:ext>
                  </a:extLst>
                </xdr:cNvPr>
                <xdr:cNvCxnSpPr/>
              </xdr:nvCxnSpPr>
              <xdr:spPr>
                <a:xfrm>
                  <a:off x="2971800" y="381000"/>
                  <a:ext cx="363653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82" name="직선 연결선 29">
                <a:extLst>
                  <a:ext uri="{FF2B5EF4-FFF2-40B4-BE49-F238E27FC236}">
                    <a16:creationId xmlns:a16="http://schemas.microsoft.com/office/drawing/2014/main" id="{5629389F-4D42-4093-B344-89D607325864}"/>
                  </a:ext>
                </a:extLst>
              </xdr:cNvPr>
              <xdr:cNvCxnSpPr/>
            </xdr:nvCxnSpPr>
            <xdr:spPr>
              <a:xfrm>
                <a:off x="5651145" y="313952"/>
                <a:ext cx="363350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67" name="직선 연결선 32">
              <a:extLst>
                <a:ext uri="{FF2B5EF4-FFF2-40B4-BE49-F238E27FC236}">
                  <a16:creationId xmlns:a16="http://schemas.microsoft.com/office/drawing/2014/main" id="{2B9C8139-ABB2-4D56-825F-B8C68C72AD5D}"/>
                </a:ext>
              </a:extLst>
            </xdr:cNvPr>
            <xdr:cNvCxnSpPr/>
          </xdr:nvCxnSpPr>
          <xdr:spPr>
            <a:xfrm flipV="1">
              <a:off x="5496514" y="1271637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" name="직선 연결선 37">
              <a:extLst>
                <a:ext uri="{FF2B5EF4-FFF2-40B4-BE49-F238E27FC236}">
                  <a16:creationId xmlns:a16="http://schemas.microsoft.com/office/drawing/2014/main" id="{F1F8A839-3E0F-49B2-AC95-9096602980E4}"/>
                </a:ext>
              </a:extLst>
            </xdr:cNvPr>
            <xdr:cNvCxnSpPr/>
          </xdr:nvCxnSpPr>
          <xdr:spPr>
            <a:xfrm flipV="1">
              <a:off x="5646263" y="1274091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" name="직선 연결선 38">
              <a:extLst>
                <a:ext uri="{FF2B5EF4-FFF2-40B4-BE49-F238E27FC236}">
                  <a16:creationId xmlns:a16="http://schemas.microsoft.com/office/drawing/2014/main" id="{A536935E-CF29-427A-BA11-DDF59509BF39}"/>
                </a:ext>
              </a:extLst>
            </xdr:cNvPr>
            <xdr:cNvCxnSpPr/>
          </xdr:nvCxnSpPr>
          <xdr:spPr>
            <a:xfrm flipV="1">
              <a:off x="5793557" y="1274092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" name="직선 연결선 39">
              <a:extLst>
                <a:ext uri="{FF2B5EF4-FFF2-40B4-BE49-F238E27FC236}">
                  <a16:creationId xmlns:a16="http://schemas.microsoft.com/office/drawing/2014/main" id="{14139D0E-E6B5-4C04-AC43-D33E626A12B1}"/>
                </a:ext>
              </a:extLst>
            </xdr:cNvPr>
            <xdr:cNvCxnSpPr/>
          </xdr:nvCxnSpPr>
          <xdr:spPr>
            <a:xfrm flipV="1">
              <a:off x="5960489" y="1271636"/>
              <a:ext cx="0" cy="85923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9E309EC-8A4E-469B-B5EA-092A8EF668DE}"/>
              </a:ext>
            </a:extLst>
          </xdr:cNvPr>
          <xdr:cNvGrpSpPr/>
        </xdr:nvGrpSpPr>
        <xdr:grpSpPr>
          <a:xfrm>
            <a:off x="1042358" y="19930624"/>
            <a:ext cx="593067" cy="274661"/>
            <a:chOff x="1042358" y="19980036"/>
            <a:chExt cx="593067" cy="269575"/>
          </a:xfrm>
        </xdr:grpSpPr>
        <xdr:sp macro="" textlink="">
          <xdr:nvSpPr>
            <xdr:cNvPr id="942" name="TextBox 941">
              <a:extLst>
                <a:ext uri="{FF2B5EF4-FFF2-40B4-BE49-F238E27FC236}">
                  <a16:creationId xmlns:a16="http://schemas.microsoft.com/office/drawing/2014/main" id="{E2A4256D-18CA-4A20-AB67-2DA844E735E7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1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43441633-2DD2-4CCC-990F-B09B528AE28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460249</xdr:colOff>
      <xdr:row>100</xdr:row>
      <xdr:rowOff>56844</xdr:rowOff>
    </xdr:from>
    <xdr:to>
      <xdr:col>10</xdr:col>
      <xdr:colOff>137772</xdr:colOff>
      <xdr:row>104</xdr:row>
      <xdr:rowOff>109988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27EEBD-CAB6-4E44-BDD6-A8A53585D6AE}"/>
            </a:ext>
          </a:extLst>
        </xdr:cNvPr>
        <xdr:cNvGrpSpPr/>
      </xdr:nvGrpSpPr>
      <xdr:grpSpPr>
        <a:xfrm>
          <a:off x="3755899" y="19144944"/>
          <a:ext cx="1125323" cy="815144"/>
          <a:chOff x="2807532" y="19715725"/>
          <a:chExt cx="1198289" cy="807955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135A380E-9134-442F-BC30-D0F655DBF460}"/>
              </a:ext>
            </a:extLst>
          </xdr:cNvPr>
          <xdr:cNvGrpSpPr/>
        </xdr:nvGrpSpPr>
        <xdr:grpSpPr>
          <a:xfrm>
            <a:off x="2807532" y="19715725"/>
            <a:ext cx="1198289" cy="807955"/>
            <a:chOff x="4193123" y="27593192"/>
            <a:chExt cx="1479018" cy="1034976"/>
          </a:xfrm>
        </xdr:grpSpPr>
        <xdr:grpSp>
          <xdr:nvGrpSpPr>
            <xdr:cNvPr id="594" name="Group 593">
              <a:extLst>
                <a:ext uri="{FF2B5EF4-FFF2-40B4-BE49-F238E27FC236}">
                  <a16:creationId xmlns:a16="http://schemas.microsoft.com/office/drawing/2014/main" id="{CE029204-61C5-44E6-B8AB-8D85DAB8C9C7}"/>
                </a:ext>
              </a:extLst>
            </xdr:cNvPr>
            <xdr:cNvGrpSpPr/>
          </xdr:nvGrpSpPr>
          <xdr:grpSpPr>
            <a:xfrm>
              <a:off x="4193123" y="27593192"/>
              <a:ext cx="1479018" cy="1034976"/>
              <a:chOff x="4193123" y="27593192"/>
              <a:chExt cx="1479018" cy="1034976"/>
            </a:xfrm>
          </xdr:grpSpPr>
          <xdr:grpSp>
            <xdr:nvGrpSpPr>
              <xdr:cNvPr id="599" name="Group 598">
                <a:extLst>
                  <a:ext uri="{FF2B5EF4-FFF2-40B4-BE49-F238E27FC236}">
                    <a16:creationId xmlns:a16="http://schemas.microsoft.com/office/drawing/2014/main" id="{0491EA09-DD24-4AC6-97B5-B68A929ECD0D}"/>
                  </a:ext>
                </a:extLst>
              </xdr:cNvPr>
              <xdr:cNvGrpSpPr/>
            </xdr:nvGrpSpPr>
            <xdr:grpSpPr>
              <a:xfrm>
                <a:off x="4193123" y="27593192"/>
                <a:ext cx="1479018" cy="1034976"/>
                <a:chOff x="4236204" y="25830930"/>
                <a:chExt cx="1479018" cy="925812"/>
              </a:xfrm>
            </xdr:grpSpPr>
            <xdr:sp macro="" textlink="">
              <xdr:nvSpPr>
                <xdr:cNvPr id="605" name="Freeform 55">
                  <a:extLst>
                    <a:ext uri="{FF2B5EF4-FFF2-40B4-BE49-F238E27FC236}">
                      <a16:creationId xmlns:a16="http://schemas.microsoft.com/office/drawing/2014/main" id="{E8A0EAAA-54FB-4793-B04B-E56F4164BD5F}"/>
                    </a:ext>
                  </a:extLst>
                </xdr:cNvPr>
                <xdr:cNvSpPr/>
              </xdr:nvSpPr>
              <xdr:spPr>
                <a:xfrm>
                  <a:off x="4536281" y="26431875"/>
                  <a:ext cx="895350" cy="309563"/>
                </a:xfrm>
                <a:custGeom>
                  <a:avLst/>
                  <a:gdLst>
                    <a:gd name="connsiteX0" fmla="*/ 0 w 895350"/>
                    <a:gd name="connsiteY0" fmla="*/ 0 h 309563"/>
                    <a:gd name="connsiteX1" fmla="*/ 895350 w 895350"/>
                    <a:gd name="connsiteY1" fmla="*/ 0 h 309563"/>
                    <a:gd name="connsiteX2" fmla="*/ 809625 w 895350"/>
                    <a:gd name="connsiteY2" fmla="*/ 309563 h 309563"/>
                    <a:gd name="connsiteX3" fmla="*/ 73819 w 895350"/>
                    <a:gd name="connsiteY3" fmla="*/ 304800 h 309563"/>
                    <a:gd name="connsiteX4" fmla="*/ 0 w 895350"/>
                    <a:gd name="connsiteY4" fmla="*/ 0 h 309563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895350" h="309563">
                      <a:moveTo>
                        <a:pt x="0" y="0"/>
                      </a:moveTo>
                      <a:lnTo>
                        <a:pt x="895350" y="0"/>
                      </a:lnTo>
                      <a:lnTo>
                        <a:pt x="809625" y="309563"/>
                      </a:lnTo>
                      <a:lnTo>
                        <a:pt x="73819" y="30480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pattFill prst="pct10">
                  <a:fgClr>
                    <a:schemeClr val="accent1">
                      <a:lumMod val="75000"/>
                    </a:schemeClr>
                  </a:fgClr>
                  <a:bgClr>
                    <a:schemeClr val="bg1"/>
                  </a:bgClr>
                </a:pattFill>
                <a:ln w="15875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664" name="그룹 7">
                  <a:extLst>
                    <a:ext uri="{FF2B5EF4-FFF2-40B4-BE49-F238E27FC236}">
                      <a16:creationId xmlns:a16="http://schemas.microsoft.com/office/drawing/2014/main" id="{A956562B-2E19-4497-B35E-90C2BBFBDE9E}"/>
                    </a:ext>
                  </a:extLst>
                </xdr:cNvPr>
                <xdr:cNvGrpSpPr/>
              </xdr:nvGrpSpPr>
              <xdr:grpSpPr>
                <a:xfrm>
                  <a:off x="4236204" y="25830930"/>
                  <a:ext cx="1479018" cy="925812"/>
                  <a:chOff x="2971800" y="381000"/>
                  <a:chExt cx="1574210" cy="1061287"/>
                </a:xfrm>
              </xdr:grpSpPr>
              <xdr:cxnSp macro="">
                <xdr:nvCxnSpPr>
                  <xdr:cNvPr id="673" name="직선 연결선 3">
                    <a:extLst>
                      <a:ext uri="{FF2B5EF4-FFF2-40B4-BE49-F238E27FC236}">
                        <a16:creationId xmlns:a16="http://schemas.microsoft.com/office/drawing/2014/main" id="{E5093892-EDFC-4D29-A903-2C1C7D43DC3E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4" name="직선 연결선 4">
                    <a:extLst>
                      <a:ext uri="{FF2B5EF4-FFF2-40B4-BE49-F238E27FC236}">
                        <a16:creationId xmlns:a16="http://schemas.microsoft.com/office/drawing/2014/main" id="{0E4F91FD-882E-4380-90AE-A55B5196E20D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5" name="직선 연결선 5">
                    <a:extLst>
                      <a:ext uri="{FF2B5EF4-FFF2-40B4-BE49-F238E27FC236}">
                        <a16:creationId xmlns:a16="http://schemas.microsoft.com/office/drawing/2014/main" id="{2CD34F23-DEBC-4EBE-A4F9-061F8AE0FD68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76" name="직선 연결선 6">
                    <a:extLst>
                      <a:ext uri="{FF2B5EF4-FFF2-40B4-BE49-F238E27FC236}">
                        <a16:creationId xmlns:a16="http://schemas.microsoft.com/office/drawing/2014/main" id="{09251B57-DF8D-4B46-BA54-CD882A68B551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1574210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600" name="Group 599">
                <a:extLst>
                  <a:ext uri="{FF2B5EF4-FFF2-40B4-BE49-F238E27FC236}">
                    <a16:creationId xmlns:a16="http://schemas.microsoft.com/office/drawing/2014/main" id="{D8835223-3943-4087-A427-FB16CFD2FD8E}"/>
                  </a:ext>
                </a:extLst>
              </xdr:cNvPr>
              <xdr:cNvGrpSpPr/>
            </xdr:nvGrpSpPr>
            <xdr:grpSpPr>
              <a:xfrm>
                <a:off x="4712494" y="28515469"/>
                <a:ext cx="435295" cy="76514"/>
                <a:chOff x="5476875" y="28651200"/>
                <a:chExt cx="435295" cy="76514"/>
              </a:xfrm>
            </xdr:grpSpPr>
            <xdr:cxnSp macro="">
              <xdr:nvCxnSpPr>
                <xdr:cNvPr id="601" name="직선 연결선 32">
                  <a:extLst>
                    <a:ext uri="{FF2B5EF4-FFF2-40B4-BE49-F238E27FC236}">
                      <a16:creationId xmlns:a16="http://schemas.microsoft.com/office/drawing/2014/main" id="{FFBE48D7-F7E6-48B1-820D-C47EBCE47461}"/>
                    </a:ext>
                  </a:extLst>
                </xdr:cNvPr>
                <xdr:cNvCxnSpPr/>
              </xdr:nvCxnSpPr>
              <xdr:spPr>
                <a:xfrm flipV="1">
                  <a:off x="5476875" y="28651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2" name="직선 연결선 37">
                  <a:extLst>
                    <a:ext uri="{FF2B5EF4-FFF2-40B4-BE49-F238E27FC236}">
                      <a16:creationId xmlns:a16="http://schemas.microsoft.com/office/drawing/2014/main" id="{010DA0DE-E7FE-4EC5-B961-9190E1FB51CF}"/>
                    </a:ext>
                  </a:extLst>
                </xdr:cNvPr>
                <xdr:cNvCxnSpPr/>
              </xdr:nvCxnSpPr>
              <xdr:spPr>
                <a:xfrm flipV="1">
                  <a:off x="5617368" y="28653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직선 연결선 38">
                  <a:extLst>
                    <a:ext uri="{FF2B5EF4-FFF2-40B4-BE49-F238E27FC236}">
                      <a16:creationId xmlns:a16="http://schemas.microsoft.com/office/drawing/2014/main" id="{32472513-1D85-4974-9B28-A34E34023E92}"/>
                    </a:ext>
                  </a:extLst>
                </xdr:cNvPr>
                <xdr:cNvCxnSpPr/>
              </xdr:nvCxnSpPr>
              <xdr:spPr>
                <a:xfrm flipV="1">
                  <a:off x="5755557" y="28653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직선 연결선 39">
                  <a:extLst>
                    <a:ext uri="{FF2B5EF4-FFF2-40B4-BE49-F238E27FC236}">
                      <a16:creationId xmlns:a16="http://schemas.microsoft.com/office/drawing/2014/main" id="{100C2AAE-1678-4D57-9698-8C509247ACF9}"/>
                    </a:ext>
                  </a:extLst>
                </xdr:cNvPr>
                <xdr:cNvCxnSpPr/>
              </xdr:nvCxnSpPr>
              <xdr:spPr>
                <a:xfrm flipV="1">
                  <a:off x="5912170" y="28651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95" name="직선 연결선 32">
              <a:extLst>
                <a:ext uri="{FF2B5EF4-FFF2-40B4-BE49-F238E27FC236}">
                  <a16:creationId xmlns:a16="http://schemas.microsoft.com/office/drawing/2014/main" id="{8F00FBD3-85BF-43BD-B1AD-B80D8FD73393}"/>
                </a:ext>
              </a:extLst>
            </xdr:cNvPr>
            <xdr:cNvCxnSpPr/>
          </xdr:nvCxnSpPr>
          <xdr:spPr>
            <a:xfrm flipV="1">
              <a:off x="4605337" y="2762752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" name="직선 연결선 37">
              <a:extLst>
                <a:ext uri="{FF2B5EF4-FFF2-40B4-BE49-F238E27FC236}">
                  <a16:creationId xmlns:a16="http://schemas.microsoft.com/office/drawing/2014/main" id="{70EC3C22-DDA3-4D5F-BF51-1B8D40B0FE37}"/>
                </a:ext>
              </a:extLst>
            </xdr:cNvPr>
            <xdr:cNvCxnSpPr/>
          </xdr:nvCxnSpPr>
          <xdr:spPr>
            <a:xfrm flipV="1">
              <a:off x="4824409" y="2762726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" name="직선 연결선 38">
              <a:extLst>
                <a:ext uri="{FF2B5EF4-FFF2-40B4-BE49-F238E27FC236}">
                  <a16:creationId xmlns:a16="http://schemas.microsoft.com/office/drawing/2014/main" id="{CEEFD90A-959B-4B43-AE98-C35E18403615}"/>
                </a:ext>
              </a:extLst>
            </xdr:cNvPr>
            <xdr:cNvCxnSpPr/>
          </xdr:nvCxnSpPr>
          <xdr:spPr>
            <a:xfrm flipV="1">
              <a:off x="5050706" y="2762726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" name="직선 연결선 39">
              <a:extLst>
                <a:ext uri="{FF2B5EF4-FFF2-40B4-BE49-F238E27FC236}">
                  <a16:creationId xmlns:a16="http://schemas.microsoft.com/office/drawing/2014/main" id="{CEEDD9B1-CAF3-4DCB-8E15-AC97950D871E}"/>
                </a:ext>
              </a:extLst>
            </xdr:cNvPr>
            <xdr:cNvCxnSpPr/>
          </xdr:nvCxnSpPr>
          <xdr:spPr>
            <a:xfrm flipV="1">
              <a:off x="5273994" y="2762751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3" name="Group 942">
            <a:extLst>
              <a:ext uri="{FF2B5EF4-FFF2-40B4-BE49-F238E27FC236}">
                <a16:creationId xmlns:a16="http://schemas.microsoft.com/office/drawing/2014/main" id="{ECA93B90-DB31-4426-89BD-BC100B51B85D}"/>
              </a:ext>
            </a:extLst>
          </xdr:cNvPr>
          <xdr:cNvGrpSpPr/>
        </xdr:nvGrpSpPr>
        <xdr:grpSpPr>
          <a:xfrm>
            <a:off x="3163019" y="19885685"/>
            <a:ext cx="593067" cy="274661"/>
            <a:chOff x="1042358" y="19980036"/>
            <a:chExt cx="593067" cy="269575"/>
          </a:xfrm>
        </xdr:grpSpPr>
        <xdr:sp macro="" textlink="">
          <xdr:nvSpPr>
            <xdr:cNvPr id="944" name="TextBox 943">
              <a:extLst>
                <a:ext uri="{FF2B5EF4-FFF2-40B4-BE49-F238E27FC236}">
                  <a16:creationId xmlns:a16="http://schemas.microsoft.com/office/drawing/2014/main" id="{B910E1B6-79D8-4E9C-8265-539D75E5F889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2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5" name="Rectangle: Rounded Corners 944">
              <a:extLst>
                <a:ext uri="{FF2B5EF4-FFF2-40B4-BE49-F238E27FC236}">
                  <a16:creationId xmlns:a16="http://schemas.microsoft.com/office/drawing/2014/main" id="{3C7BF8B6-C514-4437-8DF0-6D938E7E08CD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396982</xdr:colOff>
      <xdr:row>108</xdr:row>
      <xdr:rowOff>10418</xdr:rowOff>
    </xdr:from>
    <xdr:to>
      <xdr:col>5</xdr:col>
      <xdr:colOff>134608</xdr:colOff>
      <xdr:row>112</xdr:row>
      <xdr:rowOff>169155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D58A6BB-73DF-421B-BB57-9344670F6CE1}"/>
            </a:ext>
          </a:extLst>
        </xdr:cNvPr>
        <xdr:cNvGrpSpPr/>
      </xdr:nvGrpSpPr>
      <xdr:grpSpPr>
        <a:xfrm>
          <a:off x="854182" y="20622518"/>
          <a:ext cx="1661676" cy="920737"/>
          <a:chOff x="4967724" y="19671096"/>
          <a:chExt cx="1753691" cy="911751"/>
        </a:xfrm>
      </xdr:grpSpPr>
      <xdr:grpSp>
        <xdr:nvGrpSpPr>
          <xdr:cNvPr id="677" name="Group 676">
            <a:extLst>
              <a:ext uri="{FF2B5EF4-FFF2-40B4-BE49-F238E27FC236}">
                <a16:creationId xmlns:a16="http://schemas.microsoft.com/office/drawing/2014/main" id="{166AB7F6-89DC-4EFD-92D1-21759A2C7354}"/>
              </a:ext>
            </a:extLst>
          </xdr:cNvPr>
          <xdr:cNvGrpSpPr/>
        </xdr:nvGrpSpPr>
        <xdr:grpSpPr>
          <a:xfrm>
            <a:off x="4967724" y="19671096"/>
            <a:ext cx="1753691" cy="911751"/>
            <a:chOff x="3727238" y="34160311"/>
            <a:chExt cx="2237153" cy="1240551"/>
          </a:xfrm>
        </xdr:grpSpPr>
        <xdr:grpSp>
          <xdr:nvGrpSpPr>
            <xdr:cNvPr id="719" name="Group 718">
              <a:extLst>
                <a:ext uri="{FF2B5EF4-FFF2-40B4-BE49-F238E27FC236}">
                  <a16:creationId xmlns:a16="http://schemas.microsoft.com/office/drawing/2014/main" id="{CBF375B2-04FF-4F1F-8A61-6F09FF7D79B1}"/>
                </a:ext>
              </a:extLst>
            </xdr:cNvPr>
            <xdr:cNvGrpSpPr/>
          </xdr:nvGrpSpPr>
          <xdr:grpSpPr>
            <a:xfrm>
              <a:off x="3727238" y="34160311"/>
              <a:ext cx="2237153" cy="1240551"/>
              <a:chOff x="3810000" y="34053491"/>
              <a:chExt cx="2240756" cy="1242242"/>
            </a:xfrm>
          </xdr:grpSpPr>
          <xdr:sp macro="" textlink="">
            <xdr:nvSpPr>
              <xdr:cNvPr id="724" name="Freeform 377">
                <a:extLst>
                  <a:ext uri="{FF2B5EF4-FFF2-40B4-BE49-F238E27FC236}">
                    <a16:creationId xmlns:a16="http://schemas.microsoft.com/office/drawing/2014/main" id="{FEC028D8-6747-4B35-9E45-3D5FA98E586A}"/>
                  </a:ext>
                </a:extLst>
              </xdr:cNvPr>
              <xdr:cNvSpPr/>
            </xdr:nvSpPr>
            <xdr:spPr>
              <a:xfrm>
                <a:off x="3810000" y="34053491"/>
                <a:ext cx="2240756" cy="235744"/>
              </a:xfrm>
              <a:custGeom>
                <a:avLst/>
                <a:gdLst>
                  <a:gd name="connsiteX0" fmla="*/ 0 w 2240756"/>
                  <a:gd name="connsiteY0" fmla="*/ 0 h 235744"/>
                  <a:gd name="connsiteX1" fmla="*/ 2240756 w 2240756"/>
                  <a:gd name="connsiteY1" fmla="*/ 0 h 235744"/>
                  <a:gd name="connsiteX2" fmla="*/ 2240756 w 2240756"/>
                  <a:gd name="connsiteY2" fmla="*/ 119063 h 235744"/>
                  <a:gd name="connsiteX3" fmla="*/ 1969294 w 2240756"/>
                  <a:gd name="connsiteY3" fmla="*/ 119063 h 235744"/>
                  <a:gd name="connsiteX4" fmla="*/ 1854994 w 2240756"/>
                  <a:gd name="connsiteY4" fmla="*/ 233363 h 235744"/>
                  <a:gd name="connsiteX5" fmla="*/ 1521619 w 2240756"/>
                  <a:gd name="connsiteY5" fmla="*/ 233363 h 235744"/>
                  <a:gd name="connsiteX6" fmla="*/ 1409700 w 2240756"/>
                  <a:gd name="connsiteY6" fmla="*/ 121444 h 235744"/>
                  <a:gd name="connsiteX7" fmla="*/ 842963 w 2240756"/>
                  <a:gd name="connsiteY7" fmla="*/ 121444 h 235744"/>
                  <a:gd name="connsiteX8" fmla="*/ 728663 w 2240756"/>
                  <a:gd name="connsiteY8" fmla="*/ 235744 h 235744"/>
                  <a:gd name="connsiteX9" fmla="*/ 385763 w 2240756"/>
                  <a:gd name="connsiteY9" fmla="*/ 235744 h 235744"/>
                  <a:gd name="connsiteX10" fmla="*/ 266700 w 2240756"/>
                  <a:gd name="connsiteY10" fmla="*/ 116681 h 235744"/>
                  <a:gd name="connsiteX11" fmla="*/ 2381 w 2240756"/>
                  <a:gd name="connsiteY11" fmla="*/ 116681 h 235744"/>
                  <a:gd name="connsiteX12" fmla="*/ 0 w 2240756"/>
                  <a:gd name="connsiteY12" fmla="*/ 0 h 23574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2240756" h="235744">
                    <a:moveTo>
                      <a:pt x="0" y="0"/>
                    </a:moveTo>
                    <a:lnTo>
                      <a:pt x="2240756" y="0"/>
                    </a:lnTo>
                    <a:lnTo>
                      <a:pt x="2240756" y="119063"/>
                    </a:lnTo>
                    <a:lnTo>
                      <a:pt x="1969294" y="119063"/>
                    </a:lnTo>
                    <a:lnTo>
                      <a:pt x="1854994" y="233363"/>
                    </a:lnTo>
                    <a:lnTo>
                      <a:pt x="1521619" y="233363"/>
                    </a:lnTo>
                    <a:lnTo>
                      <a:pt x="1409700" y="121444"/>
                    </a:lnTo>
                    <a:lnTo>
                      <a:pt x="842963" y="121444"/>
                    </a:lnTo>
                    <a:lnTo>
                      <a:pt x="728663" y="235744"/>
                    </a:lnTo>
                    <a:lnTo>
                      <a:pt x="385763" y="235744"/>
                    </a:lnTo>
                    <a:lnTo>
                      <a:pt x="266700" y="116681"/>
                    </a:lnTo>
                    <a:lnTo>
                      <a:pt x="2381" y="116681"/>
                    </a:lnTo>
                    <a:cubicBezTo>
                      <a:pt x="1587" y="77787"/>
                      <a:pt x="794" y="38894"/>
                      <a:pt x="0" y="0"/>
                    </a:cubicBezTo>
                    <a:close/>
                  </a:path>
                </a:pathLst>
              </a:custGeom>
              <a:pattFill prst="pct20">
                <a:fgClr>
                  <a:schemeClr val="accent1"/>
                </a:fgClr>
                <a:bgClr>
                  <a:schemeClr val="bg1"/>
                </a:bgClr>
              </a:patt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740" name="그룹 30">
                <a:extLst>
                  <a:ext uri="{FF2B5EF4-FFF2-40B4-BE49-F238E27FC236}">
                    <a16:creationId xmlns:a16="http://schemas.microsoft.com/office/drawing/2014/main" id="{31056EC3-316C-40BF-AA07-FFEE3251718A}"/>
                  </a:ext>
                </a:extLst>
              </xdr:cNvPr>
              <xdr:cNvGrpSpPr/>
            </xdr:nvGrpSpPr>
            <xdr:grpSpPr>
              <a:xfrm>
                <a:off x="4193121" y="34259306"/>
                <a:ext cx="1476399" cy="1036427"/>
                <a:chOff x="4444381" y="313952"/>
                <a:chExt cx="1570114" cy="1069110"/>
              </a:xfrm>
            </xdr:grpSpPr>
            <xdr:grpSp>
              <xdr:nvGrpSpPr>
                <xdr:cNvPr id="749" name="그룹 7">
                  <a:extLst>
                    <a:ext uri="{FF2B5EF4-FFF2-40B4-BE49-F238E27FC236}">
                      <a16:creationId xmlns:a16="http://schemas.microsoft.com/office/drawing/2014/main" id="{B4649F13-EFFA-4DEA-B01F-995296CE1683}"/>
                    </a:ext>
                  </a:extLst>
                </xdr:cNvPr>
                <xdr:cNvGrpSpPr/>
              </xdr:nvGrpSpPr>
              <xdr:grpSpPr>
                <a:xfrm>
                  <a:off x="4444381" y="315446"/>
                  <a:ext cx="1421154" cy="1067616"/>
                  <a:chOff x="2971800" y="381000"/>
                  <a:chExt cx="1422339" cy="1061287"/>
                </a:xfrm>
              </xdr:grpSpPr>
              <xdr:cxnSp macro="">
                <xdr:nvCxnSpPr>
                  <xdr:cNvPr id="751" name="직선 연결선 3">
                    <a:extLst>
                      <a:ext uri="{FF2B5EF4-FFF2-40B4-BE49-F238E27FC236}">
                        <a16:creationId xmlns:a16="http://schemas.microsoft.com/office/drawing/2014/main" id="{5027575A-B664-486D-970B-0C2003E44D9B}"/>
                      </a:ext>
                    </a:extLst>
                  </xdr:cNvPr>
                  <xdr:cNvCxnSpPr/>
                </xdr:nvCxnSpPr>
                <xdr:spPr>
                  <a:xfrm>
                    <a:off x="3207515" y="1442287"/>
                    <a:ext cx="1111112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2" name="직선 연결선 4">
                    <a:extLst>
                      <a:ext uri="{FF2B5EF4-FFF2-40B4-BE49-F238E27FC236}">
                        <a16:creationId xmlns:a16="http://schemas.microsoft.com/office/drawing/2014/main" id="{F443FECA-9B57-43C2-AEC6-CD287A6488A0}"/>
                      </a:ext>
                    </a:extLst>
                  </xdr:cNvPr>
                  <xdr:cNvCxnSpPr/>
                </xdr:nvCxnSpPr>
                <xdr:spPr>
                  <a:xfrm flipH="1" flipV="1">
                    <a:off x="3121216" y="388272"/>
                    <a:ext cx="247294" cy="1050604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3" name="직선 연결선 5">
                    <a:extLst>
                      <a:ext uri="{FF2B5EF4-FFF2-40B4-BE49-F238E27FC236}">
                        <a16:creationId xmlns:a16="http://schemas.microsoft.com/office/drawing/2014/main" id="{6C9DB244-6F2A-4A7C-98BD-DCD41C4C3F33}"/>
                      </a:ext>
                    </a:extLst>
                  </xdr:cNvPr>
                  <xdr:cNvCxnSpPr/>
                </xdr:nvCxnSpPr>
                <xdr:spPr>
                  <a:xfrm flipV="1">
                    <a:off x="4166565" y="399805"/>
                    <a:ext cx="227574" cy="1036150"/>
                  </a:xfrm>
                  <a:prstGeom prst="line">
                    <a:avLst/>
                  </a:prstGeom>
                  <a:ln w="5715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54" name="직선 연결선 6">
                    <a:extLst>
                      <a:ext uri="{FF2B5EF4-FFF2-40B4-BE49-F238E27FC236}">
                        <a16:creationId xmlns:a16="http://schemas.microsoft.com/office/drawing/2014/main" id="{1D3D3214-C2BC-4EAA-8623-E6B3F8731563}"/>
                      </a:ext>
                    </a:extLst>
                  </xdr:cNvPr>
                  <xdr:cNvCxnSpPr/>
                </xdr:nvCxnSpPr>
                <xdr:spPr>
                  <a:xfrm>
                    <a:off x="2971800" y="381000"/>
                    <a:ext cx="363653" cy="0"/>
                  </a:xfrm>
                  <a:prstGeom prst="line">
                    <a:avLst/>
                  </a:prstGeom>
                  <a:ln w="762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750" name="직선 연결선 29">
                  <a:extLst>
                    <a:ext uri="{FF2B5EF4-FFF2-40B4-BE49-F238E27FC236}">
                      <a16:creationId xmlns:a16="http://schemas.microsoft.com/office/drawing/2014/main" id="{D661B42D-353F-4155-9F30-034E9F86507A}"/>
                    </a:ext>
                  </a:extLst>
                </xdr:cNvPr>
                <xdr:cNvCxnSpPr/>
              </xdr:nvCxnSpPr>
              <xdr:spPr>
                <a:xfrm>
                  <a:off x="5651145" y="313952"/>
                  <a:ext cx="363350" cy="0"/>
                </a:xfrm>
                <a:prstGeom prst="line">
                  <a:avLst/>
                </a:prstGeom>
                <a:ln w="76200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79" name="직선 연결선 32">
              <a:extLst>
                <a:ext uri="{FF2B5EF4-FFF2-40B4-BE49-F238E27FC236}">
                  <a16:creationId xmlns:a16="http://schemas.microsoft.com/office/drawing/2014/main" id="{5708944F-61E2-4E78-932F-4DDE7A8C5866}"/>
                </a:ext>
              </a:extLst>
            </xdr:cNvPr>
            <xdr:cNvCxnSpPr/>
          </xdr:nvCxnSpPr>
          <xdr:spPr>
            <a:xfrm flipV="1">
              <a:off x="4619623" y="352972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" name="직선 연결선 37">
              <a:extLst>
                <a:ext uri="{FF2B5EF4-FFF2-40B4-BE49-F238E27FC236}">
                  <a16:creationId xmlns:a16="http://schemas.microsoft.com/office/drawing/2014/main" id="{1BE6867A-4CB6-4419-9FFC-88A8C1BE45E6}"/>
                </a:ext>
              </a:extLst>
            </xdr:cNvPr>
            <xdr:cNvCxnSpPr/>
          </xdr:nvCxnSpPr>
          <xdr:spPr>
            <a:xfrm flipV="1">
              <a:off x="4760116" y="3529939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" name="직선 연결선 38">
              <a:extLst>
                <a:ext uri="{FF2B5EF4-FFF2-40B4-BE49-F238E27FC236}">
                  <a16:creationId xmlns:a16="http://schemas.microsoft.com/office/drawing/2014/main" id="{E99104EC-905A-46C3-87D3-58F523AB985A}"/>
                </a:ext>
              </a:extLst>
            </xdr:cNvPr>
            <xdr:cNvCxnSpPr/>
          </xdr:nvCxnSpPr>
          <xdr:spPr>
            <a:xfrm flipV="1">
              <a:off x="4898305" y="35299395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" name="직선 연결선 39">
              <a:extLst>
                <a:ext uri="{FF2B5EF4-FFF2-40B4-BE49-F238E27FC236}">
                  <a16:creationId xmlns:a16="http://schemas.microsoft.com/office/drawing/2014/main" id="{303BF4C5-28CD-4978-8FCA-5B0D8972917D}"/>
                </a:ext>
              </a:extLst>
            </xdr:cNvPr>
            <xdr:cNvCxnSpPr/>
          </xdr:nvCxnSpPr>
          <xdr:spPr>
            <a:xfrm flipV="1">
              <a:off x="5054918" y="352972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6" name="Group 945">
            <a:extLst>
              <a:ext uri="{FF2B5EF4-FFF2-40B4-BE49-F238E27FC236}">
                <a16:creationId xmlns:a16="http://schemas.microsoft.com/office/drawing/2014/main" id="{8F9FFC4C-C504-449D-BD73-D51CF77022E9}"/>
              </a:ext>
            </a:extLst>
          </xdr:cNvPr>
          <xdr:cNvGrpSpPr/>
        </xdr:nvGrpSpPr>
        <xdr:grpSpPr>
          <a:xfrm>
            <a:off x="5597824" y="19966198"/>
            <a:ext cx="593067" cy="274661"/>
            <a:chOff x="1042358" y="19980036"/>
            <a:chExt cx="593067" cy="269575"/>
          </a:xfrm>
        </xdr:grpSpPr>
        <xdr:sp macro="" textlink="">
          <xdr:nvSpPr>
            <xdr:cNvPr id="947" name="TextBox 946">
              <a:extLst>
                <a:ext uri="{FF2B5EF4-FFF2-40B4-BE49-F238E27FC236}">
                  <a16:creationId xmlns:a16="http://schemas.microsoft.com/office/drawing/2014/main" id="{7A7AB413-FB1A-4852-8D2C-EB1C34C88F10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3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48" name="Rectangle: Rounded Corners 947">
              <a:extLst>
                <a:ext uri="{FF2B5EF4-FFF2-40B4-BE49-F238E27FC236}">
                  <a16:creationId xmlns:a16="http://schemas.microsoft.com/office/drawing/2014/main" id="{B751013E-5389-4FBA-981B-7F4E2A72333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7</xdr:col>
      <xdr:colOff>74688</xdr:colOff>
      <xdr:row>108</xdr:row>
      <xdr:rowOff>32021</xdr:rowOff>
    </xdr:from>
    <xdr:to>
      <xdr:col>10</xdr:col>
      <xdr:colOff>429346</xdr:colOff>
      <xdr:row>113</xdr:row>
      <xdr:rowOff>54992</xdr:rowOff>
    </xdr:to>
    <xdr:grpSp>
      <xdr:nvGrpSpPr>
        <xdr:cNvPr id="955" name="Group 954">
          <a:extLst>
            <a:ext uri="{FF2B5EF4-FFF2-40B4-BE49-F238E27FC236}">
              <a16:creationId xmlns:a16="http://schemas.microsoft.com/office/drawing/2014/main" id="{2C5B5285-F2C1-4390-BD24-A13D32736BCA}"/>
            </a:ext>
          </a:extLst>
        </xdr:cNvPr>
        <xdr:cNvGrpSpPr/>
      </xdr:nvGrpSpPr>
      <xdr:grpSpPr>
        <a:xfrm>
          <a:off x="3370338" y="20644121"/>
          <a:ext cx="1802458" cy="975471"/>
          <a:chOff x="940385" y="21219575"/>
          <a:chExt cx="1855294" cy="966485"/>
        </a:xfrm>
      </xdr:grpSpPr>
      <xdr:grpSp>
        <xdr:nvGrpSpPr>
          <xdr:cNvPr id="755" name="Group 754">
            <a:extLst>
              <a:ext uri="{FF2B5EF4-FFF2-40B4-BE49-F238E27FC236}">
                <a16:creationId xmlns:a16="http://schemas.microsoft.com/office/drawing/2014/main" id="{097BC49F-19A3-4A78-AD8A-DD62A042494A}"/>
              </a:ext>
            </a:extLst>
          </xdr:cNvPr>
          <xdr:cNvGrpSpPr/>
        </xdr:nvGrpSpPr>
        <xdr:grpSpPr>
          <a:xfrm>
            <a:off x="940385" y="21219575"/>
            <a:ext cx="1855294" cy="966485"/>
            <a:chOff x="3656375" y="42110824"/>
            <a:chExt cx="2236198" cy="1238932"/>
          </a:xfrm>
        </xdr:grpSpPr>
        <xdr:grpSp>
          <xdr:nvGrpSpPr>
            <xdr:cNvPr id="756" name="Group 755">
              <a:extLst>
                <a:ext uri="{FF2B5EF4-FFF2-40B4-BE49-F238E27FC236}">
                  <a16:creationId xmlns:a16="http://schemas.microsoft.com/office/drawing/2014/main" id="{44395CAE-3572-4BBD-BDC2-65B13D753B98}"/>
                </a:ext>
              </a:extLst>
            </xdr:cNvPr>
            <xdr:cNvGrpSpPr/>
          </xdr:nvGrpSpPr>
          <xdr:grpSpPr>
            <a:xfrm>
              <a:off x="3656375" y="42110824"/>
              <a:ext cx="2236198" cy="1238932"/>
              <a:chOff x="3656375" y="42110824"/>
              <a:chExt cx="2236198" cy="1238932"/>
            </a:xfrm>
          </xdr:grpSpPr>
          <xdr:grpSp>
            <xdr:nvGrpSpPr>
              <xdr:cNvPr id="761" name="Group 760">
                <a:extLst>
                  <a:ext uri="{FF2B5EF4-FFF2-40B4-BE49-F238E27FC236}">
                    <a16:creationId xmlns:a16="http://schemas.microsoft.com/office/drawing/2014/main" id="{E240BEAA-CDAF-48FC-A0B8-5406FBF909DF}"/>
                  </a:ext>
                </a:extLst>
              </xdr:cNvPr>
              <xdr:cNvGrpSpPr/>
            </xdr:nvGrpSpPr>
            <xdr:grpSpPr>
              <a:xfrm>
                <a:off x="3656375" y="42110824"/>
                <a:ext cx="2236198" cy="1238932"/>
                <a:chOff x="3727239" y="42138625"/>
                <a:chExt cx="2237153" cy="1238205"/>
              </a:xfrm>
            </xdr:grpSpPr>
            <xdr:grpSp>
              <xdr:nvGrpSpPr>
                <xdr:cNvPr id="767" name="Group 766">
                  <a:extLst>
                    <a:ext uri="{FF2B5EF4-FFF2-40B4-BE49-F238E27FC236}">
                      <a16:creationId xmlns:a16="http://schemas.microsoft.com/office/drawing/2014/main" id="{E347E7EE-158C-4FDE-8844-163DAC9340C8}"/>
                    </a:ext>
                  </a:extLst>
                </xdr:cNvPr>
                <xdr:cNvGrpSpPr/>
              </xdr:nvGrpSpPr>
              <xdr:grpSpPr>
                <a:xfrm>
                  <a:off x="3727239" y="42138625"/>
                  <a:ext cx="2237153" cy="1238205"/>
                  <a:chOff x="3810000" y="34056257"/>
                  <a:chExt cx="2240756" cy="1239440"/>
                </a:xfrm>
              </xdr:grpSpPr>
              <xdr:sp macro="" textlink="">
                <xdr:nvSpPr>
                  <xdr:cNvPr id="807" name="Freeform 430">
                    <a:extLst>
                      <a:ext uri="{FF2B5EF4-FFF2-40B4-BE49-F238E27FC236}">
                        <a16:creationId xmlns:a16="http://schemas.microsoft.com/office/drawing/2014/main" id="{EB9FE9AF-367E-4B0B-82C9-3AA8B8A85A09}"/>
                      </a:ext>
                    </a:extLst>
                  </xdr:cNvPr>
                  <xdr:cNvSpPr/>
                </xdr:nvSpPr>
                <xdr:spPr>
                  <a:xfrm>
                    <a:off x="3810000" y="34056257"/>
                    <a:ext cx="2240756" cy="235744"/>
                  </a:xfrm>
                  <a:custGeom>
                    <a:avLst/>
                    <a:gdLst>
                      <a:gd name="connsiteX0" fmla="*/ 0 w 2240756"/>
                      <a:gd name="connsiteY0" fmla="*/ 0 h 235744"/>
                      <a:gd name="connsiteX1" fmla="*/ 2240756 w 2240756"/>
                      <a:gd name="connsiteY1" fmla="*/ 0 h 235744"/>
                      <a:gd name="connsiteX2" fmla="*/ 2240756 w 2240756"/>
                      <a:gd name="connsiteY2" fmla="*/ 119063 h 235744"/>
                      <a:gd name="connsiteX3" fmla="*/ 1969294 w 2240756"/>
                      <a:gd name="connsiteY3" fmla="*/ 119063 h 235744"/>
                      <a:gd name="connsiteX4" fmla="*/ 1854994 w 2240756"/>
                      <a:gd name="connsiteY4" fmla="*/ 233363 h 235744"/>
                      <a:gd name="connsiteX5" fmla="*/ 1521619 w 2240756"/>
                      <a:gd name="connsiteY5" fmla="*/ 233363 h 235744"/>
                      <a:gd name="connsiteX6" fmla="*/ 1409700 w 2240756"/>
                      <a:gd name="connsiteY6" fmla="*/ 121444 h 235744"/>
                      <a:gd name="connsiteX7" fmla="*/ 842963 w 2240756"/>
                      <a:gd name="connsiteY7" fmla="*/ 121444 h 235744"/>
                      <a:gd name="connsiteX8" fmla="*/ 728663 w 2240756"/>
                      <a:gd name="connsiteY8" fmla="*/ 235744 h 235744"/>
                      <a:gd name="connsiteX9" fmla="*/ 385763 w 2240756"/>
                      <a:gd name="connsiteY9" fmla="*/ 235744 h 235744"/>
                      <a:gd name="connsiteX10" fmla="*/ 266700 w 2240756"/>
                      <a:gd name="connsiteY10" fmla="*/ 116681 h 235744"/>
                      <a:gd name="connsiteX11" fmla="*/ 2381 w 2240756"/>
                      <a:gd name="connsiteY11" fmla="*/ 116681 h 235744"/>
                      <a:gd name="connsiteX12" fmla="*/ 0 w 2240756"/>
                      <a:gd name="connsiteY12" fmla="*/ 0 h 23574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2240756" h="235744">
                        <a:moveTo>
                          <a:pt x="0" y="0"/>
                        </a:moveTo>
                        <a:lnTo>
                          <a:pt x="2240756" y="0"/>
                        </a:lnTo>
                        <a:lnTo>
                          <a:pt x="2240756" y="119063"/>
                        </a:lnTo>
                        <a:lnTo>
                          <a:pt x="1969294" y="119063"/>
                        </a:lnTo>
                        <a:lnTo>
                          <a:pt x="1854994" y="233363"/>
                        </a:lnTo>
                        <a:lnTo>
                          <a:pt x="1521619" y="233363"/>
                        </a:lnTo>
                        <a:lnTo>
                          <a:pt x="1409700" y="121444"/>
                        </a:lnTo>
                        <a:lnTo>
                          <a:pt x="842963" y="121444"/>
                        </a:lnTo>
                        <a:lnTo>
                          <a:pt x="728663" y="235744"/>
                        </a:lnTo>
                        <a:lnTo>
                          <a:pt x="385763" y="235744"/>
                        </a:lnTo>
                        <a:lnTo>
                          <a:pt x="266700" y="116681"/>
                        </a:lnTo>
                        <a:lnTo>
                          <a:pt x="2381" y="116681"/>
                        </a:lnTo>
                        <a:cubicBezTo>
                          <a:pt x="1587" y="77787"/>
                          <a:pt x="794" y="38894"/>
                          <a:pt x="0" y="0"/>
                        </a:cubicBezTo>
                        <a:close/>
                      </a:path>
                    </a:pathLst>
                  </a:custGeom>
                  <a:noFill/>
                  <a:ln w="9525">
                    <a:prstDash val="sysDot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grpSp>
                <xdr:nvGrpSpPr>
                  <xdr:cNvPr id="808" name="Group 807">
                    <a:extLst>
                      <a:ext uri="{FF2B5EF4-FFF2-40B4-BE49-F238E27FC236}">
                        <a16:creationId xmlns:a16="http://schemas.microsoft.com/office/drawing/2014/main" id="{8D43C405-541F-4AEF-A719-F0F438620E6B}"/>
                      </a:ext>
                    </a:extLst>
                  </xdr:cNvPr>
                  <xdr:cNvGrpSpPr/>
                </xdr:nvGrpSpPr>
                <xdr:grpSpPr>
                  <a:xfrm>
                    <a:off x="4193121" y="34260720"/>
                    <a:ext cx="1472106" cy="1034977"/>
                    <a:chOff x="4236202" y="25830931"/>
                    <a:chExt cx="1472106" cy="925812"/>
                  </a:xfrm>
                </xdr:grpSpPr>
                <xdr:sp macro="" textlink="">
                  <xdr:nvSpPr>
                    <xdr:cNvPr id="809" name="Freeform 432">
                      <a:extLst>
                        <a:ext uri="{FF2B5EF4-FFF2-40B4-BE49-F238E27FC236}">
                          <a16:creationId xmlns:a16="http://schemas.microsoft.com/office/drawing/2014/main" id="{3BE08104-8E7F-41CA-B5FC-B38BAD0EF45E}"/>
                        </a:ext>
                      </a:extLst>
                    </xdr:cNvPr>
                    <xdr:cNvSpPr/>
                  </xdr:nvSpPr>
                  <xdr:spPr>
                    <a:xfrm>
                      <a:off x="4536281" y="26431875"/>
                      <a:ext cx="895350" cy="309563"/>
                    </a:xfrm>
                    <a:custGeom>
                      <a:avLst/>
                      <a:gdLst>
                        <a:gd name="connsiteX0" fmla="*/ 0 w 895350"/>
                        <a:gd name="connsiteY0" fmla="*/ 0 h 309563"/>
                        <a:gd name="connsiteX1" fmla="*/ 895350 w 895350"/>
                        <a:gd name="connsiteY1" fmla="*/ 0 h 309563"/>
                        <a:gd name="connsiteX2" fmla="*/ 809625 w 895350"/>
                        <a:gd name="connsiteY2" fmla="*/ 309563 h 309563"/>
                        <a:gd name="connsiteX3" fmla="*/ 73819 w 895350"/>
                        <a:gd name="connsiteY3" fmla="*/ 304800 h 309563"/>
                        <a:gd name="connsiteX4" fmla="*/ 0 w 895350"/>
                        <a:gd name="connsiteY4" fmla="*/ 0 h 309563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895350" h="309563">
                          <a:moveTo>
                            <a:pt x="0" y="0"/>
                          </a:moveTo>
                          <a:lnTo>
                            <a:pt x="895350" y="0"/>
                          </a:lnTo>
                          <a:lnTo>
                            <a:pt x="809625" y="309563"/>
                          </a:lnTo>
                          <a:lnTo>
                            <a:pt x="73819" y="304800"/>
                          </a:lnTo>
                          <a:lnTo>
                            <a:pt x="0" y="0"/>
                          </a:lnTo>
                          <a:close/>
                        </a:path>
                      </a:pathLst>
                    </a:custGeom>
                    <a:pattFill prst="pct10">
                      <a:fgClr>
                        <a:schemeClr val="accent1">
                          <a:lumMod val="75000"/>
                        </a:schemeClr>
                      </a:fgClr>
                      <a:bgClr>
                        <a:schemeClr val="bg1"/>
                      </a:bgClr>
                    </a:pattFill>
                    <a:ln w="15875"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grpSp>
                  <xdr:nvGrpSpPr>
                    <xdr:cNvPr id="835" name="그룹 7">
                      <a:extLst>
                        <a:ext uri="{FF2B5EF4-FFF2-40B4-BE49-F238E27FC236}">
                          <a16:creationId xmlns:a16="http://schemas.microsoft.com/office/drawing/2014/main" id="{FC07ACB4-7F75-444A-B4FB-7B8A96D0FB6A}"/>
                        </a:ext>
                      </a:extLst>
                    </xdr:cNvPr>
                    <xdr:cNvGrpSpPr/>
                  </xdr:nvGrpSpPr>
                  <xdr:grpSpPr>
                    <a:xfrm>
                      <a:off x="4236202" y="25830931"/>
                      <a:ext cx="1472106" cy="925812"/>
                      <a:chOff x="2971800" y="381000"/>
                      <a:chExt cx="1566854" cy="1061287"/>
                    </a:xfrm>
                  </xdr:grpSpPr>
                  <xdr:cxnSp macro="">
                    <xdr:nvCxnSpPr>
                      <xdr:cNvPr id="844" name="직선 연결선 3">
                        <a:extLst>
                          <a:ext uri="{FF2B5EF4-FFF2-40B4-BE49-F238E27FC236}">
                            <a16:creationId xmlns:a16="http://schemas.microsoft.com/office/drawing/2014/main" id="{39421EA7-0DC6-4F8A-B83F-4CBD77ECDFD9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3207515" y="1442287"/>
                        <a:ext cx="1111112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5" name="직선 연결선 4">
                        <a:extLst>
                          <a:ext uri="{FF2B5EF4-FFF2-40B4-BE49-F238E27FC236}">
                            <a16:creationId xmlns:a16="http://schemas.microsoft.com/office/drawing/2014/main" id="{D62F8F4D-DC2C-4BEB-91CB-7776321A0F82}"/>
                          </a:ext>
                        </a:extLst>
                      </xdr:cNvPr>
                      <xdr:cNvCxnSpPr/>
                    </xdr:nvCxnSpPr>
                    <xdr:spPr>
                      <a:xfrm flipH="1" flipV="1">
                        <a:off x="3121216" y="388272"/>
                        <a:ext cx="247294" cy="1050604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6" name="직선 연결선 5">
                        <a:extLst>
                          <a:ext uri="{FF2B5EF4-FFF2-40B4-BE49-F238E27FC236}">
                            <a16:creationId xmlns:a16="http://schemas.microsoft.com/office/drawing/2014/main" id="{A41464DD-6A99-4E95-AF1C-ECCAACF0C6BA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4166565" y="399805"/>
                        <a:ext cx="227574" cy="1036150"/>
                      </a:xfrm>
                      <a:prstGeom prst="line">
                        <a:avLst/>
                      </a:prstGeom>
                      <a:ln w="5715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47" name="직선 연결선 6">
                        <a:extLst>
                          <a:ext uri="{FF2B5EF4-FFF2-40B4-BE49-F238E27FC236}">
                            <a16:creationId xmlns:a16="http://schemas.microsoft.com/office/drawing/2014/main" id="{162FF70F-158F-45D4-9472-9DF423968427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2971800" y="381000"/>
                        <a:ext cx="1566854" cy="0"/>
                      </a:xfrm>
                      <a:prstGeom prst="line">
                        <a:avLst/>
                      </a:prstGeom>
                      <a:ln w="76200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</xdr:grpSp>
            </xdr:grpSp>
            <xdr:grpSp>
              <xdr:nvGrpSpPr>
                <xdr:cNvPr id="768" name="Group 767">
                  <a:extLst>
                    <a:ext uri="{FF2B5EF4-FFF2-40B4-BE49-F238E27FC236}">
                      <a16:creationId xmlns:a16="http://schemas.microsoft.com/office/drawing/2014/main" id="{AA6E5D9C-1B6A-40A1-BFD7-7F266A090FF1}"/>
                    </a:ext>
                  </a:extLst>
                </xdr:cNvPr>
                <xdr:cNvGrpSpPr/>
              </xdr:nvGrpSpPr>
              <xdr:grpSpPr>
                <a:xfrm>
                  <a:off x="3771902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95" name="Group 794">
                    <a:extLst>
                      <a:ext uri="{FF2B5EF4-FFF2-40B4-BE49-F238E27FC236}">
                        <a16:creationId xmlns:a16="http://schemas.microsoft.com/office/drawing/2014/main" id="{CC67188F-7750-47E1-99B5-C0872EBE7929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5" name="Oval 804">
                      <a:extLst>
                        <a:ext uri="{FF2B5EF4-FFF2-40B4-BE49-F238E27FC236}">
                          <a16:creationId xmlns:a16="http://schemas.microsoft.com/office/drawing/2014/main" id="{23DDC35B-EAA0-4DD2-B6CA-9C3D0188537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6" name="Oval 805">
                      <a:extLst>
                        <a:ext uri="{FF2B5EF4-FFF2-40B4-BE49-F238E27FC236}">
                          <a16:creationId xmlns:a16="http://schemas.microsoft.com/office/drawing/2014/main" id="{DEF17584-144D-4F5D-9728-4E18258728BF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6" name="Group 795">
                    <a:extLst>
                      <a:ext uri="{FF2B5EF4-FFF2-40B4-BE49-F238E27FC236}">
                        <a16:creationId xmlns:a16="http://schemas.microsoft.com/office/drawing/2014/main" id="{E45E6EF8-2EDC-4EFE-9E85-0B925969C1AC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3" name="Oval 802">
                      <a:extLst>
                        <a:ext uri="{FF2B5EF4-FFF2-40B4-BE49-F238E27FC236}">
                          <a16:creationId xmlns:a16="http://schemas.microsoft.com/office/drawing/2014/main" id="{ABCD64CB-90D7-42AC-89CF-025CBA23F3D3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4" name="Oval 803">
                      <a:extLst>
                        <a:ext uri="{FF2B5EF4-FFF2-40B4-BE49-F238E27FC236}">
                          <a16:creationId xmlns:a16="http://schemas.microsoft.com/office/drawing/2014/main" id="{5E2051ED-184B-4881-AD00-E7268036D9E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7" name="Group 796">
                    <a:extLst>
                      <a:ext uri="{FF2B5EF4-FFF2-40B4-BE49-F238E27FC236}">
                        <a16:creationId xmlns:a16="http://schemas.microsoft.com/office/drawing/2014/main" id="{BAA3B853-5395-41A9-A94E-AB0BB53FED0C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801" name="Oval 800">
                      <a:extLst>
                        <a:ext uri="{FF2B5EF4-FFF2-40B4-BE49-F238E27FC236}">
                          <a16:creationId xmlns:a16="http://schemas.microsoft.com/office/drawing/2014/main" id="{66A76291-D187-4DB5-8A56-A21FE6F09E07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2" name="Oval 801">
                      <a:extLst>
                        <a:ext uri="{FF2B5EF4-FFF2-40B4-BE49-F238E27FC236}">
                          <a16:creationId xmlns:a16="http://schemas.microsoft.com/office/drawing/2014/main" id="{3A170162-1838-4D27-84B7-96381D5197B9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98" name="Group 797">
                    <a:extLst>
                      <a:ext uri="{FF2B5EF4-FFF2-40B4-BE49-F238E27FC236}">
                        <a16:creationId xmlns:a16="http://schemas.microsoft.com/office/drawing/2014/main" id="{7F4FE09F-1D6E-453E-98B2-ACADF6615797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9" name="Oval 798">
                      <a:extLst>
                        <a:ext uri="{FF2B5EF4-FFF2-40B4-BE49-F238E27FC236}">
                          <a16:creationId xmlns:a16="http://schemas.microsoft.com/office/drawing/2014/main" id="{AD02E1FD-2B2A-478E-9346-BDB11D725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800" name="Oval 799">
                      <a:extLst>
                        <a:ext uri="{FF2B5EF4-FFF2-40B4-BE49-F238E27FC236}">
                          <a16:creationId xmlns:a16="http://schemas.microsoft.com/office/drawing/2014/main" id="{4585C302-58F1-4044-806F-3DA228B4740C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69" name="Group 768">
                  <a:extLst>
                    <a:ext uri="{FF2B5EF4-FFF2-40B4-BE49-F238E27FC236}">
                      <a16:creationId xmlns:a16="http://schemas.microsoft.com/office/drawing/2014/main" id="{AF032662-9C3C-4925-96C5-8B01414FAF17}"/>
                    </a:ext>
                  </a:extLst>
                </xdr:cNvPr>
                <xdr:cNvGrpSpPr/>
              </xdr:nvGrpSpPr>
              <xdr:grpSpPr>
                <a:xfrm>
                  <a:off x="4550569" y="42148125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83" name="Group 782">
                    <a:extLst>
                      <a:ext uri="{FF2B5EF4-FFF2-40B4-BE49-F238E27FC236}">
                        <a16:creationId xmlns:a16="http://schemas.microsoft.com/office/drawing/2014/main" id="{2639B8D0-0C75-4D81-AEC7-9D8CE33A9B8F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3" name="Oval 792">
                      <a:extLst>
                        <a:ext uri="{FF2B5EF4-FFF2-40B4-BE49-F238E27FC236}">
                          <a16:creationId xmlns:a16="http://schemas.microsoft.com/office/drawing/2014/main" id="{1D1EA3DE-5AEF-4802-AE3F-02BF4FDBAF90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4" name="Oval 793">
                      <a:extLst>
                        <a:ext uri="{FF2B5EF4-FFF2-40B4-BE49-F238E27FC236}">
                          <a16:creationId xmlns:a16="http://schemas.microsoft.com/office/drawing/2014/main" id="{59484B0A-DF9A-409F-BCE4-8722BC762D3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4" name="Group 783">
                    <a:extLst>
                      <a:ext uri="{FF2B5EF4-FFF2-40B4-BE49-F238E27FC236}">
                        <a16:creationId xmlns:a16="http://schemas.microsoft.com/office/drawing/2014/main" id="{4E303265-99E1-47BF-B60A-E144EACC7DD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91" name="Oval 790">
                      <a:extLst>
                        <a:ext uri="{FF2B5EF4-FFF2-40B4-BE49-F238E27FC236}">
                          <a16:creationId xmlns:a16="http://schemas.microsoft.com/office/drawing/2014/main" id="{51172F9E-F365-4E63-87E9-916DDC1A1E46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2" name="Oval 791">
                      <a:extLst>
                        <a:ext uri="{FF2B5EF4-FFF2-40B4-BE49-F238E27FC236}">
                          <a16:creationId xmlns:a16="http://schemas.microsoft.com/office/drawing/2014/main" id="{FD75C50D-4053-456A-B3E1-83F1942F4E72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5" name="Group 784">
                    <a:extLst>
                      <a:ext uri="{FF2B5EF4-FFF2-40B4-BE49-F238E27FC236}">
                        <a16:creationId xmlns:a16="http://schemas.microsoft.com/office/drawing/2014/main" id="{37E7206C-A9EE-429A-A6C9-8D0D09C33160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9" name="Oval 788">
                      <a:extLst>
                        <a:ext uri="{FF2B5EF4-FFF2-40B4-BE49-F238E27FC236}">
                          <a16:creationId xmlns:a16="http://schemas.microsoft.com/office/drawing/2014/main" id="{48DB51D2-238E-4FA3-B552-5A947A5DAAEB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90" name="Oval 789">
                      <a:extLst>
                        <a:ext uri="{FF2B5EF4-FFF2-40B4-BE49-F238E27FC236}">
                          <a16:creationId xmlns:a16="http://schemas.microsoft.com/office/drawing/2014/main" id="{6E13F0F6-083E-4B0F-9E14-E0F92CC8158E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86" name="Group 785">
                    <a:extLst>
                      <a:ext uri="{FF2B5EF4-FFF2-40B4-BE49-F238E27FC236}">
                        <a16:creationId xmlns:a16="http://schemas.microsoft.com/office/drawing/2014/main" id="{4157F186-76FA-4168-8487-CE4A1AC58B6D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7" name="Oval 786">
                      <a:extLst>
                        <a:ext uri="{FF2B5EF4-FFF2-40B4-BE49-F238E27FC236}">
                          <a16:creationId xmlns:a16="http://schemas.microsoft.com/office/drawing/2014/main" id="{83C9C9B3-765C-4FE2-917C-9A4545336ED2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8" name="Oval 787">
                      <a:extLst>
                        <a:ext uri="{FF2B5EF4-FFF2-40B4-BE49-F238E27FC236}">
                          <a16:creationId xmlns:a16="http://schemas.microsoft.com/office/drawing/2014/main" id="{62CBC257-3519-441F-A4E1-C3CDF326248D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  <xdr:grpSp>
              <xdr:nvGrpSpPr>
                <xdr:cNvPr id="770" name="Group 769">
                  <a:extLst>
                    <a:ext uri="{FF2B5EF4-FFF2-40B4-BE49-F238E27FC236}">
                      <a16:creationId xmlns:a16="http://schemas.microsoft.com/office/drawing/2014/main" id="{5CFA1F84-173E-48E9-8FB5-C7B08838A8DE}"/>
                    </a:ext>
                  </a:extLst>
                </xdr:cNvPr>
                <xdr:cNvGrpSpPr/>
              </xdr:nvGrpSpPr>
              <xdr:grpSpPr>
                <a:xfrm>
                  <a:off x="5288756" y="42148126"/>
                  <a:ext cx="626740" cy="100489"/>
                  <a:chOff x="3786188" y="42148125"/>
                  <a:chExt cx="626740" cy="100489"/>
                </a:xfrm>
              </xdr:grpSpPr>
              <xdr:grpSp>
                <xdr:nvGrpSpPr>
                  <xdr:cNvPr id="771" name="Group 770">
                    <a:extLst>
                      <a:ext uri="{FF2B5EF4-FFF2-40B4-BE49-F238E27FC236}">
                        <a16:creationId xmlns:a16="http://schemas.microsoft.com/office/drawing/2014/main" id="{F7AEBB03-E70C-4F29-B5B4-976891FE3C87}"/>
                      </a:ext>
                    </a:extLst>
                  </xdr:cNvPr>
                  <xdr:cNvGrpSpPr/>
                </xdr:nvGrpSpPr>
                <xdr:grpSpPr>
                  <a:xfrm>
                    <a:off x="3786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81" name="Oval 780">
                      <a:extLst>
                        <a:ext uri="{FF2B5EF4-FFF2-40B4-BE49-F238E27FC236}">
                          <a16:creationId xmlns:a16="http://schemas.microsoft.com/office/drawing/2014/main" id="{48501277-FF95-4E5B-8E6C-2426D8C586CC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2" name="Oval 781">
                      <a:extLst>
                        <a:ext uri="{FF2B5EF4-FFF2-40B4-BE49-F238E27FC236}">
                          <a16:creationId xmlns:a16="http://schemas.microsoft.com/office/drawing/2014/main" id="{C0266534-CC3C-4F37-AA62-BEB7E2897876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2" name="Group 771">
                    <a:extLst>
                      <a:ext uri="{FF2B5EF4-FFF2-40B4-BE49-F238E27FC236}">
                        <a16:creationId xmlns:a16="http://schemas.microsoft.com/office/drawing/2014/main" id="{3120A02F-567C-45E3-BA82-0EA182412B2B}"/>
                      </a:ext>
                    </a:extLst>
                  </xdr:cNvPr>
                  <xdr:cNvGrpSpPr/>
                </xdr:nvGrpSpPr>
                <xdr:grpSpPr>
                  <a:xfrm>
                    <a:off x="397668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9" name="Oval 778">
                      <a:extLst>
                        <a:ext uri="{FF2B5EF4-FFF2-40B4-BE49-F238E27FC236}">
                          <a16:creationId xmlns:a16="http://schemas.microsoft.com/office/drawing/2014/main" id="{94A8259D-A10C-4EDB-8297-3D9210C9E4D9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80" name="Oval 779">
                      <a:extLst>
                        <a:ext uri="{FF2B5EF4-FFF2-40B4-BE49-F238E27FC236}">
                          <a16:creationId xmlns:a16="http://schemas.microsoft.com/office/drawing/2014/main" id="{85E4CE70-FCB2-416A-8E3A-3B48AA3724EB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3" name="Group 772">
                    <a:extLst>
                      <a:ext uri="{FF2B5EF4-FFF2-40B4-BE49-F238E27FC236}">
                        <a16:creationId xmlns:a16="http://schemas.microsoft.com/office/drawing/2014/main" id="{24A2CCA6-961B-4E3F-9CD1-A3F4C3A58EE2}"/>
                      </a:ext>
                    </a:extLst>
                  </xdr:cNvPr>
                  <xdr:cNvGrpSpPr/>
                </xdr:nvGrpSpPr>
                <xdr:grpSpPr>
                  <a:xfrm>
                    <a:off x="4167188" y="42150508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7" name="Oval 776">
                      <a:extLst>
                        <a:ext uri="{FF2B5EF4-FFF2-40B4-BE49-F238E27FC236}">
                          <a16:creationId xmlns:a16="http://schemas.microsoft.com/office/drawing/2014/main" id="{7EA4410D-74B6-48CB-BA99-FE515BACC88F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8" name="Oval 777">
                      <a:extLst>
                        <a:ext uri="{FF2B5EF4-FFF2-40B4-BE49-F238E27FC236}">
                          <a16:creationId xmlns:a16="http://schemas.microsoft.com/office/drawing/2014/main" id="{B5021B89-D748-4C2B-A0D1-13B56AF088E5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  <xdr:grpSp>
                <xdr:nvGrpSpPr>
                  <xdr:cNvPr id="774" name="Group 773">
                    <a:extLst>
                      <a:ext uri="{FF2B5EF4-FFF2-40B4-BE49-F238E27FC236}">
                        <a16:creationId xmlns:a16="http://schemas.microsoft.com/office/drawing/2014/main" id="{5ACB8383-5837-4B71-BE11-D9CF1FCAE95B}"/>
                      </a:ext>
                    </a:extLst>
                  </xdr:cNvPr>
                  <xdr:cNvGrpSpPr/>
                </xdr:nvGrpSpPr>
                <xdr:grpSpPr>
                  <a:xfrm>
                    <a:off x="4367209" y="42148125"/>
                    <a:ext cx="45719" cy="98106"/>
                    <a:chOff x="3786188" y="42150508"/>
                    <a:chExt cx="45719" cy="98106"/>
                  </a:xfrm>
                </xdr:grpSpPr>
                <xdr:sp macro="" textlink="">
                  <xdr:nvSpPr>
                    <xdr:cNvPr id="775" name="Oval 774">
                      <a:extLst>
                        <a:ext uri="{FF2B5EF4-FFF2-40B4-BE49-F238E27FC236}">
                          <a16:creationId xmlns:a16="http://schemas.microsoft.com/office/drawing/2014/main" id="{BC96F779-3FE4-464B-A9D9-ED431732675A}"/>
                        </a:ext>
                      </a:extLst>
                    </xdr:cNvPr>
                    <xdr:cNvSpPr/>
                  </xdr:nvSpPr>
                  <xdr:spPr>
                    <a:xfrm>
                      <a:off x="3786188" y="42150508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  <xdr:sp macro="" textlink="">
                  <xdr:nvSpPr>
                    <xdr:cNvPr id="776" name="Oval 775">
                      <a:extLst>
                        <a:ext uri="{FF2B5EF4-FFF2-40B4-BE49-F238E27FC236}">
                          <a16:creationId xmlns:a16="http://schemas.microsoft.com/office/drawing/2014/main" id="{1F2E06A8-162B-4CC8-BD63-6CF4B9F45981}"/>
                        </a:ext>
                      </a:extLst>
                    </xdr:cNvPr>
                    <xdr:cNvSpPr/>
                  </xdr:nvSpPr>
                  <xdr:spPr>
                    <a:xfrm>
                      <a:off x="3786188" y="42202895"/>
                      <a:ext cx="45719" cy="45719"/>
                    </a:xfrm>
                    <a:prstGeom prst="ellipse">
                      <a:avLst/>
                    </a:prstGeom>
                    <a:solidFill>
                      <a:srgbClr val="FF0000"/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ko-KR" altLang="en-US" sz="1100"/>
                    </a:p>
                  </xdr:txBody>
                </xdr:sp>
              </xdr:grpSp>
            </xdr:grpSp>
          </xdr:grpSp>
          <xdr:grpSp>
            <xdr:nvGrpSpPr>
              <xdr:cNvPr id="762" name="Group 761">
                <a:extLst>
                  <a:ext uri="{FF2B5EF4-FFF2-40B4-BE49-F238E27FC236}">
                    <a16:creationId xmlns:a16="http://schemas.microsoft.com/office/drawing/2014/main" id="{F84DAE88-541F-451E-A876-B4BB866AB905}"/>
                  </a:ext>
                </a:extLst>
              </xdr:cNvPr>
              <xdr:cNvGrpSpPr/>
            </xdr:nvGrpSpPr>
            <xdr:grpSpPr>
              <a:xfrm>
                <a:off x="4548185" y="43243498"/>
                <a:ext cx="435295" cy="76514"/>
                <a:chOff x="5238750" y="43129200"/>
                <a:chExt cx="435295" cy="76514"/>
              </a:xfrm>
            </xdr:grpSpPr>
            <xdr:cxnSp macro="">
              <xdr:nvCxnSpPr>
                <xdr:cNvPr id="763" name="직선 연결선 32">
                  <a:extLst>
                    <a:ext uri="{FF2B5EF4-FFF2-40B4-BE49-F238E27FC236}">
                      <a16:creationId xmlns:a16="http://schemas.microsoft.com/office/drawing/2014/main" id="{0477BBC5-7CCB-4F5F-9A76-6065828AA98E}"/>
                    </a:ext>
                  </a:extLst>
                </xdr:cNvPr>
                <xdr:cNvCxnSpPr/>
              </xdr:nvCxnSpPr>
              <xdr:spPr>
                <a:xfrm flipV="1">
                  <a:off x="5238750" y="43129201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4" name="직선 연결선 37">
                  <a:extLst>
                    <a:ext uri="{FF2B5EF4-FFF2-40B4-BE49-F238E27FC236}">
                      <a16:creationId xmlns:a16="http://schemas.microsoft.com/office/drawing/2014/main" id="{2B538C32-22D9-45BC-B856-5AA8C8C447D1}"/>
                    </a:ext>
                  </a:extLst>
                </xdr:cNvPr>
                <xdr:cNvCxnSpPr/>
              </xdr:nvCxnSpPr>
              <xdr:spPr>
                <a:xfrm flipV="1">
                  <a:off x="5379243" y="43131325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5" name="직선 연결선 38">
                  <a:extLst>
                    <a:ext uri="{FF2B5EF4-FFF2-40B4-BE49-F238E27FC236}">
                      <a16:creationId xmlns:a16="http://schemas.microsoft.com/office/drawing/2014/main" id="{BE9FD0E9-CA19-4384-A887-FB40EA6B5962}"/>
                    </a:ext>
                  </a:extLst>
                </xdr:cNvPr>
                <xdr:cNvCxnSpPr/>
              </xdr:nvCxnSpPr>
              <xdr:spPr>
                <a:xfrm flipV="1">
                  <a:off x="5517432" y="43131326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66" name="직선 연결선 39">
                  <a:extLst>
                    <a:ext uri="{FF2B5EF4-FFF2-40B4-BE49-F238E27FC236}">
                      <a16:creationId xmlns:a16="http://schemas.microsoft.com/office/drawing/2014/main" id="{FE2A7A9B-1F54-4442-8618-DC3C2846BE93}"/>
                    </a:ext>
                  </a:extLst>
                </xdr:cNvPr>
                <xdr:cNvCxnSpPr/>
              </xdr:nvCxnSpPr>
              <xdr:spPr>
                <a:xfrm flipV="1">
                  <a:off x="5674045" y="43129200"/>
                  <a:ext cx="0" cy="74388"/>
                </a:xfrm>
                <a:prstGeom prst="line">
                  <a:avLst/>
                </a:prstGeom>
                <a:ln w="28575"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57" name="직선 연결선 32">
              <a:extLst>
                <a:ext uri="{FF2B5EF4-FFF2-40B4-BE49-F238E27FC236}">
                  <a16:creationId xmlns:a16="http://schemas.microsoft.com/office/drawing/2014/main" id="{87443455-2B75-4D35-AF3A-268B8BD8103F}"/>
                </a:ext>
              </a:extLst>
            </xdr:cNvPr>
            <xdr:cNvCxnSpPr/>
          </xdr:nvCxnSpPr>
          <xdr:spPr>
            <a:xfrm flipV="1">
              <a:off x="4438652" y="42345770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" name="직선 연결선 37">
              <a:extLst>
                <a:ext uri="{FF2B5EF4-FFF2-40B4-BE49-F238E27FC236}">
                  <a16:creationId xmlns:a16="http://schemas.microsoft.com/office/drawing/2014/main" id="{AA0944E0-74E7-46C8-83A8-6F447C9EEBF1}"/>
                </a:ext>
              </a:extLst>
            </xdr:cNvPr>
            <xdr:cNvCxnSpPr/>
          </xdr:nvCxnSpPr>
          <xdr:spPr>
            <a:xfrm flipV="1">
              <a:off x="4657724" y="42345513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" name="직선 연결선 38">
              <a:extLst>
                <a:ext uri="{FF2B5EF4-FFF2-40B4-BE49-F238E27FC236}">
                  <a16:creationId xmlns:a16="http://schemas.microsoft.com/office/drawing/2014/main" id="{8E50A5DC-7AD1-4A0A-8D64-920F50FFD16D}"/>
                </a:ext>
              </a:extLst>
            </xdr:cNvPr>
            <xdr:cNvCxnSpPr/>
          </xdr:nvCxnSpPr>
          <xdr:spPr>
            <a:xfrm flipV="1">
              <a:off x="4884021" y="42345514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" name="직선 연결선 39">
              <a:extLst>
                <a:ext uri="{FF2B5EF4-FFF2-40B4-BE49-F238E27FC236}">
                  <a16:creationId xmlns:a16="http://schemas.microsoft.com/office/drawing/2014/main" id="{8648C124-57C2-437B-87F0-B19EA0E1DCD5}"/>
                </a:ext>
              </a:extLst>
            </xdr:cNvPr>
            <xdr:cNvCxnSpPr/>
          </xdr:nvCxnSpPr>
          <xdr:spPr>
            <a:xfrm flipV="1">
              <a:off x="5107309" y="42345769"/>
              <a:ext cx="0" cy="74388"/>
            </a:xfrm>
            <a:prstGeom prst="line">
              <a:avLst/>
            </a:prstGeom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49" name="Group 948">
            <a:extLst>
              <a:ext uri="{FF2B5EF4-FFF2-40B4-BE49-F238E27FC236}">
                <a16:creationId xmlns:a16="http://schemas.microsoft.com/office/drawing/2014/main" id="{79F48293-47F2-45D9-9973-04F9CDFF0605}"/>
              </a:ext>
            </a:extLst>
          </xdr:cNvPr>
          <xdr:cNvGrpSpPr/>
        </xdr:nvGrpSpPr>
        <xdr:grpSpPr>
          <a:xfrm>
            <a:off x="1625719" y="21538363"/>
            <a:ext cx="593067" cy="274661"/>
            <a:chOff x="1042358" y="19980036"/>
            <a:chExt cx="593067" cy="269575"/>
          </a:xfrm>
        </xdr:grpSpPr>
        <xdr:sp macro="" textlink="">
          <xdr:nvSpPr>
            <xdr:cNvPr id="950" name="TextBox 949">
              <a:extLst>
                <a:ext uri="{FF2B5EF4-FFF2-40B4-BE49-F238E27FC236}">
                  <a16:creationId xmlns:a16="http://schemas.microsoft.com/office/drawing/2014/main" id="{8E41AAAE-DC7A-4C49-92E8-3467679DF861}"/>
                </a:ext>
              </a:extLst>
            </xdr:cNvPr>
            <xdr:cNvSpPr txBox="1"/>
          </xdr:nvSpPr>
          <xdr:spPr>
            <a:xfrm>
              <a:off x="1042358" y="19980036"/>
              <a:ext cx="593067" cy="2695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 b="1">
                  <a:solidFill>
                    <a:srgbClr val="FF0000"/>
                  </a:solidFill>
                </a:rPr>
                <a:t>Type 4</a:t>
              </a:r>
              <a:endParaRPr lang="en-US" sz="9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951" name="Rectangle: Rounded Corners 950">
              <a:extLst>
                <a:ext uri="{FF2B5EF4-FFF2-40B4-BE49-F238E27FC236}">
                  <a16:creationId xmlns:a16="http://schemas.microsoft.com/office/drawing/2014/main" id="{E562DF98-EFF8-4AC0-AA0B-FFD19B6DCC6A}"/>
                </a:ext>
              </a:extLst>
            </xdr:cNvPr>
            <xdr:cNvSpPr/>
          </xdr:nvSpPr>
          <xdr:spPr>
            <a:xfrm>
              <a:off x="1042359" y="19993515"/>
              <a:ext cx="476250" cy="224646"/>
            </a:xfrm>
            <a:prstGeom prst="roundRect">
              <a:avLst/>
            </a:prstGeom>
            <a:noFill/>
            <a:ln w="12700"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57150</xdr:rowOff>
    </xdr:from>
    <xdr:to>
      <xdr:col>11</xdr:col>
      <xdr:colOff>165744</xdr:colOff>
      <xdr:row>26</xdr:row>
      <xdr:rowOff>166887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B397E-97D0-40F9-B83E-8D6F7B1EB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438150"/>
          <a:ext cx="4480569" cy="46817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30</xdr:row>
      <xdr:rowOff>142875</xdr:rowOff>
    </xdr:from>
    <xdr:to>
      <xdr:col>12</xdr:col>
      <xdr:colOff>409587</xdr:colOff>
      <xdr:row>60</xdr:row>
      <xdr:rowOff>24014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20C408-45F2-431C-9C47-EE5B08CF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5095875"/>
          <a:ext cx="5943612" cy="55961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104775</xdr:rowOff>
    </xdr:from>
    <xdr:to>
      <xdr:col>15</xdr:col>
      <xdr:colOff>4587</xdr:colOff>
      <xdr:row>137</xdr:row>
      <xdr:rowOff>62110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05541-4E72-41F9-928F-505B38AD1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93275"/>
          <a:ext cx="7434087" cy="3767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14</xdr:col>
      <xdr:colOff>454167</xdr:colOff>
      <xdr:row>198</xdr:row>
      <xdr:rowOff>141747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1DE98B-AA70-4ACC-8EB3-182FF8AE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89500"/>
          <a:ext cx="7388367" cy="757124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139</xdr:row>
      <xdr:rowOff>85725</xdr:rowOff>
    </xdr:from>
    <xdr:to>
      <xdr:col>10</xdr:col>
      <xdr:colOff>458351</xdr:colOff>
      <xdr:row>156</xdr:row>
      <xdr:rowOff>47631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B92523-791D-48C5-87DE-F393B18A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6565225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202</xdr:row>
      <xdr:rowOff>19050</xdr:rowOff>
    </xdr:from>
    <xdr:to>
      <xdr:col>12</xdr:col>
      <xdr:colOff>260996</xdr:colOff>
      <xdr:row>224</xdr:row>
      <xdr:rowOff>16010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1059BEB-0649-4E0A-A4ED-184ADC38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38500050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225</xdr:row>
      <xdr:rowOff>9525</xdr:rowOff>
    </xdr:from>
    <xdr:to>
      <xdr:col>12</xdr:col>
      <xdr:colOff>172222</xdr:colOff>
      <xdr:row>245</xdr:row>
      <xdr:rowOff>149741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9CD46F-AB4C-4933-87D4-B03DAFCE9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28720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251</xdr:row>
      <xdr:rowOff>114300</xdr:rowOff>
    </xdr:from>
    <xdr:to>
      <xdr:col>13</xdr:col>
      <xdr:colOff>127647</xdr:colOff>
      <xdr:row>270</xdr:row>
      <xdr:rowOff>79255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4BE45F-42F6-4B8F-B277-B1B89216C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47929800"/>
          <a:ext cx="5852172" cy="358445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271</xdr:row>
      <xdr:rowOff>171450</xdr:rowOff>
    </xdr:from>
    <xdr:to>
      <xdr:col>12</xdr:col>
      <xdr:colOff>297570</xdr:colOff>
      <xdr:row>290</xdr:row>
      <xdr:rowOff>145549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46224D7-118D-4E3B-8B59-627F6767C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51796950"/>
          <a:ext cx="4745745" cy="3593599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294</xdr:row>
      <xdr:rowOff>152400</xdr:rowOff>
    </xdr:from>
    <xdr:to>
      <xdr:col>13</xdr:col>
      <xdr:colOff>68210</xdr:colOff>
      <xdr:row>319</xdr:row>
      <xdr:rowOff>172221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8DFABB0-942D-4BC6-B7B8-DCC924D21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56159400"/>
          <a:ext cx="5449835" cy="4782321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323</xdr:row>
      <xdr:rowOff>9525</xdr:rowOff>
    </xdr:from>
    <xdr:to>
      <xdr:col>11</xdr:col>
      <xdr:colOff>433207</xdr:colOff>
      <xdr:row>350</xdr:row>
      <xdr:rowOff>87259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311E41D-1C2F-43CB-A056-3C76C8B0D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61541025"/>
          <a:ext cx="4919482" cy="522123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351</xdr:row>
      <xdr:rowOff>114300</xdr:rowOff>
    </xdr:from>
    <xdr:to>
      <xdr:col>11</xdr:col>
      <xdr:colOff>172601</xdr:colOff>
      <xdr:row>368</xdr:row>
      <xdr:rowOff>76206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6F3756-41EB-42ED-BFB9-0B3F45CE8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66979800"/>
          <a:ext cx="3858776" cy="320040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369</xdr:row>
      <xdr:rowOff>161925</xdr:rowOff>
    </xdr:from>
    <xdr:to>
      <xdr:col>12</xdr:col>
      <xdr:colOff>251471</xdr:colOff>
      <xdr:row>391</xdr:row>
      <xdr:rowOff>158885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90434F9-DA01-4F21-8B90-0A970B36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70456425"/>
          <a:ext cx="5623571" cy="418796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392</xdr:row>
      <xdr:rowOff>66675</xdr:rowOff>
    </xdr:from>
    <xdr:to>
      <xdr:col>13</xdr:col>
      <xdr:colOff>304050</xdr:colOff>
      <xdr:row>414</xdr:row>
      <xdr:rowOff>17915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AF712C4-26C5-46E7-BDC7-29E9EB06B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74742675"/>
          <a:ext cx="6190500" cy="414224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417</xdr:row>
      <xdr:rowOff>28575</xdr:rowOff>
    </xdr:from>
    <xdr:to>
      <xdr:col>14</xdr:col>
      <xdr:colOff>306719</xdr:colOff>
      <xdr:row>468</xdr:row>
      <xdr:rowOff>152039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0FEB240-A6E2-4AC8-9D1A-CB66ADFF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79467075"/>
          <a:ext cx="7040894" cy="983896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472</xdr:row>
      <xdr:rowOff>180975</xdr:rowOff>
    </xdr:from>
    <xdr:to>
      <xdr:col>13</xdr:col>
      <xdr:colOff>280047</xdr:colOff>
      <xdr:row>488</xdr:row>
      <xdr:rowOff>77349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B0D10-766D-407F-99D1-D5C89FC6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90096975"/>
          <a:ext cx="5852172" cy="29443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489</xdr:row>
      <xdr:rowOff>114300</xdr:rowOff>
    </xdr:from>
    <xdr:to>
      <xdr:col>13</xdr:col>
      <xdr:colOff>444639</xdr:colOff>
      <xdr:row>512</xdr:row>
      <xdr:rowOff>57921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74787D-E1EC-44CB-9830-57E6CC215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93268800"/>
          <a:ext cx="6245364" cy="43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530</xdr:row>
      <xdr:rowOff>47625</xdr:rowOff>
    </xdr:from>
    <xdr:to>
      <xdr:col>12</xdr:col>
      <xdr:colOff>67447</xdr:colOff>
      <xdr:row>550</xdr:row>
      <xdr:rowOff>187841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A3C73CB-1F50-4E4D-A959-CBB59CEA6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01012625"/>
          <a:ext cx="5239522" cy="395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62</xdr:row>
      <xdr:rowOff>85725</xdr:rowOff>
    </xdr:from>
    <xdr:to>
      <xdr:col>11</xdr:col>
      <xdr:colOff>386724</xdr:colOff>
      <xdr:row>76</xdr:row>
      <xdr:rowOff>88778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9CDBED-28E4-4CE2-B0F1-82BB422B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896725"/>
          <a:ext cx="4663449" cy="267005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78</xdr:row>
      <xdr:rowOff>57150</xdr:rowOff>
    </xdr:from>
    <xdr:to>
      <xdr:col>14</xdr:col>
      <xdr:colOff>154319</xdr:colOff>
      <xdr:row>114</xdr:row>
      <xdr:rowOff>176036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DDF2F5-1548-4218-8E02-1A0D33387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4916150"/>
          <a:ext cx="7040894" cy="69768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516</xdr:row>
      <xdr:rowOff>152400</xdr:rowOff>
    </xdr:from>
    <xdr:to>
      <xdr:col>13</xdr:col>
      <xdr:colOff>89547</xdr:colOff>
      <xdr:row>528</xdr:row>
      <xdr:rowOff>170693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031400-F9B2-4C32-98BA-C3806D53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450400"/>
          <a:ext cx="5852172" cy="2304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299956</xdr:colOff>
      <xdr:row>13</xdr:row>
      <xdr:rowOff>135489</xdr:rowOff>
    </xdr:from>
    <xdr:to>
      <xdr:col>8</xdr:col>
      <xdr:colOff>438070</xdr:colOff>
      <xdr:row>20</xdr:row>
      <xdr:rowOff>158504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9543BAB9-1E9C-4FB9-A56F-F415D66ED5AA}"/>
            </a:ext>
          </a:extLst>
        </xdr:cNvPr>
        <xdr:cNvGrpSpPr/>
      </xdr:nvGrpSpPr>
      <xdr:grpSpPr>
        <a:xfrm>
          <a:off x="2591348" y="2354994"/>
          <a:ext cx="3957099" cy="1218133"/>
          <a:chOff x="2114550" y="569118"/>
          <a:chExt cx="3948113" cy="1223165"/>
        </a:xfrm>
      </xdr:grpSpPr>
      <xdr:sp macro="" textlink="">
        <xdr:nvSpPr>
          <xdr:cNvPr id="105" name="Freeform: Shape 104">
            <a:extLst>
              <a:ext uri="{FF2B5EF4-FFF2-40B4-BE49-F238E27FC236}">
                <a16:creationId xmlns:a16="http://schemas.microsoft.com/office/drawing/2014/main" id="{3399EBA6-9A88-46DF-A4D2-ED6470B6FCB7}"/>
              </a:ext>
            </a:extLst>
          </xdr:cNvPr>
          <xdr:cNvSpPr/>
        </xdr:nvSpPr>
        <xdr:spPr>
          <a:xfrm>
            <a:off x="2121696" y="569118"/>
            <a:ext cx="3836194" cy="185739"/>
          </a:xfrm>
          <a:custGeom>
            <a:avLst/>
            <a:gdLst>
              <a:gd name="connsiteX0" fmla="*/ 2381 w 3836194"/>
              <a:gd name="connsiteY0" fmla="*/ 0 h 185739"/>
              <a:gd name="connsiteX1" fmla="*/ 3836194 w 3836194"/>
              <a:gd name="connsiteY1" fmla="*/ 0 h 185739"/>
              <a:gd name="connsiteX2" fmla="*/ 3836194 w 3836194"/>
              <a:gd name="connsiteY2" fmla="*/ 109538 h 185739"/>
              <a:gd name="connsiteX3" fmla="*/ 3681412 w 3836194"/>
              <a:gd name="connsiteY3" fmla="*/ 109538 h 185739"/>
              <a:gd name="connsiteX4" fmla="*/ 3609975 w 3836194"/>
              <a:gd name="connsiteY4" fmla="*/ 180975 h 185739"/>
              <a:gd name="connsiteX5" fmla="*/ 3424237 w 3836194"/>
              <a:gd name="connsiteY5" fmla="*/ 180975 h 185739"/>
              <a:gd name="connsiteX6" fmla="*/ 3350419 w 3836194"/>
              <a:gd name="connsiteY6" fmla="*/ 107157 h 185739"/>
              <a:gd name="connsiteX7" fmla="*/ 3045619 w 3836194"/>
              <a:gd name="connsiteY7" fmla="*/ 107157 h 185739"/>
              <a:gd name="connsiteX8" fmla="*/ 2967037 w 3836194"/>
              <a:gd name="connsiteY8" fmla="*/ 185739 h 185739"/>
              <a:gd name="connsiteX9" fmla="*/ 2769394 w 3836194"/>
              <a:gd name="connsiteY9" fmla="*/ 185739 h 185739"/>
              <a:gd name="connsiteX10" fmla="*/ 2693194 w 3836194"/>
              <a:gd name="connsiteY10" fmla="*/ 109539 h 185739"/>
              <a:gd name="connsiteX11" fmla="*/ 2400300 w 3836194"/>
              <a:gd name="connsiteY11" fmla="*/ 109539 h 185739"/>
              <a:gd name="connsiteX12" fmla="*/ 2331244 w 3836194"/>
              <a:gd name="connsiteY12" fmla="*/ 178595 h 185739"/>
              <a:gd name="connsiteX13" fmla="*/ 2131219 w 3836194"/>
              <a:gd name="connsiteY13" fmla="*/ 178595 h 185739"/>
              <a:gd name="connsiteX14" fmla="*/ 2057400 w 3836194"/>
              <a:gd name="connsiteY14" fmla="*/ 104776 h 185739"/>
              <a:gd name="connsiteX15" fmla="*/ 1754981 w 3836194"/>
              <a:gd name="connsiteY15" fmla="*/ 104776 h 185739"/>
              <a:gd name="connsiteX16" fmla="*/ 1676400 w 3836194"/>
              <a:gd name="connsiteY16" fmla="*/ 183357 h 185739"/>
              <a:gd name="connsiteX17" fmla="*/ 1490662 w 3836194"/>
              <a:gd name="connsiteY17" fmla="*/ 183357 h 185739"/>
              <a:gd name="connsiteX18" fmla="*/ 1412081 w 3836194"/>
              <a:gd name="connsiteY18" fmla="*/ 104776 h 185739"/>
              <a:gd name="connsiteX19" fmla="*/ 1126331 w 3836194"/>
              <a:gd name="connsiteY19" fmla="*/ 104776 h 185739"/>
              <a:gd name="connsiteX20" fmla="*/ 1062037 w 3836194"/>
              <a:gd name="connsiteY20" fmla="*/ 169070 h 185739"/>
              <a:gd name="connsiteX21" fmla="*/ 864394 w 3836194"/>
              <a:gd name="connsiteY21" fmla="*/ 169070 h 185739"/>
              <a:gd name="connsiteX22" fmla="*/ 795337 w 3836194"/>
              <a:gd name="connsiteY22" fmla="*/ 100013 h 185739"/>
              <a:gd name="connsiteX23" fmla="*/ 481012 w 3836194"/>
              <a:gd name="connsiteY23" fmla="*/ 100013 h 185739"/>
              <a:gd name="connsiteX24" fmla="*/ 402431 w 3836194"/>
              <a:gd name="connsiteY24" fmla="*/ 178594 h 185739"/>
              <a:gd name="connsiteX25" fmla="*/ 207169 w 3836194"/>
              <a:gd name="connsiteY25" fmla="*/ 178594 h 185739"/>
              <a:gd name="connsiteX26" fmla="*/ 130969 w 3836194"/>
              <a:gd name="connsiteY26" fmla="*/ 102394 h 185739"/>
              <a:gd name="connsiteX27" fmla="*/ 0 w 3836194"/>
              <a:gd name="connsiteY27" fmla="*/ 102394 h 185739"/>
              <a:gd name="connsiteX28" fmla="*/ 2381 w 3836194"/>
              <a:gd name="connsiteY28" fmla="*/ 0 h 185739"/>
              <a:gd name="connsiteX0" fmla="*/ 2381 w 3836194"/>
              <a:gd name="connsiteY0" fmla="*/ 0 h 185739"/>
              <a:gd name="connsiteX1" fmla="*/ 3836194 w 3836194"/>
              <a:gd name="connsiteY1" fmla="*/ 0 h 185739"/>
              <a:gd name="connsiteX2" fmla="*/ 3836194 w 3836194"/>
              <a:gd name="connsiteY2" fmla="*/ 109538 h 185739"/>
              <a:gd name="connsiteX3" fmla="*/ 3681412 w 3836194"/>
              <a:gd name="connsiteY3" fmla="*/ 109538 h 185739"/>
              <a:gd name="connsiteX4" fmla="*/ 3609975 w 3836194"/>
              <a:gd name="connsiteY4" fmla="*/ 180975 h 185739"/>
              <a:gd name="connsiteX5" fmla="*/ 3424237 w 3836194"/>
              <a:gd name="connsiteY5" fmla="*/ 180975 h 185739"/>
              <a:gd name="connsiteX6" fmla="*/ 3350419 w 3836194"/>
              <a:gd name="connsiteY6" fmla="*/ 107157 h 185739"/>
              <a:gd name="connsiteX7" fmla="*/ 3045619 w 3836194"/>
              <a:gd name="connsiteY7" fmla="*/ 107157 h 185739"/>
              <a:gd name="connsiteX8" fmla="*/ 2967037 w 3836194"/>
              <a:gd name="connsiteY8" fmla="*/ 185739 h 185739"/>
              <a:gd name="connsiteX9" fmla="*/ 2769394 w 3836194"/>
              <a:gd name="connsiteY9" fmla="*/ 185739 h 185739"/>
              <a:gd name="connsiteX10" fmla="*/ 2693194 w 3836194"/>
              <a:gd name="connsiteY10" fmla="*/ 109539 h 185739"/>
              <a:gd name="connsiteX11" fmla="*/ 2400300 w 3836194"/>
              <a:gd name="connsiteY11" fmla="*/ 109539 h 185739"/>
              <a:gd name="connsiteX12" fmla="*/ 2331244 w 3836194"/>
              <a:gd name="connsiteY12" fmla="*/ 178595 h 185739"/>
              <a:gd name="connsiteX13" fmla="*/ 2131219 w 3836194"/>
              <a:gd name="connsiteY13" fmla="*/ 178595 h 185739"/>
              <a:gd name="connsiteX14" fmla="*/ 2057400 w 3836194"/>
              <a:gd name="connsiteY14" fmla="*/ 104776 h 185739"/>
              <a:gd name="connsiteX15" fmla="*/ 1754981 w 3836194"/>
              <a:gd name="connsiteY15" fmla="*/ 104776 h 185739"/>
              <a:gd name="connsiteX16" fmla="*/ 1676400 w 3836194"/>
              <a:gd name="connsiteY16" fmla="*/ 183357 h 185739"/>
              <a:gd name="connsiteX17" fmla="*/ 1490662 w 3836194"/>
              <a:gd name="connsiteY17" fmla="*/ 183357 h 185739"/>
              <a:gd name="connsiteX18" fmla="*/ 1412081 w 3836194"/>
              <a:gd name="connsiteY18" fmla="*/ 104776 h 185739"/>
              <a:gd name="connsiteX19" fmla="*/ 1126331 w 3836194"/>
              <a:gd name="connsiteY19" fmla="*/ 104776 h 185739"/>
              <a:gd name="connsiteX20" fmla="*/ 1057274 w 3836194"/>
              <a:gd name="connsiteY20" fmla="*/ 185738 h 185739"/>
              <a:gd name="connsiteX21" fmla="*/ 864394 w 3836194"/>
              <a:gd name="connsiteY21" fmla="*/ 169070 h 185739"/>
              <a:gd name="connsiteX22" fmla="*/ 795337 w 3836194"/>
              <a:gd name="connsiteY22" fmla="*/ 100013 h 185739"/>
              <a:gd name="connsiteX23" fmla="*/ 481012 w 3836194"/>
              <a:gd name="connsiteY23" fmla="*/ 100013 h 185739"/>
              <a:gd name="connsiteX24" fmla="*/ 402431 w 3836194"/>
              <a:gd name="connsiteY24" fmla="*/ 178594 h 185739"/>
              <a:gd name="connsiteX25" fmla="*/ 207169 w 3836194"/>
              <a:gd name="connsiteY25" fmla="*/ 178594 h 185739"/>
              <a:gd name="connsiteX26" fmla="*/ 130969 w 3836194"/>
              <a:gd name="connsiteY26" fmla="*/ 102394 h 185739"/>
              <a:gd name="connsiteX27" fmla="*/ 0 w 3836194"/>
              <a:gd name="connsiteY27" fmla="*/ 102394 h 185739"/>
              <a:gd name="connsiteX28" fmla="*/ 2381 w 3836194"/>
              <a:gd name="connsiteY28" fmla="*/ 0 h 185739"/>
              <a:gd name="connsiteX0" fmla="*/ 2381 w 3836194"/>
              <a:gd name="connsiteY0" fmla="*/ 0 h 185739"/>
              <a:gd name="connsiteX1" fmla="*/ 3836194 w 3836194"/>
              <a:gd name="connsiteY1" fmla="*/ 0 h 185739"/>
              <a:gd name="connsiteX2" fmla="*/ 3836194 w 3836194"/>
              <a:gd name="connsiteY2" fmla="*/ 109538 h 185739"/>
              <a:gd name="connsiteX3" fmla="*/ 3681412 w 3836194"/>
              <a:gd name="connsiteY3" fmla="*/ 109538 h 185739"/>
              <a:gd name="connsiteX4" fmla="*/ 3609975 w 3836194"/>
              <a:gd name="connsiteY4" fmla="*/ 180975 h 185739"/>
              <a:gd name="connsiteX5" fmla="*/ 3424237 w 3836194"/>
              <a:gd name="connsiteY5" fmla="*/ 180975 h 185739"/>
              <a:gd name="connsiteX6" fmla="*/ 3350419 w 3836194"/>
              <a:gd name="connsiteY6" fmla="*/ 107157 h 185739"/>
              <a:gd name="connsiteX7" fmla="*/ 3045619 w 3836194"/>
              <a:gd name="connsiteY7" fmla="*/ 107157 h 185739"/>
              <a:gd name="connsiteX8" fmla="*/ 2967037 w 3836194"/>
              <a:gd name="connsiteY8" fmla="*/ 185739 h 185739"/>
              <a:gd name="connsiteX9" fmla="*/ 2769394 w 3836194"/>
              <a:gd name="connsiteY9" fmla="*/ 185739 h 185739"/>
              <a:gd name="connsiteX10" fmla="*/ 2693194 w 3836194"/>
              <a:gd name="connsiteY10" fmla="*/ 109539 h 185739"/>
              <a:gd name="connsiteX11" fmla="*/ 2400300 w 3836194"/>
              <a:gd name="connsiteY11" fmla="*/ 109539 h 185739"/>
              <a:gd name="connsiteX12" fmla="*/ 2331244 w 3836194"/>
              <a:gd name="connsiteY12" fmla="*/ 178595 h 185739"/>
              <a:gd name="connsiteX13" fmla="*/ 2131219 w 3836194"/>
              <a:gd name="connsiteY13" fmla="*/ 178595 h 185739"/>
              <a:gd name="connsiteX14" fmla="*/ 2057400 w 3836194"/>
              <a:gd name="connsiteY14" fmla="*/ 104776 h 185739"/>
              <a:gd name="connsiteX15" fmla="*/ 1754981 w 3836194"/>
              <a:gd name="connsiteY15" fmla="*/ 104776 h 185739"/>
              <a:gd name="connsiteX16" fmla="*/ 1676400 w 3836194"/>
              <a:gd name="connsiteY16" fmla="*/ 183357 h 185739"/>
              <a:gd name="connsiteX17" fmla="*/ 1490662 w 3836194"/>
              <a:gd name="connsiteY17" fmla="*/ 183357 h 185739"/>
              <a:gd name="connsiteX18" fmla="*/ 1412081 w 3836194"/>
              <a:gd name="connsiteY18" fmla="*/ 104776 h 185739"/>
              <a:gd name="connsiteX19" fmla="*/ 1126331 w 3836194"/>
              <a:gd name="connsiteY19" fmla="*/ 104776 h 185739"/>
              <a:gd name="connsiteX20" fmla="*/ 1057274 w 3836194"/>
              <a:gd name="connsiteY20" fmla="*/ 185738 h 185739"/>
              <a:gd name="connsiteX21" fmla="*/ 871537 w 3836194"/>
              <a:gd name="connsiteY21" fmla="*/ 183358 h 185739"/>
              <a:gd name="connsiteX22" fmla="*/ 795337 w 3836194"/>
              <a:gd name="connsiteY22" fmla="*/ 100013 h 185739"/>
              <a:gd name="connsiteX23" fmla="*/ 481012 w 3836194"/>
              <a:gd name="connsiteY23" fmla="*/ 100013 h 185739"/>
              <a:gd name="connsiteX24" fmla="*/ 402431 w 3836194"/>
              <a:gd name="connsiteY24" fmla="*/ 178594 h 185739"/>
              <a:gd name="connsiteX25" fmla="*/ 207169 w 3836194"/>
              <a:gd name="connsiteY25" fmla="*/ 178594 h 185739"/>
              <a:gd name="connsiteX26" fmla="*/ 130969 w 3836194"/>
              <a:gd name="connsiteY26" fmla="*/ 102394 h 185739"/>
              <a:gd name="connsiteX27" fmla="*/ 0 w 3836194"/>
              <a:gd name="connsiteY27" fmla="*/ 102394 h 185739"/>
              <a:gd name="connsiteX28" fmla="*/ 2381 w 3836194"/>
              <a:gd name="connsiteY28" fmla="*/ 0 h 18573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</a:cxnLst>
            <a:rect l="l" t="t" r="r" b="b"/>
            <a:pathLst>
              <a:path w="3836194" h="185739">
                <a:moveTo>
                  <a:pt x="2381" y="0"/>
                </a:moveTo>
                <a:lnTo>
                  <a:pt x="3836194" y="0"/>
                </a:lnTo>
                <a:lnTo>
                  <a:pt x="3836194" y="109538"/>
                </a:lnTo>
                <a:lnTo>
                  <a:pt x="3681412" y="109538"/>
                </a:lnTo>
                <a:lnTo>
                  <a:pt x="3609975" y="180975"/>
                </a:lnTo>
                <a:lnTo>
                  <a:pt x="3424237" y="180975"/>
                </a:lnTo>
                <a:lnTo>
                  <a:pt x="3350419" y="107157"/>
                </a:lnTo>
                <a:lnTo>
                  <a:pt x="3045619" y="107157"/>
                </a:lnTo>
                <a:lnTo>
                  <a:pt x="2967037" y="185739"/>
                </a:lnTo>
                <a:lnTo>
                  <a:pt x="2769394" y="185739"/>
                </a:lnTo>
                <a:lnTo>
                  <a:pt x="2693194" y="109539"/>
                </a:lnTo>
                <a:lnTo>
                  <a:pt x="2400300" y="109539"/>
                </a:lnTo>
                <a:lnTo>
                  <a:pt x="2331244" y="178595"/>
                </a:lnTo>
                <a:lnTo>
                  <a:pt x="2131219" y="178595"/>
                </a:lnTo>
                <a:lnTo>
                  <a:pt x="2057400" y="104776"/>
                </a:lnTo>
                <a:lnTo>
                  <a:pt x="1754981" y="104776"/>
                </a:lnTo>
                <a:lnTo>
                  <a:pt x="1676400" y="183357"/>
                </a:lnTo>
                <a:lnTo>
                  <a:pt x="1490662" y="183357"/>
                </a:lnTo>
                <a:lnTo>
                  <a:pt x="1412081" y="104776"/>
                </a:lnTo>
                <a:lnTo>
                  <a:pt x="1126331" y="104776"/>
                </a:lnTo>
                <a:lnTo>
                  <a:pt x="1057274" y="185738"/>
                </a:lnTo>
                <a:lnTo>
                  <a:pt x="871537" y="183358"/>
                </a:lnTo>
                <a:lnTo>
                  <a:pt x="795337" y="100013"/>
                </a:lnTo>
                <a:lnTo>
                  <a:pt x="481012" y="100013"/>
                </a:lnTo>
                <a:lnTo>
                  <a:pt x="402431" y="178594"/>
                </a:lnTo>
                <a:lnTo>
                  <a:pt x="207169" y="178594"/>
                </a:lnTo>
                <a:lnTo>
                  <a:pt x="130969" y="102394"/>
                </a:lnTo>
                <a:lnTo>
                  <a:pt x="0" y="102394"/>
                </a:lnTo>
                <a:cubicBezTo>
                  <a:pt x="794" y="68263"/>
                  <a:pt x="1587" y="34131"/>
                  <a:pt x="2381" y="0"/>
                </a:cubicBezTo>
                <a:close/>
              </a:path>
            </a:pathLst>
          </a:custGeom>
          <a:pattFill prst="pct10">
            <a:fgClr>
              <a:schemeClr val="accent1"/>
            </a:fgClr>
            <a:bgClr>
              <a:schemeClr val="bg1"/>
            </a:bgClr>
          </a:pattFill>
          <a:ln w="158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3" name="그룹 30">
            <a:extLst>
              <a:ext uri="{FF2B5EF4-FFF2-40B4-BE49-F238E27FC236}">
                <a16:creationId xmlns:a16="http://schemas.microsoft.com/office/drawing/2014/main" id="{A5CC2B19-6AF4-44F7-902F-959C39AE9FA9}"/>
              </a:ext>
            </a:extLst>
          </xdr:cNvPr>
          <xdr:cNvGrpSpPr/>
        </xdr:nvGrpSpPr>
        <xdr:grpSpPr>
          <a:xfrm>
            <a:off x="2341896" y="722942"/>
            <a:ext cx="839398" cy="798663"/>
            <a:chOff x="4444381" y="313952"/>
            <a:chExt cx="1570114" cy="1069110"/>
          </a:xfrm>
        </xdr:grpSpPr>
        <xdr:grpSp>
          <xdr:nvGrpSpPr>
            <xdr:cNvPr id="14" name="그룹 7">
              <a:extLst>
                <a:ext uri="{FF2B5EF4-FFF2-40B4-BE49-F238E27FC236}">
                  <a16:creationId xmlns:a16="http://schemas.microsoft.com/office/drawing/2014/main" id="{3412C43F-CCA2-4431-812E-FF5048F6E7B4}"/>
                </a:ext>
              </a:extLst>
            </xdr:cNvPr>
            <xdr:cNvGrpSpPr/>
          </xdr:nvGrpSpPr>
          <xdr:grpSpPr>
            <a:xfrm>
              <a:off x="4444381" y="315446"/>
              <a:ext cx="1421154" cy="1067616"/>
              <a:chOff x="2971800" y="381000"/>
              <a:chExt cx="1422339" cy="1061287"/>
            </a:xfrm>
          </xdr:grpSpPr>
          <xdr:cxnSp macro="">
            <xdr:nvCxnSpPr>
              <xdr:cNvPr id="16" name="직선 연결선 3">
                <a:extLst>
                  <a:ext uri="{FF2B5EF4-FFF2-40B4-BE49-F238E27FC236}">
                    <a16:creationId xmlns:a16="http://schemas.microsoft.com/office/drawing/2014/main" id="{ECF2103B-8442-43AD-93CA-887CCFB8E836}"/>
                  </a:ext>
                </a:extLst>
              </xdr:cNvPr>
              <xdr:cNvCxnSpPr/>
            </xdr:nvCxnSpPr>
            <xdr:spPr>
              <a:xfrm>
                <a:off x="3207515" y="1442287"/>
                <a:ext cx="1111112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직선 연결선 4">
                <a:extLst>
                  <a:ext uri="{FF2B5EF4-FFF2-40B4-BE49-F238E27FC236}">
                    <a16:creationId xmlns:a16="http://schemas.microsoft.com/office/drawing/2014/main" id="{43CE1F79-05F0-4E8D-97CA-693B013039FB}"/>
                  </a:ext>
                </a:extLst>
              </xdr:cNvPr>
              <xdr:cNvCxnSpPr/>
            </xdr:nvCxnSpPr>
            <xdr:spPr>
              <a:xfrm flipH="1" flipV="1">
                <a:off x="3121216" y="388272"/>
                <a:ext cx="247294" cy="1050604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직선 연결선 5">
                <a:extLst>
                  <a:ext uri="{FF2B5EF4-FFF2-40B4-BE49-F238E27FC236}">
                    <a16:creationId xmlns:a16="http://schemas.microsoft.com/office/drawing/2014/main" id="{3F048D49-2913-4DA3-97A1-AF6BC35FEB7C}"/>
                  </a:ext>
                </a:extLst>
              </xdr:cNvPr>
              <xdr:cNvCxnSpPr/>
            </xdr:nvCxnSpPr>
            <xdr:spPr>
              <a:xfrm flipV="1">
                <a:off x="4166565" y="399805"/>
                <a:ext cx="227574" cy="1036150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직선 연결선 6">
                <a:extLst>
                  <a:ext uri="{FF2B5EF4-FFF2-40B4-BE49-F238E27FC236}">
                    <a16:creationId xmlns:a16="http://schemas.microsoft.com/office/drawing/2014/main" id="{E81DE19C-1D6C-4C25-B371-392F4EA8EFD3}"/>
                  </a:ext>
                </a:extLst>
              </xdr:cNvPr>
              <xdr:cNvCxnSpPr/>
            </xdr:nvCxnSpPr>
            <xdr:spPr>
              <a:xfrm>
                <a:off x="2971800" y="381000"/>
                <a:ext cx="363653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5" name="직선 연결선 29">
              <a:extLst>
                <a:ext uri="{FF2B5EF4-FFF2-40B4-BE49-F238E27FC236}">
                  <a16:creationId xmlns:a16="http://schemas.microsoft.com/office/drawing/2014/main" id="{9EE887FD-08FD-4434-85F1-E8B2BEF62CE1}"/>
                </a:ext>
              </a:extLst>
            </xdr:cNvPr>
            <xdr:cNvCxnSpPr/>
          </xdr:nvCxnSpPr>
          <xdr:spPr>
            <a:xfrm>
              <a:off x="5651145" y="313952"/>
              <a:ext cx="363350" cy="0"/>
            </a:xfrm>
            <a:prstGeom prst="line">
              <a:avLst/>
            </a:prstGeom>
            <a:ln w="762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5" name="그룹 30">
            <a:extLst>
              <a:ext uri="{FF2B5EF4-FFF2-40B4-BE49-F238E27FC236}">
                <a16:creationId xmlns:a16="http://schemas.microsoft.com/office/drawing/2014/main" id="{E723AF2D-3220-42C2-8DCC-54594EC900DC}"/>
              </a:ext>
            </a:extLst>
          </xdr:cNvPr>
          <xdr:cNvGrpSpPr/>
        </xdr:nvGrpSpPr>
        <xdr:grpSpPr>
          <a:xfrm>
            <a:off x="3620627" y="722943"/>
            <a:ext cx="839398" cy="798663"/>
            <a:chOff x="4444381" y="313952"/>
            <a:chExt cx="1570114" cy="1069110"/>
          </a:xfrm>
        </xdr:grpSpPr>
        <xdr:grpSp>
          <xdr:nvGrpSpPr>
            <xdr:cNvPr id="56" name="그룹 7">
              <a:extLst>
                <a:ext uri="{FF2B5EF4-FFF2-40B4-BE49-F238E27FC236}">
                  <a16:creationId xmlns:a16="http://schemas.microsoft.com/office/drawing/2014/main" id="{59BF00D4-D763-4E60-8EBB-6F9517210A7A}"/>
                </a:ext>
              </a:extLst>
            </xdr:cNvPr>
            <xdr:cNvGrpSpPr/>
          </xdr:nvGrpSpPr>
          <xdr:grpSpPr>
            <a:xfrm>
              <a:off x="4444381" y="315446"/>
              <a:ext cx="1421154" cy="1067616"/>
              <a:chOff x="2971800" y="381000"/>
              <a:chExt cx="1422339" cy="1061287"/>
            </a:xfrm>
          </xdr:grpSpPr>
          <xdr:cxnSp macro="">
            <xdr:nvCxnSpPr>
              <xdr:cNvPr id="58" name="직선 연결선 3">
                <a:extLst>
                  <a:ext uri="{FF2B5EF4-FFF2-40B4-BE49-F238E27FC236}">
                    <a16:creationId xmlns:a16="http://schemas.microsoft.com/office/drawing/2014/main" id="{29AC361C-7937-417B-82A8-474F125803E8}"/>
                  </a:ext>
                </a:extLst>
              </xdr:cNvPr>
              <xdr:cNvCxnSpPr/>
            </xdr:nvCxnSpPr>
            <xdr:spPr>
              <a:xfrm>
                <a:off x="3207515" y="1442287"/>
                <a:ext cx="1111112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9" name="직선 연결선 4">
                <a:extLst>
                  <a:ext uri="{FF2B5EF4-FFF2-40B4-BE49-F238E27FC236}">
                    <a16:creationId xmlns:a16="http://schemas.microsoft.com/office/drawing/2014/main" id="{053C0288-2B4C-4D30-BAAE-651453CF0691}"/>
                  </a:ext>
                </a:extLst>
              </xdr:cNvPr>
              <xdr:cNvCxnSpPr/>
            </xdr:nvCxnSpPr>
            <xdr:spPr>
              <a:xfrm flipH="1" flipV="1">
                <a:off x="3121216" y="388272"/>
                <a:ext cx="247294" cy="1050604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연결선 5">
                <a:extLst>
                  <a:ext uri="{FF2B5EF4-FFF2-40B4-BE49-F238E27FC236}">
                    <a16:creationId xmlns:a16="http://schemas.microsoft.com/office/drawing/2014/main" id="{059AA83D-1FD0-4B2D-B80B-59BB5BC0229F}"/>
                  </a:ext>
                </a:extLst>
              </xdr:cNvPr>
              <xdr:cNvCxnSpPr/>
            </xdr:nvCxnSpPr>
            <xdr:spPr>
              <a:xfrm flipV="1">
                <a:off x="4166565" y="399805"/>
                <a:ext cx="227574" cy="1036150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" name="직선 연결선 6">
                <a:extLst>
                  <a:ext uri="{FF2B5EF4-FFF2-40B4-BE49-F238E27FC236}">
                    <a16:creationId xmlns:a16="http://schemas.microsoft.com/office/drawing/2014/main" id="{D6904772-BD69-4C0D-B5AB-E9AC5572EAA7}"/>
                  </a:ext>
                </a:extLst>
              </xdr:cNvPr>
              <xdr:cNvCxnSpPr/>
            </xdr:nvCxnSpPr>
            <xdr:spPr>
              <a:xfrm>
                <a:off x="2971800" y="381000"/>
                <a:ext cx="363653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7" name="직선 연결선 29">
              <a:extLst>
                <a:ext uri="{FF2B5EF4-FFF2-40B4-BE49-F238E27FC236}">
                  <a16:creationId xmlns:a16="http://schemas.microsoft.com/office/drawing/2014/main" id="{6BDF4A2C-739B-465E-A4EA-DEDA404BF992}"/>
                </a:ext>
              </a:extLst>
            </xdr:cNvPr>
            <xdr:cNvCxnSpPr/>
          </xdr:nvCxnSpPr>
          <xdr:spPr>
            <a:xfrm>
              <a:off x="5651145" y="313952"/>
              <a:ext cx="363350" cy="0"/>
            </a:xfrm>
            <a:prstGeom prst="line">
              <a:avLst/>
            </a:prstGeom>
            <a:ln w="762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4" name="그룹 30">
            <a:extLst>
              <a:ext uri="{FF2B5EF4-FFF2-40B4-BE49-F238E27FC236}">
                <a16:creationId xmlns:a16="http://schemas.microsoft.com/office/drawing/2014/main" id="{1E85704C-8B5F-4C38-94DD-B040AB000656}"/>
              </a:ext>
            </a:extLst>
          </xdr:cNvPr>
          <xdr:cNvGrpSpPr/>
        </xdr:nvGrpSpPr>
        <xdr:grpSpPr>
          <a:xfrm>
            <a:off x="4899359" y="725323"/>
            <a:ext cx="839398" cy="798663"/>
            <a:chOff x="4444381" y="313952"/>
            <a:chExt cx="1570114" cy="1069110"/>
          </a:xfrm>
        </xdr:grpSpPr>
        <xdr:grpSp>
          <xdr:nvGrpSpPr>
            <xdr:cNvPr id="65" name="그룹 7">
              <a:extLst>
                <a:ext uri="{FF2B5EF4-FFF2-40B4-BE49-F238E27FC236}">
                  <a16:creationId xmlns:a16="http://schemas.microsoft.com/office/drawing/2014/main" id="{1ED4FA45-0217-4653-8DE7-A1B72F1535F3}"/>
                </a:ext>
              </a:extLst>
            </xdr:cNvPr>
            <xdr:cNvGrpSpPr/>
          </xdr:nvGrpSpPr>
          <xdr:grpSpPr>
            <a:xfrm>
              <a:off x="4444381" y="315446"/>
              <a:ext cx="1421154" cy="1067616"/>
              <a:chOff x="2971800" y="381000"/>
              <a:chExt cx="1422339" cy="1061287"/>
            </a:xfrm>
          </xdr:grpSpPr>
          <xdr:cxnSp macro="">
            <xdr:nvCxnSpPr>
              <xdr:cNvPr id="67" name="직선 연결선 3">
                <a:extLst>
                  <a:ext uri="{FF2B5EF4-FFF2-40B4-BE49-F238E27FC236}">
                    <a16:creationId xmlns:a16="http://schemas.microsoft.com/office/drawing/2014/main" id="{32E4EA5D-482A-4552-ACE9-D0DE8E28B3F4}"/>
                  </a:ext>
                </a:extLst>
              </xdr:cNvPr>
              <xdr:cNvCxnSpPr/>
            </xdr:nvCxnSpPr>
            <xdr:spPr>
              <a:xfrm>
                <a:off x="3207515" y="1442287"/>
                <a:ext cx="1111112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8" name="직선 연결선 4">
                <a:extLst>
                  <a:ext uri="{FF2B5EF4-FFF2-40B4-BE49-F238E27FC236}">
                    <a16:creationId xmlns:a16="http://schemas.microsoft.com/office/drawing/2014/main" id="{521318F0-4782-4ECC-BC7E-C4784BA6DF6B}"/>
                  </a:ext>
                </a:extLst>
              </xdr:cNvPr>
              <xdr:cNvCxnSpPr/>
            </xdr:nvCxnSpPr>
            <xdr:spPr>
              <a:xfrm flipH="1" flipV="1">
                <a:off x="3121216" y="388272"/>
                <a:ext cx="247294" cy="1050604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" name="직선 연결선 5">
                <a:extLst>
                  <a:ext uri="{FF2B5EF4-FFF2-40B4-BE49-F238E27FC236}">
                    <a16:creationId xmlns:a16="http://schemas.microsoft.com/office/drawing/2014/main" id="{B2D60794-E7AF-4676-829F-522F20D8A93D}"/>
                  </a:ext>
                </a:extLst>
              </xdr:cNvPr>
              <xdr:cNvCxnSpPr/>
            </xdr:nvCxnSpPr>
            <xdr:spPr>
              <a:xfrm flipV="1">
                <a:off x="4166565" y="399805"/>
                <a:ext cx="227574" cy="1036150"/>
              </a:xfrm>
              <a:prstGeom prst="line">
                <a:avLst/>
              </a:prstGeom>
              <a:ln w="571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직선 연결선 6">
                <a:extLst>
                  <a:ext uri="{FF2B5EF4-FFF2-40B4-BE49-F238E27FC236}">
                    <a16:creationId xmlns:a16="http://schemas.microsoft.com/office/drawing/2014/main" id="{93D26339-3FF1-440A-B4A0-CEAD3930B6D1}"/>
                  </a:ext>
                </a:extLst>
              </xdr:cNvPr>
              <xdr:cNvCxnSpPr/>
            </xdr:nvCxnSpPr>
            <xdr:spPr>
              <a:xfrm>
                <a:off x="2971800" y="381000"/>
                <a:ext cx="363653" cy="0"/>
              </a:xfrm>
              <a:prstGeom prst="line">
                <a:avLst/>
              </a:prstGeom>
              <a:ln w="7620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66" name="직선 연결선 29">
              <a:extLst>
                <a:ext uri="{FF2B5EF4-FFF2-40B4-BE49-F238E27FC236}">
                  <a16:creationId xmlns:a16="http://schemas.microsoft.com/office/drawing/2014/main" id="{1531B667-D1CB-4D97-B804-5FAB7F23C7CC}"/>
                </a:ext>
              </a:extLst>
            </xdr:cNvPr>
            <xdr:cNvCxnSpPr/>
          </xdr:nvCxnSpPr>
          <xdr:spPr>
            <a:xfrm>
              <a:off x="5651145" y="313952"/>
              <a:ext cx="363350" cy="0"/>
            </a:xfrm>
            <a:prstGeom prst="line">
              <a:avLst/>
            </a:prstGeom>
            <a:ln w="7620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CF12C42-33ED-426F-9F6F-D431FA67B556}"/>
              </a:ext>
            </a:extLst>
          </xdr:cNvPr>
          <xdr:cNvGrpSpPr/>
        </xdr:nvGrpSpPr>
        <xdr:grpSpPr>
          <a:xfrm>
            <a:off x="3283744" y="707231"/>
            <a:ext cx="228601" cy="297656"/>
            <a:chOff x="3300412" y="928688"/>
            <a:chExt cx="228601" cy="297656"/>
          </a:xfrm>
        </xdr:grpSpPr>
        <xdr:cxnSp macro="">
          <xdr:nvCxnSpPr>
            <xdr:cNvPr id="72" name="Straight Connector 71">
              <a:extLst>
                <a:ext uri="{FF2B5EF4-FFF2-40B4-BE49-F238E27FC236}">
                  <a16:creationId xmlns:a16="http://schemas.microsoft.com/office/drawing/2014/main" id="{5DF06DFE-FD35-420B-A432-52624D1B68DA}"/>
                </a:ext>
              </a:extLst>
            </xdr:cNvPr>
            <xdr:cNvCxnSpPr/>
          </xdr:nvCxnSpPr>
          <xdr:spPr>
            <a:xfrm>
              <a:off x="3302794" y="928688"/>
              <a:ext cx="226219" cy="0"/>
            </a:xfrm>
            <a:prstGeom prst="line">
              <a:avLst/>
            </a:prstGeom>
            <a:ln w="5715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Straight Connector 74">
              <a:extLst>
                <a:ext uri="{FF2B5EF4-FFF2-40B4-BE49-F238E27FC236}">
                  <a16:creationId xmlns:a16="http://schemas.microsoft.com/office/drawing/2014/main" id="{0E4035FF-C60B-440A-8D72-09BC34F20B0C}"/>
                </a:ext>
              </a:extLst>
            </xdr:cNvPr>
            <xdr:cNvCxnSpPr/>
          </xdr:nvCxnSpPr>
          <xdr:spPr>
            <a:xfrm>
              <a:off x="3414712" y="954881"/>
              <a:ext cx="0" cy="269082"/>
            </a:xfrm>
            <a:prstGeom prst="line">
              <a:avLst/>
            </a:prstGeom>
            <a:ln w="5715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Straight Connector 77">
              <a:extLst>
                <a:ext uri="{FF2B5EF4-FFF2-40B4-BE49-F238E27FC236}">
                  <a16:creationId xmlns:a16="http://schemas.microsoft.com/office/drawing/2014/main" id="{406FC7F5-3890-4CE1-8A17-AEA9C5D7E5A5}"/>
                </a:ext>
              </a:extLst>
            </xdr:cNvPr>
            <xdr:cNvCxnSpPr/>
          </xdr:nvCxnSpPr>
          <xdr:spPr>
            <a:xfrm>
              <a:off x="3300412" y="1226344"/>
              <a:ext cx="226219" cy="0"/>
            </a:xfrm>
            <a:prstGeom prst="line">
              <a:avLst/>
            </a:prstGeom>
            <a:ln w="57150">
              <a:solidFill>
                <a:schemeClr val="accent6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6F4B00B6-10A3-4DB5-9952-BDA2E67671CF}"/>
              </a:ext>
            </a:extLst>
          </xdr:cNvPr>
          <xdr:cNvGrpSpPr/>
        </xdr:nvGrpSpPr>
        <xdr:grpSpPr>
          <a:xfrm>
            <a:off x="2114550" y="1197769"/>
            <a:ext cx="3948113" cy="594514"/>
            <a:chOff x="2114550" y="1197769"/>
            <a:chExt cx="3948113" cy="594514"/>
          </a:xfrm>
        </xdr:grpSpPr>
        <xdr:cxnSp macro="">
          <xdr:nvCxnSpPr>
            <xdr:cNvPr id="83" name="Straight Connector 82">
              <a:extLst>
                <a:ext uri="{FF2B5EF4-FFF2-40B4-BE49-F238E27FC236}">
                  <a16:creationId xmlns:a16="http://schemas.microsoft.com/office/drawing/2014/main" id="{7964A4E9-40E8-4568-923A-6994B1657084}"/>
                </a:ext>
              </a:extLst>
            </xdr:cNvPr>
            <xdr:cNvCxnSpPr/>
          </xdr:nvCxnSpPr>
          <xdr:spPr>
            <a:xfrm>
              <a:off x="2114550" y="1202531"/>
              <a:ext cx="0" cy="55245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" name="Straight Connector 83">
              <a:extLst>
                <a:ext uri="{FF2B5EF4-FFF2-40B4-BE49-F238E27FC236}">
                  <a16:creationId xmlns:a16="http://schemas.microsoft.com/office/drawing/2014/main" id="{4503336B-A93C-404F-A719-66B82ACA4D94}"/>
                </a:ext>
              </a:extLst>
            </xdr:cNvPr>
            <xdr:cNvCxnSpPr/>
          </xdr:nvCxnSpPr>
          <xdr:spPr>
            <a:xfrm>
              <a:off x="2745581" y="1609725"/>
              <a:ext cx="0" cy="14525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>
              <a:extLst>
                <a:ext uri="{FF2B5EF4-FFF2-40B4-BE49-F238E27FC236}">
                  <a16:creationId xmlns:a16="http://schemas.microsoft.com/office/drawing/2014/main" id="{9BD92737-4319-409E-AF3E-A0BF997E144F}"/>
                </a:ext>
              </a:extLst>
            </xdr:cNvPr>
            <xdr:cNvCxnSpPr/>
          </xdr:nvCxnSpPr>
          <xdr:spPr>
            <a:xfrm>
              <a:off x="2116931" y="1757363"/>
              <a:ext cx="3831432" cy="0"/>
            </a:xfrm>
            <a:prstGeom prst="line">
              <a:avLst/>
            </a:prstGeom>
            <a:ln w="317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Straight Connector 90">
              <a:extLst>
                <a:ext uri="{FF2B5EF4-FFF2-40B4-BE49-F238E27FC236}">
                  <a16:creationId xmlns:a16="http://schemas.microsoft.com/office/drawing/2014/main" id="{461DA81D-923B-44CD-AE45-1E153F25F4C9}"/>
                </a:ext>
              </a:extLst>
            </xdr:cNvPr>
            <xdr:cNvCxnSpPr/>
          </xdr:nvCxnSpPr>
          <xdr:spPr>
            <a:xfrm>
              <a:off x="3398044" y="1197769"/>
              <a:ext cx="0" cy="557212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Straight Connector 91">
              <a:extLst>
                <a:ext uri="{FF2B5EF4-FFF2-40B4-BE49-F238E27FC236}">
                  <a16:creationId xmlns:a16="http://schemas.microsoft.com/office/drawing/2014/main" id="{92B88A17-4AD5-47B4-9ABF-2A48AD3AC66D}"/>
                </a:ext>
              </a:extLst>
            </xdr:cNvPr>
            <xdr:cNvCxnSpPr/>
          </xdr:nvCxnSpPr>
          <xdr:spPr>
            <a:xfrm>
              <a:off x="4048125" y="1624013"/>
              <a:ext cx="0" cy="130967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8" name="Straight Connector 97">
              <a:extLst>
                <a:ext uri="{FF2B5EF4-FFF2-40B4-BE49-F238E27FC236}">
                  <a16:creationId xmlns:a16="http://schemas.microsoft.com/office/drawing/2014/main" id="{6DE67B18-E262-4E46-A9BB-C4774C83A6CC}"/>
                </a:ext>
              </a:extLst>
            </xdr:cNvPr>
            <xdr:cNvCxnSpPr/>
          </xdr:nvCxnSpPr>
          <xdr:spPr>
            <a:xfrm>
              <a:off x="5948363" y="1202531"/>
              <a:ext cx="0" cy="552450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Straight Connector 99">
              <a:extLst>
                <a:ext uri="{FF2B5EF4-FFF2-40B4-BE49-F238E27FC236}">
                  <a16:creationId xmlns:a16="http://schemas.microsoft.com/office/drawing/2014/main" id="{1F925EFA-B691-4487-B0E9-49EDA4DC2AEA}"/>
                </a:ext>
              </a:extLst>
            </xdr:cNvPr>
            <xdr:cNvCxnSpPr/>
          </xdr:nvCxnSpPr>
          <xdr:spPr>
            <a:xfrm>
              <a:off x="5336381" y="1609725"/>
              <a:ext cx="0" cy="145256"/>
            </a:xfrm>
            <a:prstGeom prst="line">
              <a:avLst/>
            </a:prstGeom>
            <a:ln w="3175">
              <a:tailEnd type="oval" w="sm" len="sm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4C67ECAC-CF2D-4322-B398-AA5BFEC7FBC5}"/>
                </a:ext>
              </a:extLst>
            </xdr:cNvPr>
            <xdr:cNvSpPr txBox="1"/>
          </xdr:nvSpPr>
          <xdr:spPr>
            <a:xfrm>
              <a:off x="2255043" y="1595436"/>
              <a:ext cx="3807620" cy="1968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US" altLang="ko-KR" sz="900"/>
                <a:t>A0                    B1                     B2                                  B3                                A4</a:t>
              </a:r>
              <a:r>
                <a:rPr lang="en-US" altLang="ko-KR" sz="900" baseline="0"/>
                <a:t> </a:t>
              </a:r>
              <a:endParaRPr lang="en-US" sz="9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78"/>
  <sheetViews>
    <sheetView showGridLines="0" view="pageBreakPreview" topLeftCell="A94" zoomScaleNormal="100" zoomScaleSheetLayoutView="100" workbookViewId="0">
      <selection activeCell="M103" sqref="M103"/>
    </sheetView>
  </sheetViews>
  <sheetFormatPr defaultColWidth="9.77734375" defaultRowHeight="15" customHeight="1"/>
  <cols>
    <col min="1" max="2" width="5.33203125" style="42" customWidth="1"/>
    <col min="3" max="3" width="5.88671875" style="42" customWidth="1"/>
    <col min="4" max="4" width="5.33203125" style="42" customWidth="1"/>
    <col min="5" max="5" width="5.88671875" style="42" customWidth="1"/>
    <col min="6" max="7" width="5.33203125" style="42" customWidth="1"/>
    <col min="8" max="9" width="5.77734375" style="42" customWidth="1"/>
    <col min="10" max="11" width="5.33203125" style="42" customWidth="1"/>
    <col min="12" max="12" width="5.33203125" style="50" customWidth="1"/>
    <col min="13" max="13" width="5.5546875" style="42" customWidth="1"/>
    <col min="14" max="14" width="5.21875" style="42" customWidth="1"/>
    <col min="15" max="16" width="5.77734375" style="42" customWidth="1"/>
    <col min="17" max="17" width="4.77734375" style="42" customWidth="1"/>
    <col min="18" max="23" width="4.77734375" style="20" customWidth="1"/>
    <col min="24" max="24" width="4.77734375" style="108" customWidth="1"/>
    <col min="25" max="25" width="4.77734375" style="20" customWidth="1"/>
    <col min="26" max="26" width="4.77734375" style="108" customWidth="1"/>
    <col min="27" max="28" width="4.77734375" style="20" customWidth="1"/>
    <col min="29" max="29" width="4.77734375" style="108" customWidth="1"/>
    <col min="30" max="52" width="4.77734375" style="20" customWidth="1"/>
    <col min="53" max="54" width="5.33203125" style="20" customWidth="1"/>
    <col min="55" max="64" width="5.33203125" style="42" customWidth="1"/>
    <col min="65" max="79" width="2.77734375" style="42" customWidth="1"/>
    <col min="80" max="16384" width="9.77734375" style="42"/>
  </cols>
  <sheetData>
    <row r="1" spans="1:43" ht="18" customHeight="1" thickBot="1">
      <c r="A1" s="25" t="s">
        <v>27</v>
      </c>
      <c r="B1" s="26" t="s">
        <v>59</v>
      </c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0"/>
      <c r="P1" s="20"/>
      <c r="Q1" s="20"/>
      <c r="X1" s="20"/>
      <c r="Z1" s="20"/>
      <c r="AQ1" s="22"/>
    </row>
    <row r="2" spans="1:43" ht="15" customHeight="1" thickTop="1">
      <c r="A2" s="52"/>
      <c r="B2" s="53"/>
      <c r="C2" s="5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20"/>
      <c r="P2" s="20"/>
      <c r="Q2" s="20"/>
      <c r="X2" s="20"/>
      <c r="Z2" s="20"/>
      <c r="AQ2" s="22"/>
    </row>
    <row r="3" spans="1:43" ht="15" customHeight="1">
      <c r="A3" s="23" t="s">
        <v>28</v>
      </c>
      <c r="B3" s="29" t="s">
        <v>60</v>
      </c>
      <c r="C3" s="5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AQ3" s="22"/>
    </row>
    <row r="4" spans="1:43" ht="15" customHeight="1">
      <c r="A4" s="54"/>
      <c r="B4" s="54" t="s">
        <v>29</v>
      </c>
      <c r="C4" s="54"/>
      <c r="D4" s="54"/>
      <c r="E4" s="54"/>
      <c r="F4" s="54"/>
      <c r="G4" s="54"/>
      <c r="H4" s="54"/>
      <c r="I4" s="54"/>
      <c r="J4" s="43"/>
      <c r="K4" s="43"/>
      <c r="L4" s="43"/>
      <c r="M4" s="43"/>
      <c r="N4" s="43"/>
      <c r="O4" s="43"/>
      <c r="AQ4" s="22"/>
    </row>
    <row r="5" spans="1:43" ht="15" customHeight="1">
      <c r="A5" s="54"/>
      <c r="B5" s="54"/>
      <c r="C5" s="54" t="s">
        <v>30</v>
      </c>
      <c r="D5" s="54"/>
      <c r="E5" s="54"/>
      <c r="F5" s="54"/>
      <c r="G5" s="54"/>
      <c r="H5" s="54"/>
      <c r="I5" s="54"/>
      <c r="J5" s="43"/>
      <c r="K5" s="43"/>
      <c r="L5" s="43"/>
      <c r="M5" s="43"/>
      <c r="N5" s="43"/>
      <c r="O5" s="43"/>
      <c r="AQ5" s="22"/>
    </row>
    <row r="6" spans="1:43" ht="15" customHeight="1">
      <c r="A6" s="54"/>
      <c r="B6" s="54"/>
      <c r="C6" s="54" t="s">
        <v>31</v>
      </c>
      <c r="D6" s="54"/>
      <c r="E6" s="54"/>
      <c r="F6" s="54"/>
      <c r="G6" s="54"/>
      <c r="H6" s="54"/>
      <c r="I6" s="54"/>
      <c r="J6" s="43"/>
      <c r="K6" s="43"/>
      <c r="L6" s="43"/>
      <c r="M6" s="43"/>
      <c r="N6" s="43"/>
      <c r="O6" s="43"/>
      <c r="AQ6" s="22"/>
    </row>
    <row r="7" spans="1:43" ht="15" customHeight="1">
      <c r="A7" s="54"/>
      <c r="B7" s="54"/>
      <c r="C7" s="54" t="s">
        <v>32</v>
      </c>
      <c r="D7" s="54"/>
      <c r="E7" s="54"/>
      <c r="F7" s="54"/>
      <c r="G7" s="54"/>
      <c r="H7" s="54"/>
      <c r="I7" s="54"/>
      <c r="J7" s="43"/>
      <c r="K7" s="43"/>
      <c r="L7" s="43"/>
      <c r="M7" s="43"/>
      <c r="N7" s="43"/>
      <c r="O7" s="43"/>
      <c r="AQ7" s="22"/>
    </row>
    <row r="8" spans="1:43" ht="15" customHeight="1">
      <c r="A8" s="54"/>
      <c r="B8" s="54"/>
      <c r="C8" s="54" t="s">
        <v>33</v>
      </c>
      <c r="D8" s="54"/>
      <c r="E8" s="54"/>
      <c r="F8" s="54"/>
      <c r="G8" s="54"/>
      <c r="H8" s="54"/>
      <c r="I8" s="54"/>
      <c r="J8" s="43"/>
      <c r="K8" s="43"/>
      <c r="L8" s="43"/>
      <c r="M8" s="43"/>
      <c r="N8" s="43"/>
      <c r="O8" s="43"/>
      <c r="AQ8" s="22"/>
    </row>
    <row r="9" spans="1:43" ht="15" customHeight="1">
      <c r="A9" s="54"/>
      <c r="B9" s="54" t="s">
        <v>34</v>
      </c>
      <c r="C9" s="54"/>
      <c r="D9" s="54"/>
      <c r="E9" s="54"/>
      <c r="F9" s="54"/>
      <c r="G9" s="54"/>
      <c r="H9" s="54"/>
      <c r="I9" s="54"/>
      <c r="J9" s="43"/>
      <c r="K9" s="43"/>
      <c r="L9" s="43"/>
      <c r="M9" s="43"/>
      <c r="N9" s="43"/>
      <c r="O9" s="43"/>
      <c r="AQ9" s="22"/>
    </row>
    <row r="10" spans="1:43" ht="15" customHeight="1">
      <c r="A10" s="54"/>
      <c r="B10" s="54"/>
      <c r="C10" s="54" t="s">
        <v>35</v>
      </c>
      <c r="D10" s="54"/>
      <c r="E10" s="54"/>
      <c r="F10" s="54"/>
      <c r="G10" s="54"/>
      <c r="H10" s="54"/>
      <c r="I10" s="54"/>
      <c r="J10" s="43"/>
      <c r="K10" s="43"/>
      <c r="L10" s="43"/>
      <c r="M10" s="43"/>
      <c r="N10" s="43"/>
      <c r="O10" s="43"/>
      <c r="AQ10" s="22"/>
    </row>
    <row r="11" spans="1:43" ht="15" customHeight="1">
      <c r="A11" s="54"/>
      <c r="B11" s="54"/>
      <c r="C11" s="54" t="s">
        <v>36</v>
      </c>
      <c r="D11" s="54"/>
      <c r="E11" s="54"/>
      <c r="F11" s="54"/>
      <c r="G11" s="54"/>
      <c r="H11" s="54"/>
      <c r="I11" s="54"/>
      <c r="J11" s="43"/>
      <c r="K11" s="43"/>
      <c r="L11" s="43"/>
      <c r="M11" s="43"/>
      <c r="N11" s="43"/>
      <c r="O11" s="43"/>
      <c r="AQ11" s="22"/>
    </row>
    <row r="12" spans="1:43" ht="15" customHeight="1">
      <c r="A12" s="54"/>
      <c r="B12" s="54"/>
      <c r="C12" s="54" t="s">
        <v>37</v>
      </c>
      <c r="D12" s="54"/>
      <c r="E12" s="54"/>
      <c r="F12" s="54"/>
      <c r="G12" s="54"/>
      <c r="H12" s="54"/>
      <c r="I12" s="54"/>
      <c r="J12" s="43"/>
      <c r="K12" s="43"/>
      <c r="L12" s="43"/>
      <c r="M12" s="43"/>
      <c r="N12" s="43"/>
      <c r="O12" s="43"/>
      <c r="AQ12" s="22"/>
    </row>
    <row r="13" spans="1:43" ht="15" customHeight="1">
      <c r="A13" s="54"/>
      <c r="B13" s="54"/>
      <c r="C13" s="54" t="s">
        <v>38</v>
      </c>
      <c r="D13" s="54"/>
      <c r="E13" s="54"/>
      <c r="F13" s="54"/>
      <c r="G13" s="54"/>
      <c r="H13" s="54"/>
      <c r="I13" s="54"/>
      <c r="J13" s="43"/>
      <c r="K13" s="43"/>
      <c r="L13" s="43"/>
      <c r="M13" s="43"/>
      <c r="N13" s="43"/>
      <c r="O13" s="43"/>
      <c r="AQ13" s="22"/>
    </row>
    <row r="14" spans="1:43" ht="15" customHeight="1">
      <c r="A14" s="23"/>
      <c r="B14" s="29"/>
      <c r="C14" s="5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AQ14" s="22"/>
    </row>
    <row r="15" spans="1:43" ht="15" customHeight="1">
      <c r="A15" s="23"/>
      <c r="C15" s="43"/>
      <c r="E15" s="24" t="s">
        <v>39</v>
      </c>
      <c r="I15" s="43"/>
      <c r="J15" s="43"/>
      <c r="L15" s="24" t="s">
        <v>42</v>
      </c>
      <c r="S15" s="36"/>
      <c r="T15" s="36"/>
      <c r="U15" s="36"/>
      <c r="V15" s="36"/>
      <c r="AQ15" s="22"/>
    </row>
    <row r="16" spans="1:43" ht="15" customHeight="1">
      <c r="A16" s="23"/>
      <c r="C16" s="51" t="s">
        <v>40</v>
      </c>
      <c r="E16" s="24" t="s">
        <v>248</v>
      </c>
      <c r="I16" s="51" t="s">
        <v>41</v>
      </c>
      <c r="J16" s="43"/>
      <c r="L16" s="24" t="s">
        <v>247</v>
      </c>
      <c r="S16" s="36"/>
      <c r="T16" s="36"/>
      <c r="U16" s="36"/>
      <c r="V16" s="36"/>
      <c r="AQ16" s="22"/>
    </row>
    <row r="17" spans="1:43" ht="15" customHeight="1">
      <c r="A17" s="23"/>
      <c r="C17" s="43"/>
      <c r="E17" s="24" t="s">
        <v>251</v>
      </c>
      <c r="I17" s="43"/>
      <c r="J17" s="43"/>
      <c r="L17" s="24" t="s">
        <v>250</v>
      </c>
      <c r="S17" s="36"/>
      <c r="T17" s="36"/>
      <c r="U17" s="36"/>
      <c r="V17" s="36"/>
      <c r="AQ17" s="22"/>
    </row>
    <row r="18" spans="1:43" ht="15" customHeight="1">
      <c r="A18" s="23"/>
      <c r="B18" s="29"/>
      <c r="C18" s="5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AQ18" s="22"/>
    </row>
    <row r="19" spans="1:43" ht="15" customHeight="1">
      <c r="A19" s="23"/>
      <c r="B19" s="29"/>
      <c r="C19" s="43" t="s">
        <v>53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AQ19" s="22"/>
    </row>
    <row r="20" spans="1:43" ht="15" customHeight="1">
      <c r="A20" s="23"/>
      <c r="B20" s="29"/>
      <c r="C20" s="43" t="s">
        <v>52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AQ20" s="22"/>
    </row>
    <row r="21" spans="1:43" ht="15" customHeight="1">
      <c r="A21" s="23"/>
      <c r="B21" s="29"/>
      <c r="C21" s="5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AQ21" s="22"/>
    </row>
    <row r="22" spans="1:43" ht="15" customHeight="1">
      <c r="A22" s="23"/>
      <c r="B22" s="29"/>
      <c r="C22" s="5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AQ22" s="22"/>
    </row>
    <row r="23" spans="1:43" ht="15" customHeight="1">
      <c r="A23" s="23"/>
      <c r="B23" s="29"/>
      <c r="C23" s="5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AQ23" s="22"/>
    </row>
    <row r="24" spans="1:43" ht="15" customHeight="1">
      <c r="A24" s="23"/>
      <c r="B24" s="29"/>
      <c r="C24" s="5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AQ24" s="22"/>
    </row>
    <row r="25" spans="1:43" ht="15" customHeight="1">
      <c r="A25" s="23"/>
      <c r="B25" s="29"/>
      <c r="C25" s="5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AQ25" s="22"/>
    </row>
    <row r="26" spans="1:43" ht="15" customHeight="1">
      <c r="A26" s="23"/>
      <c r="B26" s="29"/>
      <c r="C26" s="5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AQ26" s="22"/>
    </row>
    <row r="27" spans="1:43" ht="15" customHeight="1">
      <c r="A27" s="23"/>
      <c r="B27" s="29"/>
      <c r="C27" s="5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AQ27" s="22"/>
    </row>
    <row r="28" spans="1:43" ht="15" customHeight="1">
      <c r="A28" s="23"/>
      <c r="B28" s="29"/>
      <c r="C28" s="5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AQ28" s="22"/>
    </row>
    <row r="29" spans="1:43" ht="15" customHeight="1">
      <c r="A29" s="23"/>
      <c r="B29" s="29"/>
      <c r="C29" s="5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AQ29" s="22"/>
    </row>
    <row r="30" spans="1:43" ht="15" customHeight="1">
      <c r="A30" s="23"/>
      <c r="B30" s="29"/>
      <c r="C30" s="5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AQ30" s="22"/>
    </row>
    <row r="31" spans="1:43" ht="15" customHeight="1" thickBot="1">
      <c r="B31" s="101" t="s">
        <v>296</v>
      </c>
      <c r="C31" s="43"/>
      <c r="D31" s="43"/>
      <c r="E31" s="43"/>
      <c r="F31" s="43"/>
      <c r="G31" s="43"/>
      <c r="H31" s="43"/>
      <c r="I31" s="43"/>
      <c r="J31" s="43"/>
      <c r="K31" s="43"/>
      <c r="L31" s="47"/>
      <c r="M31" s="43"/>
      <c r="N31" s="43"/>
      <c r="O31" s="43"/>
      <c r="P31" s="43"/>
      <c r="Q31" s="43"/>
      <c r="R31" s="36"/>
      <c r="S31" s="36"/>
      <c r="T31" s="36"/>
      <c r="U31" s="36"/>
      <c r="V31" s="36"/>
      <c r="W31" s="36"/>
      <c r="X31" s="62"/>
      <c r="Y31" s="36"/>
      <c r="Z31" s="62"/>
      <c r="AA31" s="36"/>
    </row>
    <row r="32" spans="1:43" ht="15" customHeight="1">
      <c r="B32" s="141" t="s">
        <v>3</v>
      </c>
      <c r="C32" s="142" t="s">
        <v>46</v>
      </c>
      <c r="D32" s="142" t="s">
        <v>246</v>
      </c>
      <c r="E32" s="142" t="s">
        <v>2</v>
      </c>
      <c r="F32" s="142" t="s">
        <v>12</v>
      </c>
      <c r="G32" s="142" t="s">
        <v>249</v>
      </c>
      <c r="H32" s="142" t="s">
        <v>252</v>
      </c>
      <c r="I32" s="142" t="s">
        <v>253</v>
      </c>
      <c r="J32" s="142" t="s">
        <v>47</v>
      </c>
      <c r="K32" s="142" t="s">
        <v>48</v>
      </c>
      <c r="L32" s="142" t="s">
        <v>51</v>
      </c>
      <c r="M32" s="146" t="s">
        <v>51</v>
      </c>
      <c r="N32" s="47"/>
      <c r="O32" s="43"/>
      <c r="R32" s="36"/>
      <c r="S32" s="36" t="s">
        <v>43</v>
      </c>
      <c r="T32" s="36" t="s">
        <v>4</v>
      </c>
      <c r="X32" s="20"/>
      <c r="Z32" s="20"/>
      <c r="AC32" s="20"/>
    </row>
    <row r="33" spans="2:29" ht="15" customHeight="1">
      <c r="B33" s="143"/>
      <c r="C33" s="144" t="s">
        <v>45</v>
      </c>
      <c r="D33" s="144"/>
      <c r="E33" s="144"/>
      <c r="F33" s="144"/>
      <c r="G33" s="144"/>
      <c r="H33" s="144"/>
      <c r="I33" s="144"/>
      <c r="J33" s="144"/>
      <c r="K33" s="144"/>
      <c r="L33" s="144" t="s">
        <v>49</v>
      </c>
      <c r="M33" s="145" t="s">
        <v>50</v>
      </c>
      <c r="N33" s="47"/>
      <c r="O33" s="43"/>
      <c r="R33" s="36" t="s">
        <v>17</v>
      </c>
      <c r="S33" s="36" t="s">
        <v>44</v>
      </c>
      <c r="T33" s="36"/>
      <c r="X33" s="20"/>
      <c r="Z33" s="20"/>
      <c r="AC33" s="20"/>
    </row>
    <row r="34" spans="2:29" ht="15" customHeight="1">
      <c r="B34" s="173" t="e">
        <f>+#REF!</f>
        <v>#REF!</v>
      </c>
      <c r="C34" s="116" t="e">
        <f t="shared" ref="C34:C62" si="0">AVERAGE($T$62:$T$63)-AVERAGE($T$34:$T$35)</f>
        <v>#REF!</v>
      </c>
      <c r="D34" s="115" t="e">
        <f>+#REF!</f>
        <v>#REF!</v>
      </c>
      <c r="E34" s="115" t="e">
        <f>+#REF!</f>
        <v>#REF!</v>
      </c>
      <c r="F34" s="115" t="e">
        <f>+#REF!</f>
        <v>#REF!</v>
      </c>
      <c r="G34" s="115" t="e">
        <f>+#REF!</f>
        <v>#REF!</v>
      </c>
      <c r="H34" s="115" t="e">
        <f>+#REF!</f>
        <v>#REF!</v>
      </c>
      <c r="I34" s="115" t="e">
        <f>+#REF!</f>
        <v>#REF!</v>
      </c>
      <c r="J34" s="115" t="e">
        <f t="shared" ref="J34:J65" si="1">MIN(0.25*C34*1000,12*D34+MAX(E34,0.5*F34),AVERAGE(H34:I34))</f>
        <v>#REF!</v>
      </c>
      <c r="K34" s="115" t="e">
        <f t="shared" ref="K34:K65" si="2">MIN(0.5*J34,H34/2)+MIN(0.125*C34*1000,6*D34+MAX(0.5*E34,0.25*F34),G34)</f>
        <v>#REF!</v>
      </c>
      <c r="L34" s="115" t="e">
        <f t="shared" ref="L34:L65" si="3">+J34+K34</f>
        <v>#REF!</v>
      </c>
      <c r="M34" s="117" t="e">
        <f t="shared" ref="M34:M65" si="4">+J34*2</f>
        <v>#REF!</v>
      </c>
      <c r="N34" s="47"/>
      <c r="O34" s="43"/>
      <c r="R34" s="36">
        <v>0</v>
      </c>
      <c r="S34" s="136">
        <v>1</v>
      </c>
      <c r="T34" s="36" t="e">
        <f>+S34*#REF!</f>
        <v>#REF!</v>
      </c>
      <c r="X34" s="20"/>
      <c r="Z34" s="20"/>
      <c r="AC34" s="20"/>
    </row>
    <row r="35" spans="2:29" ht="15" customHeight="1">
      <c r="B35" s="173" t="e">
        <f>+#REF!</f>
        <v>#REF!</v>
      </c>
      <c r="C35" s="116" t="e">
        <f t="shared" si="0"/>
        <v>#REF!</v>
      </c>
      <c r="D35" s="115" t="e">
        <f>+#REF!</f>
        <v>#REF!</v>
      </c>
      <c r="E35" s="115" t="e">
        <f>+#REF!</f>
        <v>#REF!</v>
      </c>
      <c r="F35" s="115" t="e">
        <f>+#REF!</f>
        <v>#REF!</v>
      </c>
      <c r="G35" s="115" t="e">
        <f>+#REF!</f>
        <v>#REF!</v>
      </c>
      <c r="H35" s="115" t="e">
        <f>+#REF!</f>
        <v>#REF!</v>
      </c>
      <c r="I35" s="115" t="e">
        <f>+#REF!</f>
        <v>#REF!</v>
      </c>
      <c r="J35" s="115" t="e">
        <f t="shared" si="1"/>
        <v>#REF!</v>
      </c>
      <c r="K35" s="115" t="e">
        <f t="shared" si="2"/>
        <v>#REF!</v>
      </c>
      <c r="L35" s="115" t="e">
        <f t="shared" si="3"/>
        <v>#REF!</v>
      </c>
      <c r="M35" s="117" t="e">
        <f t="shared" si="4"/>
        <v>#REF!</v>
      </c>
      <c r="N35" s="47"/>
      <c r="O35" s="43"/>
      <c r="R35" s="36">
        <v>-1.92</v>
      </c>
      <c r="S35" s="36"/>
      <c r="T35" s="36" t="e">
        <f>+S35*#REF!</f>
        <v>#REF!</v>
      </c>
      <c r="X35" s="20"/>
      <c r="Z35" s="20"/>
      <c r="AC35" s="20"/>
    </row>
    <row r="36" spans="2:29" ht="15" customHeight="1">
      <c r="B36" s="173" t="e">
        <f>+#REF!</f>
        <v>#REF!</v>
      </c>
      <c r="C36" s="116" t="e">
        <f t="shared" si="0"/>
        <v>#REF!</v>
      </c>
      <c r="D36" s="115" t="e">
        <f>+#REF!</f>
        <v>#REF!</v>
      </c>
      <c r="E36" s="115" t="e">
        <f>+#REF!</f>
        <v>#REF!</v>
      </c>
      <c r="F36" s="115" t="e">
        <f>+#REF!</f>
        <v>#REF!</v>
      </c>
      <c r="G36" s="115" t="e">
        <f>+#REF!</f>
        <v>#REF!</v>
      </c>
      <c r="H36" s="115" t="e">
        <f>+#REF!</f>
        <v>#REF!</v>
      </c>
      <c r="I36" s="115" t="e">
        <f>+#REF!</f>
        <v>#REF!</v>
      </c>
      <c r="J36" s="115" t="e">
        <f t="shared" si="1"/>
        <v>#REF!</v>
      </c>
      <c r="K36" s="115" t="e">
        <f t="shared" si="2"/>
        <v>#REF!</v>
      </c>
      <c r="L36" s="115" t="e">
        <f t="shared" si="3"/>
        <v>#REF!</v>
      </c>
      <c r="M36" s="117" t="e">
        <f t="shared" si="4"/>
        <v>#REF!</v>
      </c>
      <c r="N36" s="47"/>
      <c r="O36" s="43"/>
      <c r="R36" s="36">
        <v>-1.93</v>
      </c>
      <c r="S36" s="36"/>
      <c r="T36" s="36" t="e">
        <f>+S36*#REF!</f>
        <v>#REF!</v>
      </c>
      <c r="X36" s="20"/>
      <c r="Z36" s="20"/>
      <c r="AC36" s="20"/>
    </row>
    <row r="37" spans="2:29" ht="15" customHeight="1">
      <c r="B37" s="173" t="e">
        <f>+#REF!</f>
        <v>#REF!</v>
      </c>
      <c r="C37" s="116" t="e">
        <f t="shared" si="0"/>
        <v>#REF!</v>
      </c>
      <c r="D37" s="115" t="e">
        <f>+#REF!</f>
        <v>#REF!</v>
      </c>
      <c r="E37" s="115" t="e">
        <f>+#REF!</f>
        <v>#REF!</v>
      </c>
      <c r="F37" s="115" t="e">
        <f>+#REF!</f>
        <v>#REF!</v>
      </c>
      <c r="G37" s="115" t="e">
        <f>+#REF!</f>
        <v>#REF!</v>
      </c>
      <c r="H37" s="115" t="e">
        <f>+#REF!</f>
        <v>#REF!</v>
      </c>
      <c r="I37" s="115" t="e">
        <f>+#REF!</f>
        <v>#REF!</v>
      </c>
      <c r="J37" s="115" t="e">
        <f t="shared" si="1"/>
        <v>#REF!</v>
      </c>
      <c r="K37" s="115" t="e">
        <f t="shared" si="2"/>
        <v>#REF!</v>
      </c>
      <c r="L37" s="115" t="e">
        <f t="shared" si="3"/>
        <v>#REF!</v>
      </c>
      <c r="M37" s="117" t="e">
        <f t="shared" si="4"/>
        <v>#REF!</v>
      </c>
      <c r="N37" s="47"/>
      <c r="O37" s="43"/>
      <c r="R37" s="36">
        <v>1731.44</v>
      </c>
      <c r="S37" s="36"/>
      <c r="T37" s="36" t="e">
        <f>+S37*#REF!</f>
        <v>#REF!</v>
      </c>
      <c r="X37" s="20"/>
      <c r="Z37" s="20"/>
      <c r="AC37" s="20"/>
    </row>
    <row r="38" spans="2:29" ht="15" customHeight="1">
      <c r="B38" s="173" t="e">
        <f>+#REF!</f>
        <v>#REF!</v>
      </c>
      <c r="C38" s="116" t="e">
        <f t="shared" si="0"/>
        <v>#REF!</v>
      </c>
      <c r="D38" s="115" t="e">
        <f>+#REF!</f>
        <v>#REF!</v>
      </c>
      <c r="E38" s="115" t="e">
        <f>+#REF!</f>
        <v>#REF!</v>
      </c>
      <c r="F38" s="115" t="e">
        <f>+#REF!</f>
        <v>#REF!</v>
      </c>
      <c r="G38" s="115" t="e">
        <f>+#REF!</f>
        <v>#REF!</v>
      </c>
      <c r="H38" s="115" t="e">
        <f>+#REF!</f>
        <v>#REF!</v>
      </c>
      <c r="I38" s="115" t="e">
        <f>+#REF!</f>
        <v>#REF!</v>
      </c>
      <c r="J38" s="115" t="e">
        <f t="shared" si="1"/>
        <v>#REF!</v>
      </c>
      <c r="K38" s="115" t="e">
        <f t="shared" si="2"/>
        <v>#REF!</v>
      </c>
      <c r="L38" s="115" t="e">
        <f t="shared" si="3"/>
        <v>#REF!</v>
      </c>
      <c r="M38" s="117" t="e">
        <f t="shared" si="4"/>
        <v>#REF!</v>
      </c>
      <c r="N38" s="47"/>
      <c r="O38" s="43"/>
      <c r="R38" s="36">
        <v>1731.43</v>
      </c>
      <c r="S38" s="36"/>
      <c r="T38" s="36" t="e">
        <f>+S38*#REF!</f>
        <v>#REF!</v>
      </c>
      <c r="X38" s="20"/>
      <c r="Z38" s="20"/>
      <c r="AC38" s="20"/>
    </row>
    <row r="39" spans="2:29" ht="15" customHeight="1">
      <c r="B39" s="173" t="e">
        <f>+#REF!</f>
        <v>#REF!</v>
      </c>
      <c r="C39" s="116" t="e">
        <f t="shared" si="0"/>
        <v>#REF!</v>
      </c>
      <c r="D39" s="115" t="e">
        <f>+#REF!</f>
        <v>#REF!</v>
      </c>
      <c r="E39" s="115" t="e">
        <f>+#REF!</f>
        <v>#REF!</v>
      </c>
      <c r="F39" s="115" t="e">
        <f>+#REF!</f>
        <v>#REF!</v>
      </c>
      <c r="G39" s="115" t="e">
        <f>+#REF!</f>
        <v>#REF!</v>
      </c>
      <c r="H39" s="115" t="e">
        <f>+#REF!</f>
        <v>#REF!</v>
      </c>
      <c r="I39" s="115" t="e">
        <f>+#REF!</f>
        <v>#REF!</v>
      </c>
      <c r="J39" s="115" t="e">
        <f t="shared" si="1"/>
        <v>#REF!</v>
      </c>
      <c r="K39" s="115" t="e">
        <f t="shared" si="2"/>
        <v>#REF!</v>
      </c>
      <c r="L39" s="115" t="e">
        <f t="shared" si="3"/>
        <v>#REF!</v>
      </c>
      <c r="M39" s="117" t="e">
        <f t="shared" si="4"/>
        <v>#REF!</v>
      </c>
      <c r="N39" s="47"/>
      <c r="O39" s="43"/>
      <c r="R39" s="36">
        <v>3983.77</v>
      </c>
      <c r="S39" s="36"/>
      <c r="T39" s="36" t="e">
        <f>+S39*#REF!</f>
        <v>#REF!</v>
      </c>
      <c r="X39" s="20"/>
      <c r="Z39" s="20"/>
      <c r="AC39" s="20"/>
    </row>
    <row r="40" spans="2:29" ht="15" customHeight="1">
      <c r="B40" s="173" t="e">
        <f>+#REF!</f>
        <v>#REF!</v>
      </c>
      <c r="C40" s="116" t="e">
        <f t="shared" si="0"/>
        <v>#REF!</v>
      </c>
      <c r="D40" s="115" t="e">
        <f>+#REF!</f>
        <v>#REF!</v>
      </c>
      <c r="E40" s="115" t="e">
        <f>+#REF!</f>
        <v>#REF!</v>
      </c>
      <c r="F40" s="115" t="e">
        <f>+#REF!</f>
        <v>#REF!</v>
      </c>
      <c r="G40" s="115" t="e">
        <f>+#REF!</f>
        <v>#REF!</v>
      </c>
      <c r="H40" s="115" t="e">
        <f>+#REF!</f>
        <v>#REF!</v>
      </c>
      <c r="I40" s="115" t="e">
        <f>+#REF!</f>
        <v>#REF!</v>
      </c>
      <c r="J40" s="115" t="e">
        <f t="shared" si="1"/>
        <v>#REF!</v>
      </c>
      <c r="K40" s="115" t="e">
        <f t="shared" si="2"/>
        <v>#REF!</v>
      </c>
      <c r="L40" s="115" t="e">
        <f t="shared" si="3"/>
        <v>#REF!</v>
      </c>
      <c r="M40" s="117" t="e">
        <f t="shared" si="4"/>
        <v>#REF!</v>
      </c>
      <c r="N40" s="47"/>
      <c r="O40" s="43"/>
      <c r="R40" s="36">
        <v>3983.74</v>
      </c>
      <c r="S40" s="36"/>
      <c r="T40" s="36" t="e">
        <f>+S40*#REF!</f>
        <v>#REF!</v>
      </c>
      <c r="X40" s="20"/>
      <c r="Z40" s="20"/>
      <c r="AC40" s="20"/>
    </row>
    <row r="41" spans="2:29" ht="15" customHeight="1">
      <c r="B41" s="173" t="e">
        <f>+#REF!</f>
        <v>#REF!</v>
      </c>
      <c r="C41" s="116" t="e">
        <f t="shared" si="0"/>
        <v>#REF!</v>
      </c>
      <c r="D41" s="115" t="e">
        <f>+#REF!</f>
        <v>#REF!</v>
      </c>
      <c r="E41" s="115" t="e">
        <f>+#REF!</f>
        <v>#REF!</v>
      </c>
      <c r="F41" s="115" t="e">
        <f>+#REF!</f>
        <v>#REF!</v>
      </c>
      <c r="G41" s="115" t="e">
        <f>+#REF!</f>
        <v>#REF!</v>
      </c>
      <c r="H41" s="115" t="e">
        <f>+#REF!</f>
        <v>#REF!</v>
      </c>
      <c r="I41" s="115" t="e">
        <f>+#REF!</f>
        <v>#REF!</v>
      </c>
      <c r="J41" s="115" t="e">
        <f t="shared" si="1"/>
        <v>#REF!</v>
      </c>
      <c r="K41" s="115" t="e">
        <f t="shared" si="2"/>
        <v>#REF!</v>
      </c>
      <c r="L41" s="115" t="e">
        <f t="shared" si="3"/>
        <v>#REF!</v>
      </c>
      <c r="M41" s="117" t="e">
        <f t="shared" si="4"/>
        <v>#REF!</v>
      </c>
      <c r="N41" s="47"/>
      <c r="O41" s="43"/>
      <c r="R41" s="36">
        <v>6617.31</v>
      </c>
      <c r="S41" s="36"/>
      <c r="T41" s="36" t="e">
        <f>+S41*#REF!</f>
        <v>#REF!</v>
      </c>
      <c r="X41" s="20"/>
      <c r="Z41" s="20"/>
      <c r="AC41" s="20"/>
    </row>
    <row r="42" spans="2:29" ht="15" customHeight="1">
      <c r="B42" s="173" t="e">
        <f>+#REF!</f>
        <v>#REF!</v>
      </c>
      <c r="C42" s="116" t="e">
        <f t="shared" si="0"/>
        <v>#REF!</v>
      </c>
      <c r="D42" s="115" t="e">
        <f>+#REF!</f>
        <v>#REF!</v>
      </c>
      <c r="E42" s="115" t="e">
        <f>+#REF!</f>
        <v>#REF!</v>
      </c>
      <c r="F42" s="115" t="e">
        <f>+#REF!</f>
        <v>#REF!</v>
      </c>
      <c r="G42" s="115" t="e">
        <f>+#REF!</f>
        <v>#REF!</v>
      </c>
      <c r="H42" s="115" t="e">
        <f>+#REF!</f>
        <v>#REF!</v>
      </c>
      <c r="I42" s="115" t="e">
        <f>+#REF!</f>
        <v>#REF!</v>
      </c>
      <c r="J42" s="115" t="e">
        <f t="shared" si="1"/>
        <v>#REF!</v>
      </c>
      <c r="K42" s="115" t="e">
        <f t="shared" si="2"/>
        <v>#REF!</v>
      </c>
      <c r="L42" s="115" t="e">
        <f t="shared" si="3"/>
        <v>#REF!</v>
      </c>
      <c r="M42" s="117" t="e">
        <f t="shared" si="4"/>
        <v>#REF!</v>
      </c>
      <c r="N42" s="47"/>
      <c r="O42" s="43"/>
      <c r="R42" s="36">
        <v>6617.28</v>
      </c>
      <c r="S42" s="36"/>
      <c r="T42" s="36" t="e">
        <f>+S42*#REF!</f>
        <v>#REF!</v>
      </c>
      <c r="X42" s="20"/>
      <c r="Z42" s="20"/>
      <c r="AC42" s="20"/>
    </row>
    <row r="43" spans="2:29" ht="15" customHeight="1">
      <c r="B43" s="173" t="e">
        <f>+#REF!</f>
        <v>#REF!</v>
      </c>
      <c r="C43" s="116" t="e">
        <f t="shared" si="0"/>
        <v>#REF!</v>
      </c>
      <c r="D43" s="115" t="e">
        <f>+#REF!</f>
        <v>#REF!</v>
      </c>
      <c r="E43" s="115" t="e">
        <f>+#REF!</f>
        <v>#REF!</v>
      </c>
      <c r="F43" s="115" t="e">
        <f>+#REF!</f>
        <v>#REF!</v>
      </c>
      <c r="G43" s="115" t="e">
        <f>+#REF!</f>
        <v>#REF!</v>
      </c>
      <c r="H43" s="115" t="e">
        <f>+#REF!</f>
        <v>#REF!</v>
      </c>
      <c r="I43" s="115" t="e">
        <f>+#REF!</f>
        <v>#REF!</v>
      </c>
      <c r="J43" s="115" t="e">
        <f t="shared" si="1"/>
        <v>#REF!</v>
      </c>
      <c r="K43" s="115" t="e">
        <f t="shared" si="2"/>
        <v>#REF!</v>
      </c>
      <c r="L43" s="115" t="e">
        <f t="shared" si="3"/>
        <v>#REF!</v>
      </c>
      <c r="M43" s="117" t="e">
        <f t="shared" si="4"/>
        <v>#REF!</v>
      </c>
      <c r="N43" s="47"/>
      <c r="O43" s="43"/>
      <c r="R43" s="36">
        <v>8810.4500000000007</v>
      </c>
      <c r="S43" s="36"/>
      <c r="T43" s="36" t="e">
        <f>+S43*#REF!</f>
        <v>#REF!</v>
      </c>
      <c r="X43" s="20"/>
      <c r="Z43" s="20"/>
      <c r="AC43" s="20"/>
    </row>
    <row r="44" spans="2:29" ht="15" customHeight="1">
      <c r="B44" s="173" t="e">
        <f>+#REF!</f>
        <v>#REF!</v>
      </c>
      <c r="C44" s="116" t="e">
        <f t="shared" si="0"/>
        <v>#REF!</v>
      </c>
      <c r="D44" s="115" t="e">
        <f>+#REF!</f>
        <v>#REF!</v>
      </c>
      <c r="E44" s="115" t="e">
        <f>+#REF!</f>
        <v>#REF!</v>
      </c>
      <c r="F44" s="115" t="e">
        <f>+#REF!</f>
        <v>#REF!</v>
      </c>
      <c r="G44" s="115" t="e">
        <f>+#REF!</f>
        <v>#REF!</v>
      </c>
      <c r="H44" s="115" t="e">
        <f>+#REF!</f>
        <v>#REF!</v>
      </c>
      <c r="I44" s="115" t="e">
        <f>+#REF!</f>
        <v>#REF!</v>
      </c>
      <c r="J44" s="115" t="e">
        <f t="shared" si="1"/>
        <v>#REF!</v>
      </c>
      <c r="K44" s="115" t="e">
        <f t="shared" si="2"/>
        <v>#REF!</v>
      </c>
      <c r="L44" s="115" t="e">
        <f t="shared" si="3"/>
        <v>#REF!</v>
      </c>
      <c r="M44" s="117" t="e">
        <f t="shared" si="4"/>
        <v>#REF!</v>
      </c>
      <c r="N44" s="47"/>
      <c r="O44" s="43"/>
      <c r="R44" s="36">
        <v>8810.48</v>
      </c>
      <c r="S44" s="36"/>
      <c r="T44" s="36" t="e">
        <f>+S44*#REF!</f>
        <v>#REF!</v>
      </c>
      <c r="X44" s="20"/>
      <c r="Z44" s="20"/>
      <c r="AC44" s="20"/>
    </row>
    <row r="45" spans="2:29" ht="15" customHeight="1">
      <c r="B45" s="173" t="e">
        <f>+#REF!</f>
        <v>#REF!</v>
      </c>
      <c r="C45" s="116" t="e">
        <f t="shared" si="0"/>
        <v>#REF!</v>
      </c>
      <c r="D45" s="115" t="e">
        <f>+#REF!</f>
        <v>#REF!</v>
      </c>
      <c r="E45" s="115" t="e">
        <f>+#REF!</f>
        <v>#REF!</v>
      </c>
      <c r="F45" s="115" t="e">
        <f>+#REF!</f>
        <v>#REF!</v>
      </c>
      <c r="G45" s="115" t="e">
        <f>+#REF!</f>
        <v>#REF!</v>
      </c>
      <c r="H45" s="115" t="e">
        <f>+#REF!</f>
        <v>#REF!</v>
      </c>
      <c r="I45" s="115" t="e">
        <f>+#REF!</f>
        <v>#REF!</v>
      </c>
      <c r="J45" s="115" t="e">
        <f t="shared" si="1"/>
        <v>#REF!</v>
      </c>
      <c r="K45" s="115" t="e">
        <f t="shared" si="2"/>
        <v>#REF!</v>
      </c>
      <c r="L45" s="115" t="e">
        <f t="shared" si="3"/>
        <v>#REF!</v>
      </c>
      <c r="M45" s="117" t="e">
        <f t="shared" si="4"/>
        <v>#REF!</v>
      </c>
      <c r="N45" s="47"/>
      <c r="O45" s="43"/>
      <c r="R45" s="36">
        <v>10413.719999999999</v>
      </c>
      <c r="S45" s="36"/>
      <c r="T45" s="36" t="e">
        <f>+S45*#REF!</f>
        <v>#REF!</v>
      </c>
      <c r="X45" s="20"/>
      <c r="Z45" s="20"/>
      <c r="AC45" s="20"/>
    </row>
    <row r="46" spans="2:29" ht="15" customHeight="1">
      <c r="B46" s="173" t="e">
        <f>+#REF!</f>
        <v>#REF!</v>
      </c>
      <c r="C46" s="116" t="e">
        <f t="shared" si="0"/>
        <v>#REF!</v>
      </c>
      <c r="D46" s="115" t="e">
        <f>+#REF!</f>
        <v>#REF!</v>
      </c>
      <c r="E46" s="115" t="e">
        <f>+#REF!</f>
        <v>#REF!</v>
      </c>
      <c r="F46" s="115" t="e">
        <f>+#REF!</f>
        <v>#REF!</v>
      </c>
      <c r="G46" s="115" t="e">
        <f>+#REF!</f>
        <v>#REF!</v>
      </c>
      <c r="H46" s="115" t="e">
        <f>+#REF!</f>
        <v>#REF!</v>
      </c>
      <c r="I46" s="115" t="e">
        <f>+#REF!</f>
        <v>#REF!</v>
      </c>
      <c r="J46" s="115" t="e">
        <f t="shared" si="1"/>
        <v>#REF!</v>
      </c>
      <c r="K46" s="115" t="e">
        <f t="shared" si="2"/>
        <v>#REF!</v>
      </c>
      <c r="L46" s="115" t="e">
        <f t="shared" si="3"/>
        <v>#REF!</v>
      </c>
      <c r="M46" s="117" t="e">
        <f t="shared" si="4"/>
        <v>#REF!</v>
      </c>
      <c r="N46" s="47"/>
      <c r="O46" s="43"/>
      <c r="R46" s="36">
        <v>10413.700000000001</v>
      </c>
      <c r="S46" s="36"/>
      <c r="T46" s="36" t="e">
        <f>+S46*#REF!</f>
        <v>#REF!</v>
      </c>
      <c r="X46" s="20"/>
      <c r="Z46" s="20"/>
      <c r="AC46" s="20"/>
    </row>
    <row r="47" spans="2:29" ht="15" customHeight="1">
      <c r="B47" s="173" t="e">
        <f>+#REF!</f>
        <v>#REF!</v>
      </c>
      <c r="C47" s="116" t="e">
        <f t="shared" si="0"/>
        <v>#REF!</v>
      </c>
      <c r="D47" s="115" t="e">
        <f>+#REF!</f>
        <v>#REF!</v>
      </c>
      <c r="E47" s="115" t="e">
        <f>+#REF!</f>
        <v>#REF!</v>
      </c>
      <c r="F47" s="115" t="e">
        <f>+#REF!</f>
        <v>#REF!</v>
      </c>
      <c r="G47" s="115" t="e">
        <f>+#REF!</f>
        <v>#REF!</v>
      </c>
      <c r="H47" s="115" t="e">
        <f>+#REF!</f>
        <v>#REF!</v>
      </c>
      <c r="I47" s="115" t="e">
        <f>+#REF!</f>
        <v>#REF!</v>
      </c>
      <c r="J47" s="115" t="e">
        <f t="shared" si="1"/>
        <v>#REF!</v>
      </c>
      <c r="K47" s="115" t="e">
        <f t="shared" si="2"/>
        <v>#REF!</v>
      </c>
      <c r="L47" s="115" t="e">
        <f t="shared" si="3"/>
        <v>#REF!</v>
      </c>
      <c r="M47" s="117" t="e">
        <f t="shared" si="4"/>
        <v>#REF!</v>
      </c>
      <c r="N47" s="47"/>
      <c r="O47" s="43"/>
      <c r="R47" s="36">
        <v>11491.86</v>
      </c>
      <c r="S47" s="36"/>
      <c r="T47" s="36" t="e">
        <f>+S47*#REF!</f>
        <v>#REF!</v>
      </c>
      <c r="X47" s="20"/>
      <c r="Z47" s="20"/>
      <c r="AC47" s="20"/>
    </row>
    <row r="48" spans="2:29" ht="15" customHeight="1">
      <c r="B48" s="194" t="e">
        <f>+#REF!</f>
        <v>#REF!</v>
      </c>
      <c r="C48" s="195" t="e">
        <f t="shared" si="0"/>
        <v>#REF!</v>
      </c>
      <c r="D48" s="196" t="e">
        <f>+#REF!</f>
        <v>#REF!</v>
      </c>
      <c r="E48" s="196" t="e">
        <f>+#REF!</f>
        <v>#REF!</v>
      </c>
      <c r="F48" s="196" t="e">
        <f>+#REF!</f>
        <v>#REF!</v>
      </c>
      <c r="G48" s="196" t="e">
        <f>+#REF!</f>
        <v>#REF!</v>
      </c>
      <c r="H48" s="196" t="e">
        <f>+#REF!</f>
        <v>#REF!</v>
      </c>
      <c r="I48" s="196" t="e">
        <f>+#REF!</f>
        <v>#REF!</v>
      </c>
      <c r="J48" s="196" t="e">
        <f t="shared" si="1"/>
        <v>#REF!</v>
      </c>
      <c r="K48" s="196" t="e">
        <f t="shared" si="2"/>
        <v>#REF!</v>
      </c>
      <c r="L48" s="196" t="e">
        <f t="shared" si="3"/>
        <v>#REF!</v>
      </c>
      <c r="M48" s="197" t="e">
        <f t="shared" si="4"/>
        <v>#REF!</v>
      </c>
      <c r="N48" s="47"/>
      <c r="O48" s="43"/>
      <c r="R48" s="36">
        <v>11491.83</v>
      </c>
      <c r="S48" s="36"/>
      <c r="T48" s="36" t="e">
        <f>+S48*#REF!</f>
        <v>#REF!</v>
      </c>
      <c r="X48" s="20"/>
      <c r="Z48" s="20"/>
      <c r="AC48" s="20"/>
    </row>
    <row r="49" spans="2:29" ht="15" customHeight="1">
      <c r="B49" s="198" t="e">
        <f>+#REF!</f>
        <v>#REF!</v>
      </c>
      <c r="C49" s="199" t="e">
        <f t="shared" si="0"/>
        <v>#REF!</v>
      </c>
      <c r="D49" s="200" t="e">
        <f>+#REF!</f>
        <v>#REF!</v>
      </c>
      <c r="E49" s="200" t="e">
        <f>+#REF!</f>
        <v>#REF!</v>
      </c>
      <c r="F49" s="200" t="e">
        <f>+#REF!</f>
        <v>#REF!</v>
      </c>
      <c r="G49" s="200" t="e">
        <f>+#REF!</f>
        <v>#REF!</v>
      </c>
      <c r="H49" s="200" t="e">
        <f>+#REF!</f>
        <v>#REF!</v>
      </c>
      <c r="I49" s="200" t="e">
        <f>+#REF!</f>
        <v>#REF!</v>
      </c>
      <c r="J49" s="200" t="e">
        <f t="shared" si="1"/>
        <v>#REF!</v>
      </c>
      <c r="K49" s="200" t="e">
        <f t="shared" si="2"/>
        <v>#REF!</v>
      </c>
      <c r="L49" s="200" t="e">
        <f t="shared" si="3"/>
        <v>#REF!</v>
      </c>
      <c r="M49" s="201" t="e">
        <f t="shared" si="4"/>
        <v>#REF!</v>
      </c>
      <c r="N49" s="47"/>
      <c r="O49" s="43"/>
      <c r="R49" s="36">
        <v>11912.56</v>
      </c>
      <c r="S49" s="36"/>
      <c r="T49" s="36" t="e">
        <f>+S49*#REF!</f>
        <v>#REF!</v>
      </c>
      <c r="X49" s="20"/>
      <c r="Z49" s="20"/>
      <c r="AC49" s="20"/>
    </row>
    <row r="50" spans="2:29" ht="15" customHeight="1">
      <c r="B50" s="173" t="e">
        <f>+#REF!</f>
        <v>#REF!</v>
      </c>
      <c r="C50" s="116" t="e">
        <f t="shared" si="0"/>
        <v>#REF!</v>
      </c>
      <c r="D50" s="115" t="e">
        <f>+#REF!</f>
        <v>#REF!</v>
      </c>
      <c r="E50" s="115" t="e">
        <f>+#REF!</f>
        <v>#REF!</v>
      </c>
      <c r="F50" s="115" t="e">
        <f>+#REF!</f>
        <v>#REF!</v>
      </c>
      <c r="G50" s="115" t="e">
        <f>+#REF!</f>
        <v>#REF!</v>
      </c>
      <c r="H50" s="115" t="e">
        <f>+#REF!</f>
        <v>#REF!</v>
      </c>
      <c r="I50" s="115" t="e">
        <f>+#REF!</f>
        <v>#REF!</v>
      </c>
      <c r="J50" s="115" t="e">
        <f t="shared" si="1"/>
        <v>#REF!</v>
      </c>
      <c r="K50" s="115" t="e">
        <f t="shared" si="2"/>
        <v>#REF!</v>
      </c>
      <c r="L50" s="115" t="e">
        <f t="shared" si="3"/>
        <v>#REF!</v>
      </c>
      <c r="M50" s="117" t="e">
        <f t="shared" si="4"/>
        <v>#REF!</v>
      </c>
      <c r="N50" s="47"/>
      <c r="O50" s="43"/>
      <c r="R50" s="36">
        <v>11912.56</v>
      </c>
      <c r="S50" s="36"/>
      <c r="T50" s="36" t="e">
        <f>+S50*#REF!</f>
        <v>#REF!</v>
      </c>
      <c r="X50" s="20"/>
      <c r="Z50" s="20"/>
      <c r="AC50" s="20"/>
    </row>
    <row r="51" spans="2:29" ht="15" customHeight="1">
      <c r="B51" s="173" t="e">
        <f>+#REF!</f>
        <v>#REF!</v>
      </c>
      <c r="C51" s="116" t="e">
        <f t="shared" si="0"/>
        <v>#REF!</v>
      </c>
      <c r="D51" s="115" t="e">
        <f>+#REF!</f>
        <v>#REF!</v>
      </c>
      <c r="E51" s="115" t="e">
        <f>+#REF!</f>
        <v>#REF!</v>
      </c>
      <c r="F51" s="115" t="e">
        <f>+#REF!</f>
        <v>#REF!</v>
      </c>
      <c r="G51" s="115" t="e">
        <f>+#REF!</f>
        <v>#REF!</v>
      </c>
      <c r="H51" s="115" t="e">
        <f>+#REF!</f>
        <v>#REF!</v>
      </c>
      <c r="I51" s="115" t="e">
        <f>+#REF!</f>
        <v>#REF!</v>
      </c>
      <c r="J51" s="115" t="e">
        <f t="shared" si="1"/>
        <v>#REF!</v>
      </c>
      <c r="K51" s="115" t="e">
        <f t="shared" si="2"/>
        <v>#REF!</v>
      </c>
      <c r="L51" s="115" t="e">
        <f t="shared" si="3"/>
        <v>#REF!</v>
      </c>
      <c r="M51" s="117" t="e">
        <f t="shared" si="4"/>
        <v>#REF!</v>
      </c>
      <c r="N51" s="47"/>
      <c r="O51" s="43"/>
      <c r="R51" s="36">
        <v>11777.86</v>
      </c>
      <c r="S51" s="36"/>
      <c r="T51" s="36" t="e">
        <f>+S51*#REF!</f>
        <v>#REF!</v>
      </c>
      <c r="X51" s="20"/>
      <c r="Z51" s="20"/>
      <c r="AC51" s="20"/>
    </row>
    <row r="52" spans="2:29" ht="15" customHeight="1">
      <c r="B52" s="173" t="e">
        <f>+#REF!</f>
        <v>#REF!</v>
      </c>
      <c r="C52" s="116" t="e">
        <f t="shared" si="0"/>
        <v>#REF!</v>
      </c>
      <c r="D52" s="115" t="e">
        <f>+#REF!</f>
        <v>#REF!</v>
      </c>
      <c r="E52" s="115" t="e">
        <f>+#REF!</f>
        <v>#REF!</v>
      </c>
      <c r="F52" s="115" t="e">
        <f>+#REF!</f>
        <v>#REF!</v>
      </c>
      <c r="G52" s="115" t="e">
        <f>+#REF!</f>
        <v>#REF!</v>
      </c>
      <c r="H52" s="115" t="e">
        <f>+#REF!</f>
        <v>#REF!</v>
      </c>
      <c r="I52" s="115" t="e">
        <f>+#REF!</f>
        <v>#REF!</v>
      </c>
      <c r="J52" s="115" t="e">
        <f t="shared" si="1"/>
        <v>#REF!</v>
      </c>
      <c r="K52" s="115" t="e">
        <f t="shared" si="2"/>
        <v>#REF!</v>
      </c>
      <c r="L52" s="115" t="e">
        <f t="shared" si="3"/>
        <v>#REF!</v>
      </c>
      <c r="M52" s="117" t="e">
        <f t="shared" si="4"/>
        <v>#REF!</v>
      </c>
      <c r="N52" s="47"/>
      <c r="O52" s="43"/>
      <c r="R52" s="36">
        <v>11777.89</v>
      </c>
      <c r="S52" s="136"/>
      <c r="T52" s="36" t="e">
        <f>+S52*#REF!</f>
        <v>#REF!</v>
      </c>
      <c r="X52" s="20"/>
      <c r="Z52" s="20"/>
      <c r="AC52" s="20"/>
    </row>
    <row r="53" spans="2:29" ht="15" customHeight="1">
      <c r="B53" s="173" t="e">
        <f>+#REF!</f>
        <v>#REF!</v>
      </c>
      <c r="C53" s="116" t="e">
        <f t="shared" si="0"/>
        <v>#REF!</v>
      </c>
      <c r="D53" s="115" t="e">
        <f>+#REF!</f>
        <v>#REF!</v>
      </c>
      <c r="E53" s="115" t="e">
        <f>+#REF!</f>
        <v>#REF!</v>
      </c>
      <c r="F53" s="115" t="e">
        <f>+#REF!</f>
        <v>#REF!</v>
      </c>
      <c r="G53" s="115" t="e">
        <f>+#REF!</f>
        <v>#REF!</v>
      </c>
      <c r="H53" s="115" t="e">
        <f>+#REF!</f>
        <v>#REF!</v>
      </c>
      <c r="I53" s="115" t="e">
        <f>+#REF!</f>
        <v>#REF!</v>
      </c>
      <c r="J53" s="115" t="e">
        <f t="shared" si="1"/>
        <v>#REF!</v>
      </c>
      <c r="K53" s="115" t="e">
        <f t="shared" si="2"/>
        <v>#REF!</v>
      </c>
      <c r="L53" s="115" t="e">
        <f t="shared" si="3"/>
        <v>#REF!</v>
      </c>
      <c r="M53" s="117" t="e">
        <f t="shared" si="4"/>
        <v>#REF!</v>
      </c>
      <c r="N53" s="47"/>
      <c r="O53" s="43"/>
      <c r="R53" s="36">
        <v>11009.52</v>
      </c>
      <c r="S53" s="136"/>
      <c r="T53" s="36" t="e">
        <f>+S53*#REF!</f>
        <v>#REF!</v>
      </c>
      <c r="X53" s="20"/>
      <c r="Z53" s="20"/>
      <c r="AC53" s="20"/>
    </row>
    <row r="54" spans="2:29" ht="15" customHeight="1">
      <c r="B54" s="173" t="e">
        <f>+#REF!</f>
        <v>#REF!</v>
      </c>
      <c r="C54" s="116" t="e">
        <f t="shared" si="0"/>
        <v>#REF!</v>
      </c>
      <c r="D54" s="115" t="e">
        <f>+#REF!</f>
        <v>#REF!</v>
      </c>
      <c r="E54" s="115" t="e">
        <f>+#REF!</f>
        <v>#REF!</v>
      </c>
      <c r="F54" s="115" t="e">
        <f>+#REF!</f>
        <v>#REF!</v>
      </c>
      <c r="G54" s="115" t="e">
        <f>+#REF!</f>
        <v>#REF!</v>
      </c>
      <c r="H54" s="115" t="e">
        <f>+#REF!</f>
        <v>#REF!</v>
      </c>
      <c r="I54" s="115" t="e">
        <f>+#REF!</f>
        <v>#REF!</v>
      </c>
      <c r="J54" s="115" t="e">
        <f t="shared" si="1"/>
        <v>#REF!</v>
      </c>
      <c r="K54" s="115" t="e">
        <f t="shared" si="2"/>
        <v>#REF!</v>
      </c>
      <c r="L54" s="115" t="e">
        <f t="shared" si="3"/>
        <v>#REF!</v>
      </c>
      <c r="M54" s="117" t="e">
        <f t="shared" si="4"/>
        <v>#REF!</v>
      </c>
      <c r="N54" s="47"/>
      <c r="O54" s="43"/>
      <c r="R54" s="36">
        <v>11009.53</v>
      </c>
      <c r="S54" s="36"/>
      <c r="T54" s="36" t="e">
        <f>+S54*#REF!</f>
        <v>#REF!</v>
      </c>
      <c r="X54" s="20"/>
      <c r="Z54" s="20"/>
      <c r="AC54" s="20"/>
    </row>
    <row r="55" spans="2:29" ht="15" customHeight="1">
      <c r="B55" s="173" t="e">
        <f>+#REF!</f>
        <v>#REF!</v>
      </c>
      <c r="C55" s="116" t="e">
        <f t="shared" si="0"/>
        <v>#REF!</v>
      </c>
      <c r="D55" s="115" t="e">
        <f>+#REF!</f>
        <v>#REF!</v>
      </c>
      <c r="E55" s="115" t="e">
        <f>+#REF!</f>
        <v>#REF!</v>
      </c>
      <c r="F55" s="115" t="e">
        <f>+#REF!</f>
        <v>#REF!</v>
      </c>
      <c r="G55" s="115" t="e">
        <f>+#REF!</f>
        <v>#REF!</v>
      </c>
      <c r="H55" s="115" t="e">
        <f>+#REF!</f>
        <v>#REF!</v>
      </c>
      <c r="I55" s="115" t="e">
        <f>+#REF!</f>
        <v>#REF!</v>
      </c>
      <c r="J55" s="115" t="e">
        <f t="shared" si="1"/>
        <v>#REF!</v>
      </c>
      <c r="K55" s="115" t="e">
        <f t="shared" si="2"/>
        <v>#REF!</v>
      </c>
      <c r="L55" s="115" t="e">
        <f t="shared" si="3"/>
        <v>#REF!</v>
      </c>
      <c r="M55" s="117" t="e">
        <f t="shared" si="4"/>
        <v>#REF!</v>
      </c>
      <c r="N55" s="47"/>
      <c r="O55" s="43"/>
      <c r="R55" s="36">
        <v>9596.94</v>
      </c>
      <c r="S55" s="36"/>
      <c r="T55" s="36" t="e">
        <f>+S55*#REF!</f>
        <v>#REF!</v>
      </c>
      <c r="X55" s="20"/>
      <c r="Z55" s="20"/>
      <c r="AC55" s="20"/>
    </row>
    <row r="56" spans="2:29" ht="15" customHeight="1">
      <c r="B56" s="173" t="e">
        <f>+#REF!</f>
        <v>#REF!</v>
      </c>
      <c r="C56" s="116" t="e">
        <f t="shared" si="0"/>
        <v>#REF!</v>
      </c>
      <c r="D56" s="115" t="e">
        <f>+#REF!</f>
        <v>#REF!</v>
      </c>
      <c r="E56" s="115" t="e">
        <f>+#REF!</f>
        <v>#REF!</v>
      </c>
      <c r="F56" s="115" t="e">
        <f>+#REF!</f>
        <v>#REF!</v>
      </c>
      <c r="G56" s="115" t="e">
        <f>+#REF!</f>
        <v>#REF!</v>
      </c>
      <c r="H56" s="115" t="e">
        <f>+#REF!</f>
        <v>#REF!</v>
      </c>
      <c r="I56" s="115" t="e">
        <f>+#REF!</f>
        <v>#REF!</v>
      </c>
      <c r="J56" s="115" t="e">
        <f t="shared" si="1"/>
        <v>#REF!</v>
      </c>
      <c r="K56" s="115" t="e">
        <f t="shared" si="2"/>
        <v>#REF!</v>
      </c>
      <c r="L56" s="115" t="e">
        <f t="shared" si="3"/>
        <v>#REF!</v>
      </c>
      <c r="M56" s="117" t="e">
        <f t="shared" si="4"/>
        <v>#REF!</v>
      </c>
      <c r="N56" s="47"/>
      <c r="O56" s="43"/>
      <c r="R56" s="36">
        <v>9596.94</v>
      </c>
      <c r="S56" s="36"/>
      <c r="T56" s="36" t="e">
        <f>+S56*#REF!</f>
        <v>#REF!</v>
      </c>
      <c r="X56" s="20"/>
      <c r="Z56" s="20"/>
      <c r="AC56" s="20"/>
    </row>
    <row r="57" spans="2:29" ht="15" customHeight="1">
      <c r="B57" s="173" t="e">
        <f>+#REF!</f>
        <v>#REF!</v>
      </c>
      <c r="C57" s="116" t="e">
        <f t="shared" si="0"/>
        <v>#REF!</v>
      </c>
      <c r="D57" s="115" t="e">
        <f>+#REF!</f>
        <v>#REF!</v>
      </c>
      <c r="E57" s="115" t="e">
        <f>+#REF!</f>
        <v>#REF!</v>
      </c>
      <c r="F57" s="115" t="e">
        <f>+#REF!</f>
        <v>#REF!</v>
      </c>
      <c r="G57" s="115" t="e">
        <f>+#REF!</f>
        <v>#REF!</v>
      </c>
      <c r="H57" s="115" t="e">
        <f>+#REF!</f>
        <v>#REF!</v>
      </c>
      <c r="I57" s="115" t="e">
        <f>+#REF!</f>
        <v>#REF!</v>
      </c>
      <c r="J57" s="115" t="e">
        <f t="shared" si="1"/>
        <v>#REF!</v>
      </c>
      <c r="K57" s="115" t="e">
        <f t="shared" si="2"/>
        <v>#REF!</v>
      </c>
      <c r="L57" s="115" t="e">
        <f t="shared" si="3"/>
        <v>#REF!</v>
      </c>
      <c r="M57" s="117" t="e">
        <f t="shared" si="4"/>
        <v>#REF!</v>
      </c>
      <c r="N57" s="47"/>
      <c r="O57" s="43"/>
      <c r="R57" s="36">
        <v>7666.94</v>
      </c>
      <c r="S57" s="36"/>
      <c r="T57" s="36" t="e">
        <f>+S57*#REF!</f>
        <v>#REF!</v>
      </c>
      <c r="X57" s="20"/>
      <c r="Z57" s="20"/>
      <c r="AC57" s="20"/>
    </row>
    <row r="58" spans="2:29" ht="15" customHeight="1">
      <c r="B58" s="173" t="e">
        <f>+#REF!</f>
        <v>#REF!</v>
      </c>
      <c r="C58" s="116" t="e">
        <f t="shared" si="0"/>
        <v>#REF!</v>
      </c>
      <c r="D58" s="115" t="e">
        <f>+#REF!</f>
        <v>#REF!</v>
      </c>
      <c r="E58" s="115" t="e">
        <f>+#REF!</f>
        <v>#REF!</v>
      </c>
      <c r="F58" s="115" t="e">
        <f>+#REF!</f>
        <v>#REF!</v>
      </c>
      <c r="G58" s="115" t="e">
        <f>+#REF!</f>
        <v>#REF!</v>
      </c>
      <c r="H58" s="115" t="e">
        <f>+#REF!</f>
        <v>#REF!</v>
      </c>
      <c r="I58" s="115" t="e">
        <f>+#REF!</f>
        <v>#REF!</v>
      </c>
      <c r="J58" s="115" t="e">
        <f t="shared" si="1"/>
        <v>#REF!</v>
      </c>
      <c r="K58" s="115" t="e">
        <f t="shared" si="2"/>
        <v>#REF!</v>
      </c>
      <c r="L58" s="115" t="e">
        <f t="shared" si="3"/>
        <v>#REF!</v>
      </c>
      <c r="M58" s="117" t="e">
        <f t="shared" si="4"/>
        <v>#REF!</v>
      </c>
      <c r="N58" s="47"/>
      <c r="O58" s="43"/>
      <c r="R58" s="36">
        <v>7667.03</v>
      </c>
      <c r="S58" s="36"/>
      <c r="T58" s="36" t="e">
        <f>+S58*#REF!</f>
        <v>#REF!</v>
      </c>
      <c r="X58" s="20"/>
      <c r="Z58" s="20"/>
      <c r="AC58" s="20"/>
    </row>
    <row r="59" spans="2:29" ht="15" customHeight="1">
      <c r="B59" s="173" t="e">
        <f>+#REF!</f>
        <v>#REF!</v>
      </c>
      <c r="C59" s="116" t="e">
        <f t="shared" si="0"/>
        <v>#REF!</v>
      </c>
      <c r="D59" s="115" t="e">
        <f>+#REF!</f>
        <v>#REF!</v>
      </c>
      <c r="E59" s="115" t="e">
        <f>+#REF!</f>
        <v>#REF!</v>
      </c>
      <c r="F59" s="115" t="e">
        <f>+#REF!</f>
        <v>#REF!</v>
      </c>
      <c r="G59" s="115" t="e">
        <f>+#REF!</f>
        <v>#REF!</v>
      </c>
      <c r="H59" s="115" t="e">
        <f>+#REF!</f>
        <v>#REF!</v>
      </c>
      <c r="I59" s="115" t="e">
        <f>+#REF!</f>
        <v>#REF!</v>
      </c>
      <c r="J59" s="115" t="e">
        <f t="shared" si="1"/>
        <v>#REF!</v>
      </c>
      <c r="K59" s="115" t="e">
        <f t="shared" si="2"/>
        <v>#REF!</v>
      </c>
      <c r="L59" s="115" t="e">
        <f t="shared" si="3"/>
        <v>#REF!</v>
      </c>
      <c r="M59" s="117" t="e">
        <f t="shared" si="4"/>
        <v>#REF!</v>
      </c>
      <c r="N59" s="47"/>
      <c r="O59" s="43"/>
      <c r="R59" s="36">
        <v>5180.59</v>
      </c>
      <c r="S59" s="36"/>
      <c r="T59" s="36" t="e">
        <f>+S59*#REF!</f>
        <v>#REF!</v>
      </c>
      <c r="X59" s="20"/>
      <c r="Z59" s="20"/>
      <c r="AC59" s="20"/>
    </row>
    <row r="60" spans="2:29" ht="15" customHeight="1">
      <c r="B60" s="173" t="e">
        <f>+#REF!</f>
        <v>#REF!</v>
      </c>
      <c r="C60" s="116" t="e">
        <f t="shared" si="0"/>
        <v>#REF!</v>
      </c>
      <c r="D60" s="115" t="e">
        <f>+#REF!</f>
        <v>#REF!</v>
      </c>
      <c r="E60" s="115" t="e">
        <f>+#REF!</f>
        <v>#REF!</v>
      </c>
      <c r="F60" s="115" t="e">
        <f>+#REF!</f>
        <v>#REF!</v>
      </c>
      <c r="G60" s="115" t="e">
        <f>+#REF!</f>
        <v>#REF!</v>
      </c>
      <c r="H60" s="115" t="e">
        <f>+#REF!</f>
        <v>#REF!</v>
      </c>
      <c r="I60" s="115" t="e">
        <f>+#REF!</f>
        <v>#REF!</v>
      </c>
      <c r="J60" s="115" t="e">
        <f t="shared" si="1"/>
        <v>#REF!</v>
      </c>
      <c r="K60" s="115" t="e">
        <f t="shared" si="2"/>
        <v>#REF!</v>
      </c>
      <c r="L60" s="115" t="e">
        <f t="shared" si="3"/>
        <v>#REF!</v>
      </c>
      <c r="M60" s="117" t="e">
        <f t="shared" si="4"/>
        <v>#REF!</v>
      </c>
      <c r="N60" s="47"/>
      <c r="O60" s="43"/>
      <c r="R60" s="36">
        <v>5180.6099999999997</v>
      </c>
      <c r="S60" s="36"/>
      <c r="T60" s="36" t="e">
        <f>+S60*#REF!</f>
        <v>#REF!</v>
      </c>
      <c r="X60" s="20"/>
      <c r="Z60" s="20"/>
      <c r="AC60" s="20"/>
    </row>
    <row r="61" spans="2:29" ht="15" customHeight="1">
      <c r="B61" s="173" t="e">
        <f>+#REF!</f>
        <v>#REF!</v>
      </c>
      <c r="C61" s="116" t="e">
        <f t="shared" si="0"/>
        <v>#REF!</v>
      </c>
      <c r="D61" s="115" t="e">
        <f>+#REF!</f>
        <v>#REF!</v>
      </c>
      <c r="E61" s="115" t="e">
        <f>+#REF!</f>
        <v>#REF!</v>
      </c>
      <c r="F61" s="115" t="e">
        <f>+#REF!</f>
        <v>#REF!</v>
      </c>
      <c r="G61" s="115" t="e">
        <f>+#REF!</f>
        <v>#REF!</v>
      </c>
      <c r="H61" s="115" t="e">
        <f>+#REF!</f>
        <v>#REF!</v>
      </c>
      <c r="I61" s="115" t="e">
        <f>+#REF!</f>
        <v>#REF!</v>
      </c>
      <c r="J61" s="115" t="e">
        <f t="shared" si="1"/>
        <v>#REF!</v>
      </c>
      <c r="K61" s="115" t="e">
        <f t="shared" si="2"/>
        <v>#REF!</v>
      </c>
      <c r="L61" s="115" t="e">
        <f t="shared" si="3"/>
        <v>#REF!</v>
      </c>
      <c r="M61" s="117" t="e">
        <f t="shared" si="4"/>
        <v>#REF!</v>
      </c>
      <c r="N61" s="47"/>
      <c r="O61" s="43"/>
      <c r="R61" s="36">
        <v>2232.41</v>
      </c>
      <c r="S61" s="36"/>
      <c r="T61" s="36" t="e">
        <f>+S61*#REF!</f>
        <v>#REF!</v>
      </c>
      <c r="X61" s="20"/>
      <c r="Z61" s="20"/>
      <c r="AC61" s="20"/>
    </row>
    <row r="62" spans="2:29" ht="15" customHeight="1">
      <c r="B62" s="173" t="e">
        <f>+#REF!</f>
        <v>#REF!</v>
      </c>
      <c r="C62" s="116" t="e">
        <f t="shared" si="0"/>
        <v>#REF!</v>
      </c>
      <c r="D62" s="115" t="e">
        <f>+#REF!</f>
        <v>#REF!</v>
      </c>
      <c r="E62" s="115" t="e">
        <f>+#REF!</f>
        <v>#REF!</v>
      </c>
      <c r="F62" s="115" t="e">
        <f>+#REF!</f>
        <v>#REF!</v>
      </c>
      <c r="G62" s="115" t="e">
        <f>+#REF!</f>
        <v>#REF!</v>
      </c>
      <c r="H62" s="115" t="e">
        <f>+#REF!</f>
        <v>#REF!</v>
      </c>
      <c r="I62" s="115" t="e">
        <f>+#REF!</f>
        <v>#REF!</v>
      </c>
      <c r="J62" s="115" t="e">
        <f t="shared" si="1"/>
        <v>#REF!</v>
      </c>
      <c r="K62" s="115" t="e">
        <f t="shared" si="2"/>
        <v>#REF!</v>
      </c>
      <c r="L62" s="115" t="e">
        <f t="shared" si="3"/>
        <v>#REF!</v>
      </c>
      <c r="M62" s="117" t="e">
        <f t="shared" si="4"/>
        <v>#REF!</v>
      </c>
      <c r="N62" s="47"/>
      <c r="O62" s="43"/>
      <c r="R62" s="36">
        <v>2232.38</v>
      </c>
      <c r="S62" s="36">
        <v>1</v>
      </c>
      <c r="T62" s="36" t="e">
        <f>+S62*#REF!</f>
        <v>#REF!</v>
      </c>
      <c r="X62" s="20"/>
      <c r="Z62" s="20"/>
      <c r="AC62" s="20"/>
    </row>
    <row r="63" spans="2:29" ht="15" customHeight="1">
      <c r="B63" s="173" t="e">
        <f>+#REF!</f>
        <v>#REF!</v>
      </c>
      <c r="C63" s="118" t="e">
        <f t="shared" ref="C63:C88" si="5">AVERAGE($T$88:$T$89)-AVERAGE($T$62:$T$63)</f>
        <v>#REF!</v>
      </c>
      <c r="D63" s="115" t="e">
        <f>+#REF!</f>
        <v>#REF!</v>
      </c>
      <c r="E63" s="115" t="e">
        <f>+#REF!</f>
        <v>#REF!</v>
      </c>
      <c r="F63" s="115" t="e">
        <f>+#REF!</f>
        <v>#REF!</v>
      </c>
      <c r="G63" s="115" t="e">
        <f>+#REF!</f>
        <v>#REF!</v>
      </c>
      <c r="H63" s="115" t="e">
        <f>+#REF!</f>
        <v>#REF!</v>
      </c>
      <c r="I63" s="115" t="e">
        <f>+#REF!</f>
        <v>#REF!</v>
      </c>
      <c r="J63" s="115" t="e">
        <f t="shared" si="1"/>
        <v>#REF!</v>
      </c>
      <c r="K63" s="115" t="e">
        <f t="shared" si="2"/>
        <v>#REF!</v>
      </c>
      <c r="L63" s="115" t="e">
        <f t="shared" si="3"/>
        <v>#REF!</v>
      </c>
      <c r="M63" s="117" t="e">
        <f t="shared" si="4"/>
        <v>#REF!</v>
      </c>
      <c r="N63" s="47"/>
      <c r="O63" s="43"/>
      <c r="R63" s="36">
        <v>-1220.5899999999999</v>
      </c>
      <c r="S63" s="36">
        <v>1</v>
      </c>
      <c r="T63" s="36" t="e">
        <f>+S63*#REF!</f>
        <v>#REF!</v>
      </c>
      <c r="X63" s="20"/>
      <c r="Z63" s="20"/>
      <c r="AC63" s="20"/>
    </row>
    <row r="64" spans="2:29" ht="15" customHeight="1">
      <c r="B64" s="173" t="e">
        <f>+#REF!</f>
        <v>#REF!</v>
      </c>
      <c r="C64" s="118" t="e">
        <f t="shared" si="5"/>
        <v>#REF!</v>
      </c>
      <c r="D64" s="115" t="e">
        <f>+#REF!</f>
        <v>#REF!</v>
      </c>
      <c r="E64" s="115" t="e">
        <f>+#REF!</f>
        <v>#REF!</v>
      </c>
      <c r="F64" s="115" t="e">
        <f>+#REF!</f>
        <v>#REF!</v>
      </c>
      <c r="G64" s="115" t="e">
        <f>+#REF!</f>
        <v>#REF!</v>
      </c>
      <c r="H64" s="115" t="e">
        <f>+#REF!</f>
        <v>#REF!</v>
      </c>
      <c r="I64" s="115" t="e">
        <f>+#REF!</f>
        <v>#REF!</v>
      </c>
      <c r="J64" s="115" t="e">
        <f t="shared" si="1"/>
        <v>#REF!</v>
      </c>
      <c r="K64" s="115" t="e">
        <f t="shared" si="2"/>
        <v>#REF!</v>
      </c>
      <c r="L64" s="115" t="e">
        <f t="shared" si="3"/>
        <v>#REF!</v>
      </c>
      <c r="M64" s="117" t="e">
        <f t="shared" si="4"/>
        <v>#REF!</v>
      </c>
      <c r="N64" s="47"/>
      <c r="O64" s="43"/>
      <c r="R64" s="36">
        <v>-1220.5899999999999</v>
      </c>
      <c r="S64" s="36"/>
      <c r="T64" s="36" t="e">
        <f>+S64*#REF!</f>
        <v>#REF!</v>
      </c>
      <c r="X64" s="20"/>
      <c r="Z64" s="20"/>
      <c r="AC64" s="20"/>
    </row>
    <row r="65" spans="2:29" ht="15" customHeight="1">
      <c r="B65" s="173" t="e">
        <f>+#REF!</f>
        <v>#REF!</v>
      </c>
      <c r="C65" s="118" t="e">
        <f t="shared" si="5"/>
        <v>#REF!</v>
      </c>
      <c r="D65" s="115" t="e">
        <f>+#REF!</f>
        <v>#REF!</v>
      </c>
      <c r="E65" s="115" t="e">
        <f>+#REF!</f>
        <v>#REF!</v>
      </c>
      <c r="F65" s="115" t="e">
        <f>+#REF!</f>
        <v>#REF!</v>
      </c>
      <c r="G65" s="115" t="e">
        <f>+#REF!</f>
        <v>#REF!</v>
      </c>
      <c r="H65" s="115" t="e">
        <f>+#REF!</f>
        <v>#REF!</v>
      </c>
      <c r="I65" s="115" t="e">
        <f>+#REF!</f>
        <v>#REF!</v>
      </c>
      <c r="J65" s="115" t="e">
        <f t="shared" si="1"/>
        <v>#REF!</v>
      </c>
      <c r="K65" s="115" t="e">
        <f t="shared" si="2"/>
        <v>#REF!</v>
      </c>
      <c r="L65" s="115" t="e">
        <f t="shared" si="3"/>
        <v>#REF!</v>
      </c>
      <c r="M65" s="117" t="e">
        <f t="shared" si="4"/>
        <v>#REF!</v>
      </c>
      <c r="N65" s="47"/>
      <c r="O65" s="43"/>
      <c r="R65" s="36">
        <v>-5066.55</v>
      </c>
      <c r="S65" s="36"/>
      <c r="T65" s="36" t="e">
        <f>+S65*#REF!</f>
        <v>#REF!</v>
      </c>
      <c r="X65" s="20"/>
      <c r="Z65" s="20"/>
      <c r="AC65" s="20"/>
    </row>
    <row r="66" spans="2:29" ht="15" customHeight="1">
      <c r="B66" s="173" t="e">
        <f>+#REF!</f>
        <v>#REF!</v>
      </c>
      <c r="C66" s="118" t="e">
        <f t="shared" si="5"/>
        <v>#REF!</v>
      </c>
      <c r="D66" s="115" t="e">
        <f>+#REF!</f>
        <v>#REF!</v>
      </c>
      <c r="E66" s="115" t="e">
        <f>+#REF!</f>
        <v>#REF!</v>
      </c>
      <c r="F66" s="115" t="e">
        <f>+#REF!</f>
        <v>#REF!</v>
      </c>
      <c r="G66" s="115" t="e">
        <f>+#REF!</f>
        <v>#REF!</v>
      </c>
      <c r="H66" s="115" t="e">
        <f>+#REF!</f>
        <v>#REF!</v>
      </c>
      <c r="I66" s="115" t="e">
        <f>+#REF!</f>
        <v>#REF!</v>
      </c>
      <c r="J66" s="115" t="e">
        <f t="shared" ref="J66:J95" si="6">MIN(0.25*C66*1000,12*D66+MAX(E66,0.5*F66),AVERAGE(H66:I66))</f>
        <v>#REF!</v>
      </c>
      <c r="K66" s="115" t="e">
        <f t="shared" ref="K66:K95" si="7">MIN(0.5*J66,H66/2)+MIN(0.125*C66*1000,6*D66+MAX(0.5*E66,0.25*F66),G66)</f>
        <v>#REF!</v>
      </c>
      <c r="L66" s="115" t="e">
        <f t="shared" ref="L66:L95" si="8">+J66+K66</f>
        <v>#REF!</v>
      </c>
      <c r="M66" s="117" t="e">
        <f t="shared" ref="M66:M95" si="9">+J66*2</f>
        <v>#REF!</v>
      </c>
      <c r="N66" s="47"/>
      <c r="O66" s="43"/>
      <c r="R66" s="36">
        <v>-5066.54</v>
      </c>
      <c r="S66" s="36"/>
      <c r="T66" s="36" t="e">
        <f>+S66*#REF!</f>
        <v>#REF!</v>
      </c>
      <c r="X66" s="20"/>
      <c r="Z66" s="20"/>
      <c r="AC66" s="20"/>
    </row>
    <row r="67" spans="2:29" ht="15" customHeight="1">
      <c r="B67" s="173" t="e">
        <f>+#REF!</f>
        <v>#REF!</v>
      </c>
      <c r="C67" s="118" t="e">
        <f t="shared" si="5"/>
        <v>#REF!</v>
      </c>
      <c r="D67" s="115" t="e">
        <f>+#REF!</f>
        <v>#REF!</v>
      </c>
      <c r="E67" s="115" t="e">
        <f>+#REF!</f>
        <v>#REF!</v>
      </c>
      <c r="F67" s="115" t="e">
        <f>+#REF!</f>
        <v>#REF!</v>
      </c>
      <c r="G67" s="115" t="e">
        <f>+#REF!</f>
        <v>#REF!</v>
      </c>
      <c r="H67" s="115" t="e">
        <f>+#REF!</f>
        <v>#REF!</v>
      </c>
      <c r="I67" s="115" t="e">
        <f>+#REF!</f>
        <v>#REF!</v>
      </c>
      <c r="J67" s="115" t="e">
        <f t="shared" si="6"/>
        <v>#REF!</v>
      </c>
      <c r="K67" s="115" t="e">
        <f t="shared" si="7"/>
        <v>#REF!</v>
      </c>
      <c r="L67" s="115" t="e">
        <f t="shared" si="8"/>
        <v>#REF!</v>
      </c>
      <c r="M67" s="117" t="e">
        <f t="shared" si="9"/>
        <v>#REF!</v>
      </c>
      <c r="N67" s="47"/>
      <c r="O67" s="43"/>
      <c r="R67" s="36">
        <v>-9508.75</v>
      </c>
      <c r="S67" s="36"/>
      <c r="T67" s="36" t="e">
        <f>+S67*#REF!</f>
        <v>#REF!</v>
      </c>
      <c r="X67" s="20"/>
      <c r="Z67" s="20"/>
      <c r="AC67" s="20"/>
    </row>
    <row r="68" spans="2:29" ht="15" customHeight="1">
      <c r="B68" s="173" t="e">
        <f>+#REF!</f>
        <v>#REF!</v>
      </c>
      <c r="C68" s="118" t="e">
        <f t="shared" si="5"/>
        <v>#REF!</v>
      </c>
      <c r="D68" s="115" t="e">
        <f>+#REF!</f>
        <v>#REF!</v>
      </c>
      <c r="E68" s="115" t="e">
        <f>+#REF!</f>
        <v>#REF!</v>
      </c>
      <c r="F68" s="115" t="e">
        <f>+#REF!</f>
        <v>#REF!</v>
      </c>
      <c r="G68" s="115" t="e">
        <f>+#REF!</f>
        <v>#REF!</v>
      </c>
      <c r="H68" s="115" t="e">
        <f>+#REF!</f>
        <v>#REF!</v>
      </c>
      <c r="I68" s="115" t="e">
        <f>+#REF!</f>
        <v>#REF!</v>
      </c>
      <c r="J68" s="115" t="e">
        <f t="shared" si="6"/>
        <v>#REF!</v>
      </c>
      <c r="K68" s="115" t="e">
        <f t="shared" si="7"/>
        <v>#REF!</v>
      </c>
      <c r="L68" s="115" t="e">
        <f t="shared" si="8"/>
        <v>#REF!</v>
      </c>
      <c r="M68" s="117" t="e">
        <f t="shared" si="9"/>
        <v>#REF!</v>
      </c>
      <c r="N68" s="47"/>
      <c r="O68" s="43"/>
      <c r="R68" s="36">
        <v>-9508.7199999999993</v>
      </c>
      <c r="S68" s="36"/>
      <c r="T68" s="36" t="e">
        <f>+S68*#REF!</f>
        <v>#REF!</v>
      </c>
      <c r="X68" s="20"/>
      <c r="Z68" s="20"/>
      <c r="AC68" s="20"/>
    </row>
    <row r="69" spans="2:29" ht="15" customHeight="1">
      <c r="B69" s="173" t="e">
        <f>+#REF!</f>
        <v>#REF!</v>
      </c>
      <c r="C69" s="118" t="e">
        <f t="shared" si="5"/>
        <v>#REF!</v>
      </c>
      <c r="D69" s="115" t="e">
        <f>+#REF!</f>
        <v>#REF!</v>
      </c>
      <c r="E69" s="115" t="e">
        <f>+#REF!</f>
        <v>#REF!</v>
      </c>
      <c r="F69" s="115" t="e">
        <f>+#REF!</f>
        <v>#REF!</v>
      </c>
      <c r="G69" s="115" t="e">
        <f>+#REF!</f>
        <v>#REF!</v>
      </c>
      <c r="H69" s="115" t="e">
        <f>+#REF!</f>
        <v>#REF!</v>
      </c>
      <c r="I69" s="115" t="e">
        <f>+#REF!</f>
        <v>#REF!</v>
      </c>
      <c r="J69" s="115" t="e">
        <f t="shared" si="6"/>
        <v>#REF!</v>
      </c>
      <c r="K69" s="115" t="e">
        <f t="shared" si="7"/>
        <v>#REF!</v>
      </c>
      <c r="L69" s="115" t="e">
        <f t="shared" si="8"/>
        <v>#REF!</v>
      </c>
      <c r="M69" s="117" t="e">
        <f t="shared" si="9"/>
        <v>#REF!</v>
      </c>
      <c r="N69" s="47"/>
      <c r="O69" s="43"/>
      <c r="R69" s="36">
        <v>-12983.05</v>
      </c>
      <c r="S69" s="36"/>
      <c r="T69" s="36" t="e">
        <f>+S69*#REF!</f>
        <v>#REF!</v>
      </c>
      <c r="X69" s="20"/>
      <c r="Z69" s="20"/>
      <c r="AC69" s="20"/>
    </row>
    <row r="70" spans="2:29" ht="15" customHeight="1">
      <c r="B70" s="173" t="e">
        <f>+#REF!</f>
        <v>#REF!</v>
      </c>
      <c r="C70" s="118" t="e">
        <f t="shared" si="5"/>
        <v>#REF!</v>
      </c>
      <c r="D70" s="115" t="e">
        <f>+#REF!</f>
        <v>#REF!</v>
      </c>
      <c r="E70" s="115" t="e">
        <f>+#REF!</f>
        <v>#REF!</v>
      </c>
      <c r="F70" s="115" t="e">
        <f>+#REF!</f>
        <v>#REF!</v>
      </c>
      <c r="G70" s="115" t="e">
        <f>+#REF!</f>
        <v>#REF!</v>
      </c>
      <c r="H70" s="115" t="e">
        <f>+#REF!</f>
        <v>#REF!</v>
      </c>
      <c r="I70" s="115" t="e">
        <f>+#REF!</f>
        <v>#REF!</v>
      </c>
      <c r="J70" s="115" t="e">
        <f t="shared" si="6"/>
        <v>#REF!</v>
      </c>
      <c r="K70" s="115" t="e">
        <f t="shared" si="7"/>
        <v>#REF!</v>
      </c>
      <c r="L70" s="115" t="e">
        <f t="shared" si="8"/>
        <v>#REF!</v>
      </c>
      <c r="M70" s="117" t="e">
        <f t="shared" si="9"/>
        <v>#REF!</v>
      </c>
      <c r="N70" s="47"/>
      <c r="O70" s="43"/>
      <c r="R70" s="36">
        <v>-12983.01</v>
      </c>
      <c r="S70" s="36"/>
      <c r="T70" s="36" t="e">
        <f>+S70*#REF!</f>
        <v>#REF!</v>
      </c>
      <c r="X70" s="20"/>
      <c r="Z70" s="20"/>
      <c r="AC70" s="20"/>
    </row>
    <row r="71" spans="2:29" ht="15" customHeight="1">
      <c r="B71" s="173" t="e">
        <f>+#REF!</f>
        <v>#REF!</v>
      </c>
      <c r="C71" s="118" t="e">
        <f t="shared" si="5"/>
        <v>#REF!</v>
      </c>
      <c r="D71" s="115" t="e">
        <f>+#REF!</f>
        <v>#REF!</v>
      </c>
      <c r="E71" s="115" t="e">
        <f>+#REF!</f>
        <v>#REF!</v>
      </c>
      <c r="F71" s="115" t="e">
        <f>+#REF!</f>
        <v>#REF!</v>
      </c>
      <c r="G71" s="115" t="e">
        <f>+#REF!</f>
        <v>#REF!</v>
      </c>
      <c r="H71" s="115" t="e">
        <f>+#REF!</f>
        <v>#REF!</v>
      </c>
      <c r="I71" s="115" t="e">
        <f>+#REF!</f>
        <v>#REF!</v>
      </c>
      <c r="J71" s="115" t="e">
        <f t="shared" si="6"/>
        <v>#REF!</v>
      </c>
      <c r="K71" s="115" t="e">
        <f t="shared" si="7"/>
        <v>#REF!</v>
      </c>
      <c r="L71" s="115" t="e">
        <f t="shared" si="8"/>
        <v>#REF!</v>
      </c>
      <c r="M71" s="117" t="e">
        <f t="shared" si="9"/>
        <v>#REF!</v>
      </c>
      <c r="N71" s="47"/>
      <c r="O71" s="43"/>
      <c r="R71" s="36">
        <v>-14583.37</v>
      </c>
      <c r="S71" s="36"/>
      <c r="T71" s="36" t="e">
        <f>+S71*#REF!</f>
        <v>#REF!</v>
      </c>
      <c r="X71" s="20"/>
      <c r="Z71" s="20"/>
      <c r="AC71" s="20"/>
    </row>
    <row r="72" spans="2:29" ht="15" customHeight="1">
      <c r="B72" s="173" t="e">
        <f>+#REF!</f>
        <v>#REF!</v>
      </c>
      <c r="C72" s="118" t="e">
        <f t="shared" si="5"/>
        <v>#REF!</v>
      </c>
      <c r="D72" s="115" t="e">
        <f>+#REF!</f>
        <v>#REF!</v>
      </c>
      <c r="E72" s="115" t="e">
        <f>+#REF!</f>
        <v>#REF!</v>
      </c>
      <c r="F72" s="115" t="e">
        <f>+#REF!</f>
        <v>#REF!</v>
      </c>
      <c r="G72" s="115" t="e">
        <f>+#REF!</f>
        <v>#REF!</v>
      </c>
      <c r="H72" s="115" t="e">
        <f>+#REF!</f>
        <v>#REF!</v>
      </c>
      <c r="I72" s="115" t="e">
        <f>+#REF!</f>
        <v>#REF!</v>
      </c>
      <c r="J72" s="115" t="e">
        <f t="shared" si="6"/>
        <v>#REF!</v>
      </c>
      <c r="K72" s="115" t="e">
        <f t="shared" si="7"/>
        <v>#REF!</v>
      </c>
      <c r="L72" s="115" t="e">
        <f t="shared" si="8"/>
        <v>#REF!</v>
      </c>
      <c r="M72" s="117" t="e">
        <f t="shared" si="9"/>
        <v>#REF!</v>
      </c>
      <c r="N72" s="47"/>
      <c r="O72" s="43"/>
      <c r="R72" s="36">
        <v>-14583.37</v>
      </c>
      <c r="S72" s="136"/>
      <c r="T72" s="36" t="e">
        <f>+S72*#REF!</f>
        <v>#REF!</v>
      </c>
      <c r="X72" s="20"/>
      <c r="Z72" s="20"/>
      <c r="AC72" s="20"/>
    </row>
    <row r="73" spans="2:29" ht="15" customHeight="1">
      <c r="B73" s="173" t="e">
        <f>+#REF!</f>
        <v>#REF!</v>
      </c>
      <c r="C73" s="118" t="e">
        <f t="shared" si="5"/>
        <v>#REF!</v>
      </c>
      <c r="D73" s="115" t="e">
        <f>+#REF!</f>
        <v>#REF!</v>
      </c>
      <c r="E73" s="115" t="e">
        <f>+#REF!</f>
        <v>#REF!</v>
      </c>
      <c r="F73" s="115" t="e">
        <f>+#REF!</f>
        <v>#REF!</v>
      </c>
      <c r="G73" s="115" t="e">
        <f>+#REF!</f>
        <v>#REF!</v>
      </c>
      <c r="H73" s="115" t="e">
        <f>+#REF!</f>
        <v>#REF!</v>
      </c>
      <c r="I73" s="115" t="e">
        <f>+#REF!</f>
        <v>#REF!</v>
      </c>
      <c r="J73" s="115" t="e">
        <f t="shared" si="6"/>
        <v>#REF!</v>
      </c>
      <c r="K73" s="115" t="e">
        <f t="shared" si="7"/>
        <v>#REF!</v>
      </c>
      <c r="L73" s="115" t="e">
        <f t="shared" si="8"/>
        <v>#REF!</v>
      </c>
      <c r="M73" s="117" t="e">
        <f t="shared" si="9"/>
        <v>#REF!</v>
      </c>
      <c r="N73" s="47"/>
      <c r="O73" s="43"/>
      <c r="R73" s="36">
        <v>-13389</v>
      </c>
      <c r="S73" s="136"/>
      <c r="T73" s="36" t="e">
        <f>+S73*#REF!</f>
        <v>#REF!</v>
      </c>
      <c r="X73" s="20"/>
      <c r="Z73" s="20"/>
      <c r="AC73" s="20"/>
    </row>
    <row r="74" spans="2:29" ht="15" customHeight="1">
      <c r="B74" s="173" t="e">
        <f>+#REF!</f>
        <v>#REF!</v>
      </c>
      <c r="C74" s="118" t="e">
        <f t="shared" si="5"/>
        <v>#REF!</v>
      </c>
      <c r="D74" s="115" t="e">
        <f>+#REF!</f>
        <v>#REF!</v>
      </c>
      <c r="E74" s="115" t="e">
        <f>+#REF!</f>
        <v>#REF!</v>
      </c>
      <c r="F74" s="115" t="e">
        <f>+#REF!</f>
        <v>#REF!</v>
      </c>
      <c r="G74" s="115" t="e">
        <f>+#REF!</f>
        <v>#REF!</v>
      </c>
      <c r="H74" s="115" t="e">
        <f>+#REF!</f>
        <v>#REF!</v>
      </c>
      <c r="I74" s="115" t="e">
        <f>+#REF!</f>
        <v>#REF!</v>
      </c>
      <c r="J74" s="115" t="e">
        <f t="shared" si="6"/>
        <v>#REF!</v>
      </c>
      <c r="K74" s="115" t="e">
        <f t="shared" si="7"/>
        <v>#REF!</v>
      </c>
      <c r="L74" s="115" t="e">
        <f t="shared" si="8"/>
        <v>#REF!</v>
      </c>
      <c r="M74" s="117" t="e">
        <f t="shared" si="9"/>
        <v>#REF!</v>
      </c>
      <c r="N74" s="47"/>
      <c r="O74" s="43"/>
      <c r="R74" s="36">
        <v>-13389.03</v>
      </c>
      <c r="S74" s="136"/>
      <c r="T74" s="36" t="e">
        <f>+S74*#REF!</f>
        <v>#REF!</v>
      </c>
      <c r="X74" s="20"/>
      <c r="Z74" s="20"/>
      <c r="AC74" s="20"/>
    </row>
    <row r="75" spans="2:29" ht="15" customHeight="1">
      <c r="B75" s="173" t="e">
        <f>+#REF!</f>
        <v>#REF!</v>
      </c>
      <c r="C75" s="118" t="e">
        <f t="shared" si="5"/>
        <v>#REF!</v>
      </c>
      <c r="D75" s="115" t="e">
        <f>+#REF!</f>
        <v>#REF!</v>
      </c>
      <c r="E75" s="115" t="e">
        <f>+#REF!</f>
        <v>#REF!</v>
      </c>
      <c r="F75" s="115" t="e">
        <f>+#REF!</f>
        <v>#REF!</v>
      </c>
      <c r="G75" s="115" t="e">
        <f>+#REF!</f>
        <v>#REF!</v>
      </c>
      <c r="H75" s="115" t="e">
        <f>+#REF!</f>
        <v>#REF!</v>
      </c>
      <c r="I75" s="115" t="e">
        <f>+#REF!</f>
        <v>#REF!</v>
      </c>
      <c r="J75" s="115" t="e">
        <f t="shared" si="6"/>
        <v>#REF!</v>
      </c>
      <c r="K75" s="115" t="e">
        <f t="shared" si="7"/>
        <v>#REF!</v>
      </c>
      <c r="L75" s="115" t="e">
        <f t="shared" si="8"/>
        <v>#REF!</v>
      </c>
      <c r="M75" s="117" t="e">
        <f t="shared" si="9"/>
        <v>#REF!</v>
      </c>
      <c r="N75" s="47"/>
      <c r="O75" s="43"/>
      <c r="R75" s="36">
        <v>-10862.18</v>
      </c>
      <c r="S75" s="136"/>
      <c r="T75" s="36" t="e">
        <f>+S75*#REF!</f>
        <v>#REF!</v>
      </c>
      <c r="X75" s="20"/>
      <c r="Z75" s="20"/>
      <c r="AC75" s="20"/>
    </row>
    <row r="76" spans="2:29" ht="15" customHeight="1">
      <c r="B76" s="173" t="e">
        <f>+#REF!</f>
        <v>#REF!</v>
      </c>
      <c r="C76" s="118" t="e">
        <f t="shared" si="5"/>
        <v>#REF!</v>
      </c>
      <c r="D76" s="115" t="e">
        <f>+#REF!</f>
        <v>#REF!</v>
      </c>
      <c r="E76" s="115" t="e">
        <f>+#REF!</f>
        <v>#REF!</v>
      </c>
      <c r="F76" s="115" t="e">
        <f>+#REF!</f>
        <v>#REF!</v>
      </c>
      <c r="G76" s="115" t="e">
        <f>+#REF!</f>
        <v>#REF!</v>
      </c>
      <c r="H76" s="115" t="e">
        <f>+#REF!</f>
        <v>#REF!</v>
      </c>
      <c r="I76" s="115" t="e">
        <f>+#REF!</f>
        <v>#REF!</v>
      </c>
      <c r="J76" s="115" t="e">
        <f t="shared" si="6"/>
        <v>#REF!</v>
      </c>
      <c r="K76" s="115" t="e">
        <f t="shared" si="7"/>
        <v>#REF!</v>
      </c>
      <c r="L76" s="115" t="e">
        <f t="shared" si="8"/>
        <v>#REF!</v>
      </c>
      <c r="M76" s="117" t="e">
        <f t="shared" si="9"/>
        <v>#REF!</v>
      </c>
      <c r="N76" s="47"/>
      <c r="O76" s="43"/>
      <c r="R76" s="36">
        <v>-10862.16</v>
      </c>
      <c r="S76" s="136"/>
      <c r="T76" s="36" t="e">
        <f>+S76*#REF!</f>
        <v>#REF!</v>
      </c>
      <c r="X76" s="20"/>
      <c r="Z76" s="20"/>
      <c r="AC76" s="20"/>
    </row>
    <row r="77" spans="2:29" ht="15" customHeight="1">
      <c r="B77" s="173" t="e">
        <f>+#REF!</f>
        <v>#REF!</v>
      </c>
      <c r="C77" s="118" t="e">
        <f t="shared" si="5"/>
        <v>#REF!</v>
      </c>
      <c r="D77" s="115" t="e">
        <f>+#REF!</f>
        <v>#REF!</v>
      </c>
      <c r="E77" s="115" t="e">
        <f>+#REF!</f>
        <v>#REF!</v>
      </c>
      <c r="F77" s="115" t="e">
        <f>+#REF!</f>
        <v>#REF!</v>
      </c>
      <c r="G77" s="115" t="e">
        <f>+#REF!</f>
        <v>#REF!</v>
      </c>
      <c r="H77" s="115" t="e">
        <f>+#REF!</f>
        <v>#REF!</v>
      </c>
      <c r="I77" s="115" t="e">
        <f>+#REF!</f>
        <v>#REF!</v>
      </c>
      <c r="J77" s="115" t="e">
        <f t="shared" si="6"/>
        <v>#REF!</v>
      </c>
      <c r="K77" s="115" t="e">
        <f t="shared" si="7"/>
        <v>#REF!</v>
      </c>
      <c r="L77" s="115" t="e">
        <f t="shared" si="8"/>
        <v>#REF!</v>
      </c>
      <c r="M77" s="117" t="e">
        <f t="shared" si="9"/>
        <v>#REF!</v>
      </c>
      <c r="N77" s="47"/>
      <c r="O77" s="43"/>
      <c r="R77" s="36">
        <v>-7787.66</v>
      </c>
      <c r="S77" s="136"/>
      <c r="T77" s="36" t="e">
        <f>+S77*#REF!</f>
        <v>#REF!</v>
      </c>
      <c r="X77" s="20"/>
      <c r="Z77" s="20"/>
      <c r="AC77" s="20"/>
    </row>
    <row r="78" spans="2:29" ht="15" customHeight="1">
      <c r="B78" s="173" t="e">
        <f>+#REF!</f>
        <v>#REF!</v>
      </c>
      <c r="C78" s="118" t="e">
        <f t="shared" si="5"/>
        <v>#REF!</v>
      </c>
      <c r="D78" s="115" t="e">
        <f>+#REF!</f>
        <v>#REF!</v>
      </c>
      <c r="E78" s="115" t="e">
        <f>+#REF!</f>
        <v>#REF!</v>
      </c>
      <c r="F78" s="115" t="e">
        <f>+#REF!</f>
        <v>#REF!</v>
      </c>
      <c r="G78" s="115" t="e">
        <f>+#REF!</f>
        <v>#REF!</v>
      </c>
      <c r="H78" s="115" t="e">
        <f>+#REF!</f>
        <v>#REF!</v>
      </c>
      <c r="I78" s="115" t="e">
        <f>+#REF!</f>
        <v>#REF!</v>
      </c>
      <c r="J78" s="115" t="e">
        <f t="shared" si="6"/>
        <v>#REF!</v>
      </c>
      <c r="K78" s="115" t="e">
        <f t="shared" si="7"/>
        <v>#REF!</v>
      </c>
      <c r="L78" s="115" t="e">
        <f t="shared" si="8"/>
        <v>#REF!</v>
      </c>
      <c r="M78" s="117" t="e">
        <f t="shared" si="9"/>
        <v>#REF!</v>
      </c>
      <c r="N78" s="47"/>
      <c r="O78" s="43"/>
      <c r="R78" s="36">
        <v>-7787.66</v>
      </c>
      <c r="S78" s="136"/>
      <c r="T78" s="36" t="e">
        <f>+S78*#REF!</f>
        <v>#REF!</v>
      </c>
      <c r="X78" s="20"/>
      <c r="Z78" s="20"/>
      <c r="AC78" s="20"/>
    </row>
    <row r="79" spans="2:29" ht="15" customHeight="1">
      <c r="B79" s="173" t="e">
        <f>+#REF!</f>
        <v>#REF!</v>
      </c>
      <c r="C79" s="118" t="e">
        <f t="shared" si="5"/>
        <v>#REF!</v>
      </c>
      <c r="D79" s="115" t="e">
        <f>+#REF!</f>
        <v>#REF!</v>
      </c>
      <c r="E79" s="115" t="e">
        <f>+#REF!</f>
        <v>#REF!</v>
      </c>
      <c r="F79" s="115" t="e">
        <f>+#REF!</f>
        <v>#REF!</v>
      </c>
      <c r="G79" s="115" t="e">
        <f>+#REF!</f>
        <v>#REF!</v>
      </c>
      <c r="H79" s="115" t="e">
        <f>+#REF!</f>
        <v>#REF!</v>
      </c>
      <c r="I79" s="115" t="e">
        <f>+#REF!</f>
        <v>#REF!</v>
      </c>
      <c r="J79" s="115" t="e">
        <f t="shared" si="6"/>
        <v>#REF!</v>
      </c>
      <c r="K79" s="115" t="e">
        <f t="shared" si="7"/>
        <v>#REF!</v>
      </c>
      <c r="L79" s="115" t="e">
        <f t="shared" si="8"/>
        <v>#REF!</v>
      </c>
      <c r="M79" s="117" t="e">
        <f t="shared" si="9"/>
        <v>#REF!</v>
      </c>
      <c r="N79" s="47"/>
      <c r="O79" s="43"/>
      <c r="R79" s="36">
        <v>-5346.41</v>
      </c>
      <c r="S79" s="136"/>
      <c r="T79" s="36" t="e">
        <f>+S79*#REF!</f>
        <v>#REF!</v>
      </c>
      <c r="X79" s="20"/>
      <c r="Z79" s="20"/>
      <c r="AC79" s="20"/>
    </row>
    <row r="80" spans="2:29" ht="15" customHeight="1">
      <c r="B80" s="173" t="e">
        <f>+#REF!</f>
        <v>#REF!</v>
      </c>
      <c r="C80" s="118" t="e">
        <f t="shared" si="5"/>
        <v>#REF!</v>
      </c>
      <c r="D80" s="115" t="e">
        <f>+#REF!</f>
        <v>#REF!</v>
      </c>
      <c r="E80" s="115" t="e">
        <f>+#REF!</f>
        <v>#REF!</v>
      </c>
      <c r="F80" s="115" t="e">
        <f>+#REF!</f>
        <v>#REF!</v>
      </c>
      <c r="G80" s="115" t="e">
        <f>+#REF!</f>
        <v>#REF!</v>
      </c>
      <c r="H80" s="115" t="e">
        <f>+#REF!</f>
        <v>#REF!</v>
      </c>
      <c r="I80" s="115" t="e">
        <f>+#REF!</f>
        <v>#REF!</v>
      </c>
      <c r="J80" s="115" t="e">
        <f t="shared" si="6"/>
        <v>#REF!</v>
      </c>
      <c r="K80" s="115" t="e">
        <f t="shared" si="7"/>
        <v>#REF!</v>
      </c>
      <c r="L80" s="115" t="e">
        <f t="shared" si="8"/>
        <v>#REF!</v>
      </c>
      <c r="M80" s="117" t="e">
        <f t="shared" si="9"/>
        <v>#REF!</v>
      </c>
      <c r="N80" s="47"/>
      <c r="O80" s="43"/>
      <c r="R80" s="36">
        <v>-5346.41</v>
      </c>
      <c r="S80" s="136"/>
      <c r="T80" s="36" t="e">
        <f>+S80*#REF!</f>
        <v>#REF!</v>
      </c>
      <c r="X80" s="20"/>
      <c r="Z80" s="20"/>
      <c r="AC80" s="20"/>
    </row>
    <row r="81" spans="1:29" ht="15" customHeight="1">
      <c r="B81" s="173" t="e">
        <f>+#REF!</f>
        <v>#REF!</v>
      </c>
      <c r="C81" s="118" t="e">
        <f t="shared" si="5"/>
        <v>#REF!</v>
      </c>
      <c r="D81" s="115" t="e">
        <f>+#REF!</f>
        <v>#REF!</v>
      </c>
      <c r="E81" s="115" t="e">
        <f>+#REF!</f>
        <v>#REF!</v>
      </c>
      <c r="F81" s="115" t="e">
        <f>+#REF!</f>
        <v>#REF!</v>
      </c>
      <c r="G81" s="115" t="e">
        <f>+#REF!</f>
        <v>#REF!</v>
      </c>
      <c r="H81" s="115" t="e">
        <f>+#REF!</f>
        <v>#REF!</v>
      </c>
      <c r="I81" s="115" t="e">
        <f>+#REF!</f>
        <v>#REF!</v>
      </c>
      <c r="J81" s="115" t="e">
        <f t="shared" si="6"/>
        <v>#REF!</v>
      </c>
      <c r="K81" s="115" t="e">
        <f t="shared" si="7"/>
        <v>#REF!</v>
      </c>
      <c r="L81" s="115" t="e">
        <f t="shared" si="8"/>
        <v>#REF!</v>
      </c>
      <c r="M81" s="117" t="e">
        <f t="shared" si="9"/>
        <v>#REF!</v>
      </c>
      <c r="N81" s="47"/>
      <c r="O81" s="43"/>
      <c r="R81" s="36">
        <v>-3359.75</v>
      </c>
      <c r="S81" s="136"/>
      <c r="T81" s="36" t="e">
        <f>+S81*#REF!</f>
        <v>#REF!</v>
      </c>
      <c r="X81" s="20"/>
      <c r="Z81" s="20"/>
      <c r="AC81" s="20"/>
    </row>
    <row r="82" spans="1:29" ht="15" customHeight="1">
      <c r="B82" s="173" t="e">
        <f>+#REF!</f>
        <v>#REF!</v>
      </c>
      <c r="C82" s="118" t="e">
        <f t="shared" si="5"/>
        <v>#REF!</v>
      </c>
      <c r="D82" s="115" t="e">
        <f>+#REF!</f>
        <v>#REF!</v>
      </c>
      <c r="E82" s="115" t="e">
        <f>+#REF!</f>
        <v>#REF!</v>
      </c>
      <c r="F82" s="115" t="e">
        <f>+#REF!</f>
        <v>#REF!</v>
      </c>
      <c r="G82" s="115" t="e">
        <f>+#REF!</f>
        <v>#REF!</v>
      </c>
      <c r="H82" s="115" t="e">
        <f>+#REF!</f>
        <v>#REF!</v>
      </c>
      <c r="I82" s="115" t="e">
        <f>+#REF!</f>
        <v>#REF!</v>
      </c>
      <c r="J82" s="115" t="e">
        <f t="shared" si="6"/>
        <v>#REF!</v>
      </c>
      <c r="K82" s="115" t="e">
        <f t="shared" si="7"/>
        <v>#REF!</v>
      </c>
      <c r="L82" s="115" t="e">
        <f t="shared" si="8"/>
        <v>#REF!</v>
      </c>
      <c r="M82" s="117" t="e">
        <f t="shared" si="9"/>
        <v>#REF!</v>
      </c>
      <c r="N82" s="47"/>
      <c r="O82" s="43"/>
      <c r="R82" s="36">
        <v>-3359.75</v>
      </c>
      <c r="S82" s="136"/>
      <c r="T82" s="36" t="e">
        <f>+S82*#REF!</f>
        <v>#REF!</v>
      </c>
      <c r="X82" s="20"/>
      <c r="Z82" s="20"/>
      <c r="AC82" s="20"/>
    </row>
    <row r="83" spans="1:29" ht="15" customHeight="1">
      <c r="B83" s="173" t="e">
        <f>+#REF!</f>
        <v>#REF!</v>
      </c>
      <c r="C83" s="118" t="e">
        <f t="shared" si="5"/>
        <v>#REF!</v>
      </c>
      <c r="D83" s="115" t="e">
        <f>+#REF!</f>
        <v>#REF!</v>
      </c>
      <c r="E83" s="115" t="e">
        <f>+#REF!</f>
        <v>#REF!</v>
      </c>
      <c r="F83" s="115" t="e">
        <f>+#REF!</f>
        <v>#REF!</v>
      </c>
      <c r="G83" s="115" t="e">
        <f>+#REF!</f>
        <v>#REF!</v>
      </c>
      <c r="H83" s="115" t="e">
        <f>+#REF!</f>
        <v>#REF!</v>
      </c>
      <c r="I83" s="115" t="e">
        <f>+#REF!</f>
        <v>#REF!</v>
      </c>
      <c r="J83" s="115" t="e">
        <f t="shared" si="6"/>
        <v>#REF!</v>
      </c>
      <c r="K83" s="115" t="e">
        <f t="shared" si="7"/>
        <v>#REF!</v>
      </c>
      <c r="L83" s="115" t="e">
        <f t="shared" si="8"/>
        <v>#REF!</v>
      </c>
      <c r="M83" s="117" t="e">
        <f t="shared" si="9"/>
        <v>#REF!</v>
      </c>
      <c r="N83" s="47"/>
      <c r="O83" s="43"/>
      <c r="R83" s="36">
        <v>-1865.98</v>
      </c>
      <c r="S83" s="136"/>
      <c r="T83" s="36" t="e">
        <f>+S83*#REF!</f>
        <v>#REF!</v>
      </c>
      <c r="X83" s="20"/>
      <c r="Z83" s="20"/>
      <c r="AC83" s="20"/>
    </row>
    <row r="84" spans="1:29" ht="15" customHeight="1">
      <c r="B84" s="173" t="e">
        <f>+#REF!</f>
        <v>#REF!</v>
      </c>
      <c r="C84" s="118" t="e">
        <f t="shared" si="5"/>
        <v>#REF!</v>
      </c>
      <c r="D84" s="115" t="e">
        <f>+#REF!</f>
        <v>#REF!</v>
      </c>
      <c r="E84" s="115" t="e">
        <f>+#REF!</f>
        <v>#REF!</v>
      </c>
      <c r="F84" s="115" t="e">
        <f>+#REF!</f>
        <v>#REF!</v>
      </c>
      <c r="G84" s="115" t="e">
        <f>+#REF!</f>
        <v>#REF!</v>
      </c>
      <c r="H84" s="115" t="e">
        <f>+#REF!</f>
        <v>#REF!</v>
      </c>
      <c r="I84" s="115" t="e">
        <f>+#REF!</f>
        <v>#REF!</v>
      </c>
      <c r="J84" s="115" t="e">
        <f t="shared" si="6"/>
        <v>#REF!</v>
      </c>
      <c r="K84" s="115" t="e">
        <f t="shared" si="7"/>
        <v>#REF!</v>
      </c>
      <c r="L84" s="115" t="e">
        <f t="shared" si="8"/>
        <v>#REF!</v>
      </c>
      <c r="M84" s="117" t="e">
        <f t="shared" si="9"/>
        <v>#REF!</v>
      </c>
      <c r="N84" s="47"/>
      <c r="O84" s="43"/>
      <c r="R84" s="36">
        <v>-1865.98</v>
      </c>
      <c r="S84" s="136"/>
      <c r="T84" s="36" t="e">
        <f>+S84*#REF!</f>
        <v>#REF!</v>
      </c>
      <c r="X84" s="20"/>
      <c r="Z84" s="20"/>
      <c r="AC84" s="20"/>
    </row>
    <row r="85" spans="1:29" ht="15" customHeight="1">
      <c r="B85" s="173" t="e">
        <f>+#REF!</f>
        <v>#REF!</v>
      </c>
      <c r="C85" s="118" t="e">
        <f t="shared" si="5"/>
        <v>#REF!</v>
      </c>
      <c r="D85" s="115" t="e">
        <f>+#REF!</f>
        <v>#REF!</v>
      </c>
      <c r="E85" s="115" t="e">
        <f>+#REF!</f>
        <v>#REF!</v>
      </c>
      <c r="F85" s="115" t="e">
        <f>+#REF!</f>
        <v>#REF!</v>
      </c>
      <c r="G85" s="115" t="e">
        <f>+#REF!</f>
        <v>#REF!</v>
      </c>
      <c r="H85" s="115" t="e">
        <f>+#REF!</f>
        <v>#REF!</v>
      </c>
      <c r="I85" s="115" t="e">
        <f>+#REF!</f>
        <v>#REF!</v>
      </c>
      <c r="J85" s="115" t="e">
        <f t="shared" si="6"/>
        <v>#REF!</v>
      </c>
      <c r="K85" s="115" t="e">
        <f t="shared" si="7"/>
        <v>#REF!</v>
      </c>
      <c r="L85" s="115" t="e">
        <f t="shared" si="8"/>
        <v>#REF!</v>
      </c>
      <c r="M85" s="117" t="e">
        <f t="shared" si="9"/>
        <v>#REF!</v>
      </c>
      <c r="N85" s="47"/>
      <c r="O85" s="43"/>
      <c r="R85" s="36">
        <v>-735.55</v>
      </c>
      <c r="S85" s="136"/>
      <c r="T85" s="36" t="e">
        <f>+S85*#REF!</f>
        <v>#REF!</v>
      </c>
      <c r="X85" s="20"/>
      <c r="Z85" s="20"/>
      <c r="AC85" s="20"/>
    </row>
    <row r="86" spans="1:29" ht="15" customHeight="1">
      <c r="B86" s="173" t="e">
        <f>+#REF!</f>
        <v>#REF!</v>
      </c>
      <c r="C86" s="118" t="e">
        <f t="shared" si="5"/>
        <v>#REF!</v>
      </c>
      <c r="D86" s="115" t="e">
        <f>+#REF!</f>
        <v>#REF!</v>
      </c>
      <c r="E86" s="115" t="e">
        <f>+#REF!</f>
        <v>#REF!</v>
      </c>
      <c r="F86" s="115" t="e">
        <f>+#REF!</f>
        <v>#REF!</v>
      </c>
      <c r="G86" s="115" t="e">
        <f>+#REF!</f>
        <v>#REF!</v>
      </c>
      <c r="H86" s="115" t="e">
        <f>+#REF!</f>
        <v>#REF!</v>
      </c>
      <c r="I86" s="115" t="e">
        <f>+#REF!</f>
        <v>#REF!</v>
      </c>
      <c r="J86" s="115" t="e">
        <f t="shared" si="6"/>
        <v>#REF!</v>
      </c>
      <c r="K86" s="115" t="e">
        <f t="shared" si="7"/>
        <v>#REF!</v>
      </c>
      <c r="L86" s="115" t="e">
        <f t="shared" si="8"/>
        <v>#REF!</v>
      </c>
      <c r="M86" s="117" t="e">
        <f t="shared" si="9"/>
        <v>#REF!</v>
      </c>
      <c r="N86" s="47"/>
      <c r="O86" s="43"/>
      <c r="R86" s="36">
        <v>-735.55</v>
      </c>
      <c r="S86" s="136"/>
      <c r="T86" s="36" t="e">
        <f>+S86*#REF!</f>
        <v>#REF!</v>
      </c>
      <c r="X86" s="20"/>
      <c r="Z86" s="20"/>
      <c r="AC86" s="20"/>
    </row>
    <row r="87" spans="1:29" ht="15" customHeight="1">
      <c r="B87" s="173" t="e">
        <f>+#REF!</f>
        <v>#REF!</v>
      </c>
      <c r="C87" s="118" t="e">
        <f t="shared" si="5"/>
        <v>#REF!</v>
      </c>
      <c r="D87" s="115" t="e">
        <f>+#REF!</f>
        <v>#REF!</v>
      </c>
      <c r="E87" s="115" t="e">
        <f>+#REF!</f>
        <v>#REF!</v>
      </c>
      <c r="F87" s="115" t="e">
        <f>+#REF!</f>
        <v>#REF!</v>
      </c>
      <c r="G87" s="115" t="e">
        <f>+#REF!</f>
        <v>#REF!</v>
      </c>
      <c r="H87" s="115" t="e">
        <f>+#REF!</f>
        <v>#REF!</v>
      </c>
      <c r="I87" s="115" t="e">
        <f>+#REF!</f>
        <v>#REF!</v>
      </c>
      <c r="J87" s="115" t="e">
        <f t="shared" si="6"/>
        <v>#REF!</v>
      </c>
      <c r="K87" s="115" t="e">
        <f t="shared" si="7"/>
        <v>#REF!</v>
      </c>
      <c r="L87" s="115" t="e">
        <f t="shared" si="8"/>
        <v>#REF!</v>
      </c>
      <c r="M87" s="117" t="e">
        <f t="shared" si="9"/>
        <v>#REF!</v>
      </c>
      <c r="N87" s="47"/>
      <c r="O87" s="43"/>
      <c r="R87" s="36">
        <v>-40.26</v>
      </c>
      <c r="S87" s="136"/>
      <c r="T87" s="36" t="e">
        <f>+S87*#REF!</f>
        <v>#REF!</v>
      </c>
      <c r="X87" s="20"/>
      <c r="Z87" s="20"/>
      <c r="AC87" s="20"/>
    </row>
    <row r="88" spans="1:29" ht="15" customHeight="1">
      <c r="B88" s="173" t="e">
        <f>+#REF!</f>
        <v>#REF!</v>
      </c>
      <c r="C88" s="118" t="e">
        <f t="shared" si="5"/>
        <v>#REF!</v>
      </c>
      <c r="D88" s="115" t="e">
        <f>+#REF!</f>
        <v>#REF!</v>
      </c>
      <c r="E88" s="115" t="e">
        <f>+#REF!</f>
        <v>#REF!</v>
      </c>
      <c r="F88" s="115" t="e">
        <f>+#REF!</f>
        <v>#REF!</v>
      </c>
      <c r="G88" s="115" t="e">
        <f>+#REF!</f>
        <v>#REF!</v>
      </c>
      <c r="H88" s="115" t="e">
        <f>+#REF!</f>
        <v>#REF!</v>
      </c>
      <c r="I88" s="115" t="e">
        <f>+#REF!</f>
        <v>#REF!</v>
      </c>
      <c r="J88" s="115" t="e">
        <f t="shared" si="6"/>
        <v>#REF!</v>
      </c>
      <c r="K88" s="115" t="e">
        <f t="shared" si="7"/>
        <v>#REF!</v>
      </c>
      <c r="L88" s="115" t="e">
        <f t="shared" si="8"/>
        <v>#REF!</v>
      </c>
      <c r="M88" s="117" t="e">
        <f t="shared" si="9"/>
        <v>#REF!</v>
      </c>
      <c r="N88" s="47"/>
      <c r="O88" s="43"/>
      <c r="R88" s="36">
        <v>-40.26</v>
      </c>
      <c r="S88" s="136">
        <v>1</v>
      </c>
      <c r="T88" s="36" t="e">
        <f>+S88*#REF!</f>
        <v>#REF!</v>
      </c>
      <c r="X88" s="20"/>
      <c r="Z88" s="20"/>
      <c r="AC88" s="20"/>
    </row>
    <row r="89" spans="1:29" ht="15" customHeight="1">
      <c r="B89" s="173" t="e">
        <f>+#REF!</f>
        <v>#REF!</v>
      </c>
      <c r="C89" s="118" t="e">
        <f t="shared" ref="C89:C95" si="10">AVERAGE($T$95)-AVERAGE($T$88:$T$89)</f>
        <v>#REF!</v>
      </c>
      <c r="D89" s="115" t="e">
        <f>+#REF!</f>
        <v>#REF!</v>
      </c>
      <c r="E89" s="115" t="e">
        <f>+#REF!</f>
        <v>#REF!</v>
      </c>
      <c r="F89" s="115" t="e">
        <f>+#REF!</f>
        <v>#REF!</v>
      </c>
      <c r="G89" s="115" t="e">
        <f>+#REF!</f>
        <v>#REF!</v>
      </c>
      <c r="H89" s="115" t="e">
        <f>+#REF!</f>
        <v>#REF!</v>
      </c>
      <c r="I89" s="115" t="e">
        <f>+#REF!</f>
        <v>#REF!</v>
      </c>
      <c r="J89" s="115" t="e">
        <f t="shared" si="6"/>
        <v>#REF!</v>
      </c>
      <c r="K89" s="115" t="e">
        <f t="shared" si="7"/>
        <v>#REF!</v>
      </c>
      <c r="L89" s="115" t="e">
        <f t="shared" si="8"/>
        <v>#REF!</v>
      </c>
      <c r="M89" s="117" t="e">
        <f t="shared" si="9"/>
        <v>#REF!</v>
      </c>
      <c r="N89" s="47"/>
      <c r="O89" s="43"/>
      <c r="R89" s="36">
        <v>335.14</v>
      </c>
      <c r="S89" s="136">
        <v>1</v>
      </c>
      <c r="T89" s="36" t="e">
        <f>+S89*#REF!</f>
        <v>#REF!</v>
      </c>
      <c r="X89" s="20"/>
      <c r="Z89" s="20"/>
      <c r="AC89" s="20"/>
    </row>
    <row r="90" spans="1:29" ht="15" customHeight="1">
      <c r="B90" s="173" t="e">
        <f>+#REF!</f>
        <v>#REF!</v>
      </c>
      <c r="C90" s="118" t="e">
        <f t="shared" si="10"/>
        <v>#REF!</v>
      </c>
      <c r="D90" s="115" t="e">
        <f>+#REF!</f>
        <v>#REF!</v>
      </c>
      <c r="E90" s="115" t="e">
        <f>+#REF!</f>
        <v>#REF!</v>
      </c>
      <c r="F90" s="115" t="e">
        <f>+#REF!</f>
        <v>#REF!</v>
      </c>
      <c r="G90" s="115" t="e">
        <f>+#REF!</f>
        <v>#REF!</v>
      </c>
      <c r="H90" s="115" t="e">
        <f>+#REF!</f>
        <v>#REF!</v>
      </c>
      <c r="I90" s="115" t="e">
        <f>+#REF!</f>
        <v>#REF!</v>
      </c>
      <c r="J90" s="115" t="e">
        <f t="shared" si="6"/>
        <v>#REF!</v>
      </c>
      <c r="K90" s="115" t="e">
        <f t="shared" si="7"/>
        <v>#REF!</v>
      </c>
      <c r="L90" s="115" t="e">
        <f t="shared" si="8"/>
        <v>#REF!</v>
      </c>
      <c r="M90" s="117" t="e">
        <f t="shared" si="9"/>
        <v>#REF!</v>
      </c>
      <c r="N90" s="47"/>
      <c r="O90" s="43"/>
      <c r="R90" s="36">
        <v>335.14</v>
      </c>
      <c r="S90" s="136"/>
      <c r="T90" s="36" t="e">
        <f>+S90*#REF!</f>
        <v>#REF!</v>
      </c>
      <c r="X90" s="20"/>
      <c r="Z90" s="20"/>
      <c r="AC90" s="20"/>
    </row>
    <row r="91" spans="1:29" ht="15" customHeight="1">
      <c r="B91" s="173" t="e">
        <f>+#REF!</f>
        <v>#REF!</v>
      </c>
      <c r="C91" s="118" t="e">
        <f t="shared" si="10"/>
        <v>#REF!</v>
      </c>
      <c r="D91" s="115" t="e">
        <f>+#REF!</f>
        <v>#REF!</v>
      </c>
      <c r="E91" s="115" t="e">
        <f>+#REF!</f>
        <v>#REF!</v>
      </c>
      <c r="F91" s="115" t="e">
        <f>+#REF!</f>
        <v>#REF!</v>
      </c>
      <c r="G91" s="115" t="e">
        <f>+#REF!</f>
        <v>#REF!</v>
      </c>
      <c r="H91" s="115" t="e">
        <f>+#REF!</f>
        <v>#REF!</v>
      </c>
      <c r="I91" s="115" t="e">
        <f>+#REF!</f>
        <v>#REF!</v>
      </c>
      <c r="J91" s="115" t="e">
        <f t="shared" si="6"/>
        <v>#REF!</v>
      </c>
      <c r="K91" s="115" t="e">
        <f t="shared" si="7"/>
        <v>#REF!</v>
      </c>
      <c r="L91" s="115" t="e">
        <f t="shared" si="8"/>
        <v>#REF!</v>
      </c>
      <c r="M91" s="117" t="e">
        <f t="shared" si="9"/>
        <v>#REF!</v>
      </c>
      <c r="N91" s="47"/>
      <c r="O91" s="43"/>
      <c r="R91" s="36">
        <v>220.91</v>
      </c>
      <c r="S91" s="136"/>
      <c r="T91" s="36" t="e">
        <f>+S91*#REF!</f>
        <v>#REF!</v>
      </c>
      <c r="X91" s="20"/>
      <c r="Z91" s="20"/>
      <c r="AC91" s="20"/>
    </row>
    <row r="92" spans="1:29" ht="15" customHeight="1">
      <c r="B92" s="173" t="e">
        <f>+#REF!</f>
        <v>#REF!</v>
      </c>
      <c r="C92" s="118" t="e">
        <f t="shared" si="10"/>
        <v>#REF!</v>
      </c>
      <c r="D92" s="115" t="e">
        <f>+#REF!</f>
        <v>#REF!</v>
      </c>
      <c r="E92" s="115" t="e">
        <f>+#REF!</f>
        <v>#REF!</v>
      </c>
      <c r="F92" s="115" t="e">
        <f>+#REF!</f>
        <v>#REF!</v>
      </c>
      <c r="G92" s="115" t="e">
        <f>+#REF!</f>
        <v>#REF!</v>
      </c>
      <c r="H92" s="115" t="e">
        <f>+#REF!</f>
        <v>#REF!</v>
      </c>
      <c r="I92" s="115" t="e">
        <f>+#REF!</f>
        <v>#REF!</v>
      </c>
      <c r="J92" s="115" t="e">
        <f t="shared" si="6"/>
        <v>#REF!</v>
      </c>
      <c r="K92" s="115" t="e">
        <f t="shared" si="7"/>
        <v>#REF!</v>
      </c>
      <c r="L92" s="115" t="e">
        <f t="shared" si="8"/>
        <v>#REF!</v>
      </c>
      <c r="M92" s="117" t="e">
        <f t="shared" si="9"/>
        <v>#REF!</v>
      </c>
      <c r="N92" s="47"/>
      <c r="O92" s="43"/>
      <c r="R92" s="36">
        <v>220.92</v>
      </c>
      <c r="S92" s="136"/>
      <c r="T92" s="36" t="e">
        <f>+S92*#REF!</f>
        <v>#REF!</v>
      </c>
      <c r="X92" s="20"/>
      <c r="Z92" s="20"/>
      <c r="AC92" s="20"/>
    </row>
    <row r="93" spans="1:29" ht="15" customHeight="1">
      <c r="B93" s="173" t="e">
        <f>+#REF!</f>
        <v>#REF!</v>
      </c>
      <c r="C93" s="118" t="e">
        <f t="shared" si="10"/>
        <v>#REF!</v>
      </c>
      <c r="D93" s="115" t="e">
        <f>+#REF!</f>
        <v>#REF!</v>
      </c>
      <c r="E93" s="115" t="e">
        <f>+#REF!</f>
        <v>#REF!</v>
      </c>
      <c r="F93" s="115" t="e">
        <f>+#REF!</f>
        <v>#REF!</v>
      </c>
      <c r="G93" s="115" t="e">
        <f>+#REF!</f>
        <v>#REF!</v>
      </c>
      <c r="H93" s="115" t="e">
        <f>+#REF!</f>
        <v>#REF!</v>
      </c>
      <c r="I93" s="115" t="e">
        <f>+#REF!</f>
        <v>#REF!</v>
      </c>
      <c r="J93" s="115" t="e">
        <f t="shared" si="6"/>
        <v>#REF!</v>
      </c>
      <c r="K93" s="115" t="e">
        <f t="shared" si="7"/>
        <v>#REF!</v>
      </c>
      <c r="L93" s="115" t="e">
        <f t="shared" si="8"/>
        <v>#REF!</v>
      </c>
      <c r="M93" s="117" t="e">
        <f t="shared" si="9"/>
        <v>#REF!</v>
      </c>
      <c r="N93" s="47"/>
      <c r="O93" s="43"/>
      <c r="R93" s="36">
        <v>-1.85</v>
      </c>
      <c r="S93" s="136"/>
      <c r="T93" s="36" t="e">
        <f>+S93*#REF!</f>
        <v>#REF!</v>
      </c>
      <c r="X93" s="20"/>
      <c r="Z93" s="20"/>
      <c r="AC93" s="20"/>
    </row>
    <row r="94" spans="1:29" ht="15" customHeight="1">
      <c r="B94" s="173" t="e">
        <f>+#REF!</f>
        <v>#REF!</v>
      </c>
      <c r="C94" s="118" t="e">
        <f t="shared" si="10"/>
        <v>#REF!</v>
      </c>
      <c r="D94" s="115" t="e">
        <f>+#REF!</f>
        <v>#REF!</v>
      </c>
      <c r="E94" s="115" t="e">
        <f>+#REF!</f>
        <v>#REF!</v>
      </c>
      <c r="F94" s="115" t="e">
        <f>+#REF!</f>
        <v>#REF!</v>
      </c>
      <c r="G94" s="115" t="e">
        <f>+#REF!</f>
        <v>#REF!</v>
      </c>
      <c r="H94" s="115" t="e">
        <f>+#REF!</f>
        <v>#REF!</v>
      </c>
      <c r="I94" s="115" t="e">
        <f>+#REF!</f>
        <v>#REF!</v>
      </c>
      <c r="J94" s="115" t="e">
        <f t="shared" si="6"/>
        <v>#REF!</v>
      </c>
      <c r="K94" s="115" t="e">
        <f t="shared" si="7"/>
        <v>#REF!</v>
      </c>
      <c r="L94" s="115" t="e">
        <f t="shared" si="8"/>
        <v>#REF!</v>
      </c>
      <c r="M94" s="117" t="e">
        <f t="shared" si="9"/>
        <v>#REF!</v>
      </c>
      <c r="N94" s="47"/>
      <c r="O94" s="43"/>
      <c r="R94" s="36">
        <v>-1.86</v>
      </c>
      <c r="S94" s="136"/>
      <c r="T94" s="36" t="e">
        <f>+S94*#REF!</f>
        <v>#REF!</v>
      </c>
      <c r="X94" s="20"/>
      <c r="Z94" s="20"/>
      <c r="AC94" s="20"/>
    </row>
    <row r="95" spans="1:29" ht="15" customHeight="1" thickBot="1">
      <c r="B95" s="183" t="e">
        <f>+#REF!</f>
        <v>#REF!</v>
      </c>
      <c r="C95" s="184" t="e">
        <f t="shared" si="10"/>
        <v>#REF!</v>
      </c>
      <c r="D95" s="185" t="e">
        <f>+#REF!</f>
        <v>#REF!</v>
      </c>
      <c r="E95" s="185" t="e">
        <f>+#REF!</f>
        <v>#REF!</v>
      </c>
      <c r="F95" s="185" t="e">
        <f>+#REF!</f>
        <v>#REF!</v>
      </c>
      <c r="G95" s="185" t="e">
        <f>+#REF!</f>
        <v>#REF!</v>
      </c>
      <c r="H95" s="185" t="e">
        <f>+#REF!</f>
        <v>#REF!</v>
      </c>
      <c r="I95" s="185" t="e">
        <f>+#REF!</f>
        <v>#REF!</v>
      </c>
      <c r="J95" s="185" t="e">
        <f t="shared" si="6"/>
        <v>#REF!</v>
      </c>
      <c r="K95" s="185" t="e">
        <f t="shared" si="7"/>
        <v>#REF!</v>
      </c>
      <c r="L95" s="185" t="e">
        <f t="shared" si="8"/>
        <v>#REF!</v>
      </c>
      <c r="M95" s="186" t="e">
        <f t="shared" si="9"/>
        <v>#REF!</v>
      </c>
      <c r="N95" s="47"/>
      <c r="O95" s="43"/>
      <c r="R95" s="36">
        <v>0</v>
      </c>
      <c r="S95" s="136">
        <v>1</v>
      </c>
      <c r="T95" s="36" t="e">
        <f>+S95*#REF!</f>
        <v>#REF!</v>
      </c>
      <c r="X95" s="20"/>
      <c r="Z95" s="20"/>
      <c r="AC95" s="20"/>
    </row>
    <row r="96" spans="1:29" ht="15" customHeight="1">
      <c r="A96" s="43"/>
      <c r="B96" s="34"/>
      <c r="C96" s="38"/>
      <c r="D96" s="38"/>
      <c r="E96" s="38"/>
      <c r="F96" s="38"/>
      <c r="H96" s="38"/>
      <c r="I96" s="38"/>
    </row>
    <row r="97" spans="1:29" ht="15" customHeight="1">
      <c r="A97" s="23" t="s">
        <v>54</v>
      </c>
      <c r="B97" s="29" t="s">
        <v>59</v>
      </c>
      <c r="C97" s="53"/>
    </row>
    <row r="98" spans="1:29" ht="15" customHeight="1">
      <c r="A98" s="23"/>
      <c r="B98" s="56" t="s">
        <v>326</v>
      </c>
      <c r="C98" s="53"/>
      <c r="L98" s="152"/>
      <c r="X98" s="137"/>
      <c r="Z98" s="137"/>
      <c r="AC98" s="137"/>
    </row>
    <row r="99" spans="1:29" ht="15" customHeight="1">
      <c r="A99" s="23"/>
      <c r="C99" s="56" t="s">
        <v>328</v>
      </c>
      <c r="H99" s="42" t="s">
        <v>329</v>
      </c>
      <c r="L99" s="152"/>
      <c r="X99" s="137"/>
      <c r="Z99" s="137"/>
      <c r="AC99" s="137"/>
    </row>
    <row r="100" spans="1:29" ht="15" customHeight="1">
      <c r="A100" s="23"/>
      <c r="B100" s="29"/>
      <c r="C100" s="53"/>
      <c r="L100" s="152"/>
      <c r="X100" s="137"/>
      <c r="Z100" s="137"/>
      <c r="AC100" s="137"/>
    </row>
    <row r="101" spans="1:29" ht="15" customHeight="1">
      <c r="A101" s="23"/>
      <c r="B101" s="29"/>
      <c r="C101" s="53"/>
      <c r="L101" s="152"/>
      <c r="X101" s="137"/>
      <c r="Z101" s="137"/>
      <c r="AC101" s="137"/>
    </row>
    <row r="102" spans="1:29" ht="15" customHeight="1">
      <c r="A102" s="23"/>
      <c r="B102" s="29"/>
      <c r="C102" s="53"/>
      <c r="L102" s="152"/>
      <c r="X102" s="137"/>
      <c r="Z102" s="137"/>
      <c r="AC102" s="137"/>
    </row>
    <row r="103" spans="1:29" ht="15" customHeight="1">
      <c r="A103" s="23"/>
      <c r="B103" s="29"/>
      <c r="C103" s="53"/>
      <c r="L103" s="152"/>
      <c r="X103" s="137"/>
      <c r="Z103" s="137"/>
      <c r="AC103" s="137"/>
    </row>
    <row r="104" spans="1:29" ht="15" customHeight="1">
      <c r="A104" s="23"/>
      <c r="B104" s="29"/>
      <c r="C104" s="53"/>
      <c r="L104" s="152"/>
      <c r="X104" s="137"/>
      <c r="Z104" s="137"/>
      <c r="AC104" s="137"/>
    </row>
    <row r="105" spans="1:29" ht="15" customHeight="1">
      <c r="A105" s="23"/>
      <c r="B105" s="29"/>
      <c r="C105" s="53"/>
      <c r="L105" s="152"/>
      <c r="X105" s="137"/>
      <c r="Z105" s="137"/>
      <c r="AC105" s="137"/>
    </row>
    <row r="106" spans="1:29" ht="15" customHeight="1">
      <c r="A106" s="23"/>
      <c r="B106" s="29"/>
      <c r="C106" s="53"/>
      <c r="L106" s="152"/>
      <c r="X106" s="137"/>
      <c r="Z106" s="137"/>
      <c r="AC106" s="137"/>
    </row>
    <row r="107" spans="1:29" ht="15" customHeight="1">
      <c r="C107" s="42" t="s">
        <v>330</v>
      </c>
      <c r="G107" s="56"/>
      <c r="H107" s="56" t="s">
        <v>327</v>
      </c>
      <c r="L107" s="152"/>
      <c r="X107" s="137"/>
      <c r="Z107" s="137"/>
      <c r="AC107" s="137"/>
    </row>
    <row r="108" spans="1:29" ht="15" customHeight="1">
      <c r="A108" s="23"/>
      <c r="B108" s="29"/>
      <c r="C108" s="53"/>
      <c r="L108" s="152"/>
      <c r="X108" s="137"/>
      <c r="Z108" s="137"/>
      <c r="AC108" s="137"/>
    </row>
    <row r="109" spans="1:29" ht="15" customHeight="1">
      <c r="A109" s="23"/>
      <c r="B109" s="29"/>
      <c r="C109" s="53"/>
      <c r="L109" s="152"/>
      <c r="X109" s="137"/>
      <c r="Z109" s="137"/>
      <c r="AC109" s="137"/>
    </row>
    <row r="110" spans="1:29" ht="15" customHeight="1">
      <c r="A110" s="23"/>
      <c r="B110" s="29"/>
      <c r="C110" s="53"/>
      <c r="L110" s="152"/>
      <c r="X110" s="137"/>
      <c r="Z110" s="137"/>
      <c r="AC110" s="137"/>
    </row>
    <row r="111" spans="1:29" ht="15" customHeight="1">
      <c r="A111" s="23"/>
      <c r="B111" s="29"/>
      <c r="C111" s="53"/>
      <c r="L111" s="152"/>
    </row>
    <row r="112" spans="1:29" ht="15" customHeight="1">
      <c r="A112" s="23"/>
      <c r="B112" s="29"/>
      <c r="C112" s="53"/>
      <c r="L112" s="152"/>
    </row>
    <row r="113" spans="1:29" ht="15" customHeight="1">
      <c r="A113" s="23"/>
      <c r="B113" s="29"/>
      <c r="C113" s="53"/>
      <c r="L113" s="152"/>
    </row>
    <row r="114" spans="1:29" ht="15" customHeight="1">
      <c r="A114" s="23"/>
      <c r="B114" s="29"/>
      <c r="C114" s="53"/>
      <c r="L114" s="152"/>
    </row>
    <row r="115" spans="1:29" ht="15" customHeight="1" thickBot="1">
      <c r="A115" s="23"/>
      <c r="B115" s="29"/>
      <c r="C115" s="53"/>
      <c r="L115" s="152"/>
    </row>
    <row r="116" spans="1:29" ht="15" customHeight="1">
      <c r="A116" s="23"/>
      <c r="B116" s="166" t="s">
        <v>314</v>
      </c>
      <c r="C116" s="155" t="s">
        <v>175</v>
      </c>
      <c r="D116" s="155"/>
      <c r="E116" s="9"/>
      <c r="F116" s="165" t="s">
        <v>316</v>
      </c>
      <c r="G116" s="171"/>
      <c r="H116" s="165"/>
      <c r="I116" s="9"/>
      <c r="J116" s="155" t="s">
        <v>317</v>
      </c>
      <c r="K116" s="155"/>
      <c r="L116" s="156"/>
    </row>
    <row r="117" spans="1:29" ht="15" customHeight="1">
      <c r="A117" s="23"/>
      <c r="B117" s="167"/>
      <c r="C117" s="157"/>
      <c r="D117" s="157"/>
      <c r="E117" s="3"/>
      <c r="F117" s="157" t="s">
        <v>319</v>
      </c>
      <c r="G117" s="3"/>
      <c r="H117" s="157" t="s">
        <v>318</v>
      </c>
      <c r="I117" s="3"/>
      <c r="J117" s="157"/>
      <c r="K117" s="157"/>
      <c r="L117" s="158"/>
    </row>
    <row r="118" spans="1:29" ht="15" customHeight="1">
      <c r="A118" s="23"/>
      <c r="B118" s="168">
        <v>1</v>
      </c>
      <c r="C118" s="159" t="s">
        <v>315</v>
      </c>
      <c r="D118" s="159"/>
      <c r="E118" s="56"/>
      <c r="F118" s="159" t="s">
        <v>312</v>
      </c>
      <c r="G118" s="56"/>
      <c r="H118" s="159" t="s">
        <v>312</v>
      </c>
      <c r="I118" s="56"/>
      <c r="J118" s="159" t="s">
        <v>332</v>
      </c>
      <c r="K118" s="159"/>
      <c r="L118" s="160"/>
    </row>
    <row r="119" spans="1:29" ht="15" customHeight="1">
      <c r="A119" s="23"/>
      <c r="B119" s="169">
        <v>2</v>
      </c>
      <c r="C119" s="161" t="s">
        <v>320</v>
      </c>
      <c r="D119" s="161"/>
      <c r="E119" s="1"/>
      <c r="F119" s="161" t="s">
        <v>312</v>
      </c>
      <c r="G119" s="1"/>
      <c r="H119" s="161" t="s">
        <v>312</v>
      </c>
      <c r="I119" s="1"/>
      <c r="J119" s="161" t="s">
        <v>333</v>
      </c>
      <c r="K119" s="161"/>
      <c r="L119" s="162"/>
      <c r="X119" s="137"/>
      <c r="Z119" s="137"/>
      <c r="AC119" s="137"/>
    </row>
    <row r="120" spans="1:29" ht="15" customHeight="1">
      <c r="A120" s="23"/>
      <c r="B120" s="168">
        <v>3</v>
      </c>
      <c r="C120" s="159" t="s">
        <v>321</v>
      </c>
      <c r="D120" s="159"/>
      <c r="E120" s="56"/>
      <c r="F120" s="159" t="s">
        <v>312</v>
      </c>
      <c r="G120" s="56"/>
      <c r="H120" s="159" t="s">
        <v>322</v>
      </c>
      <c r="I120" s="56"/>
      <c r="J120" s="159" t="s">
        <v>334</v>
      </c>
      <c r="K120" s="159"/>
      <c r="L120" s="160"/>
      <c r="X120" s="137"/>
      <c r="Z120" s="137"/>
      <c r="AC120" s="137"/>
    </row>
    <row r="121" spans="1:29" ht="15" customHeight="1">
      <c r="A121" s="23"/>
      <c r="B121" s="169">
        <v>4</v>
      </c>
      <c r="C121" s="161" t="s">
        <v>323</v>
      </c>
      <c r="D121" s="161"/>
      <c r="E121" s="1"/>
      <c r="F121" s="161" t="s">
        <v>324</v>
      </c>
      <c r="G121" s="1"/>
      <c r="H121" s="161" t="s">
        <v>313</v>
      </c>
      <c r="I121" s="1"/>
      <c r="J121" s="161" t="s">
        <v>335</v>
      </c>
      <c r="K121" s="161"/>
      <c r="L121" s="162"/>
      <c r="X121" s="137"/>
      <c r="Z121" s="137"/>
      <c r="AC121" s="137"/>
    </row>
    <row r="122" spans="1:29" ht="15" customHeight="1">
      <c r="A122" s="23"/>
      <c r="B122" s="168">
        <v>5</v>
      </c>
      <c r="C122" s="159" t="s">
        <v>331</v>
      </c>
      <c r="D122" s="159"/>
      <c r="E122" s="56"/>
      <c r="F122" s="159" t="s">
        <v>324</v>
      </c>
      <c r="G122" s="56"/>
      <c r="H122" s="159" t="s">
        <v>313</v>
      </c>
      <c r="I122" s="56"/>
      <c r="J122" s="159" t="s">
        <v>336</v>
      </c>
      <c r="K122" s="159"/>
      <c r="L122" s="160"/>
      <c r="X122" s="137"/>
      <c r="Z122" s="137"/>
      <c r="AC122" s="137"/>
    </row>
    <row r="123" spans="1:29" ht="15" customHeight="1" thickBot="1">
      <c r="A123" s="23"/>
      <c r="B123" s="170">
        <v>6</v>
      </c>
      <c r="C123" s="163" t="s">
        <v>325</v>
      </c>
      <c r="D123" s="163"/>
      <c r="E123" s="10"/>
      <c r="F123" s="163" t="s">
        <v>324</v>
      </c>
      <c r="G123" s="10"/>
      <c r="H123" s="163" t="s">
        <v>313</v>
      </c>
      <c r="I123" s="10"/>
      <c r="J123" s="163" t="s">
        <v>337</v>
      </c>
      <c r="K123" s="163"/>
      <c r="L123" s="164"/>
      <c r="X123" s="137"/>
      <c r="Z123" s="137"/>
      <c r="AC123" s="137"/>
    </row>
    <row r="124" spans="1:29" ht="15" customHeight="1">
      <c r="A124" s="23"/>
      <c r="B124" s="29"/>
      <c r="X124" s="137"/>
      <c r="Z124" s="137"/>
      <c r="AC124" s="137"/>
    </row>
    <row r="125" spans="1:29" ht="15" customHeight="1">
      <c r="A125" s="23"/>
      <c r="B125" s="29"/>
      <c r="C125" s="53"/>
      <c r="L125" s="152"/>
      <c r="X125" s="137"/>
      <c r="Z125" s="137"/>
      <c r="AC125" s="137"/>
    </row>
    <row r="126" spans="1:29" ht="15" customHeight="1">
      <c r="A126" s="23"/>
      <c r="B126" s="29"/>
      <c r="C126" s="53"/>
      <c r="L126" s="152"/>
      <c r="X126" s="137"/>
      <c r="Z126" s="137"/>
      <c r="AC126" s="137"/>
    </row>
    <row r="127" spans="1:29" ht="15" customHeight="1">
      <c r="A127" s="23"/>
      <c r="B127" s="29" t="s">
        <v>63</v>
      </c>
      <c r="C127" s="53"/>
      <c r="L127" s="67"/>
    </row>
    <row r="128" spans="1:29" ht="15" customHeight="1" thickBot="1">
      <c r="A128" s="23"/>
      <c r="B128" s="101" t="s">
        <v>114</v>
      </c>
      <c r="C128" s="53"/>
      <c r="L128" s="67"/>
    </row>
    <row r="129" spans="1:26" ht="15" customHeight="1">
      <c r="A129" s="23"/>
      <c r="B129" s="82"/>
      <c r="C129" s="83"/>
      <c r="D129" s="63"/>
      <c r="E129" s="63"/>
      <c r="F129" s="63"/>
      <c r="G129" s="63"/>
      <c r="H129" s="63"/>
      <c r="I129" s="63"/>
      <c r="J129" s="63"/>
      <c r="K129" s="63"/>
      <c r="L129" s="69"/>
      <c r="M129" s="63"/>
      <c r="N129" s="70"/>
    </row>
    <row r="130" spans="1:26" ht="15" customHeight="1">
      <c r="A130" s="23"/>
      <c r="B130" s="84"/>
      <c r="C130" s="56" t="s">
        <v>242</v>
      </c>
      <c r="D130" s="56"/>
      <c r="E130" s="37" t="s">
        <v>64</v>
      </c>
      <c r="F130" s="56" t="s">
        <v>243</v>
      </c>
      <c r="J130" s="56"/>
      <c r="K130" s="56"/>
      <c r="L130" s="65"/>
      <c r="M130" s="56"/>
      <c r="N130" s="68"/>
    </row>
    <row r="131" spans="1:26" ht="15" customHeight="1">
      <c r="A131" s="23"/>
      <c r="B131" s="84"/>
      <c r="C131" s="56" t="s">
        <v>65</v>
      </c>
      <c r="D131" s="56"/>
      <c r="E131" s="37" t="s">
        <v>64</v>
      </c>
      <c r="F131" s="56" t="s">
        <v>244</v>
      </c>
      <c r="J131" s="56"/>
      <c r="K131" s="56"/>
      <c r="L131" s="65"/>
      <c r="M131" s="56"/>
      <c r="N131" s="68"/>
    </row>
    <row r="132" spans="1:26" ht="15" customHeight="1">
      <c r="A132" s="23"/>
      <c r="B132" s="84"/>
      <c r="C132" s="56" t="s">
        <v>299</v>
      </c>
      <c r="D132" s="56"/>
      <c r="E132" s="37" t="s">
        <v>64</v>
      </c>
      <c r="F132" s="56" t="s">
        <v>66</v>
      </c>
      <c r="J132" s="56"/>
      <c r="K132" s="56"/>
      <c r="L132" s="65"/>
      <c r="M132" s="56"/>
      <c r="N132" s="68"/>
    </row>
    <row r="133" spans="1:26" ht="15" customHeight="1">
      <c r="A133" s="23"/>
      <c r="B133" s="84"/>
      <c r="C133" s="56" t="s">
        <v>176</v>
      </c>
      <c r="D133" s="56"/>
      <c r="E133" s="37" t="s">
        <v>64</v>
      </c>
      <c r="F133" s="56" t="s">
        <v>67</v>
      </c>
      <c r="J133" s="56"/>
      <c r="K133" s="56"/>
      <c r="L133" s="65"/>
      <c r="M133" s="56"/>
      <c r="N133" s="68"/>
    </row>
    <row r="134" spans="1:26" ht="15" customHeight="1">
      <c r="A134" s="23"/>
      <c r="B134" s="84"/>
      <c r="C134" s="56" t="s">
        <v>177</v>
      </c>
      <c r="D134" s="56"/>
      <c r="E134" s="37" t="s">
        <v>64</v>
      </c>
      <c r="F134" s="56" t="s">
        <v>68</v>
      </c>
      <c r="J134" s="56"/>
      <c r="K134" s="56"/>
      <c r="L134" s="65"/>
      <c r="M134" s="56"/>
      <c r="N134" s="68"/>
    </row>
    <row r="135" spans="1:26" ht="15" customHeight="1">
      <c r="A135" s="23"/>
      <c r="B135" s="85"/>
      <c r="C135" s="56" t="s">
        <v>178</v>
      </c>
      <c r="D135" s="56"/>
      <c r="E135" s="37" t="s">
        <v>64</v>
      </c>
      <c r="F135" s="56" t="s">
        <v>72</v>
      </c>
      <c r="J135" s="56"/>
      <c r="K135" s="56"/>
      <c r="L135" s="65"/>
      <c r="M135" s="56"/>
      <c r="N135" s="68"/>
    </row>
    <row r="136" spans="1:26" ht="15" customHeight="1">
      <c r="A136" s="23"/>
      <c r="B136" s="85"/>
      <c r="C136" s="56" t="s">
        <v>301</v>
      </c>
      <c r="D136" s="56"/>
      <c r="E136" s="37" t="s">
        <v>70</v>
      </c>
      <c r="F136" s="56" t="s">
        <v>69</v>
      </c>
      <c r="J136" s="56"/>
      <c r="K136" s="56"/>
      <c r="L136" s="65"/>
      <c r="M136" s="56"/>
      <c r="N136" s="68"/>
    </row>
    <row r="137" spans="1:26" ht="15" customHeight="1">
      <c r="A137" s="23"/>
      <c r="B137" s="85"/>
      <c r="C137" s="56" t="s">
        <v>245</v>
      </c>
      <c r="D137" s="56"/>
      <c r="E137" s="37" t="s">
        <v>70</v>
      </c>
      <c r="F137" s="56" t="s">
        <v>73</v>
      </c>
      <c r="J137" s="56"/>
      <c r="K137" s="56"/>
      <c r="L137" s="65"/>
      <c r="M137" s="56"/>
      <c r="N137" s="68"/>
    </row>
    <row r="138" spans="1:26" ht="15" customHeight="1" thickBot="1">
      <c r="A138" s="23"/>
      <c r="B138" s="86"/>
      <c r="C138" s="60"/>
      <c r="D138" s="60"/>
      <c r="E138" s="60"/>
      <c r="F138" s="60"/>
      <c r="G138" s="60"/>
      <c r="H138" s="87"/>
      <c r="I138" s="60"/>
      <c r="J138" s="60"/>
      <c r="K138" s="60"/>
      <c r="L138" s="71"/>
      <c r="M138" s="60"/>
      <c r="N138" s="88"/>
    </row>
    <row r="139" spans="1:26" ht="15" customHeight="1">
      <c r="A139" s="23"/>
      <c r="B139" s="29"/>
      <c r="F139" s="56"/>
      <c r="G139" s="56"/>
      <c r="M139" s="56"/>
      <c r="N139" s="56"/>
      <c r="O139" s="56"/>
      <c r="P139" s="56"/>
      <c r="Z139" s="62"/>
    </row>
    <row r="140" spans="1:26" ht="15" customHeight="1">
      <c r="A140" s="23"/>
      <c r="B140" s="77"/>
      <c r="C140" s="31" t="s">
        <v>109</v>
      </c>
      <c r="D140" s="31"/>
      <c r="E140" s="31" t="s">
        <v>105</v>
      </c>
      <c r="F140" s="31"/>
      <c r="G140" s="31"/>
      <c r="H140" s="31"/>
      <c r="I140" s="31" t="s">
        <v>106</v>
      </c>
      <c r="J140" s="31"/>
      <c r="K140" s="31"/>
      <c r="L140" s="31"/>
      <c r="M140" s="31"/>
      <c r="N140" s="78"/>
    </row>
    <row r="141" spans="1:26" ht="15" customHeight="1">
      <c r="A141" s="23"/>
      <c r="B141" s="90"/>
      <c r="C141" s="45" t="s">
        <v>87</v>
      </c>
      <c r="D141" s="45"/>
      <c r="E141" s="45" t="s">
        <v>172</v>
      </c>
      <c r="F141" s="45"/>
      <c r="G141" s="45"/>
      <c r="H141" s="45"/>
      <c r="I141" s="45" t="s">
        <v>93</v>
      </c>
      <c r="J141" s="45"/>
      <c r="K141" s="45"/>
      <c r="L141" s="45"/>
      <c r="M141" s="45"/>
      <c r="N141" s="91"/>
    </row>
    <row r="142" spans="1:26" ht="15" customHeight="1">
      <c r="A142" s="23"/>
      <c r="B142" s="92"/>
      <c r="C142" s="32" t="s">
        <v>88</v>
      </c>
      <c r="D142" s="32"/>
      <c r="E142" s="32" t="s">
        <v>173</v>
      </c>
      <c r="F142" s="32"/>
      <c r="G142" s="32"/>
      <c r="H142" s="32"/>
      <c r="I142" s="32" t="s">
        <v>300</v>
      </c>
      <c r="J142" s="32"/>
      <c r="K142" s="32"/>
      <c r="L142" s="32"/>
      <c r="M142" s="32"/>
      <c r="N142" s="93"/>
    </row>
    <row r="143" spans="1:26" ht="15" customHeight="1">
      <c r="A143" s="23"/>
      <c r="B143" s="92"/>
      <c r="C143" s="32" t="s">
        <v>89</v>
      </c>
      <c r="D143" s="32"/>
      <c r="E143" s="32" t="s">
        <v>174</v>
      </c>
      <c r="F143" s="32"/>
      <c r="G143" s="32"/>
      <c r="H143" s="32"/>
      <c r="I143" s="32" t="s">
        <v>94</v>
      </c>
      <c r="J143" s="32"/>
      <c r="K143" s="32"/>
      <c r="L143" s="32"/>
      <c r="M143" s="32"/>
      <c r="N143" s="93"/>
    </row>
    <row r="144" spans="1:26" ht="15" customHeight="1">
      <c r="A144" s="23"/>
      <c r="B144" s="92"/>
      <c r="C144" s="32" t="s">
        <v>90</v>
      </c>
      <c r="D144" s="32"/>
      <c r="E144" s="32" t="s">
        <v>179</v>
      </c>
      <c r="F144" s="32"/>
      <c r="G144" s="32"/>
      <c r="H144" s="32"/>
      <c r="I144" s="32" t="s">
        <v>182</v>
      </c>
      <c r="J144" s="32"/>
      <c r="K144" s="32"/>
      <c r="L144" s="32"/>
      <c r="M144" s="32"/>
      <c r="N144" s="93"/>
    </row>
    <row r="145" spans="1:29" ht="15" customHeight="1">
      <c r="A145" s="23"/>
      <c r="B145" s="94"/>
      <c r="C145" s="28" t="s">
        <v>180</v>
      </c>
      <c r="D145" s="28"/>
      <c r="E145" s="28" t="s">
        <v>181</v>
      </c>
      <c r="F145" s="28"/>
      <c r="G145" s="28"/>
      <c r="H145" s="28"/>
      <c r="I145" s="28" t="s">
        <v>183</v>
      </c>
      <c r="J145" s="28"/>
      <c r="K145" s="28"/>
      <c r="L145" s="28"/>
      <c r="M145" s="28"/>
      <c r="N145" s="95"/>
    </row>
    <row r="146" spans="1:29" ht="15" customHeight="1">
      <c r="A146" s="23"/>
      <c r="B146" s="24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75"/>
      <c r="AA146" s="21"/>
    </row>
    <row r="147" spans="1:29" ht="15" customHeight="1">
      <c r="A147" s="23"/>
      <c r="B147" s="81"/>
      <c r="C147" s="56"/>
      <c r="D147" s="56"/>
      <c r="E147" s="56" t="s">
        <v>184</v>
      </c>
      <c r="F147" s="37" t="s">
        <v>64</v>
      </c>
      <c r="G147" s="56" t="s">
        <v>185</v>
      </c>
      <c r="H147" s="56"/>
      <c r="I147" s="56"/>
      <c r="J147" s="56"/>
      <c r="K147" s="56"/>
      <c r="L147" s="56"/>
      <c r="M147" s="56"/>
      <c r="N147" s="79"/>
      <c r="AA147" s="22"/>
    </row>
    <row r="148" spans="1:29" ht="15" customHeight="1">
      <c r="A148" s="23"/>
      <c r="B148" s="81"/>
      <c r="C148" s="56"/>
      <c r="D148" s="56"/>
      <c r="E148" s="219" t="s">
        <v>186</v>
      </c>
      <c r="F148" s="220" t="s">
        <v>64</v>
      </c>
      <c r="G148" s="33" t="s">
        <v>187</v>
      </c>
      <c r="H148" s="33"/>
      <c r="I148" s="33"/>
      <c r="J148" s="33"/>
      <c r="K148" s="33"/>
      <c r="L148" s="42"/>
      <c r="N148" s="79"/>
      <c r="AA148" s="22"/>
    </row>
    <row r="149" spans="1:29" ht="15" customHeight="1">
      <c r="A149" s="23"/>
      <c r="B149" s="81"/>
      <c r="C149" s="56"/>
      <c r="D149" s="56"/>
      <c r="E149" s="219"/>
      <c r="F149" s="220"/>
      <c r="G149" s="64"/>
      <c r="H149" s="64"/>
      <c r="I149" s="64" t="s">
        <v>308</v>
      </c>
      <c r="J149" s="64"/>
      <c r="K149" s="64"/>
      <c r="L149" s="42"/>
      <c r="N149" s="79"/>
      <c r="AA149" s="22"/>
      <c r="AC149" s="20"/>
    </row>
    <row r="150" spans="1:29" ht="15" customHeight="1">
      <c r="A150" s="23"/>
      <c r="B150" s="81"/>
      <c r="C150" s="56"/>
      <c r="D150" s="56"/>
      <c r="E150" s="56" t="s">
        <v>188</v>
      </c>
      <c r="F150" s="37" t="s">
        <v>64</v>
      </c>
      <c r="G150" s="56" t="s">
        <v>189</v>
      </c>
      <c r="H150" s="56"/>
      <c r="I150" s="65"/>
      <c r="J150" s="65"/>
      <c r="K150" s="65"/>
      <c r="L150" s="65"/>
      <c r="M150" s="65"/>
      <c r="N150" s="79"/>
      <c r="AA150" s="22"/>
      <c r="AC150" s="20"/>
    </row>
    <row r="151" spans="1:29" ht="15" customHeight="1">
      <c r="A151" s="23"/>
      <c r="B151" s="76"/>
      <c r="C151" s="44"/>
      <c r="D151" s="58"/>
      <c r="E151" s="44"/>
      <c r="F151" s="44"/>
      <c r="G151" s="66"/>
      <c r="H151" s="66"/>
      <c r="I151" s="66"/>
      <c r="J151" s="66"/>
      <c r="K151" s="66"/>
      <c r="L151" s="66"/>
      <c r="M151" s="33"/>
      <c r="N151" s="80"/>
      <c r="AA151" s="22"/>
      <c r="AC151" s="20"/>
    </row>
    <row r="152" spans="1:29" ht="15" customHeight="1">
      <c r="A152" s="23"/>
      <c r="B152" s="29"/>
      <c r="C152" s="56"/>
      <c r="D152" s="41"/>
      <c r="G152" s="65"/>
      <c r="H152" s="65"/>
      <c r="I152" s="65"/>
      <c r="L152" s="42"/>
      <c r="AA152" s="22"/>
      <c r="AC152" s="20"/>
    </row>
    <row r="153" spans="1:29" ht="15" customHeight="1">
      <c r="A153" s="23"/>
      <c r="B153" s="74"/>
      <c r="C153" s="31" t="s">
        <v>109</v>
      </c>
      <c r="D153" s="31"/>
      <c r="E153" s="31" t="s">
        <v>107</v>
      </c>
      <c r="F153" s="31"/>
      <c r="G153" s="31"/>
      <c r="H153" s="31"/>
      <c r="I153" s="31" t="s">
        <v>108</v>
      </c>
      <c r="J153" s="31"/>
      <c r="K153" s="31"/>
      <c r="L153" s="31"/>
      <c r="M153" s="31"/>
      <c r="N153" s="78"/>
      <c r="AA153" s="22"/>
      <c r="AC153" s="20"/>
    </row>
    <row r="154" spans="1:29" ht="15" customHeight="1">
      <c r="A154" s="23"/>
      <c r="B154" s="90"/>
      <c r="C154" s="45" t="s">
        <v>87</v>
      </c>
      <c r="D154" s="45"/>
      <c r="E154" s="35" t="s">
        <v>71</v>
      </c>
      <c r="F154" s="45"/>
      <c r="G154" s="45"/>
      <c r="H154" s="45"/>
      <c r="I154" s="35" t="s">
        <v>92</v>
      </c>
      <c r="J154" s="45"/>
      <c r="K154" s="45"/>
      <c r="L154" s="45"/>
      <c r="M154" s="45"/>
      <c r="N154" s="91"/>
      <c r="AA154" s="22"/>
      <c r="AC154" s="20"/>
    </row>
    <row r="155" spans="1:29" ht="15" customHeight="1">
      <c r="A155" s="23"/>
      <c r="B155" s="92"/>
      <c r="C155" s="32" t="s">
        <v>62</v>
      </c>
      <c r="D155" s="32"/>
      <c r="E155" s="32" t="s">
        <v>302</v>
      </c>
      <c r="F155" s="32"/>
      <c r="G155" s="32"/>
      <c r="H155" s="32"/>
      <c r="I155" s="32" t="s">
        <v>82</v>
      </c>
      <c r="J155" s="32"/>
      <c r="K155" s="32"/>
      <c r="L155" s="32"/>
      <c r="M155" s="32"/>
      <c r="N155" s="93"/>
      <c r="AA155" s="22"/>
      <c r="AC155" s="20"/>
    </row>
    <row r="156" spans="1:29" ht="15" customHeight="1">
      <c r="A156" s="23"/>
      <c r="B156" s="92"/>
      <c r="C156" s="32" t="s">
        <v>89</v>
      </c>
      <c r="D156" s="32"/>
      <c r="E156" s="32" t="s">
        <v>74</v>
      </c>
      <c r="F156" s="32"/>
      <c r="G156" s="32"/>
      <c r="H156" s="32"/>
      <c r="I156" s="32" t="s">
        <v>83</v>
      </c>
      <c r="J156" s="32"/>
      <c r="K156" s="32"/>
      <c r="L156" s="32"/>
      <c r="M156" s="32"/>
      <c r="N156" s="93"/>
      <c r="AA156" s="22"/>
      <c r="AC156" s="20"/>
    </row>
    <row r="157" spans="1:29" ht="15" customHeight="1">
      <c r="A157" s="23"/>
      <c r="B157" s="92"/>
      <c r="C157" s="32" t="s">
        <v>90</v>
      </c>
      <c r="D157" s="32"/>
      <c r="E157" s="32" t="s">
        <v>190</v>
      </c>
      <c r="F157" s="32"/>
      <c r="G157" s="32"/>
      <c r="H157" s="32"/>
      <c r="I157" s="32" t="s">
        <v>192</v>
      </c>
      <c r="J157" s="32"/>
      <c r="K157" s="32"/>
      <c r="L157" s="32"/>
      <c r="M157" s="32"/>
      <c r="N157" s="93"/>
      <c r="AA157" s="22"/>
      <c r="AC157" s="20"/>
    </row>
    <row r="158" spans="1:29" ht="15" customHeight="1">
      <c r="A158" s="23"/>
      <c r="B158" s="94"/>
      <c r="C158" s="28" t="s">
        <v>91</v>
      </c>
      <c r="D158" s="28"/>
      <c r="E158" s="28" t="s">
        <v>191</v>
      </c>
      <c r="F158" s="28"/>
      <c r="G158" s="28"/>
      <c r="H158" s="28"/>
      <c r="I158" s="28" t="s">
        <v>193</v>
      </c>
      <c r="J158" s="28"/>
      <c r="K158" s="28"/>
      <c r="L158" s="28"/>
      <c r="M158" s="28"/>
      <c r="N158" s="95"/>
      <c r="AA158" s="22"/>
      <c r="AC158" s="20"/>
    </row>
    <row r="159" spans="1:29" ht="15" customHeight="1">
      <c r="A159" s="23"/>
      <c r="B159" s="81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79"/>
      <c r="AA159" s="22"/>
      <c r="AC159" s="20"/>
    </row>
    <row r="160" spans="1:29" ht="15" customHeight="1">
      <c r="A160" s="23"/>
      <c r="B160" s="81"/>
      <c r="C160" s="56"/>
      <c r="D160" s="56" t="s">
        <v>194</v>
      </c>
      <c r="E160" s="37" t="s">
        <v>64</v>
      </c>
      <c r="F160" s="56" t="s">
        <v>195</v>
      </c>
      <c r="H160" s="56"/>
      <c r="I160" s="56"/>
      <c r="J160" s="56"/>
      <c r="K160" s="56"/>
      <c r="L160" s="56"/>
      <c r="M160" s="65"/>
      <c r="N160" s="79"/>
      <c r="AA160" s="22"/>
      <c r="AC160" s="20"/>
    </row>
    <row r="161" spans="1:29" ht="15" customHeight="1">
      <c r="A161" s="23"/>
      <c r="B161" s="81"/>
      <c r="C161" s="56"/>
      <c r="D161" s="56" t="s">
        <v>77</v>
      </c>
      <c r="E161" s="37" t="s">
        <v>64</v>
      </c>
      <c r="F161" s="56" t="s">
        <v>84</v>
      </c>
      <c r="H161" s="56"/>
      <c r="I161" s="56"/>
      <c r="J161" s="65"/>
      <c r="K161" s="65"/>
      <c r="L161" s="65"/>
      <c r="M161" s="65"/>
      <c r="N161" s="79"/>
      <c r="AA161" s="22"/>
      <c r="AC161" s="20"/>
    </row>
    <row r="162" spans="1:29" ht="15" customHeight="1">
      <c r="A162" s="23"/>
      <c r="B162" s="81"/>
      <c r="C162" s="56"/>
      <c r="D162" s="56" t="s">
        <v>79</v>
      </c>
      <c r="E162" s="37" t="s">
        <v>64</v>
      </c>
      <c r="F162" s="56" t="s">
        <v>85</v>
      </c>
      <c r="H162" s="56"/>
      <c r="I162" s="65"/>
      <c r="J162" s="65"/>
      <c r="K162" s="65"/>
      <c r="L162" s="65"/>
      <c r="M162" s="34"/>
      <c r="N162" s="79"/>
      <c r="AA162" s="22"/>
      <c r="AC162" s="20"/>
    </row>
    <row r="163" spans="1:29" ht="15" customHeight="1">
      <c r="A163" s="23"/>
      <c r="B163" s="76"/>
      <c r="C163" s="44"/>
      <c r="D163" s="58"/>
      <c r="E163" s="44"/>
      <c r="F163" s="44"/>
      <c r="G163" s="66"/>
      <c r="H163" s="66"/>
      <c r="I163" s="66"/>
      <c r="J163" s="44"/>
      <c r="K163" s="44"/>
      <c r="L163" s="44"/>
      <c r="M163" s="44"/>
      <c r="N163" s="80"/>
      <c r="AA163" s="22"/>
      <c r="AC163" s="20"/>
    </row>
    <row r="164" spans="1:29" ht="15" customHeight="1">
      <c r="A164" s="23"/>
      <c r="B164" s="29"/>
      <c r="C164" s="56"/>
      <c r="D164" s="41"/>
      <c r="G164" s="65"/>
      <c r="H164" s="65"/>
      <c r="I164" s="65"/>
      <c r="L164" s="42"/>
      <c r="AA164" s="22"/>
      <c r="AC164" s="20"/>
    </row>
    <row r="165" spans="1:29" ht="15" customHeight="1">
      <c r="A165" s="23"/>
      <c r="B165" s="29"/>
      <c r="C165" s="56"/>
      <c r="D165" s="41"/>
      <c r="G165" s="65"/>
      <c r="H165" s="65"/>
      <c r="I165" s="65"/>
      <c r="L165" s="42"/>
      <c r="U165" s="13"/>
      <c r="V165" s="13"/>
      <c r="W165" s="13"/>
      <c r="X165" s="20"/>
      <c r="Y165" s="108"/>
      <c r="AA165" s="22"/>
      <c r="AC165" s="20"/>
    </row>
    <row r="166" spans="1:29" ht="15" customHeight="1">
      <c r="A166" s="23"/>
      <c r="B166" s="29" t="s">
        <v>169</v>
      </c>
      <c r="C166" s="53"/>
      <c r="L166" s="67"/>
    </row>
    <row r="167" spans="1:29" ht="15" customHeight="1" thickBot="1">
      <c r="A167" s="23"/>
      <c r="B167" s="101" t="s">
        <v>115</v>
      </c>
      <c r="C167" s="53"/>
      <c r="L167" s="67"/>
    </row>
    <row r="168" spans="1:29" ht="15" customHeight="1">
      <c r="A168" s="23"/>
      <c r="B168" s="82"/>
      <c r="C168" s="83"/>
      <c r="D168" s="63"/>
      <c r="E168" s="63"/>
      <c r="F168" s="63"/>
      <c r="G168" s="63"/>
      <c r="H168" s="63"/>
      <c r="I168" s="63"/>
      <c r="J168" s="63"/>
      <c r="K168" s="63"/>
      <c r="L168" s="69"/>
      <c r="M168" s="63"/>
      <c r="N168" s="70"/>
    </row>
    <row r="169" spans="1:29" ht="15" customHeight="1">
      <c r="A169" s="23"/>
      <c r="B169" s="84"/>
      <c r="C169" s="56" t="s">
        <v>95</v>
      </c>
      <c r="D169" s="56"/>
      <c r="E169" s="37" t="s">
        <v>64</v>
      </c>
      <c r="F169" s="56" t="s">
        <v>80</v>
      </c>
      <c r="L169" s="65"/>
      <c r="M169" s="56"/>
      <c r="N169" s="68"/>
    </row>
    <row r="170" spans="1:29" ht="15" customHeight="1">
      <c r="A170" s="23"/>
      <c r="B170" s="84"/>
      <c r="C170" s="42" t="s">
        <v>303</v>
      </c>
      <c r="E170" s="37" t="s">
        <v>64</v>
      </c>
      <c r="F170" s="56" t="s">
        <v>81</v>
      </c>
      <c r="L170" s="65"/>
      <c r="M170" s="56"/>
      <c r="N170" s="68"/>
    </row>
    <row r="171" spans="1:29" ht="15" customHeight="1">
      <c r="A171" s="23"/>
      <c r="B171" s="84"/>
      <c r="C171" s="42" t="s">
        <v>304</v>
      </c>
      <c r="E171" s="37" t="s">
        <v>305</v>
      </c>
      <c r="F171" s="56" t="s">
        <v>306</v>
      </c>
      <c r="L171" s="65"/>
      <c r="M171" s="56"/>
      <c r="N171" s="68"/>
    </row>
    <row r="172" spans="1:29" ht="15" customHeight="1">
      <c r="A172" s="23"/>
      <c r="B172" s="84"/>
      <c r="C172" s="56" t="s">
        <v>196</v>
      </c>
      <c r="D172" s="56"/>
      <c r="E172" s="37" t="s">
        <v>64</v>
      </c>
      <c r="F172" s="56" t="s">
        <v>197</v>
      </c>
      <c r="J172" s="56"/>
      <c r="L172" s="65"/>
      <c r="M172" s="56"/>
      <c r="N172" s="68"/>
    </row>
    <row r="173" spans="1:29" ht="15" customHeight="1">
      <c r="A173" s="23"/>
      <c r="B173" s="84"/>
      <c r="L173" s="42"/>
      <c r="M173" s="56"/>
      <c r="N173" s="68"/>
    </row>
    <row r="174" spans="1:29" ht="15" customHeight="1">
      <c r="A174" s="23"/>
      <c r="B174" s="84"/>
      <c r="C174" s="56"/>
      <c r="D174" s="56"/>
      <c r="E174" s="56"/>
      <c r="F174" s="56"/>
      <c r="G174" s="56"/>
      <c r="H174" s="37"/>
      <c r="I174" s="56"/>
      <c r="J174" s="56"/>
      <c r="K174" s="56"/>
      <c r="L174" s="65"/>
      <c r="M174" s="56"/>
      <c r="N174" s="68"/>
    </row>
    <row r="175" spans="1:29" ht="15" customHeight="1">
      <c r="A175" s="23"/>
      <c r="B175" s="85"/>
      <c r="C175" s="56"/>
      <c r="D175" s="56"/>
      <c r="E175" s="56"/>
      <c r="F175" s="56"/>
      <c r="G175" s="37"/>
      <c r="H175" s="37"/>
      <c r="I175" s="56"/>
      <c r="J175" s="56"/>
      <c r="K175" s="56"/>
      <c r="L175" s="65"/>
      <c r="M175" s="56"/>
      <c r="N175" s="68"/>
    </row>
    <row r="176" spans="1:29" ht="15" customHeight="1">
      <c r="A176" s="23"/>
      <c r="B176" s="85"/>
      <c r="C176" s="56"/>
      <c r="D176" s="56"/>
      <c r="E176" s="56"/>
      <c r="F176" s="56"/>
      <c r="G176" s="37"/>
      <c r="H176" s="37"/>
      <c r="I176" s="56"/>
      <c r="J176" s="56"/>
      <c r="K176" s="56"/>
      <c r="L176" s="65"/>
      <c r="M176" s="56"/>
      <c r="N176" s="68"/>
    </row>
    <row r="177" spans="1:29" ht="15" customHeight="1" thickBot="1">
      <c r="A177" s="23"/>
      <c r="B177" s="86"/>
      <c r="C177" s="60"/>
      <c r="D177" s="60"/>
      <c r="E177" s="60"/>
      <c r="F177" s="60"/>
      <c r="G177" s="60"/>
      <c r="H177" s="87"/>
      <c r="I177" s="60"/>
      <c r="J177" s="60"/>
      <c r="K177" s="60"/>
      <c r="L177" s="71"/>
      <c r="M177" s="60"/>
      <c r="N177" s="88"/>
      <c r="X177" s="20"/>
      <c r="Y177" s="108"/>
      <c r="Z177" s="20"/>
      <c r="AA177" s="108"/>
    </row>
    <row r="178" spans="1:29" ht="15" customHeight="1">
      <c r="A178" s="23"/>
      <c r="B178" s="29"/>
      <c r="C178" s="56"/>
      <c r="D178" s="56"/>
      <c r="E178" s="56"/>
      <c r="F178" s="56"/>
      <c r="G178" s="56"/>
      <c r="H178" s="37"/>
      <c r="I178" s="56"/>
      <c r="J178" s="56"/>
      <c r="K178" s="56"/>
      <c r="L178" s="65"/>
      <c r="M178" s="56"/>
      <c r="N178" s="56"/>
      <c r="O178" s="56"/>
      <c r="P178" s="56"/>
      <c r="X178" s="20"/>
      <c r="Y178" s="108"/>
      <c r="Z178" s="20"/>
    </row>
    <row r="179" spans="1:29" ht="15" customHeight="1">
      <c r="A179" s="23"/>
      <c r="B179" s="89"/>
      <c r="C179" s="31" t="s">
        <v>109</v>
      </c>
      <c r="D179" s="31"/>
      <c r="E179" s="31" t="s">
        <v>105</v>
      </c>
      <c r="F179" s="31"/>
      <c r="G179" s="31"/>
      <c r="H179" s="31"/>
      <c r="I179" s="31" t="s">
        <v>106</v>
      </c>
      <c r="J179" s="31"/>
      <c r="K179" s="31"/>
      <c r="L179" s="31"/>
      <c r="M179" s="31"/>
      <c r="N179" s="96"/>
      <c r="X179" s="20"/>
      <c r="Y179" s="108"/>
      <c r="Z179" s="20"/>
    </row>
    <row r="180" spans="1:29" ht="15" customHeight="1">
      <c r="A180" s="23"/>
      <c r="B180" s="90"/>
      <c r="C180" s="45" t="s">
        <v>96</v>
      </c>
      <c r="D180" s="45"/>
      <c r="E180" s="45" t="s">
        <v>75</v>
      </c>
      <c r="F180" s="45"/>
      <c r="G180" s="45"/>
      <c r="H180" s="45"/>
      <c r="I180" s="45" t="s">
        <v>76</v>
      </c>
      <c r="J180" s="45"/>
      <c r="K180" s="45"/>
      <c r="L180" s="45"/>
      <c r="M180" s="45"/>
      <c r="N180" s="97"/>
      <c r="Y180" s="108"/>
      <c r="Z180" s="20"/>
    </row>
    <row r="181" spans="1:29" ht="15" customHeight="1">
      <c r="A181" s="23"/>
      <c r="B181" s="94"/>
      <c r="C181" s="28" t="s">
        <v>97</v>
      </c>
      <c r="D181" s="28"/>
      <c r="E181" s="28" t="s">
        <v>307</v>
      </c>
      <c r="F181" s="28"/>
      <c r="G181" s="28"/>
      <c r="H181" s="28"/>
      <c r="I181" s="28" t="s">
        <v>98</v>
      </c>
      <c r="J181" s="28"/>
      <c r="K181" s="28"/>
      <c r="L181" s="28"/>
      <c r="M181" s="28"/>
      <c r="N181" s="98"/>
      <c r="Y181" s="108"/>
      <c r="Z181" s="20"/>
    </row>
    <row r="182" spans="1:29" ht="15" customHeight="1">
      <c r="A182" s="23"/>
      <c r="B182" s="24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75"/>
      <c r="Y182" s="108"/>
      <c r="Z182" s="20"/>
      <c r="AA182" s="21"/>
    </row>
    <row r="183" spans="1:29" ht="15" customHeight="1">
      <c r="A183" s="23"/>
      <c r="B183" s="24"/>
      <c r="C183" s="56"/>
      <c r="D183" s="29" t="s">
        <v>101</v>
      </c>
      <c r="E183" s="56"/>
      <c r="F183" s="56"/>
      <c r="G183" s="56"/>
      <c r="H183" s="56"/>
      <c r="I183" s="29" t="s">
        <v>102</v>
      </c>
      <c r="J183" s="56"/>
      <c r="K183" s="56"/>
      <c r="L183" s="56"/>
      <c r="M183" s="56"/>
      <c r="N183" s="75"/>
      <c r="Y183" s="108"/>
      <c r="Z183" s="20"/>
      <c r="AA183" s="21"/>
    </row>
    <row r="184" spans="1:29" ht="15" customHeight="1">
      <c r="A184" s="23"/>
      <c r="B184" s="81"/>
      <c r="C184" s="56"/>
      <c r="D184" s="56" t="s">
        <v>86</v>
      </c>
      <c r="E184" s="37" t="s">
        <v>64</v>
      </c>
      <c r="F184" s="56" t="s">
        <v>198</v>
      </c>
      <c r="G184" s="56"/>
      <c r="H184" s="56"/>
      <c r="I184" s="56" t="s">
        <v>86</v>
      </c>
      <c r="J184" s="37" t="s">
        <v>64</v>
      </c>
      <c r="K184" s="56" t="s">
        <v>203</v>
      </c>
      <c r="L184" s="56"/>
      <c r="M184" s="65"/>
      <c r="N184" s="79"/>
      <c r="Y184" s="108"/>
      <c r="Z184" s="20"/>
      <c r="AA184" s="22"/>
    </row>
    <row r="185" spans="1:29" ht="15" customHeight="1">
      <c r="A185" s="23"/>
      <c r="B185" s="81"/>
      <c r="C185" s="56"/>
      <c r="D185" s="219" t="s">
        <v>99</v>
      </c>
      <c r="E185" s="220" t="s">
        <v>64</v>
      </c>
      <c r="F185" s="33" t="s">
        <v>199</v>
      </c>
      <c r="G185" s="33"/>
      <c r="I185" s="219" t="s">
        <v>99</v>
      </c>
      <c r="J185" s="220" t="s">
        <v>64</v>
      </c>
      <c r="K185" s="33" t="s">
        <v>204</v>
      </c>
      <c r="L185" s="33"/>
      <c r="M185" s="150"/>
      <c r="N185" s="79"/>
      <c r="X185" s="20"/>
      <c r="Y185" s="108"/>
      <c r="Z185" s="20"/>
      <c r="AA185" s="22"/>
    </row>
    <row r="186" spans="1:29" ht="15" customHeight="1">
      <c r="A186" s="23"/>
      <c r="B186" s="81"/>
      <c r="C186" s="56"/>
      <c r="D186" s="219"/>
      <c r="E186" s="220"/>
      <c r="F186" s="153" t="s">
        <v>86</v>
      </c>
      <c r="G186" s="64"/>
      <c r="I186" s="219"/>
      <c r="J186" s="220"/>
      <c r="K186" s="153" t="s">
        <v>86</v>
      </c>
      <c r="L186" s="64"/>
      <c r="M186" s="34"/>
      <c r="N186" s="79"/>
      <c r="X186" s="20"/>
      <c r="Y186" s="108"/>
      <c r="Z186" s="20"/>
      <c r="AA186" s="22"/>
      <c r="AC186" s="20"/>
    </row>
    <row r="187" spans="1:29" ht="15" customHeight="1">
      <c r="A187" s="23"/>
      <c r="B187" s="81"/>
      <c r="C187" s="56"/>
      <c r="D187" s="56" t="s">
        <v>100</v>
      </c>
      <c r="E187" s="37" t="s">
        <v>64</v>
      </c>
      <c r="F187" s="56" t="s">
        <v>200</v>
      </c>
      <c r="G187" s="56"/>
      <c r="H187" s="65"/>
      <c r="I187" s="56" t="s">
        <v>201</v>
      </c>
      <c r="J187" s="37" t="s">
        <v>64</v>
      </c>
      <c r="K187" s="56" t="s">
        <v>202</v>
      </c>
      <c r="L187" s="56"/>
      <c r="M187" s="65"/>
      <c r="N187" s="79"/>
      <c r="X187" s="20"/>
      <c r="Y187" s="108"/>
      <c r="Z187" s="20"/>
      <c r="AA187" s="22"/>
      <c r="AC187" s="20"/>
    </row>
    <row r="188" spans="1:29" ht="15" customHeight="1">
      <c r="A188" s="23"/>
      <c r="B188" s="76"/>
      <c r="C188" s="44"/>
      <c r="D188" s="58"/>
      <c r="E188" s="44"/>
      <c r="F188" s="44"/>
      <c r="G188" s="66"/>
      <c r="H188" s="66"/>
      <c r="I188" s="66"/>
      <c r="J188" s="66"/>
      <c r="K188" s="66"/>
      <c r="L188" s="66"/>
      <c r="M188" s="33"/>
      <c r="N188" s="80"/>
      <c r="X188" s="20"/>
      <c r="Y188" s="108"/>
      <c r="Z188" s="20"/>
      <c r="AA188" s="22"/>
      <c r="AC188" s="20"/>
    </row>
    <row r="189" spans="1:29" ht="15" customHeight="1">
      <c r="A189" s="23"/>
      <c r="B189" s="29"/>
      <c r="C189" s="56"/>
      <c r="D189" s="41"/>
      <c r="G189" s="65"/>
      <c r="H189" s="65"/>
      <c r="I189" s="65"/>
      <c r="L189" s="42"/>
      <c r="X189" s="20"/>
      <c r="Y189" s="108"/>
      <c r="Z189" s="20"/>
      <c r="AA189" s="22"/>
      <c r="AC189" s="20"/>
    </row>
    <row r="190" spans="1:29" ht="15" customHeight="1">
      <c r="A190" s="23"/>
      <c r="B190" s="99"/>
      <c r="C190" s="31" t="s">
        <v>109</v>
      </c>
      <c r="D190" s="31"/>
      <c r="E190" s="31" t="s">
        <v>107</v>
      </c>
      <c r="F190" s="31"/>
      <c r="G190" s="31"/>
      <c r="H190" s="31"/>
      <c r="I190" s="31"/>
      <c r="J190" s="31" t="s">
        <v>108</v>
      </c>
      <c r="K190" s="31"/>
      <c r="L190" s="31"/>
      <c r="M190" s="31"/>
      <c r="N190" s="96"/>
      <c r="X190" s="20"/>
      <c r="Y190" s="108"/>
      <c r="AA190" s="22"/>
      <c r="AC190" s="20"/>
    </row>
    <row r="191" spans="1:29" ht="15" customHeight="1">
      <c r="A191" s="23"/>
      <c r="B191" s="100"/>
      <c r="C191" s="45" t="s">
        <v>96</v>
      </c>
      <c r="D191" s="45"/>
      <c r="E191" s="45" t="s">
        <v>78</v>
      </c>
      <c r="F191" s="45"/>
      <c r="G191" s="45"/>
      <c r="H191" s="45"/>
      <c r="I191" s="45"/>
      <c r="J191" s="45" t="s">
        <v>137</v>
      </c>
      <c r="K191" s="45"/>
      <c r="L191" s="45"/>
      <c r="M191" s="45"/>
      <c r="N191" s="97"/>
      <c r="X191" s="20"/>
      <c r="Y191" s="108"/>
      <c r="AA191" s="22"/>
      <c r="AC191" s="20"/>
    </row>
    <row r="192" spans="1:29" ht="15" customHeight="1">
      <c r="A192" s="23"/>
      <c r="B192" s="76"/>
      <c r="C192" s="44" t="s">
        <v>97</v>
      </c>
      <c r="D192" s="44"/>
      <c r="E192" s="44" t="s">
        <v>309</v>
      </c>
      <c r="F192" s="44"/>
      <c r="G192" s="44"/>
      <c r="H192" s="44"/>
      <c r="I192" s="28"/>
      <c r="J192" s="44" t="s">
        <v>103</v>
      </c>
      <c r="K192" s="44"/>
      <c r="L192" s="44"/>
      <c r="M192" s="44"/>
      <c r="N192" s="80"/>
      <c r="X192" s="20"/>
      <c r="Y192" s="108"/>
      <c r="AA192" s="22"/>
      <c r="AC192" s="20"/>
    </row>
    <row r="193" spans="1:29" ht="15" customHeight="1">
      <c r="A193" s="23"/>
      <c r="B193" s="81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79"/>
      <c r="X193" s="20"/>
      <c r="Y193" s="108"/>
      <c r="AA193" s="22"/>
      <c r="AC193" s="20"/>
    </row>
    <row r="194" spans="1:29" ht="15" customHeight="1">
      <c r="A194" s="23"/>
      <c r="B194" s="24"/>
      <c r="C194" s="29" t="s">
        <v>101</v>
      </c>
      <c r="D194" s="56"/>
      <c r="E194" s="56"/>
      <c r="F194" s="56"/>
      <c r="G194" s="56"/>
      <c r="I194" s="29" t="s">
        <v>102</v>
      </c>
      <c r="J194" s="56"/>
      <c r="K194" s="56"/>
      <c r="L194" s="56"/>
      <c r="M194" s="56"/>
      <c r="N194" s="75"/>
      <c r="X194" s="20"/>
      <c r="Y194" s="108"/>
      <c r="AA194" s="21"/>
    </row>
    <row r="195" spans="1:29" ht="15" customHeight="1">
      <c r="A195" s="23"/>
      <c r="B195" s="81"/>
      <c r="C195" s="56" t="s">
        <v>205</v>
      </c>
      <c r="D195" s="37" t="s">
        <v>64</v>
      </c>
      <c r="E195" s="56" t="s">
        <v>206</v>
      </c>
      <c r="F195" s="56"/>
      <c r="G195" s="56"/>
      <c r="I195" s="56" t="s">
        <v>104</v>
      </c>
      <c r="J195" s="37" t="s">
        <v>64</v>
      </c>
      <c r="K195" s="56" t="s">
        <v>207</v>
      </c>
      <c r="L195" s="56"/>
      <c r="M195" s="65"/>
      <c r="N195" s="79"/>
      <c r="X195" s="20"/>
      <c r="Y195" s="108"/>
      <c r="AA195" s="22"/>
      <c r="AC195" s="20"/>
    </row>
    <row r="196" spans="1:29" ht="15" customHeight="1">
      <c r="A196" s="23"/>
      <c r="B196" s="81"/>
      <c r="C196" s="56" t="s">
        <v>110</v>
      </c>
      <c r="D196" s="37" t="s">
        <v>64</v>
      </c>
      <c r="E196" s="56" t="s">
        <v>111</v>
      </c>
      <c r="F196" s="56"/>
      <c r="G196" s="56"/>
      <c r="I196" s="56" t="s">
        <v>110</v>
      </c>
      <c r="J196" s="37" t="s">
        <v>64</v>
      </c>
      <c r="K196" s="56" t="s">
        <v>111</v>
      </c>
      <c r="L196" s="65"/>
      <c r="M196" s="65"/>
      <c r="N196" s="79"/>
      <c r="X196" s="20"/>
      <c r="Y196" s="108"/>
      <c r="AA196" s="22"/>
      <c r="AC196" s="20"/>
    </row>
    <row r="197" spans="1:29" ht="15" customHeight="1">
      <c r="A197" s="23"/>
      <c r="B197" s="81"/>
      <c r="C197" s="56" t="s">
        <v>112</v>
      </c>
      <c r="D197" s="37" t="s">
        <v>64</v>
      </c>
      <c r="E197" s="56" t="s">
        <v>113</v>
      </c>
      <c r="F197" s="56"/>
      <c r="G197" s="65"/>
      <c r="I197" s="56" t="s">
        <v>112</v>
      </c>
      <c r="J197" s="37" t="s">
        <v>64</v>
      </c>
      <c r="K197" s="56" t="s">
        <v>113</v>
      </c>
      <c r="L197" s="65"/>
      <c r="M197" s="65"/>
      <c r="N197" s="79"/>
      <c r="X197" s="20"/>
      <c r="Y197" s="108"/>
      <c r="AA197" s="22"/>
      <c r="AC197" s="20"/>
    </row>
    <row r="198" spans="1:29" ht="15" customHeight="1">
      <c r="A198" s="23"/>
      <c r="B198" s="76"/>
      <c r="C198" s="44"/>
      <c r="D198" s="58"/>
      <c r="E198" s="44"/>
      <c r="F198" s="44"/>
      <c r="G198" s="66"/>
      <c r="H198" s="66"/>
      <c r="I198" s="66"/>
      <c r="J198" s="44"/>
      <c r="K198" s="44"/>
      <c r="L198" s="44"/>
      <c r="M198" s="66"/>
      <c r="N198" s="80"/>
      <c r="X198" s="20"/>
      <c r="Y198" s="108"/>
      <c r="AA198" s="22"/>
      <c r="AC198" s="20"/>
    </row>
    <row r="199" spans="1:29" ht="15" customHeight="1">
      <c r="A199" s="23"/>
      <c r="B199" s="29"/>
      <c r="C199" s="53"/>
      <c r="L199" s="67"/>
      <c r="X199" s="20"/>
      <c r="Y199" s="108"/>
    </row>
    <row r="200" spans="1:29" ht="15" customHeight="1">
      <c r="A200" s="23"/>
      <c r="B200" s="29"/>
      <c r="C200" s="53"/>
      <c r="L200" s="67"/>
      <c r="X200" s="20"/>
      <c r="Y200" s="108"/>
    </row>
    <row r="201" spans="1:29" ht="15" customHeight="1">
      <c r="A201" s="23"/>
      <c r="B201" s="29" t="s">
        <v>170</v>
      </c>
      <c r="C201" s="53"/>
      <c r="L201" s="67"/>
    </row>
    <row r="202" spans="1:29" ht="15" customHeight="1" thickBot="1">
      <c r="A202" s="23"/>
      <c r="B202" s="101" t="s">
        <v>116</v>
      </c>
      <c r="C202" s="53"/>
      <c r="L202" s="67"/>
    </row>
    <row r="203" spans="1:29" ht="15" customHeight="1">
      <c r="A203" s="23"/>
      <c r="B203" s="82"/>
      <c r="C203" s="83"/>
      <c r="D203" s="63"/>
      <c r="E203" s="63"/>
      <c r="F203" s="63"/>
      <c r="G203" s="63"/>
      <c r="H203" s="63"/>
      <c r="I203" s="63"/>
      <c r="J203" s="63"/>
      <c r="K203" s="63"/>
      <c r="L203" s="69"/>
      <c r="M203" s="63"/>
      <c r="N203" s="70"/>
    </row>
    <row r="204" spans="1:29" ht="15" customHeight="1">
      <c r="A204" s="23"/>
      <c r="B204" s="84"/>
      <c r="C204" s="56" t="s">
        <v>117</v>
      </c>
      <c r="D204" s="37" t="s">
        <v>64</v>
      </c>
      <c r="E204" s="56" t="s">
        <v>118</v>
      </c>
      <c r="L204" s="65"/>
      <c r="M204" s="56"/>
      <c r="N204" s="68"/>
    </row>
    <row r="205" spans="1:29" ht="15" customHeight="1">
      <c r="A205" s="23"/>
      <c r="B205" s="84"/>
      <c r="C205" s="42" t="s">
        <v>119</v>
      </c>
      <c r="D205" s="37" t="s">
        <v>64</v>
      </c>
      <c r="E205" s="56" t="s">
        <v>120</v>
      </c>
      <c r="L205" s="65"/>
      <c r="M205" s="56"/>
      <c r="N205" s="68"/>
    </row>
    <row r="206" spans="1:29" ht="15" customHeight="1">
      <c r="A206" s="23"/>
      <c r="B206" s="84"/>
      <c r="C206" s="56" t="s">
        <v>208</v>
      </c>
      <c r="D206" s="37" t="s">
        <v>64</v>
      </c>
      <c r="E206" s="56" t="s">
        <v>197</v>
      </c>
      <c r="L206" s="65"/>
      <c r="M206" s="56"/>
      <c r="N206" s="68"/>
    </row>
    <row r="207" spans="1:29" ht="15" customHeight="1">
      <c r="A207" s="23"/>
      <c r="B207" s="84"/>
      <c r="J207" s="56"/>
      <c r="L207" s="65"/>
      <c r="M207" s="56"/>
      <c r="N207" s="68"/>
    </row>
    <row r="208" spans="1:29" ht="15" customHeight="1">
      <c r="A208" s="23"/>
      <c r="B208" s="84"/>
      <c r="L208" s="42"/>
      <c r="M208" s="56"/>
      <c r="N208" s="68"/>
    </row>
    <row r="209" spans="1:29" ht="15" customHeight="1">
      <c r="A209" s="23"/>
      <c r="B209" s="84"/>
      <c r="C209" s="56"/>
      <c r="D209" s="56"/>
      <c r="E209" s="56"/>
      <c r="F209" s="56"/>
      <c r="G209" s="56"/>
      <c r="H209" s="37"/>
      <c r="I209" s="56"/>
      <c r="J209" s="56"/>
      <c r="K209" s="56"/>
      <c r="L209" s="65"/>
      <c r="M209" s="56"/>
      <c r="N209" s="68"/>
    </row>
    <row r="210" spans="1:29" ht="15" customHeight="1">
      <c r="A210" s="23"/>
      <c r="B210" s="85"/>
      <c r="C210" s="56"/>
      <c r="D210" s="56"/>
      <c r="E210" s="56"/>
      <c r="F210" s="56"/>
      <c r="G210" s="37"/>
      <c r="H210" s="37"/>
      <c r="I210" s="56"/>
      <c r="J210" s="56"/>
      <c r="K210" s="56"/>
      <c r="L210" s="65"/>
      <c r="M210" s="56"/>
      <c r="N210" s="68"/>
    </row>
    <row r="211" spans="1:29" ht="15" customHeight="1">
      <c r="A211" s="23"/>
      <c r="B211" s="85"/>
      <c r="C211" s="56"/>
      <c r="D211" s="56"/>
      <c r="E211" s="56"/>
      <c r="F211" s="56"/>
      <c r="G211" s="37"/>
      <c r="H211" s="37"/>
      <c r="I211" s="56"/>
      <c r="J211" s="56"/>
      <c r="K211" s="56"/>
      <c r="L211" s="65"/>
      <c r="M211" s="56"/>
      <c r="N211" s="68"/>
    </row>
    <row r="212" spans="1:29" ht="15" customHeight="1" thickBot="1">
      <c r="A212" s="23"/>
      <c r="B212" s="86"/>
      <c r="C212" s="60"/>
      <c r="D212" s="60"/>
      <c r="E212" s="60"/>
      <c r="F212" s="60"/>
      <c r="G212" s="60"/>
      <c r="H212" s="87"/>
      <c r="I212" s="60"/>
      <c r="J212" s="60"/>
      <c r="K212" s="60"/>
      <c r="L212" s="71"/>
      <c r="M212" s="60"/>
      <c r="N212" s="88"/>
    </row>
    <row r="213" spans="1:29" ht="15" customHeight="1">
      <c r="A213" s="23"/>
      <c r="B213" s="29"/>
      <c r="C213" s="56"/>
      <c r="D213" s="56"/>
      <c r="E213" s="56"/>
      <c r="F213" s="56"/>
      <c r="G213" s="56"/>
      <c r="H213" s="37"/>
      <c r="I213" s="56"/>
      <c r="J213" s="56"/>
      <c r="K213" s="56"/>
      <c r="L213" s="65"/>
      <c r="M213" s="56"/>
      <c r="N213" s="56"/>
      <c r="O213" s="56"/>
      <c r="P213" s="56"/>
      <c r="Q213" s="37"/>
      <c r="R213" s="36"/>
      <c r="S213" s="36"/>
      <c r="T213" s="36"/>
      <c r="U213" s="36"/>
      <c r="V213" s="36"/>
      <c r="W213" s="36"/>
      <c r="X213" s="62"/>
      <c r="Y213" s="36"/>
      <c r="Z213" s="62"/>
    </row>
    <row r="214" spans="1:29" ht="15" customHeight="1">
      <c r="A214" s="23"/>
      <c r="B214" s="89"/>
      <c r="C214" s="31" t="s">
        <v>109</v>
      </c>
      <c r="D214" s="31"/>
      <c r="E214" s="31" t="s">
        <v>105</v>
      </c>
      <c r="F214" s="31"/>
      <c r="G214" s="31"/>
      <c r="H214" s="31"/>
      <c r="I214" s="31" t="s">
        <v>106</v>
      </c>
      <c r="J214" s="31"/>
      <c r="K214" s="31"/>
      <c r="L214" s="31"/>
      <c r="M214" s="31"/>
      <c r="N214" s="147"/>
      <c r="O214" s="56"/>
      <c r="P214" s="56"/>
      <c r="Q214" s="37"/>
      <c r="R214" s="36"/>
      <c r="S214" s="36"/>
      <c r="T214" s="36"/>
      <c r="U214" s="36"/>
    </row>
    <row r="215" spans="1:29" ht="15" customHeight="1">
      <c r="A215" s="23"/>
      <c r="B215" s="90"/>
      <c r="C215" s="45" t="s">
        <v>96</v>
      </c>
      <c r="D215" s="45"/>
      <c r="E215" s="45" t="s">
        <v>75</v>
      </c>
      <c r="F215" s="45"/>
      <c r="G215" s="45"/>
      <c r="H215" s="45"/>
      <c r="I215" s="45" t="s">
        <v>76</v>
      </c>
      <c r="J215" s="45"/>
      <c r="K215" s="45"/>
      <c r="L215" s="45"/>
      <c r="M215" s="45"/>
      <c r="N215" s="91"/>
      <c r="O215" s="56"/>
      <c r="P215" s="56"/>
      <c r="Q215" s="37"/>
      <c r="R215" s="36"/>
      <c r="S215" s="36"/>
      <c r="T215" s="36"/>
      <c r="U215" s="36"/>
    </row>
    <row r="216" spans="1:29" ht="15" customHeight="1">
      <c r="A216" s="23"/>
      <c r="B216" s="92"/>
      <c r="C216" s="32" t="s">
        <v>121</v>
      </c>
      <c r="D216" s="32"/>
      <c r="E216" s="32" t="s">
        <v>128</v>
      </c>
      <c r="F216" s="32"/>
      <c r="G216" s="32"/>
      <c r="H216" s="32"/>
      <c r="I216" s="32" t="s">
        <v>122</v>
      </c>
      <c r="J216" s="32"/>
      <c r="K216" s="32"/>
      <c r="L216" s="32"/>
      <c r="M216" s="32"/>
      <c r="N216" s="93"/>
      <c r="O216" s="56"/>
      <c r="P216" s="56"/>
      <c r="Q216" s="37"/>
      <c r="R216" s="36"/>
      <c r="S216" s="36"/>
      <c r="T216" s="36"/>
      <c r="U216" s="36"/>
    </row>
    <row r="217" spans="1:29" ht="15" customHeight="1">
      <c r="A217" s="23"/>
      <c r="B217" s="94"/>
      <c r="C217" s="28" t="s">
        <v>127</v>
      </c>
      <c r="D217" s="28"/>
      <c r="E217" s="28" t="s">
        <v>129</v>
      </c>
      <c r="F217" s="28"/>
      <c r="G217" s="28"/>
      <c r="H217" s="28"/>
      <c r="I217" s="28" t="s">
        <v>130</v>
      </c>
      <c r="J217" s="28"/>
      <c r="K217" s="28"/>
      <c r="L217" s="28"/>
      <c r="M217" s="28"/>
      <c r="N217" s="95"/>
      <c r="O217" s="56"/>
      <c r="P217" s="56"/>
      <c r="Q217" s="37"/>
      <c r="R217" s="36"/>
      <c r="S217" s="36"/>
      <c r="T217" s="36"/>
      <c r="U217" s="36"/>
    </row>
    <row r="218" spans="1:29" ht="15" customHeight="1">
      <c r="A218" s="23"/>
      <c r="B218" s="24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75"/>
      <c r="O218" s="56"/>
      <c r="P218" s="56"/>
      <c r="Q218" s="37"/>
      <c r="R218" s="36"/>
      <c r="S218" s="36"/>
      <c r="T218" s="36"/>
      <c r="U218" s="36"/>
    </row>
    <row r="219" spans="1:29" ht="15" customHeight="1">
      <c r="A219" s="23"/>
      <c r="B219" s="24"/>
      <c r="C219" s="29" t="s">
        <v>101</v>
      </c>
      <c r="D219" s="56"/>
      <c r="E219" s="56"/>
      <c r="G219" s="56"/>
      <c r="H219" s="56"/>
      <c r="I219" s="29" t="s">
        <v>102</v>
      </c>
      <c r="J219" s="56"/>
      <c r="K219" s="56"/>
      <c r="L219" s="56"/>
      <c r="M219" s="56"/>
      <c r="N219" s="75"/>
      <c r="O219" s="56"/>
      <c r="P219" s="56"/>
      <c r="Q219" s="37"/>
      <c r="R219" s="36"/>
      <c r="S219" s="36"/>
      <c r="T219" s="36"/>
      <c r="U219" s="36"/>
      <c r="V219" s="36"/>
      <c r="W219" s="36"/>
      <c r="X219" s="62"/>
      <c r="Y219" s="36"/>
      <c r="Z219" s="62"/>
      <c r="AA219" s="21"/>
    </row>
    <row r="220" spans="1:29" ht="15" customHeight="1">
      <c r="A220" s="23"/>
      <c r="B220" s="81"/>
      <c r="C220" s="56" t="s">
        <v>210</v>
      </c>
      <c r="D220" s="37" t="s">
        <v>64</v>
      </c>
      <c r="E220" s="56" t="s">
        <v>209</v>
      </c>
      <c r="G220" s="56"/>
      <c r="H220" s="56"/>
      <c r="I220" s="56" t="s">
        <v>124</v>
      </c>
      <c r="J220" s="37" t="s">
        <v>64</v>
      </c>
      <c r="K220" s="56" t="s">
        <v>211</v>
      </c>
      <c r="L220" s="56"/>
      <c r="M220" s="56"/>
      <c r="N220" s="75"/>
      <c r="O220" s="56"/>
      <c r="P220" s="56"/>
      <c r="Q220" s="37"/>
      <c r="R220" s="36"/>
      <c r="S220" s="36"/>
      <c r="T220" s="36"/>
      <c r="U220" s="36"/>
      <c r="V220" s="36"/>
      <c r="W220" s="36"/>
      <c r="X220" s="62"/>
      <c r="Y220" s="36"/>
      <c r="Z220" s="62"/>
      <c r="AA220" s="22"/>
    </row>
    <row r="221" spans="1:29" ht="15" customHeight="1">
      <c r="A221" s="23"/>
      <c r="B221" s="81"/>
      <c r="C221" s="219" t="s">
        <v>123</v>
      </c>
      <c r="D221" s="220" t="s">
        <v>64</v>
      </c>
      <c r="E221" s="33" t="s">
        <v>212</v>
      </c>
      <c r="F221" s="33"/>
      <c r="G221" s="33"/>
      <c r="H221" s="56"/>
      <c r="I221" s="219" t="s">
        <v>126</v>
      </c>
      <c r="J221" s="220" t="s">
        <v>64</v>
      </c>
      <c r="K221" s="33" t="s">
        <v>213</v>
      </c>
      <c r="L221" s="33"/>
      <c r="M221" s="33"/>
      <c r="N221" s="148"/>
      <c r="O221" s="56"/>
      <c r="P221" s="56"/>
      <c r="Q221" s="37"/>
      <c r="R221" s="36"/>
      <c r="S221" s="36"/>
      <c r="T221" s="36"/>
      <c r="U221" s="36"/>
      <c r="V221" s="36"/>
      <c r="W221" s="36"/>
      <c r="X221" s="62"/>
      <c r="Y221" s="36"/>
      <c r="Z221" s="62"/>
      <c r="AA221" s="22"/>
    </row>
    <row r="222" spans="1:29" ht="15" customHeight="1">
      <c r="A222" s="23"/>
      <c r="B222" s="81"/>
      <c r="C222" s="219"/>
      <c r="D222" s="220"/>
      <c r="E222" s="64"/>
      <c r="F222" s="151" t="s">
        <v>311</v>
      </c>
      <c r="G222" s="64"/>
      <c r="H222" s="14"/>
      <c r="I222" s="219"/>
      <c r="J222" s="220"/>
      <c r="K222" s="64"/>
      <c r="L222" s="153" t="s">
        <v>311</v>
      </c>
      <c r="M222" s="64"/>
      <c r="N222" s="154"/>
      <c r="O222" s="56"/>
      <c r="P222" s="56"/>
      <c r="Q222" s="37"/>
      <c r="R222" s="36"/>
      <c r="S222" s="36"/>
      <c r="T222" s="36"/>
      <c r="U222" s="36"/>
      <c r="V222" s="36"/>
      <c r="W222" s="36"/>
      <c r="X222" s="62"/>
      <c r="Y222" s="36"/>
      <c r="Z222" s="62"/>
      <c r="AA222" s="22"/>
      <c r="AC222" s="20"/>
    </row>
    <row r="223" spans="1:29" ht="15" customHeight="1">
      <c r="A223" s="23"/>
      <c r="B223" s="81"/>
      <c r="C223" s="56" t="s">
        <v>125</v>
      </c>
      <c r="D223" s="37" t="s">
        <v>64</v>
      </c>
      <c r="E223" s="56" t="s">
        <v>214</v>
      </c>
      <c r="G223" s="56"/>
      <c r="H223" s="65"/>
      <c r="I223" s="56" t="s">
        <v>125</v>
      </c>
      <c r="J223" s="37" t="s">
        <v>64</v>
      </c>
      <c r="K223" s="56" t="s">
        <v>214</v>
      </c>
      <c r="L223" s="56"/>
      <c r="M223" s="139"/>
      <c r="N223" s="79"/>
      <c r="O223" s="56"/>
      <c r="P223" s="56"/>
      <c r="Q223" s="37"/>
      <c r="R223" s="36"/>
      <c r="S223" s="36"/>
      <c r="T223" s="36"/>
      <c r="U223" s="36"/>
      <c r="V223" s="36"/>
      <c r="W223" s="36"/>
      <c r="X223" s="62"/>
      <c r="Y223" s="36"/>
      <c r="Z223" s="62"/>
      <c r="AA223" s="22"/>
      <c r="AC223" s="20"/>
    </row>
    <row r="224" spans="1:29" ht="15" customHeight="1">
      <c r="A224" s="23"/>
      <c r="B224" s="76"/>
      <c r="C224" s="44"/>
      <c r="D224" s="58"/>
      <c r="E224" s="44"/>
      <c r="F224" s="44"/>
      <c r="G224" s="66"/>
      <c r="H224" s="66"/>
      <c r="I224" s="66"/>
      <c r="J224" s="66"/>
      <c r="K224" s="140"/>
      <c r="L224" s="140"/>
      <c r="M224" s="140"/>
      <c r="N224" s="148"/>
      <c r="O224" s="56"/>
      <c r="P224" s="56"/>
      <c r="Q224" s="37"/>
      <c r="R224" s="36"/>
      <c r="S224" s="36"/>
      <c r="T224" s="36"/>
      <c r="U224" s="36"/>
      <c r="V224" s="36"/>
      <c r="W224" s="36"/>
      <c r="X224" s="62"/>
      <c r="Y224" s="36"/>
      <c r="Z224" s="62"/>
      <c r="AA224" s="22"/>
      <c r="AC224" s="20"/>
    </row>
    <row r="225" spans="1:37" ht="15" customHeight="1">
      <c r="A225" s="23"/>
      <c r="B225" s="29"/>
      <c r="C225" s="56"/>
      <c r="D225" s="41"/>
      <c r="G225" s="65"/>
      <c r="H225" s="65"/>
      <c r="I225" s="65"/>
      <c r="L225" s="42"/>
      <c r="Q225" s="37"/>
      <c r="R225" s="36"/>
      <c r="S225" s="36"/>
      <c r="T225" s="36"/>
      <c r="U225" s="36"/>
      <c r="V225" s="36"/>
      <c r="W225" s="36"/>
      <c r="X225" s="62"/>
      <c r="Y225" s="36"/>
      <c r="Z225" s="62"/>
      <c r="AA225" s="22"/>
      <c r="AC225" s="20"/>
    </row>
    <row r="226" spans="1:37" ht="15" customHeight="1">
      <c r="A226" s="23"/>
      <c r="B226" s="99"/>
      <c r="C226" s="31" t="s">
        <v>109</v>
      </c>
      <c r="D226" s="31"/>
      <c r="E226" s="31" t="s">
        <v>107</v>
      </c>
      <c r="F226" s="31"/>
      <c r="G226" s="31"/>
      <c r="H226" s="31"/>
      <c r="I226" s="31" t="s">
        <v>108</v>
      </c>
      <c r="J226" s="31"/>
      <c r="K226" s="31"/>
      <c r="L226" s="31"/>
      <c r="M226" s="31"/>
      <c r="N226" s="96"/>
      <c r="Q226" s="37"/>
      <c r="R226" s="36"/>
      <c r="S226" s="36"/>
      <c r="T226" s="36"/>
      <c r="U226" s="36"/>
      <c r="V226" s="36"/>
      <c r="W226" s="36"/>
      <c r="X226" s="62"/>
      <c r="Y226" s="36"/>
      <c r="Z226" s="62"/>
      <c r="AA226" s="22"/>
      <c r="AC226" s="20"/>
    </row>
    <row r="227" spans="1:37" ht="15" customHeight="1">
      <c r="A227" s="23"/>
      <c r="B227" s="100"/>
      <c r="C227" s="45" t="s">
        <v>96</v>
      </c>
      <c r="D227" s="45"/>
      <c r="E227" s="45" t="s">
        <v>78</v>
      </c>
      <c r="F227" s="45"/>
      <c r="G227" s="45"/>
      <c r="H227" s="45"/>
      <c r="I227" s="45" t="s">
        <v>138</v>
      </c>
      <c r="J227" s="45"/>
      <c r="K227" s="45"/>
      <c r="L227" s="45"/>
      <c r="M227" s="45"/>
      <c r="N227" s="97"/>
      <c r="Q227" s="37"/>
      <c r="R227" s="36"/>
      <c r="S227" s="36"/>
      <c r="T227" s="36"/>
      <c r="U227" s="36"/>
      <c r="V227" s="36"/>
      <c r="W227" s="36"/>
      <c r="X227" s="62"/>
      <c r="Y227" s="36"/>
      <c r="Z227" s="62"/>
      <c r="AA227" s="22"/>
      <c r="AC227" s="20"/>
    </row>
    <row r="228" spans="1:37" ht="15" customHeight="1">
      <c r="A228" s="23"/>
      <c r="B228" s="103"/>
      <c r="C228" s="32" t="s">
        <v>131</v>
      </c>
      <c r="D228" s="32"/>
      <c r="E228" s="32" t="s">
        <v>133</v>
      </c>
      <c r="F228" s="32"/>
      <c r="G228" s="32"/>
      <c r="H228" s="32"/>
      <c r="I228" s="32" t="s">
        <v>132</v>
      </c>
      <c r="J228" s="32"/>
      <c r="K228" s="32"/>
      <c r="L228" s="32"/>
      <c r="M228" s="32"/>
      <c r="N228" s="102"/>
      <c r="Q228" s="37"/>
      <c r="R228" s="36"/>
      <c r="S228" s="36"/>
      <c r="T228" s="36"/>
      <c r="U228" s="36"/>
      <c r="V228" s="36"/>
      <c r="W228" s="36"/>
      <c r="X228" s="62"/>
      <c r="Y228" s="36"/>
      <c r="Z228" s="62"/>
      <c r="AA228" s="22"/>
      <c r="AC228" s="20"/>
    </row>
    <row r="229" spans="1:37" ht="15" customHeight="1">
      <c r="A229" s="23"/>
      <c r="B229" s="104"/>
      <c r="C229" s="28" t="s">
        <v>127</v>
      </c>
      <c r="D229" s="28"/>
      <c r="E229" s="28" t="s">
        <v>135</v>
      </c>
      <c r="F229" s="28"/>
      <c r="G229" s="28"/>
      <c r="H229" s="28"/>
      <c r="I229" s="28" t="s">
        <v>134</v>
      </c>
      <c r="J229" s="28"/>
      <c r="K229" s="28"/>
      <c r="L229" s="28"/>
      <c r="M229" s="28"/>
      <c r="N229" s="98"/>
      <c r="Q229" s="37"/>
      <c r="R229" s="36"/>
      <c r="S229" s="36"/>
      <c r="T229" s="36"/>
      <c r="U229" s="36"/>
      <c r="V229" s="36"/>
      <c r="W229" s="36"/>
      <c r="X229" s="62"/>
      <c r="Y229" s="36"/>
      <c r="Z229" s="62"/>
      <c r="AA229" s="22"/>
      <c r="AC229" s="20"/>
    </row>
    <row r="230" spans="1:37" ht="15" customHeight="1">
      <c r="A230" s="23"/>
      <c r="B230" s="81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79"/>
      <c r="Q230" s="37"/>
      <c r="R230" s="36"/>
      <c r="S230" s="36"/>
      <c r="T230" s="36"/>
      <c r="U230" s="36"/>
      <c r="V230" s="36"/>
      <c r="W230" s="36"/>
      <c r="X230" s="62"/>
      <c r="Y230" s="36"/>
      <c r="Z230" s="62"/>
      <c r="AA230" s="22"/>
      <c r="AC230" s="20"/>
    </row>
    <row r="231" spans="1:37" ht="15" customHeight="1">
      <c r="A231" s="23"/>
      <c r="B231" s="24"/>
      <c r="C231" s="56"/>
      <c r="D231" s="29" t="s">
        <v>101</v>
      </c>
      <c r="E231" s="56"/>
      <c r="F231" s="56"/>
      <c r="G231" s="56"/>
      <c r="H231" s="56"/>
      <c r="I231" s="56"/>
      <c r="J231" s="56"/>
      <c r="L231" s="56"/>
      <c r="M231" s="56"/>
      <c r="N231" s="75"/>
      <c r="Q231" s="37"/>
      <c r="R231" s="36"/>
      <c r="S231" s="36"/>
      <c r="T231" s="36"/>
      <c r="U231" s="36"/>
      <c r="V231" s="36"/>
      <c r="W231" s="36"/>
      <c r="X231" s="62"/>
      <c r="Y231" s="36"/>
      <c r="Z231" s="62"/>
      <c r="AA231" s="21"/>
      <c r="AE231" s="46"/>
      <c r="AF231" s="36"/>
      <c r="AG231" s="36"/>
      <c r="AH231" s="36"/>
      <c r="AI231" s="36"/>
      <c r="AJ231" s="36"/>
      <c r="AK231" s="36"/>
    </row>
    <row r="232" spans="1:37" ht="15" customHeight="1">
      <c r="A232" s="23"/>
      <c r="B232" s="81"/>
      <c r="C232" s="56"/>
      <c r="D232" s="56" t="s">
        <v>215</v>
      </c>
      <c r="E232" s="37" t="s">
        <v>64</v>
      </c>
      <c r="F232" s="56" t="s">
        <v>216</v>
      </c>
      <c r="G232" s="56"/>
      <c r="H232" s="56"/>
      <c r="I232" s="56"/>
      <c r="J232" s="56"/>
      <c r="L232" s="56"/>
      <c r="M232" s="65"/>
      <c r="N232" s="79"/>
      <c r="Q232" s="37"/>
      <c r="R232" s="36"/>
      <c r="S232" s="36"/>
      <c r="T232" s="36"/>
      <c r="U232" s="36"/>
      <c r="V232" s="36"/>
      <c r="W232" s="36"/>
      <c r="X232" s="62"/>
      <c r="Y232" s="36"/>
      <c r="Z232" s="62"/>
      <c r="AA232" s="22"/>
      <c r="AC232" s="20"/>
      <c r="AE232" s="36"/>
      <c r="AF232" s="21"/>
      <c r="AG232" s="36"/>
      <c r="AH232" s="36"/>
      <c r="AI232" s="36"/>
      <c r="AJ232" s="36"/>
      <c r="AK232" s="36"/>
    </row>
    <row r="233" spans="1:37" ht="15" customHeight="1">
      <c r="A233" s="23"/>
      <c r="B233" s="81"/>
      <c r="C233" s="56"/>
      <c r="D233" s="56" t="s">
        <v>139</v>
      </c>
      <c r="E233" s="37" t="s">
        <v>64</v>
      </c>
      <c r="F233" s="56" t="s">
        <v>140</v>
      </c>
      <c r="G233" s="56"/>
      <c r="H233" s="56"/>
      <c r="I233" s="65"/>
      <c r="J233" s="65"/>
      <c r="L233" s="65"/>
      <c r="M233" s="65"/>
      <c r="N233" s="79"/>
      <c r="Q233" s="37"/>
      <c r="R233" s="36"/>
      <c r="S233" s="36"/>
      <c r="T233" s="36"/>
      <c r="U233" s="36"/>
      <c r="V233" s="36"/>
      <c r="W233" s="36"/>
      <c r="X233" s="62"/>
      <c r="Y233" s="36"/>
      <c r="Z233" s="62"/>
      <c r="AA233" s="22"/>
      <c r="AC233" s="20"/>
      <c r="AE233" s="36"/>
      <c r="AF233" s="21"/>
      <c r="AG233" s="36"/>
      <c r="AH233" s="13"/>
      <c r="AI233" s="13"/>
      <c r="AJ233" s="13"/>
      <c r="AK233" s="13"/>
    </row>
    <row r="234" spans="1:37" ht="15" customHeight="1">
      <c r="A234" s="23"/>
      <c r="B234" s="81"/>
      <c r="C234" s="56"/>
      <c r="D234" s="56" t="s">
        <v>141</v>
      </c>
      <c r="E234" s="37" t="s">
        <v>64</v>
      </c>
      <c r="F234" s="56" t="s">
        <v>142</v>
      </c>
      <c r="G234" s="56"/>
      <c r="H234" s="65"/>
      <c r="I234" s="65"/>
      <c r="J234" s="65"/>
      <c r="L234" s="65"/>
      <c r="M234" s="34"/>
      <c r="N234" s="79"/>
      <c r="Q234" s="37"/>
      <c r="R234" s="36"/>
      <c r="S234" s="36"/>
      <c r="T234" s="36"/>
      <c r="U234" s="36"/>
      <c r="V234" s="36"/>
      <c r="W234" s="36"/>
      <c r="X234" s="62"/>
      <c r="Y234" s="36"/>
      <c r="Z234" s="62"/>
      <c r="AA234" s="22"/>
      <c r="AC234" s="20"/>
      <c r="AE234" s="36"/>
      <c r="AF234" s="21"/>
      <c r="AG234" s="36"/>
      <c r="AH234" s="13"/>
      <c r="AI234" s="13"/>
      <c r="AJ234" s="13"/>
      <c r="AK234" s="13"/>
    </row>
    <row r="235" spans="1:37" ht="15" customHeight="1">
      <c r="A235" s="23"/>
      <c r="B235" s="81"/>
      <c r="C235" s="56"/>
      <c r="D235" s="56"/>
      <c r="E235" s="37"/>
      <c r="F235" s="56"/>
      <c r="G235" s="56"/>
      <c r="H235" s="65"/>
      <c r="I235" s="65"/>
      <c r="J235" s="65"/>
      <c r="L235" s="65"/>
      <c r="M235" s="34"/>
      <c r="N235" s="79"/>
      <c r="Q235" s="37"/>
      <c r="R235" s="36"/>
      <c r="S235" s="36"/>
      <c r="T235" s="36"/>
      <c r="U235" s="36"/>
      <c r="V235" s="36"/>
      <c r="W235" s="36"/>
      <c r="X235" s="62"/>
      <c r="Y235" s="36"/>
      <c r="Z235" s="62"/>
      <c r="AA235" s="22"/>
      <c r="AC235" s="20"/>
      <c r="AE235" s="36"/>
      <c r="AF235" s="21"/>
      <c r="AG235" s="36"/>
      <c r="AH235" s="13"/>
      <c r="AI235" s="13"/>
      <c r="AJ235" s="13"/>
      <c r="AK235" s="13"/>
    </row>
    <row r="236" spans="1:37" ht="15" customHeight="1">
      <c r="A236" s="23"/>
      <c r="B236" s="24"/>
      <c r="C236" s="56"/>
      <c r="D236" s="29" t="s">
        <v>102</v>
      </c>
      <c r="E236" s="56"/>
      <c r="F236" s="56"/>
      <c r="G236" s="56"/>
      <c r="H236" s="56"/>
      <c r="I236" s="56"/>
      <c r="J236" s="56"/>
      <c r="L236" s="56"/>
      <c r="M236" s="56"/>
      <c r="N236" s="75"/>
      <c r="Q236" s="37"/>
      <c r="R236" s="36"/>
      <c r="S236" s="36"/>
      <c r="T236" s="36"/>
      <c r="U236" s="36"/>
      <c r="V236" s="36"/>
      <c r="W236" s="36"/>
      <c r="X236" s="62"/>
      <c r="Y236" s="36"/>
      <c r="Z236" s="62"/>
      <c r="AA236" s="21"/>
      <c r="AE236" s="46"/>
      <c r="AF236" s="36"/>
      <c r="AG236" s="36"/>
      <c r="AH236" s="36"/>
      <c r="AI236" s="36"/>
      <c r="AJ236" s="36"/>
      <c r="AK236" s="36"/>
    </row>
    <row r="237" spans="1:37" ht="15" customHeight="1">
      <c r="A237" s="23"/>
      <c r="B237" s="81"/>
      <c r="C237" s="56"/>
      <c r="D237" s="56" t="s">
        <v>136</v>
      </c>
      <c r="E237" s="37" t="s">
        <v>64</v>
      </c>
      <c r="F237" s="56" t="s">
        <v>217</v>
      </c>
      <c r="G237" s="56"/>
      <c r="H237" s="56"/>
      <c r="I237" s="56"/>
      <c r="J237" s="56"/>
      <c r="L237" s="56"/>
      <c r="M237" s="65"/>
      <c r="N237" s="79"/>
      <c r="Q237" s="37"/>
      <c r="R237" s="36"/>
      <c r="S237" s="36"/>
      <c r="T237" s="36"/>
      <c r="U237" s="36"/>
      <c r="V237" s="36"/>
      <c r="W237" s="36"/>
      <c r="X237" s="62"/>
      <c r="Y237" s="36"/>
      <c r="Z237" s="62"/>
      <c r="AA237" s="22"/>
      <c r="AC237" s="20"/>
      <c r="AE237" s="36"/>
      <c r="AF237" s="21"/>
      <c r="AG237" s="36"/>
      <c r="AH237" s="36"/>
      <c r="AI237" s="36"/>
      <c r="AJ237" s="36"/>
      <c r="AK237" s="36"/>
    </row>
    <row r="238" spans="1:37" ht="15" customHeight="1">
      <c r="A238" s="23"/>
      <c r="B238" s="81"/>
      <c r="C238" s="56"/>
      <c r="D238" s="56" t="s">
        <v>139</v>
      </c>
      <c r="E238" s="37" t="s">
        <v>64</v>
      </c>
      <c r="F238" s="56" t="s">
        <v>140</v>
      </c>
      <c r="G238" s="56"/>
      <c r="H238" s="56"/>
      <c r="I238" s="65"/>
      <c r="J238" s="65"/>
      <c r="L238" s="65"/>
      <c r="M238" s="65"/>
      <c r="N238" s="79"/>
      <c r="Q238" s="37"/>
      <c r="R238" s="36"/>
      <c r="S238" s="36"/>
      <c r="T238" s="36"/>
      <c r="U238" s="36"/>
      <c r="V238" s="36"/>
      <c r="W238" s="36"/>
      <c r="X238" s="62"/>
      <c r="Y238" s="36"/>
      <c r="Z238" s="62"/>
      <c r="AA238" s="22"/>
      <c r="AC238" s="20"/>
      <c r="AE238" s="36"/>
      <c r="AF238" s="21"/>
      <c r="AG238" s="36"/>
      <c r="AH238" s="13"/>
      <c r="AI238" s="13"/>
      <c r="AJ238" s="13"/>
      <c r="AK238" s="13"/>
    </row>
    <row r="239" spans="1:37" ht="15" customHeight="1">
      <c r="A239" s="23"/>
      <c r="B239" s="81"/>
      <c r="C239" s="56"/>
      <c r="D239" s="56" t="s">
        <v>141</v>
      </c>
      <c r="E239" s="37" t="s">
        <v>64</v>
      </c>
      <c r="F239" s="56" t="s">
        <v>142</v>
      </c>
      <c r="G239" s="56"/>
      <c r="H239" s="65"/>
      <c r="I239" s="65"/>
      <c r="J239" s="65"/>
      <c r="L239" s="65"/>
      <c r="M239" s="34"/>
      <c r="N239" s="79"/>
      <c r="Q239" s="37"/>
      <c r="R239" s="36"/>
      <c r="S239" s="36"/>
      <c r="T239" s="36"/>
      <c r="U239" s="36"/>
      <c r="V239" s="36"/>
      <c r="W239" s="36"/>
      <c r="X239" s="62"/>
      <c r="Y239" s="36"/>
      <c r="Z239" s="62"/>
      <c r="AA239" s="22"/>
      <c r="AC239" s="20"/>
      <c r="AE239" s="36"/>
      <c r="AF239" s="21"/>
      <c r="AG239" s="36"/>
      <c r="AH239" s="13"/>
      <c r="AI239" s="13"/>
      <c r="AJ239" s="13"/>
      <c r="AK239" s="13"/>
    </row>
    <row r="240" spans="1:37" ht="15" customHeight="1">
      <c r="A240" s="23"/>
      <c r="B240" s="76"/>
      <c r="C240" s="44"/>
      <c r="D240" s="58"/>
      <c r="E240" s="44"/>
      <c r="F240" s="44"/>
      <c r="G240" s="66"/>
      <c r="H240" s="66"/>
      <c r="I240" s="66"/>
      <c r="J240" s="44"/>
      <c r="K240" s="44"/>
      <c r="L240" s="44"/>
      <c r="M240" s="44"/>
      <c r="N240" s="80"/>
      <c r="Q240" s="37"/>
      <c r="R240" s="36"/>
      <c r="S240" s="36"/>
      <c r="T240" s="36"/>
      <c r="U240" s="36"/>
      <c r="V240" s="36"/>
      <c r="W240" s="36"/>
      <c r="X240" s="62"/>
      <c r="Y240" s="36"/>
      <c r="Z240" s="62"/>
      <c r="AA240" s="22"/>
      <c r="AC240" s="20"/>
    </row>
    <row r="241" spans="1:26" ht="15" customHeight="1">
      <c r="A241" s="23"/>
      <c r="B241" s="29"/>
      <c r="C241" s="53"/>
      <c r="L241" s="67"/>
      <c r="Q241" s="37"/>
      <c r="R241" s="36"/>
      <c r="S241" s="36"/>
      <c r="T241" s="36"/>
      <c r="U241" s="36"/>
      <c r="V241" s="36"/>
      <c r="W241" s="36"/>
      <c r="X241" s="62"/>
      <c r="Y241" s="36"/>
      <c r="Z241" s="62"/>
    </row>
    <row r="242" spans="1:26" ht="15" customHeight="1">
      <c r="A242" s="23"/>
      <c r="B242" s="29"/>
      <c r="C242" s="53"/>
      <c r="L242" s="67"/>
    </row>
    <row r="243" spans="1:26" ht="15" customHeight="1">
      <c r="A243" s="23"/>
      <c r="B243" s="29" t="s">
        <v>171</v>
      </c>
      <c r="C243" s="53"/>
      <c r="L243" s="67"/>
    </row>
    <row r="244" spans="1:26" ht="15" customHeight="1" thickBot="1">
      <c r="A244" s="23"/>
      <c r="B244" s="101" t="s">
        <v>143</v>
      </c>
      <c r="C244" s="53"/>
      <c r="L244" s="67"/>
    </row>
    <row r="245" spans="1:26" ht="15" customHeight="1">
      <c r="A245" s="23"/>
      <c r="B245" s="82"/>
      <c r="C245" s="83"/>
      <c r="D245" s="63"/>
      <c r="E245" s="63"/>
      <c r="F245" s="63"/>
      <c r="G245" s="63"/>
      <c r="H245" s="63"/>
      <c r="I245" s="63"/>
      <c r="J245" s="63"/>
      <c r="K245" s="63"/>
      <c r="L245" s="69"/>
      <c r="M245" s="63"/>
      <c r="N245" s="70"/>
    </row>
    <row r="246" spans="1:26" ht="15" customHeight="1">
      <c r="A246" s="23"/>
      <c r="B246" s="84"/>
      <c r="C246" s="56" t="s">
        <v>152</v>
      </c>
      <c r="D246" s="56"/>
      <c r="E246" s="56"/>
      <c r="F246" s="37"/>
      <c r="G246" s="56"/>
      <c r="L246" s="65"/>
      <c r="M246" s="56"/>
      <c r="N246" s="68"/>
    </row>
    <row r="247" spans="1:26" ht="15" customHeight="1">
      <c r="A247" s="23"/>
      <c r="B247" s="84"/>
      <c r="C247" s="31"/>
      <c r="D247" s="31"/>
      <c r="E247" s="31" t="s">
        <v>150</v>
      </c>
      <c r="F247" s="31"/>
      <c r="G247" s="31" t="s">
        <v>151</v>
      </c>
      <c r="H247" s="31"/>
      <c r="I247" s="109"/>
      <c r="J247" s="109"/>
      <c r="K247" s="109"/>
      <c r="L247" s="65"/>
      <c r="M247" s="56"/>
      <c r="N247" s="68"/>
    </row>
    <row r="248" spans="1:26" ht="15" customHeight="1">
      <c r="A248" s="23"/>
      <c r="B248" s="84"/>
      <c r="C248" s="56" t="s">
        <v>147</v>
      </c>
      <c r="D248" s="56"/>
      <c r="E248" s="37" t="s">
        <v>218</v>
      </c>
      <c r="F248" s="56"/>
      <c r="G248" s="56" t="s">
        <v>219</v>
      </c>
      <c r="H248" s="56"/>
      <c r="I248" s="109"/>
      <c r="J248" s="109"/>
      <c r="K248" s="109"/>
      <c r="L248" s="65"/>
      <c r="M248" s="56"/>
      <c r="N248" s="68"/>
    </row>
    <row r="249" spans="1:26" ht="15" customHeight="1">
      <c r="A249" s="23"/>
      <c r="B249" s="84"/>
      <c r="C249" s="56" t="s">
        <v>148</v>
      </c>
      <c r="D249" s="56"/>
      <c r="E249" s="37" t="s">
        <v>222</v>
      </c>
      <c r="F249" s="56"/>
      <c r="G249" s="56" t="s">
        <v>223</v>
      </c>
      <c r="H249" s="56"/>
      <c r="I249" s="109"/>
      <c r="J249" s="109"/>
      <c r="K249" s="109"/>
      <c r="L249" s="65"/>
      <c r="M249" s="56"/>
      <c r="N249" s="68"/>
    </row>
    <row r="250" spans="1:26" ht="15" customHeight="1">
      <c r="A250" s="23"/>
      <c r="B250" s="84"/>
      <c r="C250" s="44" t="s">
        <v>149</v>
      </c>
      <c r="D250" s="44"/>
      <c r="E250" s="44" t="s">
        <v>220</v>
      </c>
      <c r="F250" s="44"/>
      <c r="G250" s="44" t="s">
        <v>221</v>
      </c>
      <c r="H250" s="44"/>
      <c r="L250" s="42"/>
      <c r="M250" s="56"/>
      <c r="N250" s="68"/>
    </row>
    <row r="251" spans="1:26" ht="15" customHeight="1">
      <c r="A251" s="23"/>
      <c r="B251" s="84"/>
      <c r="C251" s="56"/>
      <c r="D251" s="56"/>
      <c r="E251" s="56"/>
      <c r="F251" s="56"/>
      <c r="G251" s="56"/>
      <c r="H251" s="37"/>
      <c r="I251" s="56"/>
      <c r="J251" s="56"/>
      <c r="K251" s="56"/>
      <c r="L251" s="65"/>
      <c r="M251" s="56"/>
      <c r="N251" s="68"/>
    </row>
    <row r="252" spans="1:26" ht="15" customHeight="1">
      <c r="A252" s="23"/>
      <c r="B252" s="85"/>
      <c r="C252" s="56"/>
      <c r="D252" s="56"/>
      <c r="E252" s="56"/>
      <c r="F252" s="56"/>
      <c r="G252" s="37"/>
      <c r="H252" s="37"/>
      <c r="I252" s="56"/>
      <c r="J252" s="56"/>
      <c r="K252" s="56"/>
      <c r="L252" s="65"/>
      <c r="M252" s="56"/>
      <c r="N252" s="68"/>
    </row>
    <row r="253" spans="1:26" ht="15" customHeight="1">
      <c r="A253" s="23"/>
      <c r="B253" s="85"/>
      <c r="C253" s="56"/>
      <c r="D253" s="56"/>
      <c r="E253" s="56"/>
      <c r="F253" s="56"/>
      <c r="G253" s="37"/>
      <c r="H253" s="37"/>
      <c r="I253" s="56"/>
      <c r="J253" s="56"/>
      <c r="K253" s="56"/>
      <c r="L253" s="65"/>
      <c r="M253" s="56"/>
      <c r="N253" s="68"/>
    </row>
    <row r="254" spans="1:26" ht="15" customHeight="1" thickBot="1">
      <c r="A254" s="23"/>
      <c r="B254" s="86"/>
      <c r="C254" s="60"/>
      <c r="D254" s="60"/>
      <c r="E254" s="60"/>
      <c r="F254" s="60"/>
      <c r="G254" s="60"/>
      <c r="H254" s="87"/>
      <c r="I254" s="60"/>
      <c r="J254" s="60"/>
      <c r="K254" s="60"/>
      <c r="L254" s="71"/>
      <c r="M254" s="60"/>
      <c r="N254" s="88"/>
    </row>
    <row r="255" spans="1:26" ht="15" customHeight="1">
      <c r="A255" s="23"/>
      <c r="B255" s="29"/>
      <c r="C255" s="56"/>
      <c r="D255" s="56"/>
      <c r="E255" s="56"/>
      <c r="F255" s="56"/>
      <c r="G255" s="56"/>
      <c r="H255" s="37"/>
      <c r="I255" s="56"/>
      <c r="J255" s="56"/>
      <c r="K255" s="56"/>
      <c r="L255" s="65"/>
      <c r="M255" s="56"/>
      <c r="N255" s="56"/>
      <c r="O255" s="56"/>
      <c r="P255" s="56"/>
    </row>
    <row r="256" spans="1:26" ht="15" customHeight="1">
      <c r="A256" s="23"/>
      <c r="B256" s="89"/>
      <c r="C256" s="31" t="s">
        <v>109</v>
      </c>
      <c r="D256" s="31"/>
      <c r="E256" s="31"/>
      <c r="F256" s="31" t="s">
        <v>105</v>
      </c>
      <c r="G256" s="31"/>
      <c r="H256" s="31"/>
      <c r="I256" s="31"/>
      <c r="J256" s="31" t="s">
        <v>106</v>
      </c>
      <c r="K256" s="31"/>
      <c r="L256" s="31"/>
      <c r="M256" s="31"/>
      <c r="N256" s="147"/>
      <c r="O256" s="56"/>
      <c r="P256" s="56"/>
    </row>
    <row r="257" spans="1:29" ht="15" customHeight="1">
      <c r="A257" s="23"/>
      <c r="B257" s="90"/>
      <c r="C257" s="45" t="s">
        <v>144</v>
      </c>
      <c r="D257" s="45"/>
      <c r="E257" s="45"/>
      <c r="F257" s="45" t="s">
        <v>86</v>
      </c>
      <c r="G257" s="45"/>
      <c r="H257" s="45"/>
      <c r="I257" s="45"/>
      <c r="J257" s="45" t="s">
        <v>99</v>
      </c>
      <c r="K257" s="45"/>
      <c r="L257" s="45"/>
      <c r="M257" s="45"/>
      <c r="N257" s="91"/>
      <c r="O257" s="56"/>
      <c r="P257" s="56"/>
    </row>
    <row r="258" spans="1:29" ht="15" customHeight="1">
      <c r="A258" s="23"/>
      <c r="B258" s="92"/>
      <c r="C258" s="32" t="s">
        <v>145</v>
      </c>
      <c r="D258" s="32"/>
      <c r="E258" s="32"/>
      <c r="F258" s="32" t="s">
        <v>225</v>
      </c>
      <c r="G258" s="32"/>
      <c r="H258" s="32"/>
      <c r="I258" s="32"/>
      <c r="J258" s="32" t="s">
        <v>226</v>
      </c>
      <c r="K258" s="32"/>
      <c r="L258" s="32"/>
      <c r="M258" s="32"/>
      <c r="N258" s="93"/>
      <c r="O258" s="56"/>
      <c r="P258" s="56"/>
    </row>
    <row r="259" spans="1:29" ht="15" customHeight="1">
      <c r="A259" s="23"/>
      <c r="B259" s="94"/>
      <c r="C259" s="28" t="s">
        <v>146</v>
      </c>
      <c r="D259" s="28"/>
      <c r="E259" s="28"/>
      <c r="F259" s="28" t="s">
        <v>224</v>
      </c>
      <c r="G259" s="28"/>
      <c r="H259" s="28"/>
      <c r="I259" s="28"/>
      <c r="J259" s="28" t="s">
        <v>227</v>
      </c>
      <c r="K259" s="28"/>
      <c r="L259" s="28"/>
      <c r="M259" s="28"/>
      <c r="N259" s="95"/>
      <c r="O259" s="56"/>
      <c r="P259" s="56"/>
    </row>
    <row r="260" spans="1:29" ht="15" customHeight="1">
      <c r="A260" s="23"/>
      <c r="B260" s="24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75"/>
      <c r="O260" s="56"/>
      <c r="P260" s="56"/>
      <c r="AA260" s="21"/>
    </row>
    <row r="261" spans="1:29" ht="15" customHeight="1">
      <c r="A261" s="23"/>
      <c r="B261" s="24"/>
      <c r="C261" s="29" t="s">
        <v>101</v>
      </c>
      <c r="D261" s="56"/>
      <c r="E261" s="56"/>
      <c r="F261" s="56"/>
      <c r="G261" s="56"/>
      <c r="H261" s="56"/>
      <c r="I261" s="29" t="s">
        <v>102</v>
      </c>
      <c r="J261" s="56"/>
      <c r="K261" s="56"/>
      <c r="L261" s="56"/>
      <c r="M261" s="56"/>
      <c r="N261" s="75"/>
      <c r="O261" s="56"/>
      <c r="P261" s="56"/>
      <c r="AA261" s="21"/>
    </row>
    <row r="262" spans="1:29" ht="15" customHeight="1">
      <c r="A262" s="23"/>
      <c r="B262" s="81"/>
      <c r="C262" s="56" t="s">
        <v>153</v>
      </c>
      <c r="D262" s="37" t="s">
        <v>64</v>
      </c>
      <c r="E262" s="56" t="s">
        <v>228</v>
      </c>
      <c r="F262" s="56"/>
      <c r="G262" s="56"/>
      <c r="H262" s="56"/>
      <c r="I262" s="56" t="s">
        <v>161</v>
      </c>
      <c r="J262" s="37" t="s">
        <v>58</v>
      </c>
      <c r="K262" s="56" t="s">
        <v>232</v>
      </c>
      <c r="L262" s="56"/>
      <c r="M262" s="56"/>
      <c r="N262" s="75"/>
      <c r="O262" s="56"/>
      <c r="P262" s="56"/>
      <c r="AA262" s="22"/>
    </row>
    <row r="263" spans="1:29" ht="15" customHeight="1">
      <c r="A263" s="23"/>
      <c r="B263" s="81"/>
      <c r="C263" s="219" t="s">
        <v>154</v>
      </c>
      <c r="D263" s="220" t="s">
        <v>64</v>
      </c>
      <c r="E263" s="33" t="s">
        <v>229</v>
      </c>
      <c r="F263" s="33"/>
      <c r="G263" s="33"/>
      <c r="H263" s="56"/>
      <c r="I263" s="219" t="s">
        <v>162</v>
      </c>
      <c r="J263" s="220" t="s">
        <v>58</v>
      </c>
      <c r="K263" s="33" t="s">
        <v>233</v>
      </c>
      <c r="L263" s="33"/>
      <c r="M263" s="33"/>
      <c r="N263" s="149"/>
      <c r="O263" s="56"/>
      <c r="P263" s="56"/>
      <c r="AA263" s="22"/>
    </row>
    <row r="264" spans="1:29" ht="15" customHeight="1">
      <c r="A264" s="23"/>
      <c r="B264" s="81"/>
      <c r="C264" s="219"/>
      <c r="D264" s="220"/>
      <c r="E264" s="64"/>
      <c r="F264" s="151" t="s">
        <v>310</v>
      </c>
      <c r="G264" s="64"/>
      <c r="H264" s="56"/>
      <c r="I264" s="219"/>
      <c r="J264" s="220"/>
      <c r="K264" s="64"/>
      <c r="L264" s="153" t="s">
        <v>310</v>
      </c>
      <c r="M264" s="64"/>
      <c r="N264" s="154"/>
      <c r="O264" s="56"/>
      <c r="P264" s="56"/>
      <c r="AA264" s="22"/>
      <c r="AC264" s="20"/>
    </row>
    <row r="265" spans="1:29" ht="15" customHeight="1">
      <c r="A265" s="23"/>
      <c r="B265" s="81"/>
      <c r="C265" s="56" t="s">
        <v>230</v>
      </c>
      <c r="D265" s="37" t="s">
        <v>64</v>
      </c>
      <c r="E265" s="56" t="s">
        <v>231</v>
      </c>
      <c r="F265" s="56"/>
      <c r="G265" s="65"/>
      <c r="H265" s="65"/>
      <c r="I265" s="56" t="s">
        <v>155</v>
      </c>
      <c r="J265" s="37" t="s">
        <v>58</v>
      </c>
      <c r="K265" s="56" t="s">
        <v>231</v>
      </c>
      <c r="L265" s="56"/>
      <c r="M265" s="139"/>
      <c r="N265" s="79"/>
      <c r="O265" s="56"/>
      <c r="P265" s="56"/>
      <c r="AA265" s="22"/>
      <c r="AC265" s="20"/>
    </row>
    <row r="266" spans="1:29" ht="15" customHeight="1">
      <c r="A266" s="23"/>
      <c r="B266" s="76"/>
      <c r="C266" s="44"/>
      <c r="D266" s="58"/>
      <c r="E266" s="44"/>
      <c r="F266" s="44"/>
      <c r="G266" s="66"/>
      <c r="H266" s="66"/>
      <c r="I266" s="66"/>
      <c r="J266" s="66"/>
      <c r="K266" s="140"/>
      <c r="L266" s="140"/>
      <c r="M266" s="140"/>
      <c r="N266" s="148"/>
      <c r="O266" s="56"/>
      <c r="P266" s="56"/>
      <c r="AA266" s="22"/>
      <c r="AC266" s="20"/>
    </row>
    <row r="267" spans="1:29" ht="15" customHeight="1">
      <c r="A267" s="23"/>
      <c r="B267" s="29"/>
      <c r="C267" s="56"/>
      <c r="D267" s="41"/>
      <c r="G267" s="65"/>
      <c r="H267" s="65"/>
      <c r="I267" s="65"/>
      <c r="L267" s="42"/>
      <c r="O267" s="56"/>
      <c r="P267" s="56"/>
      <c r="AA267" s="22"/>
      <c r="AC267" s="20"/>
    </row>
    <row r="268" spans="1:29" ht="15" customHeight="1">
      <c r="A268" s="23"/>
      <c r="B268" s="99"/>
      <c r="C268" s="31" t="s">
        <v>109</v>
      </c>
      <c r="D268" s="31"/>
      <c r="E268" s="31"/>
      <c r="F268" s="31" t="s">
        <v>107</v>
      </c>
      <c r="G268" s="31"/>
      <c r="H268" s="31"/>
      <c r="I268" s="31"/>
      <c r="J268" s="31" t="s">
        <v>108</v>
      </c>
      <c r="K268" s="31"/>
      <c r="L268" s="31"/>
      <c r="M268" s="31"/>
      <c r="N268" s="96"/>
      <c r="AA268" s="22"/>
      <c r="AC268" s="20"/>
    </row>
    <row r="269" spans="1:29" ht="15" customHeight="1">
      <c r="A269" s="23"/>
      <c r="B269" s="100"/>
      <c r="C269" s="45" t="s">
        <v>144</v>
      </c>
      <c r="D269" s="45"/>
      <c r="E269" s="45"/>
      <c r="F269" s="45" t="s">
        <v>104</v>
      </c>
      <c r="G269" s="45"/>
      <c r="H269" s="45"/>
      <c r="I269" s="45"/>
      <c r="J269" s="45" t="s">
        <v>156</v>
      </c>
      <c r="K269" s="45"/>
      <c r="L269" s="45"/>
      <c r="M269" s="45"/>
      <c r="N269" s="97"/>
      <c r="AA269" s="22"/>
      <c r="AC269" s="20"/>
    </row>
    <row r="270" spans="1:29" ht="15" customHeight="1">
      <c r="A270" s="23"/>
      <c r="B270" s="103"/>
      <c r="C270" s="32" t="s">
        <v>145</v>
      </c>
      <c r="D270" s="32"/>
      <c r="E270" s="32"/>
      <c r="F270" s="32" t="s">
        <v>234</v>
      </c>
      <c r="G270" s="32"/>
      <c r="H270" s="32"/>
      <c r="I270" s="32"/>
      <c r="J270" s="32" t="s">
        <v>236</v>
      </c>
      <c r="K270" s="32"/>
      <c r="L270" s="32"/>
      <c r="M270" s="32"/>
      <c r="N270" s="102"/>
      <c r="AA270" s="22"/>
      <c r="AC270" s="20"/>
    </row>
    <row r="271" spans="1:29" ht="15" customHeight="1">
      <c r="A271" s="23"/>
      <c r="B271" s="104"/>
      <c r="C271" s="28" t="s">
        <v>146</v>
      </c>
      <c r="D271" s="28"/>
      <c r="E271" s="28"/>
      <c r="F271" s="28" t="s">
        <v>235</v>
      </c>
      <c r="G271" s="28"/>
      <c r="H271" s="28"/>
      <c r="I271" s="28"/>
      <c r="J271" s="28" t="s">
        <v>237</v>
      </c>
      <c r="K271" s="28"/>
      <c r="L271" s="28"/>
      <c r="M271" s="28"/>
      <c r="N271" s="98"/>
      <c r="AA271" s="22"/>
      <c r="AC271" s="20"/>
    </row>
    <row r="272" spans="1:29" ht="15" customHeight="1">
      <c r="A272" s="23"/>
      <c r="B272" s="81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79"/>
      <c r="AA272" s="22"/>
      <c r="AC272" s="20"/>
    </row>
    <row r="273" spans="1:37" ht="15" customHeight="1">
      <c r="A273" s="23"/>
      <c r="B273" s="81"/>
      <c r="C273" s="56"/>
      <c r="D273" s="29" t="s">
        <v>101</v>
      </c>
      <c r="E273" s="56"/>
      <c r="F273" s="56"/>
      <c r="G273" s="56"/>
      <c r="H273" s="56"/>
      <c r="I273" s="56"/>
      <c r="J273" s="56"/>
      <c r="K273" s="56"/>
      <c r="L273" s="56"/>
      <c r="M273" s="56"/>
      <c r="N273" s="79"/>
      <c r="AA273" s="22"/>
      <c r="AC273" s="20"/>
    </row>
    <row r="274" spans="1:37" ht="15" customHeight="1">
      <c r="A274" s="23"/>
      <c r="B274" s="81"/>
      <c r="C274" s="56"/>
      <c r="D274" s="56" t="s">
        <v>238</v>
      </c>
      <c r="E274" s="37" t="s">
        <v>64</v>
      </c>
      <c r="F274" s="56" t="s">
        <v>239</v>
      </c>
      <c r="G274" s="56"/>
      <c r="H274" s="56"/>
      <c r="I274" s="56"/>
      <c r="J274" s="56"/>
      <c r="L274" s="56"/>
      <c r="M274" s="65"/>
      <c r="N274" s="79"/>
      <c r="AA274" s="22"/>
      <c r="AC274" s="20"/>
      <c r="AE274" s="36"/>
      <c r="AF274" s="21"/>
      <c r="AG274" s="36"/>
      <c r="AH274" s="36"/>
      <c r="AI274" s="36"/>
      <c r="AJ274" s="36"/>
      <c r="AK274" s="36"/>
    </row>
    <row r="275" spans="1:37" ht="15" customHeight="1">
      <c r="A275" s="23"/>
      <c r="B275" s="81"/>
      <c r="C275" s="56"/>
      <c r="D275" s="56" t="s">
        <v>157</v>
      </c>
      <c r="E275" s="37" t="s">
        <v>64</v>
      </c>
      <c r="F275" s="56" t="s">
        <v>158</v>
      </c>
      <c r="G275" s="56"/>
      <c r="H275" s="56"/>
      <c r="I275" s="65"/>
      <c r="J275" s="65"/>
      <c r="L275" s="65"/>
      <c r="M275" s="65"/>
      <c r="N275" s="79"/>
      <c r="AA275" s="22"/>
      <c r="AC275" s="20"/>
      <c r="AE275" s="36"/>
      <c r="AF275" s="21"/>
      <c r="AG275" s="36"/>
      <c r="AH275" s="13"/>
      <c r="AI275" s="13"/>
      <c r="AJ275" s="13"/>
      <c r="AK275" s="13"/>
    </row>
    <row r="276" spans="1:37" ht="15" customHeight="1">
      <c r="A276" s="23"/>
      <c r="B276" s="81"/>
      <c r="C276" s="56"/>
      <c r="D276" s="56" t="s">
        <v>159</v>
      </c>
      <c r="E276" s="37" t="s">
        <v>64</v>
      </c>
      <c r="F276" s="56" t="s">
        <v>160</v>
      </c>
      <c r="G276" s="56"/>
      <c r="H276" s="65"/>
      <c r="I276" s="65"/>
      <c r="J276" s="65"/>
      <c r="L276" s="65"/>
      <c r="M276" s="34"/>
      <c r="N276" s="79"/>
      <c r="AA276" s="22"/>
      <c r="AC276" s="20"/>
      <c r="AE276" s="36"/>
      <c r="AF276" s="21"/>
      <c r="AG276" s="36"/>
      <c r="AH276" s="13"/>
      <c r="AI276" s="13"/>
      <c r="AJ276" s="13"/>
      <c r="AK276" s="13"/>
    </row>
    <row r="277" spans="1:37" ht="15" customHeight="1">
      <c r="A277" s="23"/>
      <c r="B277" s="81"/>
      <c r="C277" s="56"/>
      <c r="D277" s="56"/>
      <c r="E277" s="37"/>
      <c r="F277" s="56"/>
      <c r="G277" s="56"/>
      <c r="H277" s="72"/>
      <c r="I277" s="72"/>
      <c r="J277" s="72"/>
      <c r="L277" s="72"/>
      <c r="M277" s="34"/>
      <c r="N277" s="79"/>
      <c r="AA277" s="22"/>
      <c r="AC277" s="20"/>
      <c r="AE277" s="36"/>
      <c r="AF277" s="21"/>
      <c r="AG277" s="36"/>
      <c r="AH277" s="13"/>
      <c r="AI277" s="13"/>
      <c r="AJ277" s="13"/>
      <c r="AK277" s="13"/>
    </row>
    <row r="278" spans="1:37" ht="15" customHeight="1">
      <c r="A278" s="23"/>
      <c r="B278" s="81"/>
      <c r="C278" s="56"/>
      <c r="D278" s="29" t="s">
        <v>102</v>
      </c>
      <c r="E278" s="37"/>
      <c r="F278" s="56"/>
      <c r="G278" s="56"/>
      <c r="H278" s="72"/>
      <c r="I278" s="72"/>
      <c r="J278" s="72"/>
      <c r="L278" s="72"/>
      <c r="M278" s="34"/>
      <c r="N278" s="79"/>
      <c r="AA278" s="22"/>
      <c r="AC278" s="20"/>
      <c r="AE278" s="36"/>
      <c r="AF278" s="21"/>
      <c r="AG278" s="36"/>
      <c r="AH278" s="13"/>
      <c r="AI278" s="13"/>
      <c r="AJ278" s="13"/>
      <c r="AK278" s="13"/>
    </row>
    <row r="279" spans="1:37" ht="15" customHeight="1">
      <c r="A279" s="23"/>
      <c r="B279" s="81"/>
      <c r="C279" s="56"/>
      <c r="D279" s="56" t="s">
        <v>240</v>
      </c>
      <c r="E279" s="37" t="s">
        <v>58</v>
      </c>
      <c r="F279" s="56" t="s">
        <v>241</v>
      </c>
      <c r="G279" s="56"/>
      <c r="H279" s="72"/>
      <c r="I279" s="72"/>
      <c r="J279" s="72"/>
      <c r="L279" s="72"/>
      <c r="M279" s="34"/>
      <c r="N279" s="79"/>
      <c r="AA279" s="22"/>
      <c r="AC279" s="20"/>
      <c r="AE279" s="36"/>
      <c r="AF279" s="21"/>
      <c r="AG279" s="36"/>
      <c r="AH279" s="13"/>
      <c r="AI279" s="13"/>
      <c r="AJ279" s="13"/>
      <c r="AK279" s="13"/>
    </row>
    <row r="280" spans="1:37" ht="15" customHeight="1">
      <c r="A280" s="23"/>
      <c r="B280" s="81"/>
      <c r="C280" s="56"/>
      <c r="D280" s="56" t="s">
        <v>157</v>
      </c>
      <c r="E280" s="37" t="s">
        <v>58</v>
      </c>
      <c r="F280" s="56" t="s">
        <v>158</v>
      </c>
      <c r="G280" s="56"/>
      <c r="H280" s="72"/>
      <c r="I280" s="72"/>
      <c r="J280" s="72"/>
      <c r="L280" s="72"/>
      <c r="M280" s="34"/>
      <c r="N280" s="79"/>
      <c r="AA280" s="22"/>
      <c r="AC280" s="20"/>
      <c r="AE280" s="36"/>
      <c r="AF280" s="21"/>
      <c r="AG280" s="36"/>
      <c r="AH280" s="13"/>
      <c r="AI280" s="13"/>
      <c r="AJ280" s="13"/>
      <c r="AK280" s="13"/>
    </row>
    <row r="281" spans="1:37" ht="15" customHeight="1">
      <c r="A281" s="23"/>
      <c r="B281" s="81"/>
      <c r="C281" s="56"/>
      <c r="D281" s="56" t="s">
        <v>159</v>
      </c>
      <c r="E281" s="37" t="s">
        <v>58</v>
      </c>
      <c r="F281" s="56" t="s">
        <v>160</v>
      </c>
      <c r="G281" s="56"/>
      <c r="H281" s="72"/>
      <c r="I281" s="72"/>
      <c r="J281" s="72"/>
      <c r="L281" s="72"/>
      <c r="M281" s="34"/>
      <c r="N281" s="79"/>
      <c r="AA281" s="22"/>
      <c r="AC281" s="20"/>
      <c r="AE281" s="36"/>
      <c r="AF281" s="21"/>
      <c r="AG281" s="36"/>
      <c r="AH281" s="13"/>
      <c r="AI281" s="13"/>
      <c r="AJ281" s="13"/>
      <c r="AK281" s="13"/>
    </row>
    <row r="282" spans="1:37" ht="15" customHeight="1">
      <c r="A282" s="23"/>
      <c r="B282" s="76"/>
      <c r="C282" s="44"/>
      <c r="D282" s="58"/>
      <c r="E282" s="44"/>
      <c r="F282" s="44"/>
      <c r="G282" s="66"/>
      <c r="H282" s="66"/>
      <c r="I282" s="66"/>
      <c r="J282" s="44"/>
      <c r="K282" s="44"/>
      <c r="L282" s="44"/>
      <c r="M282" s="44"/>
      <c r="N282" s="80"/>
      <c r="AA282" s="22"/>
      <c r="AC282" s="20"/>
    </row>
    <row r="283" spans="1:37" ht="15" customHeight="1">
      <c r="A283" s="23"/>
      <c r="B283" s="29"/>
      <c r="C283" s="53"/>
      <c r="L283" s="67"/>
    </row>
    <row r="284" spans="1:37" ht="15" customHeight="1">
      <c r="A284" s="23"/>
      <c r="B284" s="29"/>
      <c r="C284" s="53"/>
      <c r="L284" s="67"/>
    </row>
    <row r="285" spans="1:37" ht="15" customHeight="1">
      <c r="A285" s="43"/>
      <c r="B285" s="43"/>
    </row>
    <row r="286" spans="1:37" ht="15" customHeight="1">
      <c r="A286" s="56"/>
      <c r="B286" s="56"/>
      <c r="C286" s="30" t="s">
        <v>56</v>
      </c>
      <c r="D286" s="29"/>
      <c r="L286" s="42"/>
      <c r="N286" s="50"/>
      <c r="AC286" s="20"/>
    </row>
    <row r="287" spans="1:37" ht="15" customHeight="1">
      <c r="A287" s="56"/>
      <c r="B287" s="56"/>
      <c r="C287" s="174" t="s">
        <v>55</v>
      </c>
      <c r="D287" s="119" t="s">
        <v>257</v>
      </c>
      <c r="E287" s="177" t="s">
        <v>254</v>
      </c>
      <c r="F287" s="119" t="s">
        <v>258</v>
      </c>
      <c r="G287" s="119" t="s">
        <v>259</v>
      </c>
      <c r="H287" s="119" t="s">
        <v>255</v>
      </c>
      <c r="I287" s="120" t="s">
        <v>256</v>
      </c>
      <c r="J287" s="50"/>
      <c r="X287" s="20"/>
      <c r="Z287" s="20"/>
      <c r="AC287" s="20"/>
    </row>
    <row r="288" spans="1:37" ht="15" customHeight="1">
      <c r="A288" s="56"/>
      <c r="B288" s="56"/>
      <c r="C288" s="212" t="s">
        <v>343</v>
      </c>
      <c r="D288" s="202" t="e">
        <f>INDEX(#REF!,MATCH(C288,#REF!,0),1)</f>
        <v>#REF!</v>
      </c>
      <c r="E288" s="203" t="e">
        <f>INDEX(#REF!,MATCH(C288,#REF!,0),2)</f>
        <v>#REF!</v>
      </c>
      <c r="F288" s="204" t="e">
        <f>INDEX(#REF!,MATCH(C288,#REF!,0),3)</f>
        <v>#REF!</v>
      </c>
      <c r="G288" s="204" t="e">
        <f>INDEX(#REF!,MATCH(C288,#REF!,0),4)</f>
        <v>#REF!</v>
      </c>
      <c r="H288" s="205" t="e">
        <f>INDEX(#REF!,MATCH(C288,#REF!,0),5)</f>
        <v>#REF!</v>
      </c>
      <c r="I288" s="206" t="e">
        <f>INDEX(#REF!,MATCH(C288,#REF!,0),6)</f>
        <v>#REF!</v>
      </c>
      <c r="J288" s="50"/>
      <c r="X288" s="20"/>
      <c r="Z288" s="20"/>
      <c r="AC288" s="20"/>
    </row>
    <row r="289" spans="1:29" ht="15" customHeight="1">
      <c r="A289" s="56"/>
      <c r="B289" s="56"/>
      <c r="C289" s="212" t="s">
        <v>344</v>
      </c>
      <c r="D289" s="202" t="e">
        <f>INDEX(#REF!,MATCH(C289,#REF!,0),1)</f>
        <v>#REF!</v>
      </c>
      <c r="E289" s="203" t="e">
        <f>INDEX(#REF!,MATCH(C289,#REF!,0),2)</f>
        <v>#REF!</v>
      </c>
      <c r="F289" s="204" t="e">
        <f>INDEX(#REF!,MATCH(C289,#REF!,0),3)</f>
        <v>#REF!</v>
      </c>
      <c r="G289" s="204" t="e">
        <f>INDEX(#REF!,MATCH(C289,#REF!,0),4)</f>
        <v>#REF!</v>
      </c>
      <c r="H289" s="205" t="e">
        <f>INDEX(#REF!,MATCH(C289,#REF!,0),5)</f>
        <v>#REF!</v>
      </c>
      <c r="I289" s="206" t="e">
        <f>INDEX(#REF!,MATCH(C289,#REF!,0),6)</f>
        <v>#REF!</v>
      </c>
      <c r="J289" s="180"/>
      <c r="X289" s="20"/>
      <c r="Z289" s="20"/>
      <c r="AC289" s="20"/>
    </row>
    <row r="290" spans="1:29" ht="15" customHeight="1">
      <c r="A290" s="56"/>
      <c r="B290" s="56"/>
      <c r="C290" s="212" t="s">
        <v>345</v>
      </c>
      <c r="D290" s="202" t="e">
        <f>INDEX(#REF!,MATCH(C290,#REF!,0),1)</f>
        <v>#REF!</v>
      </c>
      <c r="E290" s="203" t="e">
        <f>INDEX(#REF!,MATCH(C290,#REF!,0),2)</f>
        <v>#REF!</v>
      </c>
      <c r="F290" s="204" t="e">
        <f>INDEX(#REF!,MATCH(C290,#REF!,0),3)</f>
        <v>#REF!</v>
      </c>
      <c r="G290" s="204" t="e">
        <f>INDEX(#REF!,MATCH(C290,#REF!,0),4)</f>
        <v>#REF!</v>
      </c>
      <c r="H290" s="205" t="e">
        <f>INDEX(#REF!,MATCH(C290,#REF!,0),5)</f>
        <v>#REF!</v>
      </c>
      <c r="I290" s="206" t="e">
        <f>INDEX(#REF!,MATCH(C290,#REF!,0),6)</f>
        <v>#REF!</v>
      </c>
      <c r="J290" s="180"/>
      <c r="X290" s="20"/>
      <c r="Z290" s="20"/>
      <c r="AC290" s="20"/>
    </row>
    <row r="291" spans="1:29" ht="15" customHeight="1">
      <c r="A291" s="56"/>
      <c r="B291" s="56"/>
      <c r="C291" s="212" t="s">
        <v>346</v>
      </c>
      <c r="D291" s="202" t="e">
        <f>INDEX(#REF!,MATCH(C291,#REF!,0),1)</f>
        <v>#REF!</v>
      </c>
      <c r="E291" s="203" t="e">
        <f>INDEX(#REF!,MATCH(C291,#REF!,0),2)</f>
        <v>#REF!</v>
      </c>
      <c r="F291" s="204" t="e">
        <f>INDEX(#REF!,MATCH(C291,#REF!,0),3)</f>
        <v>#REF!</v>
      </c>
      <c r="G291" s="204" t="e">
        <f>INDEX(#REF!,MATCH(C291,#REF!,0),4)</f>
        <v>#REF!</v>
      </c>
      <c r="H291" s="205" t="e">
        <f>INDEX(#REF!,MATCH(C291,#REF!,0),5)</f>
        <v>#REF!</v>
      </c>
      <c r="I291" s="206" t="e">
        <f>INDEX(#REF!,MATCH(C291,#REF!,0),6)</f>
        <v>#REF!</v>
      </c>
      <c r="J291" s="180"/>
      <c r="X291" s="20"/>
      <c r="Z291" s="20"/>
      <c r="AC291" s="20"/>
    </row>
    <row r="292" spans="1:29" ht="15" customHeight="1">
      <c r="A292" s="56"/>
      <c r="B292" s="56"/>
      <c r="C292" s="212" t="s">
        <v>347</v>
      </c>
      <c r="D292" s="202" t="e">
        <f>INDEX(#REF!,MATCH(C292,#REF!,0),1)</f>
        <v>#REF!</v>
      </c>
      <c r="E292" s="203" t="e">
        <f>INDEX(#REF!,MATCH(C292,#REF!,0),2)</f>
        <v>#REF!</v>
      </c>
      <c r="F292" s="204" t="e">
        <f>INDEX(#REF!,MATCH(C292,#REF!,0),3)</f>
        <v>#REF!</v>
      </c>
      <c r="G292" s="204" t="e">
        <f>INDEX(#REF!,MATCH(C292,#REF!,0),4)</f>
        <v>#REF!</v>
      </c>
      <c r="H292" s="205" t="e">
        <f>INDEX(#REF!,MATCH(C292,#REF!,0),5)</f>
        <v>#REF!</v>
      </c>
      <c r="I292" s="206" t="e">
        <f>INDEX(#REF!,MATCH(C292,#REF!,0),6)</f>
        <v>#REF!</v>
      </c>
      <c r="J292" s="180"/>
      <c r="X292" s="20"/>
      <c r="Z292" s="20"/>
      <c r="AC292" s="20"/>
    </row>
    <row r="293" spans="1:29" ht="15" customHeight="1">
      <c r="A293" s="56"/>
      <c r="B293" s="56"/>
      <c r="C293" s="212" t="s">
        <v>348</v>
      </c>
      <c r="D293" s="202" t="e">
        <f>INDEX(#REF!,MATCH(C293,#REF!,0),1)</f>
        <v>#REF!</v>
      </c>
      <c r="E293" s="203" t="e">
        <f>INDEX(#REF!,MATCH(C293,#REF!,0),2)</f>
        <v>#REF!</v>
      </c>
      <c r="F293" s="204" t="e">
        <f>INDEX(#REF!,MATCH(C293,#REF!,0),3)</f>
        <v>#REF!</v>
      </c>
      <c r="G293" s="204" t="e">
        <f>INDEX(#REF!,MATCH(C293,#REF!,0),4)</f>
        <v>#REF!</v>
      </c>
      <c r="H293" s="205" t="e">
        <f>INDEX(#REF!,MATCH(C293,#REF!,0),5)</f>
        <v>#REF!</v>
      </c>
      <c r="I293" s="206" t="e">
        <f>INDEX(#REF!,MATCH(C293,#REF!,0),6)</f>
        <v>#REF!</v>
      </c>
      <c r="J293" s="180"/>
      <c r="X293" s="20"/>
      <c r="Z293" s="20"/>
      <c r="AC293" s="20"/>
    </row>
    <row r="294" spans="1:29" ht="15" customHeight="1">
      <c r="A294" s="56"/>
      <c r="B294" s="56"/>
      <c r="C294" s="212" t="s">
        <v>349</v>
      </c>
      <c r="D294" s="202" t="e">
        <f>INDEX(#REF!,MATCH(C294,#REF!,0),1)</f>
        <v>#REF!</v>
      </c>
      <c r="E294" s="203" t="e">
        <f>INDEX(#REF!,MATCH(C294,#REF!,0),2)</f>
        <v>#REF!</v>
      </c>
      <c r="F294" s="204" t="e">
        <f>INDEX(#REF!,MATCH(C294,#REF!,0),3)</f>
        <v>#REF!</v>
      </c>
      <c r="G294" s="204" t="e">
        <f>INDEX(#REF!,MATCH(C294,#REF!,0),4)</f>
        <v>#REF!</v>
      </c>
      <c r="H294" s="205" t="e">
        <f>INDEX(#REF!,MATCH(C294,#REF!,0),5)</f>
        <v>#REF!</v>
      </c>
      <c r="I294" s="206" t="e">
        <f>INDEX(#REF!,MATCH(C294,#REF!,0),6)</f>
        <v>#REF!</v>
      </c>
      <c r="J294" s="180"/>
      <c r="X294" s="20"/>
      <c r="Z294" s="20"/>
      <c r="AC294" s="20"/>
    </row>
    <row r="295" spans="1:29" ht="15" customHeight="1">
      <c r="A295" s="56"/>
      <c r="B295" s="56"/>
      <c r="C295" s="212" t="s">
        <v>350</v>
      </c>
      <c r="D295" s="202" t="e">
        <f>INDEX(#REF!,MATCH(C295,#REF!,0),1)</f>
        <v>#REF!</v>
      </c>
      <c r="E295" s="203" t="e">
        <f>INDEX(#REF!,MATCH(C295,#REF!,0),2)</f>
        <v>#REF!</v>
      </c>
      <c r="F295" s="204" t="e">
        <f>INDEX(#REF!,MATCH(C295,#REF!,0),3)</f>
        <v>#REF!</v>
      </c>
      <c r="G295" s="204" t="e">
        <f>INDEX(#REF!,MATCH(C295,#REF!,0),4)</f>
        <v>#REF!</v>
      </c>
      <c r="H295" s="205" t="e">
        <f>INDEX(#REF!,MATCH(C295,#REF!,0),5)</f>
        <v>#REF!</v>
      </c>
      <c r="I295" s="206" t="e">
        <f>INDEX(#REF!,MATCH(C295,#REF!,0),6)</f>
        <v>#REF!</v>
      </c>
      <c r="J295" s="180"/>
      <c r="X295" s="20"/>
      <c r="Z295" s="20"/>
      <c r="AC295" s="20"/>
    </row>
    <row r="296" spans="1:29" ht="15" customHeight="1">
      <c r="A296" s="56"/>
      <c r="B296" s="56"/>
      <c r="C296" s="212" t="s">
        <v>351</v>
      </c>
      <c r="D296" s="202" t="e">
        <f>INDEX(#REF!,MATCH(C296,#REF!,0),1)</f>
        <v>#REF!</v>
      </c>
      <c r="E296" s="203" t="e">
        <f>INDEX(#REF!,MATCH(C296,#REF!,0),2)</f>
        <v>#REF!</v>
      </c>
      <c r="F296" s="204" t="e">
        <f>INDEX(#REF!,MATCH(C296,#REF!,0),3)</f>
        <v>#REF!</v>
      </c>
      <c r="G296" s="204" t="e">
        <f>INDEX(#REF!,MATCH(C296,#REF!,0),4)</f>
        <v>#REF!</v>
      </c>
      <c r="H296" s="205" t="e">
        <f>INDEX(#REF!,MATCH(C296,#REF!,0),5)</f>
        <v>#REF!</v>
      </c>
      <c r="I296" s="206" t="e">
        <f>INDEX(#REF!,MATCH(C296,#REF!,0),6)</f>
        <v>#REF!</v>
      </c>
      <c r="J296" s="180"/>
      <c r="X296" s="20"/>
      <c r="Z296" s="20"/>
      <c r="AC296" s="20"/>
    </row>
    <row r="297" spans="1:29" ht="15" customHeight="1">
      <c r="A297" s="56"/>
      <c r="B297" s="56"/>
      <c r="C297" s="212" t="s">
        <v>352</v>
      </c>
      <c r="D297" s="202" t="e">
        <f>INDEX(#REF!,MATCH(C297,#REF!,0),1)</f>
        <v>#REF!</v>
      </c>
      <c r="E297" s="203" t="e">
        <f>INDEX(#REF!,MATCH(C297,#REF!,0),2)</f>
        <v>#REF!</v>
      </c>
      <c r="F297" s="204" t="e">
        <f>INDEX(#REF!,MATCH(C297,#REF!,0),3)</f>
        <v>#REF!</v>
      </c>
      <c r="G297" s="204" t="e">
        <f>INDEX(#REF!,MATCH(C297,#REF!,0),4)</f>
        <v>#REF!</v>
      </c>
      <c r="H297" s="205" t="e">
        <f>INDEX(#REF!,MATCH(C297,#REF!,0),5)</f>
        <v>#REF!</v>
      </c>
      <c r="I297" s="206" t="e">
        <f>INDEX(#REF!,MATCH(C297,#REF!,0),6)</f>
        <v>#REF!</v>
      </c>
      <c r="J297" s="180"/>
      <c r="X297" s="20"/>
      <c r="Z297" s="20"/>
      <c r="AC297" s="20"/>
    </row>
    <row r="298" spans="1:29" ht="15" customHeight="1">
      <c r="A298" s="56"/>
      <c r="B298" s="56"/>
      <c r="C298" s="212" t="s">
        <v>353</v>
      </c>
      <c r="D298" s="202" t="e">
        <f>INDEX(#REF!,MATCH(C298,#REF!,0),1)</f>
        <v>#REF!</v>
      </c>
      <c r="E298" s="203" t="e">
        <f>INDEX(#REF!,MATCH(C298,#REF!,0),2)</f>
        <v>#REF!</v>
      </c>
      <c r="F298" s="204" t="e">
        <f>INDEX(#REF!,MATCH(C298,#REF!,0),3)</f>
        <v>#REF!</v>
      </c>
      <c r="G298" s="204" t="e">
        <f>INDEX(#REF!,MATCH(C298,#REF!,0),4)</f>
        <v>#REF!</v>
      </c>
      <c r="H298" s="205" t="e">
        <f>INDEX(#REF!,MATCH(C298,#REF!,0),5)</f>
        <v>#REF!</v>
      </c>
      <c r="I298" s="206" t="e">
        <f>INDEX(#REF!,MATCH(C298,#REF!,0),6)</f>
        <v>#REF!</v>
      </c>
      <c r="J298" s="180"/>
      <c r="X298" s="20"/>
      <c r="Z298" s="20"/>
      <c r="AC298" s="20"/>
    </row>
    <row r="299" spans="1:29" ht="15" customHeight="1">
      <c r="A299" s="56"/>
      <c r="B299" s="56"/>
      <c r="C299" s="212" t="s">
        <v>354</v>
      </c>
      <c r="D299" s="202" t="e">
        <f>INDEX(#REF!,MATCH(C299,#REF!,0),1)</f>
        <v>#REF!</v>
      </c>
      <c r="E299" s="203" t="e">
        <f>INDEX(#REF!,MATCH(C299,#REF!,0),2)</f>
        <v>#REF!</v>
      </c>
      <c r="F299" s="204" t="e">
        <f>INDEX(#REF!,MATCH(C299,#REF!,0),3)</f>
        <v>#REF!</v>
      </c>
      <c r="G299" s="204" t="e">
        <f>INDEX(#REF!,MATCH(C299,#REF!,0),4)</f>
        <v>#REF!</v>
      </c>
      <c r="H299" s="205" t="e">
        <f>INDEX(#REF!,MATCH(C299,#REF!,0),5)</f>
        <v>#REF!</v>
      </c>
      <c r="I299" s="206" t="e">
        <f>INDEX(#REF!,MATCH(C299,#REF!,0),6)</f>
        <v>#REF!</v>
      </c>
      <c r="J299" s="180"/>
      <c r="X299" s="20"/>
      <c r="Z299" s="20"/>
      <c r="AC299" s="20"/>
    </row>
    <row r="300" spans="1:29" ht="15" customHeight="1">
      <c r="A300" s="56"/>
      <c r="B300" s="56"/>
      <c r="C300" s="212" t="s">
        <v>355</v>
      </c>
      <c r="D300" s="202" t="e">
        <f>INDEX(#REF!,MATCH(C300,#REF!,0),1)</f>
        <v>#REF!</v>
      </c>
      <c r="E300" s="203" t="e">
        <f>INDEX(#REF!,MATCH(C300,#REF!,0),2)</f>
        <v>#REF!</v>
      </c>
      <c r="F300" s="204" t="e">
        <f>INDEX(#REF!,MATCH(C300,#REF!,0),3)</f>
        <v>#REF!</v>
      </c>
      <c r="G300" s="204" t="e">
        <f>INDEX(#REF!,MATCH(C300,#REF!,0),4)</f>
        <v>#REF!</v>
      </c>
      <c r="H300" s="205" t="e">
        <f>INDEX(#REF!,MATCH(C300,#REF!,0),5)</f>
        <v>#REF!</v>
      </c>
      <c r="I300" s="206" t="e">
        <f>INDEX(#REF!,MATCH(C300,#REF!,0),6)</f>
        <v>#REF!</v>
      </c>
      <c r="J300" s="180"/>
      <c r="X300" s="20"/>
      <c r="Z300" s="20"/>
      <c r="AC300" s="20"/>
    </row>
    <row r="301" spans="1:29" ht="15" customHeight="1">
      <c r="A301" s="56"/>
      <c r="B301" s="56"/>
      <c r="C301" s="212" t="s">
        <v>356</v>
      </c>
      <c r="D301" s="202" t="e">
        <f>INDEX(#REF!,MATCH(C301,#REF!,0),1)</f>
        <v>#REF!</v>
      </c>
      <c r="E301" s="203" t="e">
        <f>INDEX(#REF!,MATCH(C301,#REF!,0),2)</f>
        <v>#REF!</v>
      </c>
      <c r="F301" s="204" t="e">
        <f>INDEX(#REF!,MATCH(C301,#REF!,0),3)</f>
        <v>#REF!</v>
      </c>
      <c r="G301" s="204" t="e">
        <f>INDEX(#REF!,MATCH(C301,#REF!,0),4)</f>
        <v>#REF!</v>
      </c>
      <c r="H301" s="205" t="e">
        <f>INDEX(#REF!,MATCH(C301,#REF!,0),5)</f>
        <v>#REF!</v>
      </c>
      <c r="I301" s="206" t="e">
        <f>INDEX(#REF!,MATCH(C301,#REF!,0),6)</f>
        <v>#REF!</v>
      </c>
      <c r="J301" s="180"/>
      <c r="X301" s="20"/>
      <c r="Z301" s="20"/>
      <c r="AC301" s="20"/>
    </row>
    <row r="302" spans="1:29" ht="15" customHeight="1">
      <c r="A302" s="56"/>
      <c r="B302" s="56"/>
      <c r="C302" s="212" t="s">
        <v>357</v>
      </c>
      <c r="D302" s="202" t="e">
        <f>INDEX(#REF!,MATCH(C302,#REF!,0),1)</f>
        <v>#REF!</v>
      </c>
      <c r="E302" s="203" t="e">
        <f>INDEX(#REF!,MATCH(C302,#REF!,0),2)</f>
        <v>#REF!</v>
      </c>
      <c r="F302" s="204" t="e">
        <f>INDEX(#REF!,MATCH(C302,#REF!,0),3)</f>
        <v>#REF!</v>
      </c>
      <c r="G302" s="204" t="e">
        <f>INDEX(#REF!,MATCH(C302,#REF!,0),4)</f>
        <v>#REF!</v>
      </c>
      <c r="H302" s="205" t="e">
        <f>INDEX(#REF!,MATCH(C302,#REF!,0),5)</f>
        <v>#REF!</v>
      </c>
      <c r="I302" s="206" t="e">
        <f>INDEX(#REF!,MATCH(C302,#REF!,0),6)</f>
        <v>#REF!</v>
      </c>
      <c r="J302" s="180"/>
      <c r="X302" s="20"/>
      <c r="Z302" s="20"/>
      <c r="AC302" s="20"/>
    </row>
    <row r="303" spans="1:29" ht="15" customHeight="1">
      <c r="A303" s="56"/>
      <c r="B303" s="56"/>
      <c r="C303" s="212" t="s">
        <v>358</v>
      </c>
      <c r="D303" s="202" t="e">
        <f>INDEX(#REF!,MATCH(C303,#REF!,0),1)</f>
        <v>#REF!</v>
      </c>
      <c r="E303" s="203" t="e">
        <f>INDEX(#REF!,MATCH(C303,#REF!,0),2)</f>
        <v>#REF!</v>
      </c>
      <c r="F303" s="204" t="e">
        <f>INDEX(#REF!,MATCH(C303,#REF!,0),3)</f>
        <v>#REF!</v>
      </c>
      <c r="G303" s="204" t="e">
        <f>INDEX(#REF!,MATCH(C303,#REF!,0),4)</f>
        <v>#REF!</v>
      </c>
      <c r="H303" s="205" t="e">
        <f>INDEX(#REF!,MATCH(C303,#REF!,0),5)</f>
        <v>#REF!</v>
      </c>
      <c r="I303" s="206" t="e">
        <f>INDEX(#REF!,MATCH(C303,#REF!,0),6)</f>
        <v>#REF!</v>
      </c>
      <c r="J303" s="180"/>
      <c r="X303" s="20"/>
      <c r="Z303" s="20"/>
      <c r="AC303" s="20"/>
    </row>
    <row r="304" spans="1:29" ht="15" customHeight="1">
      <c r="A304" s="56"/>
      <c r="B304" s="56"/>
      <c r="C304" s="212" t="s">
        <v>359</v>
      </c>
      <c r="D304" s="202" t="e">
        <f>INDEX(#REF!,MATCH(C304,#REF!,0),1)</f>
        <v>#REF!</v>
      </c>
      <c r="E304" s="203" t="e">
        <f>INDEX(#REF!,MATCH(C304,#REF!,0),2)</f>
        <v>#REF!</v>
      </c>
      <c r="F304" s="204" t="e">
        <f>INDEX(#REF!,MATCH(C304,#REF!,0),3)</f>
        <v>#REF!</v>
      </c>
      <c r="G304" s="204" t="e">
        <f>INDEX(#REF!,MATCH(C304,#REF!,0),4)</f>
        <v>#REF!</v>
      </c>
      <c r="H304" s="205" t="e">
        <f>INDEX(#REF!,MATCH(C304,#REF!,0),5)</f>
        <v>#REF!</v>
      </c>
      <c r="I304" s="206" t="e">
        <f>INDEX(#REF!,MATCH(C304,#REF!,0),6)</f>
        <v>#REF!</v>
      </c>
      <c r="J304" s="180"/>
      <c r="L304" s="59"/>
      <c r="X304" s="20"/>
      <c r="Z304" s="20"/>
      <c r="AC304" s="20"/>
    </row>
    <row r="305" spans="1:29" ht="15" customHeight="1">
      <c r="A305" s="56"/>
      <c r="B305" s="56"/>
      <c r="C305" s="212" t="s">
        <v>360</v>
      </c>
      <c r="D305" s="202" t="e">
        <f>INDEX(#REF!,MATCH(C305,#REF!,0),1)</f>
        <v>#REF!</v>
      </c>
      <c r="E305" s="203" t="e">
        <f>INDEX(#REF!,MATCH(C305,#REF!,0),2)</f>
        <v>#REF!</v>
      </c>
      <c r="F305" s="204" t="e">
        <f>INDEX(#REF!,MATCH(C305,#REF!,0),3)</f>
        <v>#REF!</v>
      </c>
      <c r="G305" s="204" t="e">
        <f>INDEX(#REF!,MATCH(C305,#REF!,0),4)</f>
        <v>#REF!</v>
      </c>
      <c r="H305" s="205" t="e">
        <f>INDEX(#REF!,MATCH(C305,#REF!,0),5)</f>
        <v>#REF!</v>
      </c>
      <c r="I305" s="206" t="e">
        <f>INDEX(#REF!,MATCH(C305,#REF!,0),6)</f>
        <v>#REF!</v>
      </c>
      <c r="J305" s="180"/>
      <c r="L305" s="59"/>
      <c r="X305" s="20"/>
      <c r="Z305" s="20"/>
      <c r="AC305" s="20"/>
    </row>
    <row r="306" spans="1:29" ht="15" customHeight="1">
      <c r="A306" s="56"/>
      <c r="B306" s="56"/>
      <c r="C306" s="212" t="s">
        <v>361</v>
      </c>
      <c r="D306" s="202" t="e">
        <f>INDEX(#REF!,MATCH(C306,#REF!,0),1)</f>
        <v>#REF!</v>
      </c>
      <c r="E306" s="203" t="e">
        <f>INDEX(#REF!,MATCH(C306,#REF!,0),2)</f>
        <v>#REF!</v>
      </c>
      <c r="F306" s="204" t="e">
        <f>INDEX(#REF!,MATCH(C306,#REF!,0),3)</f>
        <v>#REF!</v>
      </c>
      <c r="G306" s="204" t="e">
        <f>INDEX(#REF!,MATCH(C306,#REF!,0),4)</f>
        <v>#REF!</v>
      </c>
      <c r="H306" s="205" t="e">
        <f>INDEX(#REF!,MATCH(C306,#REF!,0),5)</f>
        <v>#REF!</v>
      </c>
      <c r="I306" s="206" t="e">
        <f>INDEX(#REF!,MATCH(C306,#REF!,0),6)</f>
        <v>#REF!</v>
      </c>
      <c r="J306" s="180"/>
      <c r="L306" s="59"/>
      <c r="X306" s="20"/>
      <c r="Z306" s="20"/>
      <c r="AC306" s="20"/>
    </row>
    <row r="307" spans="1:29" ht="15" customHeight="1">
      <c r="A307" s="56"/>
      <c r="B307" s="56"/>
      <c r="C307" s="212" t="s">
        <v>362</v>
      </c>
      <c r="D307" s="202" t="e">
        <f>INDEX(#REF!,MATCH(C307,#REF!,0),1)</f>
        <v>#REF!</v>
      </c>
      <c r="E307" s="203" t="e">
        <f>INDEX(#REF!,MATCH(C307,#REF!,0),2)</f>
        <v>#REF!</v>
      </c>
      <c r="F307" s="204" t="e">
        <f>INDEX(#REF!,MATCH(C307,#REF!,0),3)</f>
        <v>#REF!</v>
      </c>
      <c r="G307" s="204" t="e">
        <f>INDEX(#REF!,MATCH(C307,#REF!,0),4)</f>
        <v>#REF!</v>
      </c>
      <c r="H307" s="205" t="e">
        <f>INDEX(#REF!,MATCH(C307,#REF!,0),5)</f>
        <v>#REF!</v>
      </c>
      <c r="I307" s="206" t="e">
        <f>INDEX(#REF!,MATCH(C307,#REF!,0),6)</f>
        <v>#REF!</v>
      </c>
      <c r="J307" s="180"/>
      <c r="L307" s="180"/>
      <c r="X307" s="20"/>
      <c r="Z307" s="20"/>
      <c r="AC307" s="20"/>
    </row>
    <row r="308" spans="1:29" ht="15" customHeight="1">
      <c r="A308" s="56"/>
      <c r="B308" s="56"/>
      <c r="C308" s="212" t="s">
        <v>363</v>
      </c>
      <c r="D308" s="202" t="e">
        <f>INDEX(#REF!,MATCH(C308,#REF!,0),1)</f>
        <v>#REF!</v>
      </c>
      <c r="E308" s="203" t="e">
        <f>INDEX(#REF!,MATCH(C308,#REF!,0),2)</f>
        <v>#REF!</v>
      </c>
      <c r="F308" s="204" t="e">
        <f>INDEX(#REF!,MATCH(C308,#REF!,0),3)</f>
        <v>#REF!</v>
      </c>
      <c r="G308" s="204" t="e">
        <f>INDEX(#REF!,MATCH(C308,#REF!,0),4)</f>
        <v>#REF!</v>
      </c>
      <c r="H308" s="205" t="e">
        <f>INDEX(#REF!,MATCH(C308,#REF!,0),5)</f>
        <v>#REF!</v>
      </c>
      <c r="I308" s="206" t="e">
        <f>INDEX(#REF!,MATCH(C308,#REF!,0),6)</f>
        <v>#REF!</v>
      </c>
      <c r="J308" s="180"/>
      <c r="L308" s="180"/>
      <c r="X308" s="20"/>
      <c r="Z308" s="20"/>
      <c r="AC308" s="20"/>
    </row>
    <row r="309" spans="1:29" ht="15" customHeight="1">
      <c r="A309" s="56"/>
      <c r="B309" s="56"/>
      <c r="C309" s="212" t="s">
        <v>364</v>
      </c>
      <c r="D309" s="202" t="e">
        <f>INDEX(#REF!,MATCH(C309,#REF!,0),1)</f>
        <v>#REF!</v>
      </c>
      <c r="E309" s="203" t="e">
        <f>INDEX(#REF!,MATCH(C309,#REF!,0),2)</f>
        <v>#REF!</v>
      </c>
      <c r="F309" s="204" t="e">
        <f>INDEX(#REF!,MATCH(C309,#REF!,0),3)</f>
        <v>#REF!</v>
      </c>
      <c r="G309" s="204" t="e">
        <f>INDEX(#REF!,MATCH(C309,#REF!,0),4)</f>
        <v>#REF!</v>
      </c>
      <c r="H309" s="205" t="e">
        <f>INDEX(#REF!,MATCH(C309,#REF!,0),5)</f>
        <v>#REF!</v>
      </c>
      <c r="I309" s="206" t="e">
        <f>INDEX(#REF!,MATCH(C309,#REF!,0),6)</f>
        <v>#REF!</v>
      </c>
      <c r="J309" s="180"/>
      <c r="L309" s="180"/>
      <c r="X309" s="20"/>
      <c r="Z309" s="20"/>
      <c r="AC309" s="20"/>
    </row>
    <row r="310" spans="1:29" ht="15" customHeight="1">
      <c r="A310" s="56"/>
      <c r="B310" s="56"/>
      <c r="C310" s="212" t="s">
        <v>365</v>
      </c>
      <c r="D310" s="202" t="e">
        <f>INDEX(#REF!,MATCH(C310,#REF!,0),1)</f>
        <v>#REF!</v>
      </c>
      <c r="E310" s="203" t="e">
        <f>INDEX(#REF!,MATCH(C310,#REF!,0),2)</f>
        <v>#REF!</v>
      </c>
      <c r="F310" s="204" t="e">
        <f>INDEX(#REF!,MATCH(C310,#REF!,0),3)</f>
        <v>#REF!</v>
      </c>
      <c r="G310" s="204" t="e">
        <f>INDEX(#REF!,MATCH(C310,#REF!,0),4)</f>
        <v>#REF!</v>
      </c>
      <c r="H310" s="205" t="e">
        <f>INDEX(#REF!,MATCH(C310,#REF!,0),5)</f>
        <v>#REF!</v>
      </c>
      <c r="I310" s="206" t="e">
        <f>INDEX(#REF!,MATCH(C310,#REF!,0),6)</f>
        <v>#REF!</v>
      </c>
      <c r="J310" s="180"/>
      <c r="L310" s="180"/>
      <c r="X310" s="20"/>
      <c r="Z310" s="20"/>
      <c r="AC310" s="20"/>
    </row>
    <row r="311" spans="1:29" ht="15" customHeight="1">
      <c r="A311" s="56"/>
      <c r="B311" s="56"/>
      <c r="C311" s="212" t="s">
        <v>366</v>
      </c>
      <c r="D311" s="202" t="e">
        <f>INDEX(#REF!,MATCH(C311,#REF!,0),1)</f>
        <v>#REF!</v>
      </c>
      <c r="E311" s="203" t="e">
        <f>INDEX(#REF!,MATCH(C311,#REF!,0),2)</f>
        <v>#REF!</v>
      </c>
      <c r="F311" s="204" t="e">
        <f>INDEX(#REF!,MATCH(C311,#REF!,0),3)</f>
        <v>#REF!</v>
      </c>
      <c r="G311" s="204" t="e">
        <f>INDEX(#REF!,MATCH(C311,#REF!,0),4)</f>
        <v>#REF!</v>
      </c>
      <c r="H311" s="205" t="e">
        <f>INDEX(#REF!,MATCH(C311,#REF!,0),5)</f>
        <v>#REF!</v>
      </c>
      <c r="I311" s="206" t="e">
        <f>INDEX(#REF!,MATCH(C311,#REF!,0),6)</f>
        <v>#REF!</v>
      </c>
      <c r="J311" s="180"/>
      <c r="L311" s="180"/>
      <c r="X311" s="20"/>
      <c r="Z311" s="20"/>
      <c r="AC311" s="20"/>
    </row>
    <row r="312" spans="1:29" ht="15" customHeight="1">
      <c r="A312" s="56"/>
      <c r="B312" s="56"/>
      <c r="C312" s="212" t="s">
        <v>367</v>
      </c>
      <c r="D312" s="202" t="e">
        <f>INDEX(#REF!,MATCH(C312,#REF!,0),1)</f>
        <v>#REF!</v>
      </c>
      <c r="E312" s="203" t="e">
        <f>INDEX(#REF!,MATCH(C312,#REF!,0),2)</f>
        <v>#REF!</v>
      </c>
      <c r="F312" s="204" t="e">
        <f>INDEX(#REF!,MATCH(C312,#REF!,0),3)</f>
        <v>#REF!</v>
      </c>
      <c r="G312" s="204" t="e">
        <f>INDEX(#REF!,MATCH(C312,#REF!,0),4)</f>
        <v>#REF!</v>
      </c>
      <c r="H312" s="205" t="e">
        <f>INDEX(#REF!,MATCH(C312,#REF!,0),5)</f>
        <v>#REF!</v>
      </c>
      <c r="I312" s="206" t="e">
        <f>INDEX(#REF!,MATCH(C312,#REF!,0),6)</f>
        <v>#REF!</v>
      </c>
      <c r="J312" s="180"/>
      <c r="L312" s="180"/>
      <c r="X312" s="20"/>
      <c r="Z312" s="20"/>
      <c r="AC312" s="20"/>
    </row>
    <row r="313" spans="1:29" ht="15" customHeight="1">
      <c r="A313" s="56"/>
      <c r="B313" s="56"/>
      <c r="C313" s="212" t="s">
        <v>368</v>
      </c>
      <c r="D313" s="202" t="e">
        <f>INDEX(#REF!,MATCH(C313,#REF!,0),1)</f>
        <v>#REF!</v>
      </c>
      <c r="E313" s="203" t="e">
        <f>INDEX(#REF!,MATCH(C313,#REF!,0),2)</f>
        <v>#REF!</v>
      </c>
      <c r="F313" s="204" t="e">
        <f>INDEX(#REF!,MATCH(C313,#REF!,0),3)</f>
        <v>#REF!</v>
      </c>
      <c r="G313" s="204" t="e">
        <f>INDEX(#REF!,MATCH(C313,#REF!,0),4)</f>
        <v>#REF!</v>
      </c>
      <c r="H313" s="205" t="e">
        <f>INDEX(#REF!,MATCH(C313,#REF!,0),5)</f>
        <v>#REF!</v>
      </c>
      <c r="I313" s="206" t="e">
        <f>INDEX(#REF!,MATCH(C313,#REF!,0),6)</f>
        <v>#REF!</v>
      </c>
      <c r="J313" s="180"/>
      <c r="L313" s="180"/>
      <c r="X313" s="20"/>
      <c r="Z313" s="20"/>
      <c r="AC313" s="20"/>
    </row>
    <row r="314" spans="1:29" ht="15" customHeight="1">
      <c r="A314" s="56"/>
      <c r="B314" s="56"/>
      <c r="C314" s="212" t="s">
        <v>369</v>
      </c>
      <c r="D314" s="202" t="e">
        <f>INDEX(#REF!,MATCH(C314,#REF!,0),1)</f>
        <v>#REF!</v>
      </c>
      <c r="E314" s="203" t="e">
        <f>INDEX(#REF!,MATCH(C314,#REF!,0),2)</f>
        <v>#REF!</v>
      </c>
      <c r="F314" s="204" t="e">
        <f>INDEX(#REF!,MATCH(C314,#REF!,0),3)</f>
        <v>#REF!</v>
      </c>
      <c r="G314" s="204" t="e">
        <f>INDEX(#REF!,MATCH(C314,#REF!,0),4)</f>
        <v>#REF!</v>
      </c>
      <c r="H314" s="205" t="e">
        <f>INDEX(#REF!,MATCH(C314,#REF!,0),5)</f>
        <v>#REF!</v>
      </c>
      <c r="I314" s="206" t="e">
        <f>INDEX(#REF!,MATCH(C314,#REF!,0),6)</f>
        <v>#REF!</v>
      </c>
      <c r="J314" s="180"/>
      <c r="L314" s="180"/>
      <c r="X314" s="20"/>
      <c r="Z314" s="20"/>
      <c r="AC314" s="20"/>
    </row>
    <row r="315" spans="1:29" ht="15" customHeight="1">
      <c r="A315" s="56"/>
      <c r="B315" s="56"/>
      <c r="C315" s="212" t="s">
        <v>370</v>
      </c>
      <c r="D315" s="202" t="e">
        <f>INDEX(#REF!,MATCH(C315,#REF!,0),1)</f>
        <v>#REF!</v>
      </c>
      <c r="E315" s="203" t="e">
        <f>INDEX(#REF!,MATCH(C315,#REF!,0),2)</f>
        <v>#REF!</v>
      </c>
      <c r="F315" s="204" t="e">
        <f>INDEX(#REF!,MATCH(C315,#REF!,0),3)</f>
        <v>#REF!</v>
      </c>
      <c r="G315" s="204" t="e">
        <f>INDEX(#REF!,MATCH(C315,#REF!,0),4)</f>
        <v>#REF!</v>
      </c>
      <c r="H315" s="205" t="e">
        <f>INDEX(#REF!,MATCH(C315,#REF!,0),5)</f>
        <v>#REF!</v>
      </c>
      <c r="I315" s="206" t="e">
        <f>INDEX(#REF!,MATCH(C315,#REF!,0),6)</f>
        <v>#REF!</v>
      </c>
      <c r="J315" s="180"/>
      <c r="L315" s="180"/>
      <c r="X315" s="20"/>
      <c r="Z315" s="20"/>
      <c r="AC315" s="20"/>
    </row>
    <row r="316" spans="1:29" ht="15" customHeight="1">
      <c r="A316" s="56"/>
      <c r="B316" s="56"/>
      <c r="C316" s="212" t="s">
        <v>371</v>
      </c>
      <c r="D316" s="202" t="e">
        <f>INDEX(#REF!,MATCH(C316,#REF!,0),1)</f>
        <v>#REF!</v>
      </c>
      <c r="E316" s="203" t="e">
        <f>INDEX(#REF!,MATCH(C316,#REF!,0),2)</f>
        <v>#REF!</v>
      </c>
      <c r="F316" s="204" t="e">
        <f>INDEX(#REF!,MATCH(C316,#REF!,0),3)</f>
        <v>#REF!</v>
      </c>
      <c r="G316" s="204" t="e">
        <f>INDEX(#REF!,MATCH(C316,#REF!,0),4)</f>
        <v>#REF!</v>
      </c>
      <c r="H316" s="205" t="e">
        <f>INDEX(#REF!,MATCH(C316,#REF!,0),5)</f>
        <v>#REF!</v>
      </c>
      <c r="I316" s="206" t="e">
        <f>INDEX(#REF!,MATCH(C316,#REF!,0),6)</f>
        <v>#REF!</v>
      </c>
      <c r="J316" s="180"/>
      <c r="L316" s="180"/>
      <c r="X316" s="20"/>
      <c r="Z316" s="20"/>
      <c r="AC316" s="20"/>
    </row>
    <row r="317" spans="1:29" ht="15" customHeight="1">
      <c r="A317" s="56"/>
      <c r="B317" s="56"/>
      <c r="C317" s="212" t="s">
        <v>372</v>
      </c>
      <c r="D317" s="202" t="e">
        <f>INDEX(#REF!,MATCH(C317,#REF!,0),1)</f>
        <v>#REF!</v>
      </c>
      <c r="E317" s="203" t="e">
        <f>INDEX(#REF!,MATCH(C317,#REF!,0),2)</f>
        <v>#REF!</v>
      </c>
      <c r="F317" s="204" t="e">
        <f>INDEX(#REF!,MATCH(C317,#REF!,0),3)</f>
        <v>#REF!</v>
      </c>
      <c r="G317" s="204" t="e">
        <f>INDEX(#REF!,MATCH(C317,#REF!,0),4)</f>
        <v>#REF!</v>
      </c>
      <c r="H317" s="205" t="e">
        <f>INDEX(#REF!,MATCH(C317,#REF!,0),5)</f>
        <v>#REF!</v>
      </c>
      <c r="I317" s="206" t="e">
        <f>INDEX(#REF!,MATCH(C317,#REF!,0),6)</f>
        <v>#REF!</v>
      </c>
      <c r="J317" s="180"/>
      <c r="L317" s="180"/>
      <c r="X317" s="20"/>
      <c r="Z317" s="20"/>
      <c r="AC317" s="20"/>
    </row>
    <row r="318" spans="1:29" ht="15" customHeight="1">
      <c r="A318" s="56"/>
      <c r="B318" s="56"/>
      <c r="C318" s="212" t="s">
        <v>373</v>
      </c>
      <c r="D318" s="202" t="e">
        <f>INDEX(#REF!,MATCH(C318,#REF!,0),1)</f>
        <v>#REF!</v>
      </c>
      <c r="E318" s="203" t="e">
        <f>INDEX(#REF!,MATCH(C318,#REF!,0),2)</f>
        <v>#REF!</v>
      </c>
      <c r="F318" s="204" t="e">
        <f>INDEX(#REF!,MATCH(C318,#REF!,0),3)</f>
        <v>#REF!</v>
      </c>
      <c r="G318" s="204" t="e">
        <f>INDEX(#REF!,MATCH(C318,#REF!,0),4)</f>
        <v>#REF!</v>
      </c>
      <c r="H318" s="205" t="e">
        <f>INDEX(#REF!,MATCH(C318,#REF!,0),5)</f>
        <v>#REF!</v>
      </c>
      <c r="I318" s="206" t="e">
        <f>INDEX(#REF!,MATCH(C318,#REF!,0),6)</f>
        <v>#REF!</v>
      </c>
      <c r="J318" s="180"/>
      <c r="L318" s="180"/>
      <c r="X318" s="20"/>
      <c r="Z318" s="20"/>
      <c r="AC318" s="20"/>
    </row>
    <row r="319" spans="1:29" ht="15" customHeight="1">
      <c r="A319" s="56"/>
      <c r="B319" s="56"/>
      <c r="C319" s="212" t="s">
        <v>374</v>
      </c>
      <c r="D319" s="202" t="e">
        <f>INDEX(#REF!,MATCH(C319,#REF!,0),1)</f>
        <v>#REF!</v>
      </c>
      <c r="E319" s="203" t="e">
        <f>INDEX(#REF!,MATCH(C319,#REF!,0),2)</f>
        <v>#REF!</v>
      </c>
      <c r="F319" s="204" t="e">
        <f>INDEX(#REF!,MATCH(C319,#REF!,0),3)</f>
        <v>#REF!</v>
      </c>
      <c r="G319" s="204" t="e">
        <f>INDEX(#REF!,MATCH(C319,#REF!,0),4)</f>
        <v>#REF!</v>
      </c>
      <c r="H319" s="205" t="e">
        <f>INDEX(#REF!,MATCH(C319,#REF!,0),5)</f>
        <v>#REF!</v>
      </c>
      <c r="I319" s="206" t="e">
        <f>INDEX(#REF!,MATCH(C319,#REF!,0),6)</f>
        <v>#REF!</v>
      </c>
      <c r="J319" s="180"/>
      <c r="L319" s="180"/>
      <c r="X319" s="20"/>
      <c r="Z319" s="20"/>
      <c r="AC319" s="20"/>
    </row>
    <row r="320" spans="1:29" ht="15" customHeight="1">
      <c r="A320" s="56"/>
      <c r="B320" s="56"/>
      <c r="C320" s="212" t="s">
        <v>375</v>
      </c>
      <c r="D320" s="202" t="e">
        <f>INDEX(#REF!,MATCH(C320,#REF!,0),1)</f>
        <v>#REF!</v>
      </c>
      <c r="E320" s="203" t="e">
        <f>INDEX(#REF!,MATCH(C320,#REF!,0),2)</f>
        <v>#REF!</v>
      </c>
      <c r="F320" s="204" t="e">
        <f>INDEX(#REF!,MATCH(C320,#REF!,0),3)</f>
        <v>#REF!</v>
      </c>
      <c r="G320" s="204" t="e">
        <f>INDEX(#REF!,MATCH(C320,#REF!,0),4)</f>
        <v>#REF!</v>
      </c>
      <c r="H320" s="205" t="e">
        <f>INDEX(#REF!,MATCH(C320,#REF!,0),5)</f>
        <v>#REF!</v>
      </c>
      <c r="I320" s="206" t="e">
        <f>INDEX(#REF!,MATCH(C320,#REF!,0),6)</f>
        <v>#REF!</v>
      </c>
      <c r="J320" s="180"/>
      <c r="L320" s="180"/>
      <c r="X320" s="20"/>
      <c r="Z320" s="20"/>
      <c r="AC320" s="20"/>
    </row>
    <row r="321" spans="1:29" ht="15" customHeight="1">
      <c r="A321" s="56"/>
      <c r="B321" s="56"/>
      <c r="C321" s="212" t="s">
        <v>376</v>
      </c>
      <c r="D321" s="202" t="e">
        <f>INDEX(#REF!,MATCH(C321,#REF!,0),1)</f>
        <v>#REF!</v>
      </c>
      <c r="E321" s="203" t="e">
        <f>INDEX(#REF!,MATCH(C321,#REF!,0),2)</f>
        <v>#REF!</v>
      </c>
      <c r="F321" s="204" t="e">
        <f>INDEX(#REF!,MATCH(C321,#REF!,0),3)</f>
        <v>#REF!</v>
      </c>
      <c r="G321" s="204" t="e">
        <f>INDEX(#REF!,MATCH(C321,#REF!,0),4)</f>
        <v>#REF!</v>
      </c>
      <c r="H321" s="205" t="e">
        <f>INDEX(#REF!,MATCH(C321,#REF!,0),5)</f>
        <v>#REF!</v>
      </c>
      <c r="I321" s="206" t="e">
        <f>INDEX(#REF!,MATCH(C321,#REF!,0),6)</f>
        <v>#REF!</v>
      </c>
      <c r="J321" s="180"/>
      <c r="L321" s="180"/>
      <c r="X321" s="20"/>
      <c r="Z321" s="20"/>
      <c r="AC321" s="20"/>
    </row>
    <row r="322" spans="1:29" ht="15" customHeight="1">
      <c r="A322" s="56"/>
      <c r="B322" s="56"/>
      <c r="C322" s="212" t="s">
        <v>377</v>
      </c>
      <c r="D322" s="202" t="e">
        <f>INDEX(#REF!,MATCH(C322,#REF!,0),1)</f>
        <v>#REF!</v>
      </c>
      <c r="E322" s="203" t="e">
        <f>INDEX(#REF!,MATCH(C322,#REF!,0),2)</f>
        <v>#REF!</v>
      </c>
      <c r="F322" s="204" t="e">
        <f>INDEX(#REF!,MATCH(C322,#REF!,0),3)</f>
        <v>#REF!</v>
      </c>
      <c r="G322" s="204" t="e">
        <f>INDEX(#REF!,MATCH(C322,#REF!,0),4)</f>
        <v>#REF!</v>
      </c>
      <c r="H322" s="205" t="e">
        <f>INDEX(#REF!,MATCH(C322,#REF!,0),5)</f>
        <v>#REF!</v>
      </c>
      <c r="I322" s="206" t="e">
        <f>INDEX(#REF!,MATCH(C322,#REF!,0),6)</f>
        <v>#REF!</v>
      </c>
      <c r="J322" s="180"/>
      <c r="L322" s="180"/>
      <c r="X322" s="20"/>
      <c r="Z322" s="20"/>
      <c r="AC322" s="20"/>
    </row>
    <row r="323" spans="1:29" ht="15" customHeight="1">
      <c r="A323" s="56"/>
      <c r="B323" s="56"/>
      <c r="C323" s="212" t="s">
        <v>378</v>
      </c>
      <c r="D323" s="202" t="e">
        <f>INDEX(#REF!,MATCH(C323,#REF!,0),1)</f>
        <v>#REF!</v>
      </c>
      <c r="E323" s="203" t="e">
        <f>INDEX(#REF!,MATCH(C323,#REF!,0),2)</f>
        <v>#REF!</v>
      </c>
      <c r="F323" s="204" t="e">
        <f>INDEX(#REF!,MATCH(C323,#REF!,0),3)</f>
        <v>#REF!</v>
      </c>
      <c r="G323" s="204" t="e">
        <f>INDEX(#REF!,MATCH(C323,#REF!,0),4)</f>
        <v>#REF!</v>
      </c>
      <c r="H323" s="205" t="e">
        <f>INDEX(#REF!,MATCH(C323,#REF!,0),5)</f>
        <v>#REF!</v>
      </c>
      <c r="I323" s="206" t="e">
        <f>INDEX(#REF!,MATCH(C323,#REF!,0),6)</f>
        <v>#REF!</v>
      </c>
      <c r="J323" s="180"/>
      <c r="L323" s="180"/>
      <c r="X323" s="20"/>
      <c r="Z323" s="20"/>
      <c r="AC323" s="20"/>
    </row>
    <row r="324" spans="1:29" ht="15" customHeight="1">
      <c r="A324" s="56"/>
      <c r="B324" s="56"/>
      <c r="C324" s="212" t="s">
        <v>379</v>
      </c>
      <c r="D324" s="202" t="e">
        <f>INDEX(#REF!,MATCH(C324,#REF!,0),1)</f>
        <v>#REF!</v>
      </c>
      <c r="E324" s="203" t="e">
        <f>INDEX(#REF!,MATCH(C324,#REF!,0),2)</f>
        <v>#REF!</v>
      </c>
      <c r="F324" s="204" t="e">
        <f>INDEX(#REF!,MATCH(C324,#REF!,0),3)</f>
        <v>#REF!</v>
      </c>
      <c r="G324" s="204" t="e">
        <f>INDEX(#REF!,MATCH(C324,#REF!,0),4)</f>
        <v>#REF!</v>
      </c>
      <c r="H324" s="205" t="e">
        <f>INDEX(#REF!,MATCH(C324,#REF!,0),5)</f>
        <v>#REF!</v>
      </c>
      <c r="I324" s="206" t="e">
        <f>INDEX(#REF!,MATCH(C324,#REF!,0),6)</f>
        <v>#REF!</v>
      </c>
      <c r="J324" s="180"/>
      <c r="L324" s="180"/>
      <c r="X324" s="20"/>
      <c r="Z324" s="20"/>
      <c r="AC324" s="20"/>
    </row>
    <row r="325" spans="1:29" ht="15" customHeight="1">
      <c r="A325" s="56"/>
      <c r="B325" s="56"/>
      <c r="C325" s="213" t="s">
        <v>380</v>
      </c>
      <c r="D325" s="207" t="e">
        <f>INDEX(#REF!,MATCH(C325,#REF!,0),1)</f>
        <v>#REF!</v>
      </c>
      <c r="E325" s="208" t="e">
        <f>INDEX(#REF!,MATCH(C325,#REF!,0),2)</f>
        <v>#REF!</v>
      </c>
      <c r="F325" s="209" t="e">
        <f>INDEX(#REF!,MATCH(C325,#REF!,0),3)</f>
        <v>#REF!</v>
      </c>
      <c r="G325" s="209" t="e">
        <f>INDEX(#REF!,MATCH(C325,#REF!,0),4)</f>
        <v>#REF!</v>
      </c>
      <c r="H325" s="210" t="e">
        <f>INDEX(#REF!,MATCH(C325,#REF!,0),5)</f>
        <v>#REF!</v>
      </c>
      <c r="I325" s="211" t="e">
        <f>INDEX(#REF!,MATCH(C325,#REF!,0),6)</f>
        <v>#REF!</v>
      </c>
      <c r="J325" s="180"/>
      <c r="L325" s="180"/>
      <c r="X325" s="20"/>
      <c r="Z325" s="20"/>
      <c r="AC325" s="20"/>
    </row>
    <row r="326" spans="1:29" ht="15" customHeight="1">
      <c r="A326" s="34"/>
      <c r="B326" s="34"/>
      <c r="C326" s="34"/>
      <c r="E326" s="178"/>
      <c r="AC326" s="20"/>
    </row>
    <row r="327" spans="1:29" ht="15" customHeight="1">
      <c r="A327" s="56"/>
      <c r="B327" s="56"/>
      <c r="C327" s="30"/>
      <c r="D327" s="29"/>
      <c r="E327" s="178"/>
      <c r="L327" s="42"/>
      <c r="N327" s="105"/>
      <c r="AC327" s="20"/>
    </row>
    <row r="328" spans="1:29" ht="15" customHeight="1">
      <c r="A328" s="30" t="s">
        <v>168</v>
      </c>
      <c r="B328" s="29"/>
      <c r="C328" s="178"/>
      <c r="H328" s="30" t="s">
        <v>167</v>
      </c>
      <c r="I328" s="127"/>
      <c r="J328" s="178"/>
      <c r="L328" s="42"/>
      <c r="M328" s="130"/>
      <c r="N328" s="130"/>
      <c r="AC328" s="20"/>
    </row>
    <row r="329" spans="1:29" ht="15" customHeight="1">
      <c r="A329" s="174" t="s">
        <v>55</v>
      </c>
      <c r="B329" s="119" t="s">
        <v>260</v>
      </c>
      <c r="C329" s="177" t="s">
        <v>261</v>
      </c>
      <c r="D329" s="119" t="s">
        <v>262</v>
      </c>
      <c r="E329" s="119" t="s">
        <v>263</v>
      </c>
      <c r="F329" s="119" t="s">
        <v>264</v>
      </c>
      <c r="G329" s="120" t="s">
        <v>265</v>
      </c>
      <c r="H329" s="174" t="s">
        <v>55</v>
      </c>
      <c r="I329" s="128" t="s">
        <v>266</v>
      </c>
      <c r="J329" s="177" t="s">
        <v>267</v>
      </c>
      <c r="K329" s="119" t="s">
        <v>268</v>
      </c>
      <c r="L329" s="119" t="s">
        <v>269</v>
      </c>
      <c r="M329" s="131" t="s">
        <v>270</v>
      </c>
      <c r="N329" s="132" t="s">
        <v>271</v>
      </c>
      <c r="X329" s="20"/>
      <c r="Z329" s="20"/>
      <c r="AC329" s="20"/>
    </row>
    <row r="330" spans="1:29" ht="15" customHeight="1">
      <c r="A330" s="212" t="s">
        <v>343</v>
      </c>
      <c r="B330" s="202" t="e">
        <f>INDEX(#REF!,MATCH(A330,#REF!,0),1)</f>
        <v>#REF!</v>
      </c>
      <c r="C330" s="203" t="e">
        <f>INDEX(#REF!,MATCH(A330,#REF!,0),2)</f>
        <v>#REF!</v>
      </c>
      <c r="D330" s="204" t="e">
        <f>INDEX(#REF!,MATCH(A330,#REF!,0),3)</f>
        <v>#REF!</v>
      </c>
      <c r="E330" s="204" t="e">
        <f>INDEX(#REF!,MATCH(A330,#REF!,0),4)</f>
        <v>#REF!</v>
      </c>
      <c r="F330" s="205" t="e">
        <f>INDEX(#REF!,MATCH(A330,#REF!,0),5)</f>
        <v>#REF!</v>
      </c>
      <c r="G330" s="206" t="e">
        <f>INDEX(#REF!,MATCH(A330,#REF!,0),6)</f>
        <v>#REF!</v>
      </c>
      <c r="H330" s="212" t="s">
        <v>343</v>
      </c>
      <c r="I330" s="202" t="e">
        <f>INDEX(#REF!,MATCH(H330,#REF!,0),1)</f>
        <v>#REF!</v>
      </c>
      <c r="J330" s="203" t="e">
        <f>INDEX(#REF!,MATCH(H330,#REF!,0),2)</f>
        <v>#REF!</v>
      </c>
      <c r="K330" s="204" t="e">
        <f>INDEX(#REF!,MATCH(H330,#REF!,0),3)</f>
        <v>#REF!</v>
      </c>
      <c r="L330" s="204" t="e">
        <f>INDEX(#REF!,MATCH(H330,#REF!,0),4)</f>
        <v>#REF!</v>
      </c>
      <c r="M330" s="205" t="e">
        <f>INDEX(#REF!,MATCH(H330,#REF!,0),5)</f>
        <v>#REF!</v>
      </c>
      <c r="N330" s="206" t="e">
        <f>INDEX(#REF!,MATCH(H330,#REF!,0),6)</f>
        <v>#REF!</v>
      </c>
      <c r="P330" s="182"/>
      <c r="X330" s="20"/>
      <c r="Z330" s="20"/>
      <c r="AC330" s="20"/>
    </row>
    <row r="331" spans="1:29" ht="15" customHeight="1">
      <c r="A331" s="212" t="s">
        <v>344</v>
      </c>
      <c r="B331" s="202" t="e">
        <f>INDEX(#REF!,MATCH(A331,#REF!,0),1)</f>
        <v>#REF!</v>
      </c>
      <c r="C331" s="203" t="e">
        <f>INDEX(#REF!,MATCH(A331,#REF!,0),2)</f>
        <v>#REF!</v>
      </c>
      <c r="D331" s="204" t="e">
        <f>INDEX(#REF!,MATCH(A331,#REF!,0),3)</f>
        <v>#REF!</v>
      </c>
      <c r="E331" s="204" t="e">
        <f>INDEX(#REF!,MATCH(A331,#REF!,0),4)</f>
        <v>#REF!</v>
      </c>
      <c r="F331" s="205" t="e">
        <f>INDEX(#REF!,MATCH(A331,#REF!,0),5)</f>
        <v>#REF!</v>
      </c>
      <c r="G331" s="206" t="e">
        <f>INDEX(#REF!,MATCH(A331,#REF!,0),6)</f>
        <v>#REF!</v>
      </c>
      <c r="H331" s="212" t="s">
        <v>344</v>
      </c>
      <c r="I331" s="202" t="e">
        <f>INDEX(#REF!,MATCH(H331,#REF!,0),1)</f>
        <v>#REF!</v>
      </c>
      <c r="J331" s="203" t="e">
        <f>INDEX(#REF!,MATCH(H331,#REF!,0),2)</f>
        <v>#REF!</v>
      </c>
      <c r="K331" s="204" t="e">
        <f>INDEX(#REF!,MATCH(H331,#REF!,0),3)</f>
        <v>#REF!</v>
      </c>
      <c r="L331" s="204" t="e">
        <f>INDEX(#REF!,MATCH(H331,#REF!,0),4)</f>
        <v>#REF!</v>
      </c>
      <c r="M331" s="205" t="e">
        <f>INDEX(#REF!,MATCH(H331,#REF!,0),5)</f>
        <v>#REF!</v>
      </c>
      <c r="N331" s="206" t="e">
        <f>INDEX(#REF!,MATCH(H331,#REF!,0),6)</f>
        <v>#REF!</v>
      </c>
      <c r="P331" s="182"/>
      <c r="X331" s="20"/>
      <c r="Z331" s="20"/>
      <c r="AC331" s="20"/>
    </row>
    <row r="332" spans="1:29" ht="15" customHeight="1">
      <c r="A332" s="212" t="s">
        <v>345</v>
      </c>
      <c r="B332" s="202" t="e">
        <f>INDEX(#REF!,MATCH(A332,#REF!,0),1)</f>
        <v>#REF!</v>
      </c>
      <c r="C332" s="203" t="e">
        <f>INDEX(#REF!,MATCH(A332,#REF!,0),2)</f>
        <v>#REF!</v>
      </c>
      <c r="D332" s="204" t="e">
        <f>INDEX(#REF!,MATCH(A332,#REF!,0),3)</f>
        <v>#REF!</v>
      </c>
      <c r="E332" s="204" t="e">
        <f>INDEX(#REF!,MATCH(A332,#REF!,0),4)</f>
        <v>#REF!</v>
      </c>
      <c r="F332" s="205" t="e">
        <f>INDEX(#REF!,MATCH(A332,#REF!,0),5)</f>
        <v>#REF!</v>
      </c>
      <c r="G332" s="206" t="e">
        <f>INDEX(#REF!,MATCH(A332,#REF!,0),6)</f>
        <v>#REF!</v>
      </c>
      <c r="H332" s="212" t="s">
        <v>345</v>
      </c>
      <c r="I332" s="202" t="e">
        <f>INDEX(#REF!,MATCH(H332,#REF!,0),1)</f>
        <v>#REF!</v>
      </c>
      <c r="J332" s="203" t="e">
        <f>INDEX(#REF!,MATCH(H332,#REF!,0),2)</f>
        <v>#REF!</v>
      </c>
      <c r="K332" s="204" t="e">
        <f>INDEX(#REF!,MATCH(H332,#REF!,0),3)</f>
        <v>#REF!</v>
      </c>
      <c r="L332" s="204" t="e">
        <f>INDEX(#REF!,MATCH(H332,#REF!,0),4)</f>
        <v>#REF!</v>
      </c>
      <c r="M332" s="205" t="e">
        <f>INDEX(#REF!,MATCH(H332,#REF!,0),5)</f>
        <v>#REF!</v>
      </c>
      <c r="N332" s="206" t="e">
        <f>INDEX(#REF!,MATCH(H332,#REF!,0),6)</f>
        <v>#REF!</v>
      </c>
      <c r="P332" s="182"/>
      <c r="X332" s="20"/>
      <c r="Z332" s="20"/>
      <c r="AC332" s="20"/>
    </row>
    <row r="333" spans="1:29" ht="15" customHeight="1">
      <c r="A333" s="212" t="s">
        <v>346</v>
      </c>
      <c r="B333" s="202" t="e">
        <f>INDEX(#REF!,MATCH(A333,#REF!,0),1)</f>
        <v>#REF!</v>
      </c>
      <c r="C333" s="203" t="e">
        <f>INDEX(#REF!,MATCH(A333,#REF!,0),2)</f>
        <v>#REF!</v>
      </c>
      <c r="D333" s="204" t="e">
        <f>INDEX(#REF!,MATCH(A333,#REF!,0),3)</f>
        <v>#REF!</v>
      </c>
      <c r="E333" s="204" t="e">
        <f>INDEX(#REF!,MATCH(A333,#REF!,0),4)</f>
        <v>#REF!</v>
      </c>
      <c r="F333" s="205" t="e">
        <f>INDEX(#REF!,MATCH(A333,#REF!,0),5)</f>
        <v>#REF!</v>
      </c>
      <c r="G333" s="206" t="e">
        <f>INDEX(#REF!,MATCH(A333,#REF!,0),6)</f>
        <v>#REF!</v>
      </c>
      <c r="H333" s="212" t="s">
        <v>346</v>
      </c>
      <c r="I333" s="202" t="e">
        <f>INDEX(#REF!,MATCH(H333,#REF!,0),1)</f>
        <v>#REF!</v>
      </c>
      <c r="J333" s="203" t="e">
        <f>INDEX(#REF!,MATCH(H333,#REF!,0),2)</f>
        <v>#REF!</v>
      </c>
      <c r="K333" s="204" t="e">
        <f>INDEX(#REF!,MATCH(H333,#REF!,0),3)</f>
        <v>#REF!</v>
      </c>
      <c r="L333" s="204" t="e">
        <f>INDEX(#REF!,MATCH(H333,#REF!,0),4)</f>
        <v>#REF!</v>
      </c>
      <c r="M333" s="205" t="e">
        <f>INDEX(#REF!,MATCH(H333,#REF!,0),5)</f>
        <v>#REF!</v>
      </c>
      <c r="N333" s="206" t="e">
        <f>INDEX(#REF!,MATCH(H333,#REF!,0),6)</f>
        <v>#REF!</v>
      </c>
      <c r="P333" s="182"/>
      <c r="X333" s="20"/>
      <c r="Z333" s="20"/>
      <c r="AC333" s="20"/>
    </row>
    <row r="334" spans="1:29" ht="15" customHeight="1">
      <c r="A334" s="212" t="s">
        <v>347</v>
      </c>
      <c r="B334" s="202" t="e">
        <f>INDEX(#REF!,MATCH(A334,#REF!,0),1)</f>
        <v>#REF!</v>
      </c>
      <c r="C334" s="203" t="e">
        <f>INDEX(#REF!,MATCH(A334,#REF!,0),2)</f>
        <v>#REF!</v>
      </c>
      <c r="D334" s="204" t="e">
        <f>INDEX(#REF!,MATCH(A334,#REF!,0),3)</f>
        <v>#REF!</v>
      </c>
      <c r="E334" s="204" t="e">
        <f>INDEX(#REF!,MATCH(A334,#REF!,0),4)</f>
        <v>#REF!</v>
      </c>
      <c r="F334" s="205" t="e">
        <f>INDEX(#REF!,MATCH(A334,#REF!,0),5)</f>
        <v>#REF!</v>
      </c>
      <c r="G334" s="206" t="e">
        <f>INDEX(#REF!,MATCH(A334,#REF!,0),6)</f>
        <v>#REF!</v>
      </c>
      <c r="H334" s="212" t="s">
        <v>347</v>
      </c>
      <c r="I334" s="202" t="e">
        <f>INDEX(#REF!,MATCH(H334,#REF!,0),1)</f>
        <v>#REF!</v>
      </c>
      <c r="J334" s="203" t="e">
        <f>INDEX(#REF!,MATCH(H334,#REF!,0),2)</f>
        <v>#REF!</v>
      </c>
      <c r="K334" s="204" t="e">
        <f>INDEX(#REF!,MATCH(H334,#REF!,0),3)</f>
        <v>#REF!</v>
      </c>
      <c r="L334" s="204" t="e">
        <f>INDEX(#REF!,MATCH(H334,#REF!,0),4)</f>
        <v>#REF!</v>
      </c>
      <c r="M334" s="205" t="e">
        <f>INDEX(#REF!,MATCH(H334,#REF!,0),5)</f>
        <v>#REF!</v>
      </c>
      <c r="N334" s="206" t="e">
        <f>INDEX(#REF!,MATCH(H334,#REF!,0),6)</f>
        <v>#REF!</v>
      </c>
      <c r="P334" s="182"/>
      <c r="X334" s="20"/>
      <c r="Z334" s="20"/>
      <c r="AC334" s="20"/>
    </row>
    <row r="335" spans="1:29" ht="15" customHeight="1">
      <c r="A335" s="212" t="s">
        <v>348</v>
      </c>
      <c r="B335" s="202" t="e">
        <f>INDEX(#REF!,MATCH(A335,#REF!,0),1)</f>
        <v>#REF!</v>
      </c>
      <c r="C335" s="203" t="e">
        <f>INDEX(#REF!,MATCH(A335,#REF!,0),2)</f>
        <v>#REF!</v>
      </c>
      <c r="D335" s="204" t="e">
        <f>INDEX(#REF!,MATCH(A335,#REF!,0),3)</f>
        <v>#REF!</v>
      </c>
      <c r="E335" s="204" t="e">
        <f>INDEX(#REF!,MATCH(A335,#REF!,0),4)</f>
        <v>#REF!</v>
      </c>
      <c r="F335" s="205" t="e">
        <f>INDEX(#REF!,MATCH(A335,#REF!,0),5)</f>
        <v>#REF!</v>
      </c>
      <c r="G335" s="206" t="e">
        <f>INDEX(#REF!,MATCH(A335,#REF!,0),6)</f>
        <v>#REF!</v>
      </c>
      <c r="H335" s="212" t="s">
        <v>348</v>
      </c>
      <c r="I335" s="202" t="e">
        <f>INDEX(#REF!,MATCH(H335,#REF!,0),1)</f>
        <v>#REF!</v>
      </c>
      <c r="J335" s="203" t="e">
        <f>INDEX(#REF!,MATCH(H335,#REF!,0),2)</f>
        <v>#REF!</v>
      </c>
      <c r="K335" s="204" t="e">
        <f>INDEX(#REF!,MATCH(H335,#REF!,0),3)</f>
        <v>#REF!</v>
      </c>
      <c r="L335" s="204" t="e">
        <f>INDEX(#REF!,MATCH(H335,#REF!,0),4)</f>
        <v>#REF!</v>
      </c>
      <c r="M335" s="205" t="e">
        <f>INDEX(#REF!,MATCH(H335,#REF!,0),5)</f>
        <v>#REF!</v>
      </c>
      <c r="N335" s="206" t="e">
        <f>INDEX(#REF!,MATCH(H335,#REF!,0),6)</f>
        <v>#REF!</v>
      </c>
      <c r="P335" s="182"/>
      <c r="X335" s="20"/>
      <c r="Z335" s="20"/>
      <c r="AC335" s="20"/>
    </row>
    <row r="336" spans="1:29" ht="15" customHeight="1">
      <c r="A336" s="212" t="s">
        <v>349</v>
      </c>
      <c r="B336" s="202" t="e">
        <f>INDEX(#REF!,MATCH(A336,#REF!,0),1)</f>
        <v>#REF!</v>
      </c>
      <c r="C336" s="203" t="e">
        <f>INDEX(#REF!,MATCH(A336,#REF!,0),2)</f>
        <v>#REF!</v>
      </c>
      <c r="D336" s="204" t="e">
        <f>INDEX(#REF!,MATCH(A336,#REF!,0),3)</f>
        <v>#REF!</v>
      </c>
      <c r="E336" s="204" t="e">
        <f>INDEX(#REF!,MATCH(A336,#REF!,0),4)</f>
        <v>#REF!</v>
      </c>
      <c r="F336" s="205" t="e">
        <f>INDEX(#REF!,MATCH(A336,#REF!,0),5)</f>
        <v>#REF!</v>
      </c>
      <c r="G336" s="206" t="e">
        <f>INDEX(#REF!,MATCH(A336,#REF!,0),6)</f>
        <v>#REF!</v>
      </c>
      <c r="H336" s="212" t="s">
        <v>349</v>
      </c>
      <c r="I336" s="202" t="e">
        <f>INDEX(#REF!,MATCH(H336,#REF!,0),1)</f>
        <v>#REF!</v>
      </c>
      <c r="J336" s="203" t="e">
        <f>INDEX(#REF!,MATCH(H336,#REF!,0),2)</f>
        <v>#REF!</v>
      </c>
      <c r="K336" s="204" t="e">
        <f>INDEX(#REF!,MATCH(H336,#REF!,0),3)</f>
        <v>#REF!</v>
      </c>
      <c r="L336" s="204" t="e">
        <f>INDEX(#REF!,MATCH(H336,#REF!,0),4)</f>
        <v>#REF!</v>
      </c>
      <c r="M336" s="205" t="e">
        <f>INDEX(#REF!,MATCH(H336,#REF!,0),5)</f>
        <v>#REF!</v>
      </c>
      <c r="N336" s="206" t="e">
        <f>INDEX(#REF!,MATCH(H336,#REF!,0),6)</f>
        <v>#REF!</v>
      </c>
      <c r="P336" s="182"/>
      <c r="X336" s="20"/>
      <c r="Z336" s="20"/>
      <c r="AC336" s="20"/>
    </row>
    <row r="337" spans="1:29" ht="15" customHeight="1">
      <c r="A337" s="212" t="s">
        <v>350</v>
      </c>
      <c r="B337" s="202" t="e">
        <f>INDEX(#REF!,MATCH(A337,#REF!,0),1)</f>
        <v>#REF!</v>
      </c>
      <c r="C337" s="203" t="e">
        <f>INDEX(#REF!,MATCH(A337,#REF!,0),2)</f>
        <v>#REF!</v>
      </c>
      <c r="D337" s="204" t="e">
        <f>INDEX(#REF!,MATCH(A337,#REF!,0),3)</f>
        <v>#REF!</v>
      </c>
      <c r="E337" s="204" t="e">
        <f>INDEX(#REF!,MATCH(A337,#REF!,0),4)</f>
        <v>#REF!</v>
      </c>
      <c r="F337" s="205" t="e">
        <f>INDEX(#REF!,MATCH(A337,#REF!,0),5)</f>
        <v>#REF!</v>
      </c>
      <c r="G337" s="206" t="e">
        <f>INDEX(#REF!,MATCH(A337,#REF!,0),6)</f>
        <v>#REF!</v>
      </c>
      <c r="H337" s="212" t="s">
        <v>350</v>
      </c>
      <c r="I337" s="202" t="e">
        <f>INDEX(#REF!,MATCH(H337,#REF!,0),1)</f>
        <v>#REF!</v>
      </c>
      <c r="J337" s="203" t="e">
        <f>INDEX(#REF!,MATCH(H337,#REF!,0),2)</f>
        <v>#REF!</v>
      </c>
      <c r="K337" s="204" t="e">
        <f>INDEX(#REF!,MATCH(H337,#REF!,0),3)</f>
        <v>#REF!</v>
      </c>
      <c r="L337" s="204" t="e">
        <f>INDEX(#REF!,MATCH(H337,#REF!,0),4)</f>
        <v>#REF!</v>
      </c>
      <c r="M337" s="205" t="e">
        <f>INDEX(#REF!,MATCH(H337,#REF!,0),5)</f>
        <v>#REF!</v>
      </c>
      <c r="N337" s="206" t="e">
        <f>INDEX(#REF!,MATCH(H337,#REF!,0),6)</f>
        <v>#REF!</v>
      </c>
      <c r="P337" s="182"/>
      <c r="X337" s="20"/>
      <c r="Z337" s="20"/>
      <c r="AC337" s="20"/>
    </row>
    <row r="338" spans="1:29" ht="15" customHeight="1">
      <c r="A338" s="212" t="s">
        <v>351</v>
      </c>
      <c r="B338" s="202" t="e">
        <f>INDEX(#REF!,MATCH(A338,#REF!,0),1)</f>
        <v>#REF!</v>
      </c>
      <c r="C338" s="203" t="e">
        <f>INDEX(#REF!,MATCH(A338,#REF!,0),2)</f>
        <v>#REF!</v>
      </c>
      <c r="D338" s="204" t="e">
        <f>INDEX(#REF!,MATCH(A338,#REF!,0),3)</f>
        <v>#REF!</v>
      </c>
      <c r="E338" s="204" t="e">
        <f>INDEX(#REF!,MATCH(A338,#REF!,0),4)</f>
        <v>#REF!</v>
      </c>
      <c r="F338" s="205" t="e">
        <f>INDEX(#REF!,MATCH(A338,#REF!,0),5)</f>
        <v>#REF!</v>
      </c>
      <c r="G338" s="206" t="e">
        <f>INDEX(#REF!,MATCH(A338,#REF!,0),6)</f>
        <v>#REF!</v>
      </c>
      <c r="H338" s="212" t="s">
        <v>351</v>
      </c>
      <c r="I338" s="202" t="e">
        <f>INDEX(#REF!,MATCH(H338,#REF!,0),1)</f>
        <v>#REF!</v>
      </c>
      <c r="J338" s="203" t="e">
        <f>INDEX(#REF!,MATCH(H338,#REF!,0),2)</f>
        <v>#REF!</v>
      </c>
      <c r="K338" s="204" t="e">
        <f>INDEX(#REF!,MATCH(H338,#REF!,0),3)</f>
        <v>#REF!</v>
      </c>
      <c r="L338" s="204" t="e">
        <f>INDEX(#REF!,MATCH(H338,#REF!,0),4)</f>
        <v>#REF!</v>
      </c>
      <c r="M338" s="205" t="e">
        <f>INDEX(#REF!,MATCH(H338,#REF!,0),5)</f>
        <v>#REF!</v>
      </c>
      <c r="N338" s="206" t="e">
        <f>INDEX(#REF!,MATCH(H338,#REF!,0),6)</f>
        <v>#REF!</v>
      </c>
      <c r="P338" s="182"/>
      <c r="X338" s="20"/>
      <c r="Z338" s="20"/>
      <c r="AC338" s="20"/>
    </row>
    <row r="339" spans="1:29" ht="15" customHeight="1">
      <c r="A339" s="212" t="s">
        <v>352</v>
      </c>
      <c r="B339" s="202" t="e">
        <f>INDEX(#REF!,MATCH(A339,#REF!,0),1)</f>
        <v>#REF!</v>
      </c>
      <c r="C339" s="203" t="e">
        <f>INDEX(#REF!,MATCH(A339,#REF!,0),2)</f>
        <v>#REF!</v>
      </c>
      <c r="D339" s="204" t="e">
        <f>INDEX(#REF!,MATCH(A339,#REF!,0),3)</f>
        <v>#REF!</v>
      </c>
      <c r="E339" s="204" t="e">
        <f>INDEX(#REF!,MATCH(A339,#REF!,0),4)</f>
        <v>#REF!</v>
      </c>
      <c r="F339" s="205" t="e">
        <f>INDEX(#REF!,MATCH(A339,#REF!,0),5)</f>
        <v>#REF!</v>
      </c>
      <c r="G339" s="206" t="e">
        <f>INDEX(#REF!,MATCH(A339,#REF!,0),6)</f>
        <v>#REF!</v>
      </c>
      <c r="H339" s="212" t="s">
        <v>352</v>
      </c>
      <c r="I339" s="202" t="e">
        <f>INDEX(#REF!,MATCH(H339,#REF!,0),1)</f>
        <v>#REF!</v>
      </c>
      <c r="J339" s="203" t="e">
        <f>INDEX(#REF!,MATCH(H339,#REF!,0),2)</f>
        <v>#REF!</v>
      </c>
      <c r="K339" s="204" t="e">
        <f>INDEX(#REF!,MATCH(H339,#REF!,0),3)</f>
        <v>#REF!</v>
      </c>
      <c r="L339" s="204" t="e">
        <f>INDEX(#REF!,MATCH(H339,#REF!,0),4)</f>
        <v>#REF!</v>
      </c>
      <c r="M339" s="205" t="e">
        <f>INDEX(#REF!,MATCH(H339,#REF!,0),5)</f>
        <v>#REF!</v>
      </c>
      <c r="N339" s="206" t="e">
        <f>INDEX(#REF!,MATCH(H339,#REF!,0),6)</f>
        <v>#REF!</v>
      </c>
      <c r="P339" s="182"/>
      <c r="X339" s="20"/>
      <c r="Z339" s="20"/>
      <c r="AC339" s="20"/>
    </row>
    <row r="340" spans="1:29" ht="15" customHeight="1">
      <c r="A340" s="212" t="s">
        <v>353</v>
      </c>
      <c r="B340" s="202" t="e">
        <f>INDEX(#REF!,MATCH(A340,#REF!,0),1)</f>
        <v>#REF!</v>
      </c>
      <c r="C340" s="203" t="e">
        <f>INDEX(#REF!,MATCH(A340,#REF!,0),2)</f>
        <v>#REF!</v>
      </c>
      <c r="D340" s="204" t="e">
        <f>INDEX(#REF!,MATCH(A340,#REF!,0),3)</f>
        <v>#REF!</v>
      </c>
      <c r="E340" s="204" t="e">
        <f>INDEX(#REF!,MATCH(A340,#REF!,0),4)</f>
        <v>#REF!</v>
      </c>
      <c r="F340" s="205" t="e">
        <f>INDEX(#REF!,MATCH(A340,#REF!,0),5)</f>
        <v>#REF!</v>
      </c>
      <c r="G340" s="206" t="e">
        <f>INDEX(#REF!,MATCH(A340,#REF!,0),6)</f>
        <v>#REF!</v>
      </c>
      <c r="H340" s="212" t="s">
        <v>353</v>
      </c>
      <c r="I340" s="202" t="e">
        <f>INDEX(#REF!,MATCH(H340,#REF!,0),1)</f>
        <v>#REF!</v>
      </c>
      <c r="J340" s="203" t="e">
        <f>INDEX(#REF!,MATCH(H340,#REF!,0),2)</f>
        <v>#REF!</v>
      </c>
      <c r="K340" s="204" t="e">
        <f>INDEX(#REF!,MATCH(H340,#REF!,0),3)</f>
        <v>#REF!</v>
      </c>
      <c r="L340" s="204" t="e">
        <f>INDEX(#REF!,MATCH(H340,#REF!,0),4)</f>
        <v>#REF!</v>
      </c>
      <c r="M340" s="205" t="e">
        <f>INDEX(#REF!,MATCH(H340,#REF!,0),5)</f>
        <v>#REF!</v>
      </c>
      <c r="N340" s="206" t="e">
        <f>INDEX(#REF!,MATCH(H340,#REF!,0),6)</f>
        <v>#REF!</v>
      </c>
      <c r="P340" s="182"/>
      <c r="X340" s="20"/>
      <c r="Z340" s="20"/>
      <c r="AC340" s="20"/>
    </row>
    <row r="341" spans="1:29" ht="15" customHeight="1">
      <c r="A341" s="212" t="s">
        <v>354</v>
      </c>
      <c r="B341" s="202" t="e">
        <f>INDEX(#REF!,MATCH(A341,#REF!,0),1)</f>
        <v>#REF!</v>
      </c>
      <c r="C341" s="203" t="e">
        <f>INDEX(#REF!,MATCH(A341,#REF!,0),2)</f>
        <v>#REF!</v>
      </c>
      <c r="D341" s="204" t="e">
        <f>INDEX(#REF!,MATCH(A341,#REF!,0),3)</f>
        <v>#REF!</v>
      </c>
      <c r="E341" s="204" t="e">
        <f>INDEX(#REF!,MATCH(A341,#REF!,0),4)</f>
        <v>#REF!</v>
      </c>
      <c r="F341" s="205" t="e">
        <f>INDEX(#REF!,MATCH(A341,#REF!,0),5)</f>
        <v>#REF!</v>
      </c>
      <c r="G341" s="206" t="e">
        <f>INDEX(#REF!,MATCH(A341,#REF!,0),6)</f>
        <v>#REF!</v>
      </c>
      <c r="H341" s="212" t="s">
        <v>354</v>
      </c>
      <c r="I341" s="202" t="e">
        <f>INDEX(#REF!,MATCH(H341,#REF!,0),1)</f>
        <v>#REF!</v>
      </c>
      <c r="J341" s="203" t="e">
        <f>INDEX(#REF!,MATCH(H341,#REF!,0),2)</f>
        <v>#REF!</v>
      </c>
      <c r="K341" s="204" t="e">
        <f>INDEX(#REF!,MATCH(H341,#REF!,0),3)</f>
        <v>#REF!</v>
      </c>
      <c r="L341" s="204" t="e">
        <f>INDEX(#REF!,MATCH(H341,#REF!,0),4)</f>
        <v>#REF!</v>
      </c>
      <c r="M341" s="205" t="e">
        <f>INDEX(#REF!,MATCH(H341,#REF!,0),5)</f>
        <v>#REF!</v>
      </c>
      <c r="N341" s="206" t="e">
        <f>INDEX(#REF!,MATCH(H341,#REF!,0),6)</f>
        <v>#REF!</v>
      </c>
      <c r="P341" s="182"/>
      <c r="X341" s="20"/>
      <c r="Z341" s="20"/>
      <c r="AC341" s="20"/>
    </row>
    <row r="342" spans="1:29" ht="15" customHeight="1">
      <c r="A342" s="212" t="s">
        <v>355</v>
      </c>
      <c r="B342" s="202" t="e">
        <f>INDEX(#REF!,MATCH(A342,#REF!,0),1)</f>
        <v>#REF!</v>
      </c>
      <c r="C342" s="203" t="e">
        <f>INDEX(#REF!,MATCH(A342,#REF!,0),2)</f>
        <v>#REF!</v>
      </c>
      <c r="D342" s="204" t="e">
        <f>INDEX(#REF!,MATCH(A342,#REF!,0),3)</f>
        <v>#REF!</v>
      </c>
      <c r="E342" s="204" t="e">
        <f>INDEX(#REF!,MATCH(A342,#REF!,0),4)</f>
        <v>#REF!</v>
      </c>
      <c r="F342" s="205" t="e">
        <f>INDEX(#REF!,MATCH(A342,#REF!,0),5)</f>
        <v>#REF!</v>
      </c>
      <c r="G342" s="206" t="e">
        <f>INDEX(#REF!,MATCH(A342,#REF!,0),6)</f>
        <v>#REF!</v>
      </c>
      <c r="H342" s="212" t="s">
        <v>355</v>
      </c>
      <c r="I342" s="202" t="e">
        <f>INDEX(#REF!,MATCH(H342,#REF!,0),1)</f>
        <v>#REF!</v>
      </c>
      <c r="J342" s="203" t="e">
        <f>INDEX(#REF!,MATCH(H342,#REF!,0),2)</f>
        <v>#REF!</v>
      </c>
      <c r="K342" s="204" t="e">
        <f>INDEX(#REF!,MATCH(H342,#REF!,0),3)</f>
        <v>#REF!</v>
      </c>
      <c r="L342" s="204" t="e">
        <f>INDEX(#REF!,MATCH(H342,#REF!,0),4)</f>
        <v>#REF!</v>
      </c>
      <c r="M342" s="205" t="e">
        <f>INDEX(#REF!,MATCH(H342,#REF!,0),5)</f>
        <v>#REF!</v>
      </c>
      <c r="N342" s="206" t="e">
        <f>INDEX(#REF!,MATCH(H342,#REF!,0),6)</f>
        <v>#REF!</v>
      </c>
      <c r="P342" s="182"/>
      <c r="X342" s="20"/>
      <c r="Z342" s="20"/>
      <c r="AC342" s="20"/>
    </row>
    <row r="343" spans="1:29" ht="15" customHeight="1">
      <c r="A343" s="212" t="s">
        <v>356</v>
      </c>
      <c r="B343" s="202" t="e">
        <f>INDEX(#REF!,MATCH(A343,#REF!,0),1)</f>
        <v>#REF!</v>
      </c>
      <c r="C343" s="203" t="e">
        <f>INDEX(#REF!,MATCH(A343,#REF!,0),2)</f>
        <v>#REF!</v>
      </c>
      <c r="D343" s="204" t="e">
        <f>INDEX(#REF!,MATCH(A343,#REF!,0),3)</f>
        <v>#REF!</v>
      </c>
      <c r="E343" s="204" t="e">
        <f>INDEX(#REF!,MATCH(A343,#REF!,0),4)</f>
        <v>#REF!</v>
      </c>
      <c r="F343" s="205" t="e">
        <f>INDEX(#REF!,MATCH(A343,#REF!,0),5)</f>
        <v>#REF!</v>
      </c>
      <c r="G343" s="206" t="e">
        <f>INDEX(#REF!,MATCH(A343,#REF!,0),6)</f>
        <v>#REF!</v>
      </c>
      <c r="H343" s="212" t="s">
        <v>356</v>
      </c>
      <c r="I343" s="202" t="e">
        <f>INDEX(#REF!,MATCH(H343,#REF!,0),1)</f>
        <v>#REF!</v>
      </c>
      <c r="J343" s="203" t="e">
        <f>INDEX(#REF!,MATCH(H343,#REF!,0),2)</f>
        <v>#REF!</v>
      </c>
      <c r="K343" s="204" t="e">
        <f>INDEX(#REF!,MATCH(H343,#REF!,0),3)</f>
        <v>#REF!</v>
      </c>
      <c r="L343" s="204" t="e">
        <f>INDEX(#REF!,MATCH(H343,#REF!,0),4)</f>
        <v>#REF!</v>
      </c>
      <c r="M343" s="205" t="e">
        <f>INDEX(#REF!,MATCH(H343,#REF!,0),5)</f>
        <v>#REF!</v>
      </c>
      <c r="N343" s="206" t="e">
        <f>INDEX(#REF!,MATCH(H343,#REF!,0),6)</f>
        <v>#REF!</v>
      </c>
      <c r="P343" s="182"/>
      <c r="X343" s="20"/>
      <c r="Z343" s="20"/>
      <c r="AC343" s="20"/>
    </row>
    <row r="344" spans="1:29" ht="15" customHeight="1">
      <c r="A344" s="212" t="s">
        <v>357</v>
      </c>
      <c r="B344" s="202" t="e">
        <f>INDEX(#REF!,MATCH(A344,#REF!,0),1)</f>
        <v>#REF!</v>
      </c>
      <c r="C344" s="203" t="e">
        <f>INDEX(#REF!,MATCH(A344,#REF!,0),2)</f>
        <v>#REF!</v>
      </c>
      <c r="D344" s="204" t="e">
        <f>INDEX(#REF!,MATCH(A344,#REF!,0),3)</f>
        <v>#REF!</v>
      </c>
      <c r="E344" s="204" t="e">
        <f>INDEX(#REF!,MATCH(A344,#REF!,0),4)</f>
        <v>#REF!</v>
      </c>
      <c r="F344" s="205" t="e">
        <f>INDEX(#REF!,MATCH(A344,#REF!,0),5)</f>
        <v>#REF!</v>
      </c>
      <c r="G344" s="206" t="e">
        <f>INDEX(#REF!,MATCH(A344,#REF!,0),6)</f>
        <v>#REF!</v>
      </c>
      <c r="H344" s="212" t="s">
        <v>357</v>
      </c>
      <c r="I344" s="202" t="e">
        <f>INDEX(#REF!,MATCH(H344,#REF!,0),1)</f>
        <v>#REF!</v>
      </c>
      <c r="J344" s="203" t="e">
        <f>INDEX(#REF!,MATCH(H344,#REF!,0),2)</f>
        <v>#REF!</v>
      </c>
      <c r="K344" s="204" t="e">
        <f>INDEX(#REF!,MATCH(H344,#REF!,0),3)</f>
        <v>#REF!</v>
      </c>
      <c r="L344" s="204" t="e">
        <f>INDEX(#REF!,MATCH(H344,#REF!,0),4)</f>
        <v>#REF!</v>
      </c>
      <c r="M344" s="205" t="e">
        <f>INDEX(#REF!,MATCH(H344,#REF!,0),5)</f>
        <v>#REF!</v>
      </c>
      <c r="N344" s="206" t="e">
        <f>INDEX(#REF!,MATCH(H344,#REF!,0),6)</f>
        <v>#REF!</v>
      </c>
      <c r="P344" s="182"/>
      <c r="X344" s="20"/>
      <c r="Z344" s="20"/>
      <c r="AC344" s="20"/>
    </row>
    <row r="345" spans="1:29" ht="15" customHeight="1">
      <c r="A345" s="212" t="s">
        <v>358</v>
      </c>
      <c r="B345" s="202" t="e">
        <f>INDEX(#REF!,MATCH(A345,#REF!,0),1)</f>
        <v>#REF!</v>
      </c>
      <c r="C345" s="203" t="e">
        <f>INDEX(#REF!,MATCH(A345,#REF!,0),2)</f>
        <v>#REF!</v>
      </c>
      <c r="D345" s="204" t="e">
        <f>INDEX(#REF!,MATCH(A345,#REF!,0),3)</f>
        <v>#REF!</v>
      </c>
      <c r="E345" s="204" t="e">
        <f>INDEX(#REF!,MATCH(A345,#REF!,0),4)</f>
        <v>#REF!</v>
      </c>
      <c r="F345" s="205" t="e">
        <f>INDEX(#REF!,MATCH(A345,#REF!,0),5)</f>
        <v>#REF!</v>
      </c>
      <c r="G345" s="206" t="e">
        <f>INDEX(#REF!,MATCH(A345,#REF!,0),6)</f>
        <v>#REF!</v>
      </c>
      <c r="H345" s="212" t="s">
        <v>358</v>
      </c>
      <c r="I345" s="202" t="e">
        <f>INDEX(#REF!,MATCH(H345,#REF!,0),1)</f>
        <v>#REF!</v>
      </c>
      <c r="J345" s="203" t="e">
        <f>INDEX(#REF!,MATCH(H345,#REF!,0),2)</f>
        <v>#REF!</v>
      </c>
      <c r="K345" s="204" t="e">
        <f>INDEX(#REF!,MATCH(H345,#REF!,0),3)</f>
        <v>#REF!</v>
      </c>
      <c r="L345" s="204" t="e">
        <f>INDEX(#REF!,MATCH(H345,#REF!,0),4)</f>
        <v>#REF!</v>
      </c>
      <c r="M345" s="205" t="e">
        <f>INDEX(#REF!,MATCH(H345,#REF!,0),5)</f>
        <v>#REF!</v>
      </c>
      <c r="N345" s="206" t="e">
        <f>INDEX(#REF!,MATCH(H345,#REF!,0),6)</f>
        <v>#REF!</v>
      </c>
      <c r="P345" s="182"/>
      <c r="X345" s="20"/>
      <c r="Z345" s="20"/>
      <c r="AC345" s="20"/>
    </row>
    <row r="346" spans="1:29" ht="15" customHeight="1">
      <c r="A346" s="212" t="s">
        <v>359</v>
      </c>
      <c r="B346" s="202" t="e">
        <f>INDEX(#REF!,MATCH(A346,#REF!,0),1)</f>
        <v>#REF!</v>
      </c>
      <c r="C346" s="203" t="e">
        <f>INDEX(#REF!,MATCH(A346,#REF!,0),2)</f>
        <v>#REF!</v>
      </c>
      <c r="D346" s="204" t="e">
        <f>INDEX(#REF!,MATCH(A346,#REF!,0),3)</f>
        <v>#REF!</v>
      </c>
      <c r="E346" s="204" t="e">
        <f>INDEX(#REF!,MATCH(A346,#REF!,0),4)</f>
        <v>#REF!</v>
      </c>
      <c r="F346" s="205" t="e">
        <f>INDEX(#REF!,MATCH(A346,#REF!,0),5)</f>
        <v>#REF!</v>
      </c>
      <c r="G346" s="206" t="e">
        <f>INDEX(#REF!,MATCH(A346,#REF!,0),6)</f>
        <v>#REF!</v>
      </c>
      <c r="H346" s="212" t="s">
        <v>359</v>
      </c>
      <c r="I346" s="202" t="e">
        <f>INDEX(#REF!,MATCH(H346,#REF!,0),1)</f>
        <v>#REF!</v>
      </c>
      <c r="J346" s="203" t="e">
        <f>INDEX(#REF!,MATCH(H346,#REF!,0),2)</f>
        <v>#REF!</v>
      </c>
      <c r="K346" s="204" t="e">
        <f>INDEX(#REF!,MATCH(H346,#REF!,0),3)</f>
        <v>#REF!</v>
      </c>
      <c r="L346" s="204" t="e">
        <f>INDEX(#REF!,MATCH(H346,#REF!,0),4)</f>
        <v>#REF!</v>
      </c>
      <c r="M346" s="205" t="e">
        <f>INDEX(#REF!,MATCH(H346,#REF!,0),5)</f>
        <v>#REF!</v>
      </c>
      <c r="N346" s="206" t="e">
        <f>INDEX(#REF!,MATCH(H346,#REF!,0),6)</f>
        <v>#REF!</v>
      </c>
      <c r="P346" s="182"/>
      <c r="X346" s="20"/>
      <c r="Z346" s="20"/>
      <c r="AC346" s="20"/>
    </row>
    <row r="347" spans="1:29" ht="15" customHeight="1">
      <c r="A347" s="212" t="s">
        <v>360</v>
      </c>
      <c r="B347" s="202" t="e">
        <f>INDEX(#REF!,MATCH(A347,#REF!,0),1)</f>
        <v>#REF!</v>
      </c>
      <c r="C347" s="203" t="e">
        <f>INDEX(#REF!,MATCH(A347,#REF!,0),2)</f>
        <v>#REF!</v>
      </c>
      <c r="D347" s="204" t="e">
        <f>INDEX(#REF!,MATCH(A347,#REF!,0),3)</f>
        <v>#REF!</v>
      </c>
      <c r="E347" s="204" t="e">
        <f>INDEX(#REF!,MATCH(A347,#REF!,0),4)</f>
        <v>#REF!</v>
      </c>
      <c r="F347" s="205" t="e">
        <f>INDEX(#REF!,MATCH(A347,#REF!,0),5)</f>
        <v>#REF!</v>
      </c>
      <c r="G347" s="206" t="e">
        <f>INDEX(#REF!,MATCH(A347,#REF!,0),6)</f>
        <v>#REF!</v>
      </c>
      <c r="H347" s="212" t="s">
        <v>360</v>
      </c>
      <c r="I347" s="202" t="e">
        <f>INDEX(#REF!,MATCH(H347,#REF!,0),1)</f>
        <v>#REF!</v>
      </c>
      <c r="J347" s="203" t="e">
        <f>INDEX(#REF!,MATCH(H347,#REF!,0),2)</f>
        <v>#REF!</v>
      </c>
      <c r="K347" s="204" t="e">
        <f>INDEX(#REF!,MATCH(H347,#REF!,0),3)</f>
        <v>#REF!</v>
      </c>
      <c r="L347" s="204" t="e">
        <f>INDEX(#REF!,MATCH(H347,#REF!,0),4)</f>
        <v>#REF!</v>
      </c>
      <c r="M347" s="205" t="e">
        <f>INDEX(#REF!,MATCH(H347,#REF!,0),5)</f>
        <v>#REF!</v>
      </c>
      <c r="N347" s="206" t="e">
        <f>INDEX(#REF!,MATCH(H347,#REF!,0),6)</f>
        <v>#REF!</v>
      </c>
      <c r="P347" s="182"/>
      <c r="X347" s="20"/>
      <c r="Z347" s="20"/>
      <c r="AC347" s="20"/>
    </row>
    <row r="348" spans="1:29" ht="15" customHeight="1">
      <c r="A348" s="212" t="s">
        <v>361</v>
      </c>
      <c r="B348" s="202" t="e">
        <f>INDEX(#REF!,MATCH(A348,#REF!,0),1)</f>
        <v>#REF!</v>
      </c>
      <c r="C348" s="203" t="e">
        <f>INDEX(#REF!,MATCH(A348,#REF!,0),2)</f>
        <v>#REF!</v>
      </c>
      <c r="D348" s="204" t="e">
        <f>INDEX(#REF!,MATCH(A348,#REF!,0),3)</f>
        <v>#REF!</v>
      </c>
      <c r="E348" s="204" t="e">
        <f>INDEX(#REF!,MATCH(A348,#REF!,0),4)</f>
        <v>#REF!</v>
      </c>
      <c r="F348" s="205" t="e">
        <f>INDEX(#REF!,MATCH(A348,#REF!,0),5)</f>
        <v>#REF!</v>
      </c>
      <c r="G348" s="206" t="e">
        <f>INDEX(#REF!,MATCH(A348,#REF!,0),6)</f>
        <v>#REF!</v>
      </c>
      <c r="H348" s="212" t="s">
        <v>361</v>
      </c>
      <c r="I348" s="202" t="e">
        <f>INDEX(#REF!,MATCH(H348,#REF!,0),1)</f>
        <v>#REF!</v>
      </c>
      <c r="J348" s="203" t="e">
        <f>INDEX(#REF!,MATCH(H348,#REF!,0),2)</f>
        <v>#REF!</v>
      </c>
      <c r="K348" s="204" t="e">
        <f>INDEX(#REF!,MATCH(H348,#REF!,0),3)</f>
        <v>#REF!</v>
      </c>
      <c r="L348" s="204" t="e">
        <f>INDEX(#REF!,MATCH(H348,#REF!,0),4)</f>
        <v>#REF!</v>
      </c>
      <c r="M348" s="205" t="e">
        <f>INDEX(#REF!,MATCH(H348,#REF!,0),5)</f>
        <v>#REF!</v>
      </c>
      <c r="N348" s="206" t="e">
        <f>INDEX(#REF!,MATCH(H348,#REF!,0),6)</f>
        <v>#REF!</v>
      </c>
      <c r="P348" s="182"/>
      <c r="X348" s="20"/>
      <c r="Z348" s="20"/>
      <c r="AC348" s="20"/>
    </row>
    <row r="349" spans="1:29" ht="15" customHeight="1">
      <c r="A349" s="212" t="s">
        <v>362</v>
      </c>
      <c r="B349" s="202" t="e">
        <f>INDEX(#REF!,MATCH(A349,#REF!,0),1)</f>
        <v>#REF!</v>
      </c>
      <c r="C349" s="203" t="e">
        <f>INDEX(#REF!,MATCH(A349,#REF!,0),2)</f>
        <v>#REF!</v>
      </c>
      <c r="D349" s="204" t="e">
        <f>INDEX(#REF!,MATCH(A349,#REF!,0),3)</f>
        <v>#REF!</v>
      </c>
      <c r="E349" s="204" t="e">
        <f>INDEX(#REF!,MATCH(A349,#REF!,0),4)</f>
        <v>#REF!</v>
      </c>
      <c r="F349" s="205" t="e">
        <f>INDEX(#REF!,MATCH(A349,#REF!,0),5)</f>
        <v>#REF!</v>
      </c>
      <c r="G349" s="206" t="e">
        <f>INDEX(#REF!,MATCH(A349,#REF!,0),6)</f>
        <v>#REF!</v>
      </c>
      <c r="H349" s="212" t="s">
        <v>362</v>
      </c>
      <c r="I349" s="202" t="e">
        <f>INDEX(#REF!,MATCH(H349,#REF!,0),1)</f>
        <v>#REF!</v>
      </c>
      <c r="J349" s="203" t="e">
        <f>INDEX(#REF!,MATCH(H349,#REF!,0),2)</f>
        <v>#REF!</v>
      </c>
      <c r="K349" s="204" t="e">
        <f>INDEX(#REF!,MATCH(H349,#REF!,0),3)</f>
        <v>#REF!</v>
      </c>
      <c r="L349" s="204" t="e">
        <f>INDEX(#REF!,MATCH(H349,#REF!,0),4)</f>
        <v>#REF!</v>
      </c>
      <c r="M349" s="205" t="e">
        <f>INDEX(#REF!,MATCH(H349,#REF!,0),5)</f>
        <v>#REF!</v>
      </c>
      <c r="N349" s="206" t="e">
        <f>INDEX(#REF!,MATCH(H349,#REF!,0),6)</f>
        <v>#REF!</v>
      </c>
      <c r="P349" s="182"/>
      <c r="X349" s="20"/>
      <c r="Z349" s="20"/>
      <c r="AC349" s="20"/>
    </row>
    <row r="350" spans="1:29" ht="15" customHeight="1">
      <c r="A350" s="212" t="s">
        <v>363</v>
      </c>
      <c r="B350" s="202" t="e">
        <f>INDEX(#REF!,MATCH(A350,#REF!,0),1)</f>
        <v>#REF!</v>
      </c>
      <c r="C350" s="203" t="e">
        <f>INDEX(#REF!,MATCH(A350,#REF!,0),2)</f>
        <v>#REF!</v>
      </c>
      <c r="D350" s="204" t="e">
        <f>INDEX(#REF!,MATCH(A350,#REF!,0),3)</f>
        <v>#REF!</v>
      </c>
      <c r="E350" s="204" t="e">
        <f>INDEX(#REF!,MATCH(A350,#REF!,0),4)</f>
        <v>#REF!</v>
      </c>
      <c r="F350" s="205" t="e">
        <f>INDEX(#REF!,MATCH(A350,#REF!,0),5)</f>
        <v>#REF!</v>
      </c>
      <c r="G350" s="206" t="e">
        <f>INDEX(#REF!,MATCH(A350,#REF!,0),6)</f>
        <v>#REF!</v>
      </c>
      <c r="H350" s="212" t="s">
        <v>363</v>
      </c>
      <c r="I350" s="202" t="e">
        <f>INDEX(#REF!,MATCH(H350,#REF!,0),1)</f>
        <v>#REF!</v>
      </c>
      <c r="J350" s="203" t="e">
        <f>INDEX(#REF!,MATCH(H350,#REF!,0),2)</f>
        <v>#REF!</v>
      </c>
      <c r="K350" s="204" t="e">
        <f>INDEX(#REF!,MATCH(H350,#REF!,0),3)</f>
        <v>#REF!</v>
      </c>
      <c r="L350" s="204" t="e">
        <f>INDEX(#REF!,MATCH(H350,#REF!,0),4)</f>
        <v>#REF!</v>
      </c>
      <c r="M350" s="205" t="e">
        <f>INDEX(#REF!,MATCH(H350,#REF!,0),5)</f>
        <v>#REF!</v>
      </c>
      <c r="N350" s="206" t="e">
        <f>INDEX(#REF!,MATCH(H350,#REF!,0),6)</f>
        <v>#REF!</v>
      </c>
      <c r="P350" s="182"/>
      <c r="X350" s="20"/>
      <c r="Z350" s="20"/>
      <c r="AC350" s="20"/>
    </row>
    <row r="351" spans="1:29" ht="15" customHeight="1">
      <c r="A351" s="212" t="s">
        <v>364</v>
      </c>
      <c r="B351" s="202" t="e">
        <f>INDEX(#REF!,MATCH(A351,#REF!,0),1)</f>
        <v>#REF!</v>
      </c>
      <c r="C351" s="203" t="e">
        <f>INDEX(#REF!,MATCH(A351,#REF!,0),2)</f>
        <v>#REF!</v>
      </c>
      <c r="D351" s="204" t="e">
        <f>INDEX(#REF!,MATCH(A351,#REF!,0),3)</f>
        <v>#REF!</v>
      </c>
      <c r="E351" s="204" t="e">
        <f>INDEX(#REF!,MATCH(A351,#REF!,0),4)</f>
        <v>#REF!</v>
      </c>
      <c r="F351" s="205" t="e">
        <f>INDEX(#REF!,MATCH(A351,#REF!,0),5)</f>
        <v>#REF!</v>
      </c>
      <c r="G351" s="206" t="e">
        <f>INDEX(#REF!,MATCH(A351,#REF!,0),6)</f>
        <v>#REF!</v>
      </c>
      <c r="H351" s="212" t="s">
        <v>364</v>
      </c>
      <c r="I351" s="202" t="e">
        <f>INDEX(#REF!,MATCH(H351,#REF!,0),1)</f>
        <v>#REF!</v>
      </c>
      <c r="J351" s="203" t="e">
        <f>INDEX(#REF!,MATCH(H351,#REF!,0),2)</f>
        <v>#REF!</v>
      </c>
      <c r="K351" s="204" t="e">
        <f>INDEX(#REF!,MATCH(H351,#REF!,0),3)</f>
        <v>#REF!</v>
      </c>
      <c r="L351" s="204" t="e">
        <f>INDEX(#REF!,MATCH(H351,#REF!,0),4)</f>
        <v>#REF!</v>
      </c>
      <c r="M351" s="205" t="e">
        <f>INDEX(#REF!,MATCH(H351,#REF!,0),5)</f>
        <v>#REF!</v>
      </c>
      <c r="N351" s="206" t="e">
        <f>INDEX(#REF!,MATCH(H351,#REF!,0),6)</f>
        <v>#REF!</v>
      </c>
      <c r="X351" s="20"/>
      <c r="Z351" s="20"/>
      <c r="AC351" s="20"/>
    </row>
    <row r="352" spans="1:29" ht="15" customHeight="1">
      <c r="A352" s="212" t="s">
        <v>365</v>
      </c>
      <c r="B352" s="202" t="e">
        <f>INDEX(#REF!,MATCH(A352,#REF!,0),1)</f>
        <v>#REF!</v>
      </c>
      <c r="C352" s="203" t="e">
        <f>INDEX(#REF!,MATCH(A352,#REF!,0),2)</f>
        <v>#REF!</v>
      </c>
      <c r="D352" s="204" t="e">
        <f>INDEX(#REF!,MATCH(A352,#REF!,0),3)</f>
        <v>#REF!</v>
      </c>
      <c r="E352" s="204" t="e">
        <f>INDEX(#REF!,MATCH(A352,#REF!,0),4)</f>
        <v>#REF!</v>
      </c>
      <c r="F352" s="205" t="e">
        <f>INDEX(#REF!,MATCH(A352,#REF!,0),5)</f>
        <v>#REF!</v>
      </c>
      <c r="G352" s="206" t="e">
        <f>INDEX(#REF!,MATCH(A352,#REF!,0),6)</f>
        <v>#REF!</v>
      </c>
      <c r="H352" s="212" t="s">
        <v>365</v>
      </c>
      <c r="I352" s="202" t="e">
        <f>INDEX(#REF!,MATCH(H352,#REF!,0),1)</f>
        <v>#REF!</v>
      </c>
      <c r="J352" s="203" t="e">
        <f>INDEX(#REF!,MATCH(H352,#REF!,0),2)</f>
        <v>#REF!</v>
      </c>
      <c r="K352" s="204" t="e">
        <f>INDEX(#REF!,MATCH(H352,#REF!,0),3)</f>
        <v>#REF!</v>
      </c>
      <c r="L352" s="204" t="e">
        <f>INDEX(#REF!,MATCH(H352,#REF!,0),4)</f>
        <v>#REF!</v>
      </c>
      <c r="M352" s="205" t="e">
        <f>INDEX(#REF!,MATCH(H352,#REF!,0),5)</f>
        <v>#REF!</v>
      </c>
      <c r="N352" s="206" t="e">
        <f>INDEX(#REF!,MATCH(H352,#REF!,0),6)</f>
        <v>#REF!</v>
      </c>
      <c r="X352" s="20"/>
      <c r="Z352" s="20"/>
      <c r="AC352" s="20"/>
    </row>
    <row r="353" spans="1:29" ht="15" customHeight="1">
      <c r="A353" s="212" t="s">
        <v>366</v>
      </c>
      <c r="B353" s="202" t="e">
        <f>INDEX(#REF!,MATCH(A353,#REF!,0),1)</f>
        <v>#REF!</v>
      </c>
      <c r="C353" s="203" t="e">
        <f>INDEX(#REF!,MATCH(A353,#REF!,0),2)</f>
        <v>#REF!</v>
      </c>
      <c r="D353" s="204" t="e">
        <f>INDEX(#REF!,MATCH(A353,#REF!,0),3)</f>
        <v>#REF!</v>
      </c>
      <c r="E353" s="204" t="e">
        <f>INDEX(#REF!,MATCH(A353,#REF!,0),4)</f>
        <v>#REF!</v>
      </c>
      <c r="F353" s="205" t="e">
        <f>INDEX(#REF!,MATCH(A353,#REF!,0),5)</f>
        <v>#REF!</v>
      </c>
      <c r="G353" s="206" t="e">
        <f>INDEX(#REF!,MATCH(A353,#REF!,0),6)</f>
        <v>#REF!</v>
      </c>
      <c r="H353" s="212" t="s">
        <v>366</v>
      </c>
      <c r="I353" s="202" t="e">
        <f>INDEX(#REF!,MATCH(H353,#REF!,0),1)</f>
        <v>#REF!</v>
      </c>
      <c r="J353" s="203" t="e">
        <f>INDEX(#REF!,MATCH(H353,#REF!,0),2)</f>
        <v>#REF!</v>
      </c>
      <c r="K353" s="204" t="e">
        <f>INDEX(#REF!,MATCH(H353,#REF!,0),3)</f>
        <v>#REF!</v>
      </c>
      <c r="L353" s="204" t="e">
        <f>INDEX(#REF!,MATCH(H353,#REF!,0),4)</f>
        <v>#REF!</v>
      </c>
      <c r="M353" s="205" t="e">
        <f>INDEX(#REF!,MATCH(H353,#REF!,0),5)</f>
        <v>#REF!</v>
      </c>
      <c r="N353" s="206" t="e">
        <f>INDEX(#REF!,MATCH(H353,#REF!,0),6)</f>
        <v>#REF!</v>
      </c>
      <c r="X353" s="20"/>
      <c r="Z353" s="20"/>
      <c r="AC353" s="20"/>
    </row>
    <row r="354" spans="1:29" ht="15" customHeight="1">
      <c r="A354" s="212" t="s">
        <v>367</v>
      </c>
      <c r="B354" s="202" t="e">
        <f>INDEX(#REF!,MATCH(A354,#REF!,0),1)</f>
        <v>#REF!</v>
      </c>
      <c r="C354" s="203" t="e">
        <f>INDEX(#REF!,MATCH(A354,#REF!,0),2)</f>
        <v>#REF!</v>
      </c>
      <c r="D354" s="204" t="e">
        <f>INDEX(#REF!,MATCH(A354,#REF!,0),3)</f>
        <v>#REF!</v>
      </c>
      <c r="E354" s="204" t="e">
        <f>INDEX(#REF!,MATCH(A354,#REF!,0),4)</f>
        <v>#REF!</v>
      </c>
      <c r="F354" s="205" t="e">
        <f>INDEX(#REF!,MATCH(A354,#REF!,0),5)</f>
        <v>#REF!</v>
      </c>
      <c r="G354" s="206" t="e">
        <f>INDEX(#REF!,MATCH(A354,#REF!,0),6)</f>
        <v>#REF!</v>
      </c>
      <c r="H354" s="212" t="s">
        <v>367</v>
      </c>
      <c r="I354" s="202" t="e">
        <f>INDEX(#REF!,MATCH(H354,#REF!,0),1)</f>
        <v>#REF!</v>
      </c>
      <c r="J354" s="203" t="e">
        <f>INDEX(#REF!,MATCH(H354,#REF!,0),2)</f>
        <v>#REF!</v>
      </c>
      <c r="K354" s="204" t="e">
        <f>INDEX(#REF!,MATCH(H354,#REF!,0),3)</f>
        <v>#REF!</v>
      </c>
      <c r="L354" s="204" t="e">
        <f>INDEX(#REF!,MATCH(H354,#REF!,0),4)</f>
        <v>#REF!</v>
      </c>
      <c r="M354" s="205" t="e">
        <f>INDEX(#REF!,MATCH(H354,#REF!,0),5)</f>
        <v>#REF!</v>
      </c>
      <c r="N354" s="206" t="e">
        <f>INDEX(#REF!,MATCH(H354,#REF!,0),6)</f>
        <v>#REF!</v>
      </c>
      <c r="X354" s="20"/>
      <c r="Z354" s="20"/>
      <c r="AC354" s="20"/>
    </row>
    <row r="355" spans="1:29" ht="15" customHeight="1">
      <c r="A355" s="212" t="s">
        <v>368</v>
      </c>
      <c r="B355" s="202" t="e">
        <f>INDEX(#REF!,MATCH(A355,#REF!,0),1)</f>
        <v>#REF!</v>
      </c>
      <c r="C355" s="203" t="e">
        <f>INDEX(#REF!,MATCH(A355,#REF!,0),2)</f>
        <v>#REF!</v>
      </c>
      <c r="D355" s="204" t="e">
        <f>INDEX(#REF!,MATCH(A355,#REF!,0),3)</f>
        <v>#REF!</v>
      </c>
      <c r="E355" s="204" t="e">
        <f>INDEX(#REF!,MATCH(A355,#REF!,0),4)</f>
        <v>#REF!</v>
      </c>
      <c r="F355" s="205" t="e">
        <f>INDEX(#REF!,MATCH(A355,#REF!,0),5)</f>
        <v>#REF!</v>
      </c>
      <c r="G355" s="206" t="e">
        <f>INDEX(#REF!,MATCH(A355,#REF!,0),6)</f>
        <v>#REF!</v>
      </c>
      <c r="H355" s="212" t="s">
        <v>368</v>
      </c>
      <c r="I355" s="202" t="e">
        <f>INDEX(#REF!,MATCH(H355,#REF!,0),1)</f>
        <v>#REF!</v>
      </c>
      <c r="J355" s="203" t="e">
        <f>INDEX(#REF!,MATCH(H355,#REF!,0),2)</f>
        <v>#REF!</v>
      </c>
      <c r="K355" s="204" t="e">
        <f>INDEX(#REF!,MATCH(H355,#REF!,0),3)</f>
        <v>#REF!</v>
      </c>
      <c r="L355" s="204" t="e">
        <f>INDEX(#REF!,MATCH(H355,#REF!,0),4)</f>
        <v>#REF!</v>
      </c>
      <c r="M355" s="205" t="e">
        <f>INDEX(#REF!,MATCH(H355,#REF!,0),5)</f>
        <v>#REF!</v>
      </c>
      <c r="N355" s="206" t="e">
        <f>INDEX(#REF!,MATCH(H355,#REF!,0),6)</f>
        <v>#REF!</v>
      </c>
      <c r="X355" s="20"/>
      <c r="Z355" s="20"/>
      <c r="AC355" s="20"/>
    </row>
    <row r="356" spans="1:29" ht="15" customHeight="1">
      <c r="A356" s="212" t="s">
        <v>369</v>
      </c>
      <c r="B356" s="202" t="e">
        <f>INDEX(#REF!,MATCH(A356,#REF!,0),1)</f>
        <v>#REF!</v>
      </c>
      <c r="C356" s="203" t="e">
        <f>INDEX(#REF!,MATCH(A356,#REF!,0),2)</f>
        <v>#REF!</v>
      </c>
      <c r="D356" s="204" t="e">
        <f>INDEX(#REF!,MATCH(A356,#REF!,0),3)</f>
        <v>#REF!</v>
      </c>
      <c r="E356" s="204" t="e">
        <f>INDEX(#REF!,MATCH(A356,#REF!,0),4)</f>
        <v>#REF!</v>
      </c>
      <c r="F356" s="205" t="e">
        <f>INDEX(#REF!,MATCH(A356,#REF!,0),5)</f>
        <v>#REF!</v>
      </c>
      <c r="G356" s="206" t="e">
        <f>INDEX(#REF!,MATCH(A356,#REF!,0),6)</f>
        <v>#REF!</v>
      </c>
      <c r="H356" s="212" t="s">
        <v>369</v>
      </c>
      <c r="I356" s="202" t="e">
        <f>INDEX(#REF!,MATCH(H356,#REF!,0),1)</f>
        <v>#REF!</v>
      </c>
      <c r="J356" s="203" t="e">
        <f>INDEX(#REF!,MATCH(H356,#REF!,0),2)</f>
        <v>#REF!</v>
      </c>
      <c r="K356" s="204" t="e">
        <f>INDEX(#REF!,MATCH(H356,#REF!,0),3)</f>
        <v>#REF!</v>
      </c>
      <c r="L356" s="204" t="e">
        <f>INDEX(#REF!,MATCH(H356,#REF!,0),4)</f>
        <v>#REF!</v>
      </c>
      <c r="M356" s="205" t="e">
        <f>INDEX(#REF!,MATCH(H356,#REF!,0),5)</f>
        <v>#REF!</v>
      </c>
      <c r="N356" s="206" t="e">
        <f>INDEX(#REF!,MATCH(H356,#REF!,0),6)</f>
        <v>#REF!</v>
      </c>
      <c r="X356" s="20"/>
      <c r="Z356" s="20"/>
      <c r="AC356" s="20"/>
    </row>
    <row r="357" spans="1:29" ht="15" customHeight="1">
      <c r="A357" s="212" t="s">
        <v>370</v>
      </c>
      <c r="B357" s="202" t="e">
        <f>INDEX(#REF!,MATCH(A357,#REF!,0),1)</f>
        <v>#REF!</v>
      </c>
      <c r="C357" s="203" t="e">
        <f>INDEX(#REF!,MATCH(A357,#REF!,0),2)</f>
        <v>#REF!</v>
      </c>
      <c r="D357" s="204" t="e">
        <f>INDEX(#REF!,MATCH(A357,#REF!,0),3)</f>
        <v>#REF!</v>
      </c>
      <c r="E357" s="204" t="e">
        <f>INDEX(#REF!,MATCH(A357,#REF!,0),4)</f>
        <v>#REF!</v>
      </c>
      <c r="F357" s="205" t="e">
        <f>INDEX(#REF!,MATCH(A357,#REF!,0),5)</f>
        <v>#REF!</v>
      </c>
      <c r="G357" s="206" t="e">
        <f>INDEX(#REF!,MATCH(A357,#REF!,0),6)</f>
        <v>#REF!</v>
      </c>
      <c r="H357" s="212" t="s">
        <v>370</v>
      </c>
      <c r="I357" s="202" t="e">
        <f>INDEX(#REF!,MATCH(H357,#REF!,0),1)</f>
        <v>#REF!</v>
      </c>
      <c r="J357" s="203" t="e">
        <f>INDEX(#REF!,MATCH(H357,#REF!,0),2)</f>
        <v>#REF!</v>
      </c>
      <c r="K357" s="204" t="e">
        <f>INDEX(#REF!,MATCH(H357,#REF!,0),3)</f>
        <v>#REF!</v>
      </c>
      <c r="L357" s="204" t="e">
        <f>INDEX(#REF!,MATCH(H357,#REF!,0),4)</f>
        <v>#REF!</v>
      </c>
      <c r="M357" s="205" t="e">
        <f>INDEX(#REF!,MATCH(H357,#REF!,0),5)</f>
        <v>#REF!</v>
      </c>
      <c r="N357" s="206" t="e">
        <f>INDEX(#REF!,MATCH(H357,#REF!,0),6)</f>
        <v>#REF!</v>
      </c>
      <c r="X357" s="20"/>
      <c r="Z357" s="20"/>
      <c r="AC357" s="20"/>
    </row>
    <row r="358" spans="1:29" ht="15" customHeight="1">
      <c r="A358" s="212" t="s">
        <v>371</v>
      </c>
      <c r="B358" s="202" t="e">
        <f>INDEX(#REF!,MATCH(A358,#REF!,0),1)</f>
        <v>#REF!</v>
      </c>
      <c r="C358" s="203" t="e">
        <f>INDEX(#REF!,MATCH(A358,#REF!,0),2)</f>
        <v>#REF!</v>
      </c>
      <c r="D358" s="204" t="e">
        <f>INDEX(#REF!,MATCH(A358,#REF!,0),3)</f>
        <v>#REF!</v>
      </c>
      <c r="E358" s="204" t="e">
        <f>INDEX(#REF!,MATCH(A358,#REF!,0),4)</f>
        <v>#REF!</v>
      </c>
      <c r="F358" s="205" t="e">
        <f>INDEX(#REF!,MATCH(A358,#REF!,0),5)</f>
        <v>#REF!</v>
      </c>
      <c r="G358" s="206" t="e">
        <f>INDEX(#REF!,MATCH(A358,#REF!,0),6)</f>
        <v>#REF!</v>
      </c>
      <c r="H358" s="212" t="s">
        <v>371</v>
      </c>
      <c r="I358" s="202" t="e">
        <f>INDEX(#REF!,MATCH(H358,#REF!,0),1)</f>
        <v>#REF!</v>
      </c>
      <c r="J358" s="203" t="e">
        <f>INDEX(#REF!,MATCH(H358,#REF!,0),2)</f>
        <v>#REF!</v>
      </c>
      <c r="K358" s="204" t="e">
        <f>INDEX(#REF!,MATCH(H358,#REF!,0),3)</f>
        <v>#REF!</v>
      </c>
      <c r="L358" s="204" t="e">
        <f>INDEX(#REF!,MATCH(H358,#REF!,0),4)</f>
        <v>#REF!</v>
      </c>
      <c r="M358" s="205" t="e">
        <f>INDEX(#REF!,MATCH(H358,#REF!,0),5)</f>
        <v>#REF!</v>
      </c>
      <c r="N358" s="206" t="e">
        <f>INDEX(#REF!,MATCH(H358,#REF!,0),6)</f>
        <v>#REF!</v>
      </c>
      <c r="X358" s="20"/>
      <c r="Z358" s="20"/>
      <c r="AC358" s="20"/>
    </row>
    <row r="359" spans="1:29" ht="15" customHeight="1">
      <c r="A359" s="212" t="s">
        <v>372</v>
      </c>
      <c r="B359" s="202" t="e">
        <f>INDEX(#REF!,MATCH(A359,#REF!,0),1)</f>
        <v>#REF!</v>
      </c>
      <c r="C359" s="203" t="e">
        <f>INDEX(#REF!,MATCH(A359,#REF!,0),2)</f>
        <v>#REF!</v>
      </c>
      <c r="D359" s="204" t="e">
        <f>INDEX(#REF!,MATCH(A359,#REF!,0),3)</f>
        <v>#REF!</v>
      </c>
      <c r="E359" s="204" t="e">
        <f>INDEX(#REF!,MATCH(A359,#REF!,0),4)</f>
        <v>#REF!</v>
      </c>
      <c r="F359" s="205" t="e">
        <f>INDEX(#REF!,MATCH(A359,#REF!,0),5)</f>
        <v>#REF!</v>
      </c>
      <c r="G359" s="206" t="e">
        <f>INDEX(#REF!,MATCH(A359,#REF!,0),6)</f>
        <v>#REF!</v>
      </c>
      <c r="H359" s="212" t="s">
        <v>372</v>
      </c>
      <c r="I359" s="202" t="e">
        <f>INDEX(#REF!,MATCH(H359,#REF!,0),1)</f>
        <v>#REF!</v>
      </c>
      <c r="J359" s="203" t="e">
        <f>INDEX(#REF!,MATCH(H359,#REF!,0),2)</f>
        <v>#REF!</v>
      </c>
      <c r="K359" s="204" t="e">
        <f>INDEX(#REF!,MATCH(H359,#REF!,0),3)</f>
        <v>#REF!</v>
      </c>
      <c r="L359" s="204" t="e">
        <f>INDEX(#REF!,MATCH(H359,#REF!,0),4)</f>
        <v>#REF!</v>
      </c>
      <c r="M359" s="205" t="e">
        <f>INDEX(#REF!,MATCH(H359,#REF!,0),5)</f>
        <v>#REF!</v>
      </c>
      <c r="N359" s="206" t="e">
        <f>INDEX(#REF!,MATCH(H359,#REF!,0),6)</f>
        <v>#REF!</v>
      </c>
      <c r="X359" s="20"/>
      <c r="Z359" s="20"/>
      <c r="AC359" s="20"/>
    </row>
    <row r="360" spans="1:29" ht="15" customHeight="1">
      <c r="A360" s="212" t="s">
        <v>373</v>
      </c>
      <c r="B360" s="202" t="e">
        <f>INDEX(#REF!,MATCH(A360,#REF!,0),1)</f>
        <v>#REF!</v>
      </c>
      <c r="C360" s="203" t="e">
        <f>INDEX(#REF!,MATCH(A360,#REF!,0),2)</f>
        <v>#REF!</v>
      </c>
      <c r="D360" s="204" t="e">
        <f>INDEX(#REF!,MATCH(A360,#REF!,0),3)</f>
        <v>#REF!</v>
      </c>
      <c r="E360" s="204" t="e">
        <f>INDEX(#REF!,MATCH(A360,#REF!,0),4)</f>
        <v>#REF!</v>
      </c>
      <c r="F360" s="205" t="e">
        <f>INDEX(#REF!,MATCH(A360,#REF!,0),5)</f>
        <v>#REF!</v>
      </c>
      <c r="G360" s="206" t="e">
        <f>INDEX(#REF!,MATCH(A360,#REF!,0),6)</f>
        <v>#REF!</v>
      </c>
      <c r="H360" s="212" t="s">
        <v>373</v>
      </c>
      <c r="I360" s="202" t="e">
        <f>INDEX(#REF!,MATCH(H360,#REF!,0),1)</f>
        <v>#REF!</v>
      </c>
      <c r="J360" s="203" t="e">
        <f>INDEX(#REF!,MATCH(H360,#REF!,0),2)</f>
        <v>#REF!</v>
      </c>
      <c r="K360" s="204" t="e">
        <f>INDEX(#REF!,MATCH(H360,#REF!,0),3)</f>
        <v>#REF!</v>
      </c>
      <c r="L360" s="204" t="e">
        <f>INDEX(#REF!,MATCH(H360,#REF!,0),4)</f>
        <v>#REF!</v>
      </c>
      <c r="M360" s="205" t="e">
        <f>INDEX(#REF!,MATCH(H360,#REF!,0),5)</f>
        <v>#REF!</v>
      </c>
      <c r="N360" s="206" t="e">
        <f>INDEX(#REF!,MATCH(H360,#REF!,0),6)</f>
        <v>#REF!</v>
      </c>
      <c r="X360" s="20"/>
      <c r="Z360" s="20"/>
      <c r="AC360" s="20"/>
    </row>
    <row r="361" spans="1:29" ht="15" customHeight="1">
      <c r="A361" s="212" t="s">
        <v>374</v>
      </c>
      <c r="B361" s="202" t="e">
        <f>INDEX(#REF!,MATCH(A361,#REF!,0),1)</f>
        <v>#REF!</v>
      </c>
      <c r="C361" s="203" t="e">
        <f>INDEX(#REF!,MATCH(A361,#REF!,0),2)</f>
        <v>#REF!</v>
      </c>
      <c r="D361" s="204" t="e">
        <f>INDEX(#REF!,MATCH(A361,#REF!,0),3)</f>
        <v>#REF!</v>
      </c>
      <c r="E361" s="204" t="e">
        <f>INDEX(#REF!,MATCH(A361,#REF!,0),4)</f>
        <v>#REF!</v>
      </c>
      <c r="F361" s="205" t="e">
        <f>INDEX(#REF!,MATCH(A361,#REF!,0),5)</f>
        <v>#REF!</v>
      </c>
      <c r="G361" s="206" t="e">
        <f>INDEX(#REF!,MATCH(A361,#REF!,0),6)</f>
        <v>#REF!</v>
      </c>
      <c r="H361" s="212" t="s">
        <v>374</v>
      </c>
      <c r="I361" s="202" t="e">
        <f>INDEX(#REF!,MATCH(H361,#REF!,0),1)</f>
        <v>#REF!</v>
      </c>
      <c r="J361" s="203" t="e">
        <f>INDEX(#REF!,MATCH(H361,#REF!,0),2)</f>
        <v>#REF!</v>
      </c>
      <c r="K361" s="204" t="e">
        <f>INDEX(#REF!,MATCH(H361,#REF!,0),3)</f>
        <v>#REF!</v>
      </c>
      <c r="L361" s="204" t="e">
        <f>INDEX(#REF!,MATCH(H361,#REF!,0),4)</f>
        <v>#REF!</v>
      </c>
      <c r="M361" s="205" t="e">
        <f>INDEX(#REF!,MATCH(H361,#REF!,0),5)</f>
        <v>#REF!</v>
      </c>
      <c r="N361" s="206" t="e">
        <f>INDEX(#REF!,MATCH(H361,#REF!,0),6)</f>
        <v>#REF!</v>
      </c>
      <c r="X361" s="20"/>
      <c r="Z361" s="20"/>
      <c r="AC361" s="20"/>
    </row>
    <row r="362" spans="1:29" ht="15" customHeight="1">
      <c r="A362" s="212" t="s">
        <v>375</v>
      </c>
      <c r="B362" s="202" t="e">
        <f>INDEX(#REF!,MATCH(A362,#REF!,0),1)</f>
        <v>#REF!</v>
      </c>
      <c r="C362" s="203" t="e">
        <f>INDEX(#REF!,MATCH(A362,#REF!,0),2)</f>
        <v>#REF!</v>
      </c>
      <c r="D362" s="204" t="e">
        <f>INDEX(#REF!,MATCH(A362,#REF!,0),3)</f>
        <v>#REF!</v>
      </c>
      <c r="E362" s="204" t="e">
        <f>INDEX(#REF!,MATCH(A362,#REF!,0),4)</f>
        <v>#REF!</v>
      </c>
      <c r="F362" s="205" t="e">
        <f>INDEX(#REF!,MATCH(A362,#REF!,0),5)</f>
        <v>#REF!</v>
      </c>
      <c r="G362" s="206" t="e">
        <f>INDEX(#REF!,MATCH(A362,#REF!,0),6)</f>
        <v>#REF!</v>
      </c>
      <c r="H362" s="212" t="s">
        <v>375</v>
      </c>
      <c r="I362" s="202" t="e">
        <f>INDEX(#REF!,MATCH(H362,#REF!,0),1)</f>
        <v>#REF!</v>
      </c>
      <c r="J362" s="203" t="e">
        <f>INDEX(#REF!,MATCH(H362,#REF!,0),2)</f>
        <v>#REF!</v>
      </c>
      <c r="K362" s="204" t="e">
        <f>INDEX(#REF!,MATCH(H362,#REF!,0),3)</f>
        <v>#REF!</v>
      </c>
      <c r="L362" s="204" t="e">
        <f>INDEX(#REF!,MATCH(H362,#REF!,0),4)</f>
        <v>#REF!</v>
      </c>
      <c r="M362" s="205" t="e">
        <f>INDEX(#REF!,MATCH(H362,#REF!,0),5)</f>
        <v>#REF!</v>
      </c>
      <c r="N362" s="206" t="e">
        <f>INDEX(#REF!,MATCH(H362,#REF!,0),6)</f>
        <v>#REF!</v>
      </c>
      <c r="X362" s="20"/>
      <c r="Z362" s="20"/>
      <c r="AC362" s="20"/>
    </row>
    <row r="363" spans="1:29" ht="15" customHeight="1">
      <c r="A363" s="212" t="s">
        <v>376</v>
      </c>
      <c r="B363" s="202" t="e">
        <f>INDEX(#REF!,MATCH(A363,#REF!,0),1)</f>
        <v>#REF!</v>
      </c>
      <c r="C363" s="203" t="e">
        <f>INDEX(#REF!,MATCH(A363,#REF!,0),2)</f>
        <v>#REF!</v>
      </c>
      <c r="D363" s="204" t="e">
        <f>INDEX(#REF!,MATCH(A363,#REF!,0),3)</f>
        <v>#REF!</v>
      </c>
      <c r="E363" s="204" t="e">
        <f>INDEX(#REF!,MATCH(A363,#REF!,0),4)</f>
        <v>#REF!</v>
      </c>
      <c r="F363" s="205" t="e">
        <f>INDEX(#REF!,MATCH(A363,#REF!,0),5)</f>
        <v>#REF!</v>
      </c>
      <c r="G363" s="206" t="e">
        <f>INDEX(#REF!,MATCH(A363,#REF!,0),6)</f>
        <v>#REF!</v>
      </c>
      <c r="H363" s="212" t="s">
        <v>376</v>
      </c>
      <c r="I363" s="202" t="e">
        <f>INDEX(#REF!,MATCH(H363,#REF!,0),1)</f>
        <v>#REF!</v>
      </c>
      <c r="J363" s="203" t="e">
        <f>INDEX(#REF!,MATCH(H363,#REF!,0),2)</f>
        <v>#REF!</v>
      </c>
      <c r="K363" s="204" t="e">
        <f>INDEX(#REF!,MATCH(H363,#REF!,0),3)</f>
        <v>#REF!</v>
      </c>
      <c r="L363" s="204" t="e">
        <f>INDEX(#REF!,MATCH(H363,#REF!,0),4)</f>
        <v>#REF!</v>
      </c>
      <c r="M363" s="205" t="e">
        <f>INDEX(#REF!,MATCH(H363,#REF!,0),5)</f>
        <v>#REF!</v>
      </c>
      <c r="N363" s="206" t="e">
        <f>INDEX(#REF!,MATCH(H363,#REF!,0),6)</f>
        <v>#REF!</v>
      </c>
      <c r="X363" s="20"/>
      <c r="Z363" s="20"/>
      <c r="AC363" s="20"/>
    </row>
    <row r="364" spans="1:29" ht="15" customHeight="1">
      <c r="A364" s="212" t="s">
        <v>377</v>
      </c>
      <c r="B364" s="202" t="e">
        <f>INDEX(#REF!,MATCH(A364,#REF!,0),1)</f>
        <v>#REF!</v>
      </c>
      <c r="C364" s="203" t="e">
        <f>INDEX(#REF!,MATCH(A364,#REF!,0),2)</f>
        <v>#REF!</v>
      </c>
      <c r="D364" s="204" t="e">
        <f>INDEX(#REF!,MATCH(A364,#REF!,0),3)</f>
        <v>#REF!</v>
      </c>
      <c r="E364" s="204" t="e">
        <f>INDEX(#REF!,MATCH(A364,#REF!,0),4)</f>
        <v>#REF!</v>
      </c>
      <c r="F364" s="205" t="e">
        <f>INDEX(#REF!,MATCH(A364,#REF!,0),5)</f>
        <v>#REF!</v>
      </c>
      <c r="G364" s="206" t="e">
        <f>INDEX(#REF!,MATCH(A364,#REF!,0),6)</f>
        <v>#REF!</v>
      </c>
      <c r="H364" s="212" t="s">
        <v>377</v>
      </c>
      <c r="I364" s="202" t="e">
        <f>INDEX(#REF!,MATCH(H364,#REF!,0),1)</f>
        <v>#REF!</v>
      </c>
      <c r="J364" s="203" t="e">
        <f>INDEX(#REF!,MATCH(H364,#REF!,0),2)</f>
        <v>#REF!</v>
      </c>
      <c r="K364" s="204" t="e">
        <f>INDEX(#REF!,MATCH(H364,#REF!,0),3)</f>
        <v>#REF!</v>
      </c>
      <c r="L364" s="204" t="e">
        <f>INDEX(#REF!,MATCH(H364,#REF!,0),4)</f>
        <v>#REF!</v>
      </c>
      <c r="M364" s="205" t="e">
        <f>INDEX(#REF!,MATCH(H364,#REF!,0),5)</f>
        <v>#REF!</v>
      </c>
      <c r="N364" s="206" t="e">
        <f>INDEX(#REF!,MATCH(H364,#REF!,0),6)</f>
        <v>#REF!</v>
      </c>
      <c r="X364" s="20"/>
      <c r="Z364" s="20"/>
      <c r="AC364" s="20"/>
    </row>
    <row r="365" spans="1:29" ht="15" customHeight="1">
      <c r="A365" s="212" t="s">
        <v>378</v>
      </c>
      <c r="B365" s="202" t="e">
        <f>INDEX(#REF!,MATCH(A365,#REF!,0),1)</f>
        <v>#REF!</v>
      </c>
      <c r="C365" s="203" t="e">
        <f>INDEX(#REF!,MATCH(A365,#REF!,0),2)</f>
        <v>#REF!</v>
      </c>
      <c r="D365" s="204" t="e">
        <f>INDEX(#REF!,MATCH(A365,#REF!,0),3)</f>
        <v>#REF!</v>
      </c>
      <c r="E365" s="204" t="e">
        <f>INDEX(#REF!,MATCH(A365,#REF!,0),4)</f>
        <v>#REF!</v>
      </c>
      <c r="F365" s="205" t="e">
        <f>INDEX(#REF!,MATCH(A365,#REF!,0),5)</f>
        <v>#REF!</v>
      </c>
      <c r="G365" s="206" t="e">
        <f>INDEX(#REF!,MATCH(A365,#REF!,0),6)</f>
        <v>#REF!</v>
      </c>
      <c r="H365" s="212" t="s">
        <v>378</v>
      </c>
      <c r="I365" s="202" t="e">
        <f>INDEX(#REF!,MATCH(H365,#REF!,0),1)</f>
        <v>#REF!</v>
      </c>
      <c r="J365" s="203" t="e">
        <f>INDEX(#REF!,MATCH(H365,#REF!,0),2)</f>
        <v>#REF!</v>
      </c>
      <c r="K365" s="204" t="e">
        <f>INDEX(#REF!,MATCH(H365,#REF!,0),3)</f>
        <v>#REF!</v>
      </c>
      <c r="L365" s="204" t="e">
        <f>INDEX(#REF!,MATCH(H365,#REF!,0),4)</f>
        <v>#REF!</v>
      </c>
      <c r="M365" s="205" t="e">
        <f>INDEX(#REF!,MATCH(H365,#REF!,0),5)</f>
        <v>#REF!</v>
      </c>
      <c r="N365" s="206" t="e">
        <f>INDEX(#REF!,MATCH(H365,#REF!,0),6)</f>
        <v>#REF!</v>
      </c>
      <c r="X365" s="20"/>
      <c r="Z365" s="20"/>
      <c r="AC365" s="20"/>
    </row>
    <row r="366" spans="1:29" ht="15" customHeight="1">
      <c r="A366" s="212" t="s">
        <v>379</v>
      </c>
      <c r="B366" s="202" t="e">
        <f>INDEX(#REF!,MATCH(A366,#REF!,0),1)</f>
        <v>#REF!</v>
      </c>
      <c r="C366" s="203" t="e">
        <f>INDEX(#REF!,MATCH(A366,#REF!,0),2)</f>
        <v>#REF!</v>
      </c>
      <c r="D366" s="204" t="e">
        <f>INDEX(#REF!,MATCH(A366,#REF!,0),3)</f>
        <v>#REF!</v>
      </c>
      <c r="E366" s="204" t="e">
        <f>INDEX(#REF!,MATCH(A366,#REF!,0),4)</f>
        <v>#REF!</v>
      </c>
      <c r="F366" s="205" t="e">
        <f>INDEX(#REF!,MATCH(A366,#REF!,0),5)</f>
        <v>#REF!</v>
      </c>
      <c r="G366" s="206" t="e">
        <f>INDEX(#REF!,MATCH(A366,#REF!,0),6)</f>
        <v>#REF!</v>
      </c>
      <c r="H366" s="212" t="s">
        <v>379</v>
      </c>
      <c r="I366" s="202" t="e">
        <f>INDEX(#REF!,MATCH(H366,#REF!,0),1)</f>
        <v>#REF!</v>
      </c>
      <c r="J366" s="203" t="e">
        <f>INDEX(#REF!,MATCH(H366,#REF!,0),2)</f>
        <v>#REF!</v>
      </c>
      <c r="K366" s="204" t="e">
        <f>INDEX(#REF!,MATCH(H366,#REF!,0),3)</f>
        <v>#REF!</v>
      </c>
      <c r="L366" s="204" t="e">
        <f>INDEX(#REF!,MATCH(H366,#REF!,0),4)</f>
        <v>#REF!</v>
      </c>
      <c r="M366" s="205" t="e">
        <f>INDEX(#REF!,MATCH(H366,#REF!,0),5)</f>
        <v>#REF!</v>
      </c>
      <c r="N366" s="206" t="e">
        <f>INDEX(#REF!,MATCH(H366,#REF!,0),6)</f>
        <v>#REF!</v>
      </c>
      <c r="X366" s="20"/>
      <c r="Z366" s="20"/>
      <c r="AC366" s="20"/>
    </row>
    <row r="367" spans="1:29" ht="15" customHeight="1">
      <c r="A367" s="213" t="s">
        <v>380</v>
      </c>
      <c r="B367" s="207" t="e">
        <f>INDEX(#REF!,MATCH(A367,#REF!,0),1)</f>
        <v>#REF!</v>
      </c>
      <c r="C367" s="208" t="e">
        <f>INDEX(#REF!,MATCH(A367,#REF!,0),2)</f>
        <v>#REF!</v>
      </c>
      <c r="D367" s="209" t="e">
        <f>INDEX(#REF!,MATCH(A367,#REF!,0),3)</f>
        <v>#REF!</v>
      </c>
      <c r="E367" s="209" t="e">
        <f>INDEX(#REF!,MATCH(A367,#REF!,0),4)</f>
        <v>#REF!</v>
      </c>
      <c r="F367" s="210" t="e">
        <f>INDEX(#REF!,MATCH(A367,#REF!,0),5)</f>
        <v>#REF!</v>
      </c>
      <c r="G367" s="211" t="e">
        <f>INDEX(#REF!,MATCH(A367,#REF!,0),6)</f>
        <v>#REF!</v>
      </c>
      <c r="H367" s="213" t="s">
        <v>380</v>
      </c>
      <c r="I367" s="207" t="e">
        <f>INDEX(#REF!,MATCH(H367,#REF!,0),1)</f>
        <v>#REF!</v>
      </c>
      <c r="J367" s="208" t="e">
        <f>INDEX(#REF!,MATCH(H367,#REF!,0),2)</f>
        <v>#REF!</v>
      </c>
      <c r="K367" s="209" t="e">
        <f>INDEX(#REF!,MATCH(H367,#REF!,0),3)</f>
        <v>#REF!</v>
      </c>
      <c r="L367" s="209" t="e">
        <f>INDEX(#REF!,MATCH(H367,#REF!,0),4)</f>
        <v>#REF!</v>
      </c>
      <c r="M367" s="210" t="e">
        <f>INDEX(#REF!,MATCH(H367,#REF!,0),5)</f>
        <v>#REF!</v>
      </c>
      <c r="N367" s="211" t="e">
        <f>INDEX(#REF!,MATCH(H367,#REF!,0),6)</f>
        <v>#REF!</v>
      </c>
      <c r="X367" s="20"/>
      <c r="Z367" s="20"/>
      <c r="AC367" s="20"/>
    </row>
    <row r="368" spans="1:29" ht="15" customHeight="1">
      <c r="C368" s="72"/>
      <c r="D368" s="126"/>
      <c r="E368" s="179"/>
      <c r="F368" s="61"/>
      <c r="G368" s="61"/>
      <c r="H368" s="129"/>
      <c r="I368" s="129"/>
      <c r="J368" s="73"/>
      <c r="L368" s="73"/>
      <c r="X368" s="20"/>
      <c r="Z368" s="20"/>
      <c r="AC368" s="20"/>
    </row>
    <row r="369" spans="1:29" ht="15" customHeight="1">
      <c r="A369" s="30" t="s">
        <v>163</v>
      </c>
      <c r="B369" s="127"/>
      <c r="C369" s="178"/>
      <c r="F369" s="130"/>
      <c r="G369" s="130"/>
      <c r="H369" s="30" t="s">
        <v>164</v>
      </c>
      <c r="I369" s="127"/>
      <c r="J369" s="178"/>
      <c r="L369" s="42"/>
      <c r="M369" s="130"/>
      <c r="N369" s="130"/>
      <c r="X369" s="20"/>
      <c r="Z369" s="20"/>
      <c r="AC369" s="20"/>
    </row>
    <row r="370" spans="1:29" ht="15" customHeight="1">
      <c r="A370" s="174" t="s">
        <v>55</v>
      </c>
      <c r="B370" s="128" t="s">
        <v>272</v>
      </c>
      <c r="C370" s="177" t="s">
        <v>273</v>
      </c>
      <c r="D370" s="119" t="s">
        <v>274</v>
      </c>
      <c r="E370" s="119" t="s">
        <v>275</v>
      </c>
      <c r="F370" s="131" t="s">
        <v>276</v>
      </c>
      <c r="G370" s="132" t="s">
        <v>277</v>
      </c>
      <c r="H370" s="174" t="s">
        <v>55</v>
      </c>
      <c r="I370" s="128" t="s">
        <v>278</v>
      </c>
      <c r="J370" s="177" t="s">
        <v>279</v>
      </c>
      <c r="K370" s="119" t="s">
        <v>280</v>
      </c>
      <c r="L370" s="119" t="s">
        <v>281</v>
      </c>
      <c r="M370" s="131" t="s">
        <v>282</v>
      </c>
      <c r="N370" s="132" t="s">
        <v>283</v>
      </c>
      <c r="X370" s="20"/>
      <c r="Z370" s="20"/>
      <c r="AC370" s="20"/>
    </row>
    <row r="371" spans="1:29" ht="15" customHeight="1">
      <c r="A371" s="212" t="s">
        <v>343</v>
      </c>
      <c r="B371" s="202" t="e">
        <f>INDEX(#REF!,MATCH(A371,#REF!,0),1)</f>
        <v>#REF!</v>
      </c>
      <c r="C371" s="203" t="e">
        <f>INDEX(#REF!,MATCH(A371,#REF!,0),2)</f>
        <v>#REF!</v>
      </c>
      <c r="D371" s="204" t="e">
        <f>INDEX(#REF!,MATCH(A371,#REF!,0),3)</f>
        <v>#REF!</v>
      </c>
      <c r="E371" s="204" t="e">
        <f>INDEX(#REF!,MATCH(A371,#REF!,0),4)</f>
        <v>#REF!</v>
      </c>
      <c r="F371" s="205" t="e">
        <f>INDEX(#REF!,MATCH(A371,#REF!,0),5)</f>
        <v>#REF!</v>
      </c>
      <c r="G371" s="206" t="e">
        <f>INDEX(#REF!,MATCH(A371,#REF!,0),6)</f>
        <v>#REF!</v>
      </c>
      <c r="H371" s="212" t="s">
        <v>343</v>
      </c>
      <c r="I371" s="202" t="e">
        <f>INDEX(#REF!,MATCH(H371,#REF!,0),1)</f>
        <v>#REF!</v>
      </c>
      <c r="J371" s="203" t="e">
        <f>INDEX(#REF!,MATCH(H371,#REF!,0),2)</f>
        <v>#REF!</v>
      </c>
      <c r="K371" s="204" t="e">
        <f>INDEX(#REF!,MATCH(H371,#REF!,0),3)</f>
        <v>#REF!</v>
      </c>
      <c r="L371" s="204" t="e">
        <f>INDEX(#REF!,MATCH(H371,#REF!,0),4)</f>
        <v>#REF!</v>
      </c>
      <c r="M371" s="205" t="e">
        <f>INDEX(#REF!,MATCH(H371,#REF!,0),5)</f>
        <v>#REF!</v>
      </c>
      <c r="N371" s="206" t="e">
        <f>INDEX(#REF!,MATCH(H371,#REF!,0),6)</f>
        <v>#REF!</v>
      </c>
      <c r="X371" s="20"/>
      <c r="Z371" s="20"/>
      <c r="AC371" s="20"/>
    </row>
    <row r="372" spans="1:29" ht="15" customHeight="1">
      <c r="A372" s="212" t="s">
        <v>344</v>
      </c>
      <c r="B372" s="202" t="e">
        <f>INDEX(#REF!,MATCH(A372,#REF!,0),1)</f>
        <v>#REF!</v>
      </c>
      <c r="C372" s="203" t="e">
        <f>INDEX(#REF!,MATCH(A372,#REF!,0),2)</f>
        <v>#REF!</v>
      </c>
      <c r="D372" s="204" t="e">
        <f>INDEX(#REF!,MATCH(A372,#REF!,0),3)</f>
        <v>#REF!</v>
      </c>
      <c r="E372" s="204" t="e">
        <f>INDEX(#REF!,MATCH(A372,#REF!,0),4)</f>
        <v>#REF!</v>
      </c>
      <c r="F372" s="205" t="e">
        <f>INDEX(#REF!,MATCH(A372,#REF!,0),5)</f>
        <v>#REF!</v>
      </c>
      <c r="G372" s="206" t="e">
        <f>INDEX(#REF!,MATCH(A372,#REF!,0),6)</f>
        <v>#REF!</v>
      </c>
      <c r="H372" s="212" t="s">
        <v>344</v>
      </c>
      <c r="I372" s="202" t="e">
        <f>INDEX(#REF!,MATCH(H372,#REF!,0),1)</f>
        <v>#REF!</v>
      </c>
      <c r="J372" s="203" t="e">
        <f>INDEX(#REF!,MATCH(H372,#REF!,0),2)</f>
        <v>#REF!</v>
      </c>
      <c r="K372" s="204" t="e">
        <f>INDEX(#REF!,MATCH(H372,#REF!,0),3)</f>
        <v>#REF!</v>
      </c>
      <c r="L372" s="204" t="e">
        <f>INDEX(#REF!,MATCH(H372,#REF!,0),4)</f>
        <v>#REF!</v>
      </c>
      <c r="M372" s="205" t="e">
        <f>INDEX(#REF!,MATCH(H372,#REF!,0),5)</f>
        <v>#REF!</v>
      </c>
      <c r="N372" s="206" t="e">
        <f>INDEX(#REF!,MATCH(H372,#REF!,0),6)</f>
        <v>#REF!</v>
      </c>
      <c r="X372" s="20"/>
      <c r="Z372" s="20"/>
      <c r="AC372" s="20"/>
    </row>
    <row r="373" spans="1:29" ht="15" customHeight="1">
      <c r="A373" s="212" t="s">
        <v>345</v>
      </c>
      <c r="B373" s="202" t="e">
        <f>INDEX(#REF!,MATCH(A373,#REF!,0),1)</f>
        <v>#REF!</v>
      </c>
      <c r="C373" s="203" t="e">
        <f>INDEX(#REF!,MATCH(A373,#REF!,0),2)</f>
        <v>#REF!</v>
      </c>
      <c r="D373" s="204" t="e">
        <f>INDEX(#REF!,MATCH(A373,#REF!,0),3)</f>
        <v>#REF!</v>
      </c>
      <c r="E373" s="204" t="e">
        <f>INDEX(#REF!,MATCH(A373,#REF!,0),4)</f>
        <v>#REF!</v>
      </c>
      <c r="F373" s="205" t="e">
        <f>INDEX(#REF!,MATCH(A373,#REF!,0),5)</f>
        <v>#REF!</v>
      </c>
      <c r="G373" s="206" t="e">
        <f>INDEX(#REF!,MATCH(A373,#REF!,0),6)</f>
        <v>#REF!</v>
      </c>
      <c r="H373" s="212" t="s">
        <v>345</v>
      </c>
      <c r="I373" s="202" t="e">
        <f>INDEX(#REF!,MATCH(H373,#REF!,0),1)</f>
        <v>#REF!</v>
      </c>
      <c r="J373" s="203" t="e">
        <f>INDEX(#REF!,MATCH(H373,#REF!,0),2)</f>
        <v>#REF!</v>
      </c>
      <c r="K373" s="204" t="e">
        <f>INDEX(#REF!,MATCH(H373,#REF!,0),3)</f>
        <v>#REF!</v>
      </c>
      <c r="L373" s="204" t="e">
        <f>INDEX(#REF!,MATCH(H373,#REF!,0),4)</f>
        <v>#REF!</v>
      </c>
      <c r="M373" s="205" t="e">
        <f>INDEX(#REF!,MATCH(H373,#REF!,0),5)</f>
        <v>#REF!</v>
      </c>
      <c r="N373" s="206" t="e">
        <f>INDEX(#REF!,MATCH(H373,#REF!,0),6)</f>
        <v>#REF!</v>
      </c>
      <c r="X373" s="20"/>
      <c r="Z373" s="20"/>
      <c r="AC373" s="20"/>
    </row>
    <row r="374" spans="1:29" ht="15" customHeight="1">
      <c r="A374" s="212" t="s">
        <v>346</v>
      </c>
      <c r="B374" s="202" t="e">
        <f>INDEX(#REF!,MATCH(A374,#REF!,0),1)</f>
        <v>#REF!</v>
      </c>
      <c r="C374" s="203" t="e">
        <f>INDEX(#REF!,MATCH(A374,#REF!,0),2)</f>
        <v>#REF!</v>
      </c>
      <c r="D374" s="204" t="e">
        <f>INDEX(#REF!,MATCH(A374,#REF!,0),3)</f>
        <v>#REF!</v>
      </c>
      <c r="E374" s="204" t="e">
        <f>INDEX(#REF!,MATCH(A374,#REF!,0),4)</f>
        <v>#REF!</v>
      </c>
      <c r="F374" s="205" t="e">
        <f>INDEX(#REF!,MATCH(A374,#REF!,0),5)</f>
        <v>#REF!</v>
      </c>
      <c r="G374" s="206" t="e">
        <f>INDEX(#REF!,MATCH(A374,#REF!,0),6)</f>
        <v>#REF!</v>
      </c>
      <c r="H374" s="212" t="s">
        <v>346</v>
      </c>
      <c r="I374" s="202" t="e">
        <f>INDEX(#REF!,MATCH(H374,#REF!,0),1)</f>
        <v>#REF!</v>
      </c>
      <c r="J374" s="203" t="e">
        <f>INDEX(#REF!,MATCH(H374,#REF!,0),2)</f>
        <v>#REF!</v>
      </c>
      <c r="K374" s="204" t="e">
        <f>INDEX(#REF!,MATCH(H374,#REF!,0),3)</f>
        <v>#REF!</v>
      </c>
      <c r="L374" s="204" t="e">
        <f>INDEX(#REF!,MATCH(H374,#REF!,0),4)</f>
        <v>#REF!</v>
      </c>
      <c r="M374" s="205" t="e">
        <f>INDEX(#REF!,MATCH(H374,#REF!,0),5)</f>
        <v>#REF!</v>
      </c>
      <c r="N374" s="206" t="e">
        <f>INDEX(#REF!,MATCH(H374,#REF!,0),6)</f>
        <v>#REF!</v>
      </c>
      <c r="X374" s="20"/>
      <c r="Z374" s="20"/>
      <c r="AC374" s="20"/>
    </row>
    <row r="375" spans="1:29" ht="15" customHeight="1">
      <c r="A375" s="212" t="s">
        <v>347</v>
      </c>
      <c r="B375" s="202" t="e">
        <f>INDEX(#REF!,MATCH(A375,#REF!,0),1)</f>
        <v>#REF!</v>
      </c>
      <c r="C375" s="203" t="e">
        <f>INDEX(#REF!,MATCH(A375,#REF!,0),2)</f>
        <v>#REF!</v>
      </c>
      <c r="D375" s="204" t="e">
        <f>INDEX(#REF!,MATCH(A375,#REF!,0),3)</f>
        <v>#REF!</v>
      </c>
      <c r="E375" s="204" t="e">
        <f>INDEX(#REF!,MATCH(A375,#REF!,0),4)</f>
        <v>#REF!</v>
      </c>
      <c r="F375" s="205" t="e">
        <f>INDEX(#REF!,MATCH(A375,#REF!,0),5)</f>
        <v>#REF!</v>
      </c>
      <c r="G375" s="206" t="e">
        <f>INDEX(#REF!,MATCH(A375,#REF!,0),6)</f>
        <v>#REF!</v>
      </c>
      <c r="H375" s="212" t="s">
        <v>347</v>
      </c>
      <c r="I375" s="202" t="e">
        <f>INDEX(#REF!,MATCH(H375,#REF!,0),1)</f>
        <v>#REF!</v>
      </c>
      <c r="J375" s="203" t="e">
        <f>INDEX(#REF!,MATCH(H375,#REF!,0),2)</f>
        <v>#REF!</v>
      </c>
      <c r="K375" s="204" t="e">
        <f>INDEX(#REF!,MATCH(H375,#REF!,0),3)</f>
        <v>#REF!</v>
      </c>
      <c r="L375" s="204" t="e">
        <f>INDEX(#REF!,MATCH(H375,#REF!,0),4)</f>
        <v>#REF!</v>
      </c>
      <c r="M375" s="205" t="e">
        <f>INDEX(#REF!,MATCH(H375,#REF!,0),5)</f>
        <v>#REF!</v>
      </c>
      <c r="N375" s="206" t="e">
        <f>INDEX(#REF!,MATCH(H375,#REF!,0),6)</f>
        <v>#REF!</v>
      </c>
      <c r="X375" s="20"/>
      <c r="Z375" s="20"/>
      <c r="AC375" s="20"/>
    </row>
    <row r="376" spans="1:29" ht="15" customHeight="1">
      <c r="A376" s="212" t="s">
        <v>348</v>
      </c>
      <c r="B376" s="202" t="e">
        <f>INDEX(#REF!,MATCH(A376,#REF!,0),1)</f>
        <v>#REF!</v>
      </c>
      <c r="C376" s="203" t="e">
        <f>INDEX(#REF!,MATCH(A376,#REF!,0),2)</f>
        <v>#REF!</v>
      </c>
      <c r="D376" s="204" t="e">
        <f>INDEX(#REF!,MATCH(A376,#REF!,0),3)</f>
        <v>#REF!</v>
      </c>
      <c r="E376" s="204" t="e">
        <f>INDEX(#REF!,MATCH(A376,#REF!,0),4)</f>
        <v>#REF!</v>
      </c>
      <c r="F376" s="205" t="e">
        <f>INDEX(#REF!,MATCH(A376,#REF!,0),5)</f>
        <v>#REF!</v>
      </c>
      <c r="G376" s="206" t="e">
        <f>INDEX(#REF!,MATCH(A376,#REF!,0),6)</f>
        <v>#REF!</v>
      </c>
      <c r="H376" s="212" t="s">
        <v>348</v>
      </c>
      <c r="I376" s="202" t="e">
        <f>INDEX(#REF!,MATCH(H376,#REF!,0),1)</f>
        <v>#REF!</v>
      </c>
      <c r="J376" s="203" t="e">
        <f>INDEX(#REF!,MATCH(H376,#REF!,0),2)</f>
        <v>#REF!</v>
      </c>
      <c r="K376" s="204" t="e">
        <f>INDEX(#REF!,MATCH(H376,#REF!,0),3)</f>
        <v>#REF!</v>
      </c>
      <c r="L376" s="204" t="e">
        <f>INDEX(#REF!,MATCH(H376,#REF!,0),4)</f>
        <v>#REF!</v>
      </c>
      <c r="M376" s="205" t="e">
        <f>INDEX(#REF!,MATCH(H376,#REF!,0),5)</f>
        <v>#REF!</v>
      </c>
      <c r="N376" s="206" t="e">
        <f>INDEX(#REF!,MATCH(H376,#REF!,0),6)</f>
        <v>#REF!</v>
      </c>
      <c r="X376" s="20"/>
      <c r="Z376" s="20"/>
      <c r="AC376" s="20"/>
    </row>
    <row r="377" spans="1:29" ht="15" customHeight="1">
      <c r="A377" s="212" t="s">
        <v>349</v>
      </c>
      <c r="B377" s="202" t="e">
        <f>INDEX(#REF!,MATCH(A377,#REF!,0),1)</f>
        <v>#REF!</v>
      </c>
      <c r="C377" s="203" t="e">
        <f>INDEX(#REF!,MATCH(A377,#REF!,0),2)</f>
        <v>#REF!</v>
      </c>
      <c r="D377" s="204" t="e">
        <f>INDEX(#REF!,MATCH(A377,#REF!,0),3)</f>
        <v>#REF!</v>
      </c>
      <c r="E377" s="204" t="e">
        <f>INDEX(#REF!,MATCH(A377,#REF!,0),4)</f>
        <v>#REF!</v>
      </c>
      <c r="F377" s="205" t="e">
        <f>INDEX(#REF!,MATCH(A377,#REF!,0),5)</f>
        <v>#REF!</v>
      </c>
      <c r="G377" s="206" t="e">
        <f>INDEX(#REF!,MATCH(A377,#REF!,0),6)</f>
        <v>#REF!</v>
      </c>
      <c r="H377" s="212" t="s">
        <v>349</v>
      </c>
      <c r="I377" s="202" t="e">
        <f>INDEX(#REF!,MATCH(H377,#REF!,0),1)</f>
        <v>#REF!</v>
      </c>
      <c r="J377" s="203" t="e">
        <f>INDEX(#REF!,MATCH(H377,#REF!,0),2)</f>
        <v>#REF!</v>
      </c>
      <c r="K377" s="204" t="e">
        <f>INDEX(#REF!,MATCH(H377,#REF!,0),3)</f>
        <v>#REF!</v>
      </c>
      <c r="L377" s="204" t="e">
        <f>INDEX(#REF!,MATCH(H377,#REF!,0),4)</f>
        <v>#REF!</v>
      </c>
      <c r="M377" s="205" t="e">
        <f>INDEX(#REF!,MATCH(H377,#REF!,0),5)</f>
        <v>#REF!</v>
      </c>
      <c r="N377" s="206" t="e">
        <f>INDEX(#REF!,MATCH(H377,#REF!,0),6)</f>
        <v>#REF!</v>
      </c>
      <c r="X377" s="20"/>
      <c r="Z377" s="20"/>
      <c r="AC377" s="20"/>
    </row>
    <row r="378" spans="1:29" ht="15" customHeight="1">
      <c r="A378" s="212" t="s">
        <v>350</v>
      </c>
      <c r="B378" s="202" t="e">
        <f>INDEX(#REF!,MATCH(A378,#REF!,0),1)</f>
        <v>#REF!</v>
      </c>
      <c r="C378" s="203" t="e">
        <f>INDEX(#REF!,MATCH(A378,#REF!,0),2)</f>
        <v>#REF!</v>
      </c>
      <c r="D378" s="204" t="e">
        <f>INDEX(#REF!,MATCH(A378,#REF!,0),3)</f>
        <v>#REF!</v>
      </c>
      <c r="E378" s="204" t="e">
        <f>INDEX(#REF!,MATCH(A378,#REF!,0),4)</f>
        <v>#REF!</v>
      </c>
      <c r="F378" s="205" t="e">
        <f>INDEX(#REF!,MATCH(A378,#REF!,0),5)</f>
        <v>#REF!</v>
      </c>
      <c r="G378" s="206" t="e">
        <f>INDEX(#REF!,MATCH(A378,#REF!,0),6)</f>
        <v>#REF!</v>
      </c>
      <c r="H378" s="212" t="s">
        <v>350</v>
      </c>
      <c r="I378" s="202" t="e">
        <f>INDEX(#REF!,MATCH(H378,#REF!,0),1)</f>
        <v>#REF!</v>
      </c>
      <c r="J378" s="203" t="e">
        <f>INDEX(#REF!,MATCH(H378,#REF!,0),2)</f>
        <v>#REF!</v>
      </c>
      <c r="K378" s="204" t="e">
        <f>INDEX(#REF!,MATCH(H378,#REF!,0),3)</f>
        <v>#REF!</v>
      </c>
      <c r="L378" s="204" t="e">
        <f>INDEX(#REF!,MATCH(H378,#REF!,0),4)</f>
        <v>#REF!</v>
      </c>
      <c r="M378" s="205" t="e">
        <f>INDEX(#REF!,MATCH(H378,#REF!,0),5)</f>
        <v>#REF!</v>
      </c>
      <c r="N378" s="206" t="e">
        <f>INDEX(#REF!,MATCH(H378,#REF!,0),6)</f>
        <v>#REF!</v>
      </c>
      <c r="X378" s="20"/>
      <c r="Z378" s="20"/>
      <c r="AC378" s="20"/>
    </row>
    <row r="379" spans="1:29" ht="15" customHeight="1">
      <c r="A379" s="212" t="s">
        <v>351</v>
      </c>
      <c r="B379" s="202" t="e">
        <f>INDEX(#REF!,MATCH(A379,#REF!,0),1)</f>
        <v>#REF!</v>
      </c>
      <c r="C379" s="203" t="e">
        <f>INDEX(#REF!,MATCH(A379,#REF!,0),2)</f>
        <v>#REF!</v>
      </c>
      <c r="D379" s="204" t="e">
        <f>INDEX(#REF!,MATCH(A379,#REF!,0),3)</f>
        <v>#REF!</v>
      </c>
      <c r="E379" s="204" t="e">
        <f>INDEX(#REF!,MATCH(A379,#REF!,0),4)</f>
        <v>#REF!</v>
      </c>
      <c r="F379" s="205" t="e">
        <f>INDEX(#REF!,MATCH(A379,#REF!,0),5)</f>
        <v>#REF!</v>
      </c>
      <c r="G379" s="206" t="e">
        <f>INDEX(#REF!,MATCH(A379,#REF!,0),6)</f>
        <v>#REF!</v>
      </c>
      <c r="H379" s="212" t="s">
        <v>351</v>
      </c>
      <c r="I379" s="202" t="e">
        <f>INDEX(#REF!,MATCH(H379,#REF!,0),1)</f>
        <v>#REF!</v>
      </c>
      <c r="J379" s="203" t="e">
        <f>INDEX(#REF!,MATCH(H379,#REF!,0),2)</f>
        <v>#REF!</v>
      </c>
      <c r="K379" s="204" t="e">
        <f>INDEX(#REF!,MATCH(H379,#REF!,0),3)</f>
        <v>#REF!</v>
      </c>
      <c r="L379" s="204" t="e">
        <f>INDEX(#REF!,MATCH(H379,#REF!,0),4)</f>
        <v>#REF!</v>
      </c>
      <c r="M379" s="205" t="e">
        <f>INDEX(#REF!,MATCH(H379,#REF!,0),5)</f>
        <v>#REF!</v>
      </c>
      <c r="N379" s="206" t="e">
        <f>INDEX(#REF!,MATCH(H379,#REF!,0),6)</f>
        <v>#REF!</v>
      </c>
      <c r="X379" s="20"/>
      <c r="Z379" s="20"/>
      <c r="AC379" s="20"/>
    </row>
    <row r="380" spans="1:29" ht="15" customHeight="1">
      <c r="A380" s="212" t="s">
        <v>352</v>
      </c>
      <c r="B380" s="202" t="e">
        <f>INDEX(#REF!,MATCH(A380,#REF!,0),1)</f>
        <v>#REF!</v>
      </c>
      <c r="C380" s="203" t="e">
        <f>INDEX(#REF!,MATCH(A380,#REF!,0),2)</f>
        <v>#REF!</v>
      </c>
      <c r="D380" s="204" t="e">
        <f>INDEX(#REF!,MATCH(A380,#REF!,0),3)</f>
        <v>#REF!</v>
      </c>
      <c r="E380" s="204" t="e">
        <f>INDEX(#REF!,MATCH(A380,#REF!,0),4)</f>
        <v>#REF!</v>
      </c>
      <c r="F380" s="205" t="e">
        <f>INDEX(#REF!,MATCH(A380,#REF!,0),5)</f>
        <v>#REF!</v>
      </c>
      <c r="G380" s="206" t="e">
        <f>INDEX(#REF!,MATCH(A380,#REF!,0),6)</f>
        <v>#REF!</v>
      </c>
      <c r="H380" s="212" t="s">
        <v>352</v>
      </c>
      <c r="I380" s="202" t="e">
        <f>INDEX(#REF!,MATCH(H380,#REF!,0),1)</f>
        <v>#REF!</v>
      </c>
      <c r="J380" s="203" t="e">
        <f>INDEX(#REF!,MATCH(H380,#REF!,0),2)</f>
        <v>#REF!</v>
      </c>
      <c r="K380" s="204" t="e">
        <f>INDEX(#REF!,MATCH(H380,#REF!,0),3)</f>
        <v>#REF!</v>
      </c>
      <c r="L380" s="204" t="e">
        <f>INDEX(#REF!,MATCH(H380,#REF!,0),4)</f>
        <v>#REF!</v>
      </c>
      <c r="M380" s="205" t="e">
        <f>INDEX(#REF!,MATCH(H380,#REF!,0),5)</f>
        <v>#REF!</v>
      </c>
      <c r="N380" s="206" t="e">
        <f>INDEX(#REF!,MATCH(H380,#REF!,0),6)</f>
        <v>#REF!</v>
      </c>
      <c r="X380" s="20"/>
      <c r="Z380" s="20"/>
      <c r="AC380" s="20"/>
    </row>
    <row r="381" spans="1:29" ht="15" customHeight="1">
      <c r="A381" s="212" t="s">
        <v>353</v>
      </c>
      <c r="B381" s="202" t="e">
        <f>INDEX(#REF!,MATCH(A381,#REF!,0),1)</f>
        <v>#REF!</v>
      </c>
      <c r="C381" s="203" t="e">
        <f>INDEX(#REF!,MATCH(A381,#REF!,0),2)</f>
        <v>#REF!</v>
      </c>
      <c r="D381" s="204" t="e">
        <f>INDEX(#REF!,MATCH(A381,#REF!,0),3)</f>
        <v>#REF!</v>
      </c>
      <c r="E381" s="204" t="e">
        <f>INDEX(#REF!,MATCH(A381,#REF!,0),4)</f>
        <v>#REF!</v>
      </c>
      <c r="F381" s="205" t="e">
        <f>INDEX(#REF!,MATCH(A381,#REF!,0),5)</f>
        <v>#REF!</v>
      </c>
      <c r="G381" s="206" t="e">
        <f>INDEX(#REF!,MATCH(A381,#REF!,0),6)</f>
        <v>#REF!</v>
      </c>
      <c r="H381" s="212" t="s">
        <v>353</v>
      </c>
      <c r="I381" s="202" t="e">
        <f>INDEX(#REF!,MATCH(H381,#REF!,0),1)</f>
        <v>#REF!</v>
      </c>
      <c r="J381" s="203" t="e">
        <f>INDEX(#REF!,MATCH(H381,#REF!,0),2)</f>
        <v>#REF!</v>
      </c>
      <c r="K381" s="204" t="e">
        <f>INDEX(#REF!,MATCH(H381,#REF!,0),3)</f>
        <v>#REF!</v>
      </c>
      <c r="L381" s="204" t="e">
        <f>INDEX(#REF!,MATCH(H381,#REF!,0),4)</f>
        <v>#REF!</v>
      </c>
      <c r="M381" s="205" t="e">
        <f>INDEX(#REF!,MATCH(H381,#REF!,0),5)</f>
        <v>#REF!</v>
      </c>
      <c r="N381" s="206" t="e">
        <f>INDEX(#REF!,MATCH(H381,#REF!,0),6)</f>
        <v>#REF!</v>
      </c>
      <c r="X381" s="20"/>
      <c r="Z381" s="20"/>
      <c r="AC381" s="20"/>
    </row>
    <row r="382" spans="1:29" ht="15" customHeight="1">
      <c r="A382" s="212" t="s">
        <v>354</v>
      </c>
      <c r="B382" s="202" t="e">
        <f>INDEX(#REF!,MATCH(A382,#REF!,0),1)</f>
        <v>#REF!</v>
      </c>
      <c r="C382" s="203" t="e">
        <f>INDEX(#REF!,MATCH(A382,#REF!,0),2)</f>
        <v>#REF!</v>
      </c>
      <c r="D382" s="204" t="e">
        <f>INDEX(#REF!,MATCH(A382,#REF!,0),3)</f>
        <v>#REF!</v>
      </c>
      <c r="E382" s="204" t="e">
        <f>INDEX(#REF!,MATCH(A382,#REF!,0),4)</f>
        <v>#REF!</v>
      </c>
      <c r="F382" s="205" t="e">
        <f>INDEX(#REF!,MATCH(A382,#REF!,0),5)</f>
        <v>#REF!</v>
      </c>
      <c r="G382" s="206" t="e">
        <f>INDEX(#REF!,MATCH(A382,#REF!,0),6)</f>
        <v>#REF!</v>
      </c>
      <c r="H382" s="212" t="s">
        <v>354</v>
      </c>
      <c r="I382" s="202" t="e">
        <f>INDEX(#REF!,MATCH(H382,#REF!,0),1)</f>
        <v>#REF!</v>
      </c>
      <c r="J382" s="203" t="e">
        <f>INDEX(#REF!,MATCH(H382,#REF!,0),2)</f>
        <v>#REF!</v>
      </c>
      <c r="K382" s="204" t="e">
        <f>INDEX(#REF!,MATCH(H382,#REF!,0),3)</f>
        <v>#REF!</v>
      </c>
      <c r="L382" s="204" t="e">
        <f>INDEX(#REF!,MATCH(H382,#REF!,0),4)</f>
        <v>#REF!</v>
      </c>
      <c r="M382" s="205" t="e">
        <f>INDEX(#REF!,MATCH(H382,#REF!,0),5)</f>
        <v>#REF!</v>
      </c>
      <c r="N382" s="206" t="e">
        <f>INDEX(#REF!,MATCH(H382,#REF!,0),6)</f>
        <v>#REF!</v>
      </c>
      <c r="X382" s="20"/>
      <c r="Z382" s="20"/>
      <c r="AC382" s="20"/>
    </row>
    <row r="383" spans="1:29" ht="15" customHeight="1">
      <c r="A383" s="212" t="s">
        <v>355</v>
      </c>
      <c r="B383" s="202" t="e">
        <f>INDEX(#REF!,MATCH(A383,#REF!,0),1)</f>
        <v>#REF!</v>
      </c>
      <c r="C383" s="203" t="e">
        <f>INDEX(#REF!,MATCH(A383,#REF!,0),2)</f>
        <v>#REF!</v>
      </c>
      <c r="D383" s="204" t="e">
        <f>INDEX(#REF!,MATCH(A383,#REF!,0),3)</f>
        <v>#REF!</v>
      </c>
      <c r="E383" s="204" t="e">
        <f>INDEX(#REF!,MATCH(A383,#REF!,0),4)</f>
        <v>#REF!</v>
      </c>
      <c r="F383" s="205" t="e">
        <f>INDEX(#REF!,MATCH(A383,#REF!,0),5)</f>
        <v>#REF!</v>
      </c>
      <c r="G383" s="206" t="e">
        <f>INDEX(#REF!,MATCH(A383,#REF!,0),6)</f>
        <v>#REF!</v>
      </c>
      <c r="H383" s="212" t="s">
        <v>355</v>
      </c>
      <c r="I383" s="202" t="e">
        <f>INDEX(#REF!,MATCH(H383,#REF!,0),1)</f>
        <v>#REF!</v>
      </c>
      <c r="J383" s="203" t="e">
        <f>INDEX(#REF!,MATCH(H383,#REF!,0),2)</f>
        <v>#REF!</v>
      </c>
      <c r="K383" s="204" t="e">
        <f>INDEX(#REF!,MATCH(H383,#REF!,0),3)</f>
        <v>#REF!</v>
      </c>
      <c r="L383" s="204" t="e">
        <f>INDEX(#REF!,MATCH(H383,#REF!,0),4)</f>
        <v>#REF!</v>
      </c>
      <c r="M383" s="205" t="e">
        <f>INDEX(#REF!,MATCH(H383,#REF!,0),5)</f>
        <v>#REF!</v>
      </c>
      <c r="N383" s="206" t="e">
        <f>INDEX(#REF!,MATCH(H383,#REF!,0),6)</f>
        <v>#REF!</v>
      </c>
      <c r="X383" s="20"/>
      <c r="Z383" s="20"/>
      <c r="AC383" s="20"/>
    </row>
    <row r="384" spans="1:29" ht="15" customHeight="1">
      <c r="A384" s="212" t="s">
        <v>356</v>
      </c>
      <c r="B384" s="202" t="e">
        <f>INDEX(#REF!,MATCH(A384,#REF!,0),1)</f>
        <v>#REF!</v>
      </c>
      <c r="C384" s="203" t="e">
        <f>INDEX(#REF!,MATCH(A384,#REF!,0),2)</f>
        <v>#REF!</v>
      </c>
      <c r="D384" s="204" t="e">
        <f>INDEX(#REF!,MATCH(A384,#REF!,0),3)</f>
        <v>#REF!</v>
      </c>
      <c r="E384" s="204" t="e">
        <f>INDEX(#REF!,MATCH(A384,#REF!,0),4)</f>
        <v>#REF!</v>
      </c>
      <c r="F384" s="205" t="e">
        <f>INDEX(#REF!,MATCH(A384,#REF!,0),5)</f>
        <v>#REF!</v>
      </c>
      <c r="G384" s="206" t="e">
        <f>INDEX(#REF!,MATCH(A384,#REF!,0),6)</f>
        <v>#REF!</v>
      </c>
      <c r="H384" s="212" t="s">
        <v>356</v>
      </c>
      <c r="I384" s="202" t="e">
        <f>INDEX(#REF!,MATCH(H384,#REF!,0),1)</f>
        <v>#REF!</v>
      </c>
      <c r="J384" s="203" t="e">
        <f>INDEX(#REF!,MATCH(H384,#REF!,0),2)</f>
        <v>#REF!</v>
      </c>
      <c r="K384" s="204" t="e">
        <f>INDEX(#REF!,MATCH(H384,#REF!,0),3)</f>
        <v>#REF!</v>
      </c>
      <c r="L384" s="204" t="e">
        <f>INDEX(#REF!,MATCH(H384,#REF!,0),4)</f>
        <v>#REF!</v>
      </c>
      <c r="M384" s="205" t="e">
        <f>INDEX(#REF!,MATCH(H384,#REF!,0),5)</f>
        <v>#REF!</v>
      </c>
      <c r="N384" s="206" t="e">
        <f>INDEX(#REF!,MATCH(H384,#REF!,0),6)</f>
        <v>#REF!</v>
      </c>
      <c r="X384" s="20"/>
      <c r="Z384" s="20"/>
      <c r="AC384" s="20"/>
    </row>
    <row r="385" spans="1:29" ht="15" customHeight="1">
      <c r="A385" s="212" t="s">
        <v>357</v>
      </c>
      <c r="B385" s="202" t="e">
        <f>INDEX(#REF!,MATCH(A385,#REF!,0),1)</f>
        <v>#REF!</v>
      </c>
      <c r="C385" s="203" t="e">
        <f>INDEX(#REF!,MATCH(A385,#REF!,0),2)</f>
        <v>#REF!</v>
      </c>
      <c r="D385" s="204" t="e">
        <f>INDEX(#REF!,MATCH(A385,#REF!,0),3)</f>
        <v>#REF!</v>
      </c>
      <c r="E385" s="204" t="e">
        <f>INDEX(#REF!,MATCH(A385,#REF!,0),4)</f>
        <v>#REF!</v>
      </c>
      <c r="F385" s="205" t="e">
        <f>INDEX(#REF!,MATCH(A385,#REF!,0),5)</f>
        <v>#REF!</v>
      </c>
      <c r="G385" s="206" t="e">
        <f>INDEX(#REF!,MATCH(A385,#REF!,0),6)</f>
        <v>#REF!</v>
      </c>
      <c r="H385" s="212" t="s">
        <v>357</v>
      </c>
      <c r="I385" s="202" t="e">
        <f>INDEX(#REF!,MATCH(H385,#REF!,0),1)</f>
        <v>#REF!</v>
      </c>
      <c r="J385" s="203" t="e">
        <f>INDEX(#REF!,MATCH(H385,#REF!,0),2)</f>
        <v>#REF!</v>
      </c>
      <c r="K385" s="204" t="e">
        <f>INDEX(#REF!,MATCH(H385,#REF!,0),3)</f>
        <v>#REF!</v>
      </c>
      <c r="L385" s="204" t="e">
        <f>INDEX(#REF!,MATCH(H385,#REF!,0),4)</f>
        <v>#REF!</v>
      </c>
      <c r="M385" s="205" t="e">
        <f>INDEX(#REF!,MATCH(H385,#REF!,0),5)</f>
        <v>#REF!</v>
      </c>
      <c r="N385" s="206" t="e">
        <f>INDEX(#REF!,MATCH(H385,#REF!,0),6)</f>
        <v>#REF!</v>
      </c>
      <c r="X385" s="20"/>
      <c r="Z385" s="20"/>
      <c r="AC385" s="20"/>
    </row>
    <row r="386" spans="1:29" ht="15" customHeight="1">
      <c r="A386" s="212" t="s">
        <v>358</v>
      </c>
      <c r="B386" s="202" t="e">
        <f>INDEX(#REF!,MATCH(A386,#REF!,0),1)</f>
        <v>#REF!</v>
      </c>
      <c r="C386" s="203" t="e">
        <f>INDEX(#REF!,MATCH(A386,#REF!,0),2)</f>
        <v>#REF!</v>
      </c>
      <c r="D386" s="204" t="e">
        <f>INDEX(#REF!,MATCH(A386,#REF!,0),3)</f>
        <v>#REF!</v>
      </c>
      <c r="E386" s="204" t="e">
        <f>INDEX(#REF!,MATCH(A386,#REF!,0),4)</f>
        <v>#REF!</v>
      </c>
      <c r="F386" s="205" t="e">
        <f>INDEX(#REF!,MATCH(A386,#REF!,0),5)</f>
        <v>#REF!</v>
      </c>
      <c r="G386" s="206" t="e">
        <f>INDEX(#REF!,MATCH(A386,#REF!,0),6)</f>
        <v>#REF!</v>
      </c>
      <c r="H386" s="212" t="s">
        <v>358</v>
      </c>
      <c r="I386" s="202" t="e">
        <f>INDEX(#REF!,MATCH(H386,#REF!,0),1)</f>
        <v>#REF!</v>
      </c>
      <c r="J386" s="203" t="e">
        <f>INDEX(#REF!,MATCH(H386,#REF!,0),2)</f>
        <v>#REF!</v>
      </c>
      <c r="K386" s="204" t="e">
        <f>INDEX(#REF!,MATCH(H386,#REF!,0),3)</f>
        <v>#REF!</v>
      </c>
      <c r="L386" s="204" t="e">
        <f>INDEX(#REF!,MATCH(H386,#REF!,0),4)</f>
        <v>#REF!</v>
      </c>
      <c r="M386" s="205" t="e">
        <f>INDEX(#REF!,MATCH(H386,#REF!,0),5)</f>
        <v>#REF!</v>
      </c>
      <c r="N386" s="206" t="e">
        <f>INDEX(#REF!,MATCH(H386,#REF!,0),6)</f>
        <v>#REF!</v>
      </c>
      <c r="X386" s="20"/>
      <c r="Z386" s="20"/>
      <c r="AC386" s="20"/>
    </row>
    <row r="387" spans="1:29" ht="15" customHeight="1">
      <c r="A387" s="212" t="s">
        <v>359</v>
      </c>
      <c r="B387" s="202" t="e">
        <f>INDEX(#REF!,MATCH(A387,#REF!,0),1)</f>
        <v>#REF!</v>
      </c>
      <c r="C387" s="203" t="e">
        <f>INDEX(#REF!,MATCH(A387,#REF!,0),2)</f>
        <v>#REF!</v>
      </c>
      <c r="D387" s="204" t="e">
        <f>INDEX(#REF!,MATCH(A387,#REF!,0),3)</f>
        <v>#REF!</v>
      </c>
      <c r="E387" s="204" t="e">
        <f>INDEX(#REF!,MATCH(A387,#REF!,0),4)</f>
        <v>#REF!</v>
      </c>
      <c r="F387" s="205" t="e">
        <f>INDEX(#REF!,MATCH(A387,#REF!,0),5)</f>
        <v>#REF!</v>
      </c>
      <c r="G387" s="206" t="e">
        <f>INDEX(#REF!,MATCH(A387,#REF!,0),6)</f>
        <v>#REF!</v>
      </c>
      <c r="H387" s="212" t="s">
        <v>359</v>
      </c>
      <c r="I387" s="202" t="e">
        <f>INDEX(#REF!,MATCH(H387,#REF!,0),1)</f>
        <v>#REF!</v>
      </c>
      <c r="J387" s="203" t="e">
        <f>INDEX(#REF!,MATCH(H387,#REF!,0),2)</f>
        <v>#REF!</v>
      </c>
      <c r="K387" s="204" t="e">
        <f>INDEX(#REF!,MATCH(H387,#REF!,0),3)</f>
        <v>#REF!</v>
      </c>
      <c r="L387" s="204" t="e">
        <f>INDEX(#REF!,MATCH(H387,#REF!,0),4)</f>
        <v>#REF!</v>
      </c>
      <c r="M387" s="205" t="e">
        <f>INDEX(#REF!,MATCH(H387,#REF!,0),5)</f>
        <v>#REF!</v>
      </c>
      <c r="N387" s="206" t="e">
        <f>INDEX(#REF!,MATCH(H387,#REF!,0),6)</f>
        <v>#REF!</v>
      </c>
      <c r="X387" s="20"/>
      <c r="Z387" s="20"/>
      <c r="AC387" s="20"/>
    </row>
    <row r="388" spans="1:29" ht="15" customHeight="1">
      <c r="A388" s="212" t="s">
        <v>360</v>
      </c>
      <c r="B388" s="202" t="e">
        <f>INDEX(#REF!,MATCH(A388,#REF!,0),1)</f>
        <v>#REF!</v>
      </c>
      <c r="C388" s="203" t="e">
        <f>INDEX(#REF!,MATCH(A388,#REF!,0),2)</f>
        <v>#REF!</v>
      </c>
      <c r="D388" s="204" t="e">
        <f>INDEX(#REF!,MATCH(A388,#REF!,0),3)</f>
        <v>#REF!</v>
      </c>
      <c r="E388" s="204" t="e">
        <f>INDEX(#REF!,MATCH(A388,#REF!,0),4)</f>
        <v>#REF!</v>
      </c>
      <c r="F388" s="205" t="e">
        <f>INDEX(#REF!,MATCH(A388,#REF!,0),5)</f>
        <v>#REF!</v>
      </c>
      <c r="G388" s="206" t="e">
        <f>INDEX(#REF!,MATCH(A388,#REF!,0),6)</f>
        <v>#REF!</v>
      </c>
      <c r="H388" s="212" t="s">
        <v>360</v>
      </c>
      <c r="I388" s="202" t="e">
        <f>INDEX(#REF!,MATCH(H388,#REF!,0),1)</f>
        <v>#REF!</v>
      </c>
      <c r="J388" s="203" t="e">
        <f>INDEX(#REF!,MATCH(H388,#REF!,0),2)</f>
        <v>#REF!</v>
      </c>
      <c r="K388" s="204" t="e">
        <f>INDEX(#REF!,MATCH(H388,#REF!,0),3)</f>
        <v>#REF!</v>
      </c>
      <c r="L388" s="204" t="e">
        <f>INDEX(#REF!,MATCH(H388,#REF!,0),4)</f>
        <v>#REF!</v>
      </c>
      <c r="M388" s="205" t="e">
        <f>INDEX(#REF!,MATCH(H388,#REF!,0),5)</f>
        <v>#REF!</v>
      </c>
      <c r="N388" s="206" t="e">
        <f>INDEX(#REF!,MATCH(H388,#REF!,0),6)</f>
        <v>#REF!</v>
      </c>
      <c r="X388" s="20"/>
      <c r="Z388" s="20"/>
      <c r="AC388" s="20"/>
    </row>
    <row r="389" spans="1:29" ht="15" customHeight="1">
      <c r="A389" s="212" t="s">
        <v>361</v>
      </c>
      <c r="B389" s="202" t="e">
        <f>INDEX(#REF!,MATCH(A389,#REF!,0),1)</f>
        <v>#REF!</v>
      </c>
      <c r="C389" s="203" t="e">
        <f>INDEX(#REF!,MATCH(A389,#REF!,0),2)</f>
        <v>#REF!</v>
      </c>
      <c r="D389" s="204" t="e">
        <f>INDEX(#REF!,MATCH(A389,#REF!,0),3)</f>
        <v>#REF!</v>
      </c>
      <c r="E389" s="204" t="e">
        <f>INDEX(#REF!,MATCH(A389,#REF!,0),4)</f>
        <v>#REF!</v>
      </c>
      <c r="F389" s="205" t="e">
        <f>INDEX(#REF!,MATCH(A389,#REF!,0),5)</f>
        <v>#REF!</v>
      </c>
      <c r="G389" s="206" t="e">
        <f>INDEX(#REF!,MATCH(A389,#REF!,0),6)</f>
        <v>#REF!</v>
      </c>
      <c r="H389" s="212" t="s">
        <v>361</v>
      </c>
      <c r="I389" s="202" t="e">
        <f>INDEX(#REF!,MATCH(H389,#REF!,0),1)</f>
        <v>#REF!</v>
      </c>
      <c r="J389" s="203" t="e">
        <f>INDEX(#REF!,MATCH(H389,#REF!,0),2)</f>
        <v>#REF!</v>
      </c>
      <c r="K389" s="204" t="e">
        <f>INDEX(#REF!,MATCH(H389,#REF!,0),3)</f>
        <v>#REF!</v>
      </c>
      <c r="L389" s="204" t="e">
        <f>INDEX(#REF!,MATCH(H389,#REF!,0),4)</f>
        <v>#REF!</v>
      </c>
      <c r="M389" s="205" t="e">
        <f>INDEX(#REF!,MATCH(H389,#REF!,0),5)</f>
        <v>#REF!</v>
      </c>
      <c r="N389" s="206" t="e">
        <f>INDEX(#REF!,MATCH(H389,#REF!,0),6)</f>
        <v>#REF!</v>
      </c>
      <c r="X389" s="20"/>
      <c r="Z389" s="20"/>
      <c r="AC389" s="20"/>
    </row>
    <row r="390" spans="1:29" ht="15" customHeight="1">
      <c r="A390" s="212" t="s">
        <v>362</v>
      </c>
      <c r="B390" s="202" t="e">
        <f>INDEX(#REF!,MATCH(A390,#REF!,0),1)</f>
        <v>#REF!</v>
      </c>
      <c r="C390" s="203" t="e">
        <f>INDEX(#REF!,MATCH(A390,#REF!,0),2)</f>
        <v>#REF!</v>
      </c>
      <c r="D390" s="204" t="e">
        <f>INDEX(#REF!,MATCH(A390,#REF!,0),3)</f>
        <v>#REF!</v>
      </c>
      <c r="E390" s="204" t="e">
        <f>INDEX(#REF!,MATCH(A390,#REF!,0),4)</f>
        <v>#REF!</v>
      </c>
      <c r="F390" s="205" t="e">
        <f>INDEX(#REF!,MATCH(A390,#REF!,0),5)</f>
        <v>#REF!</v>
      </c>
      <c r="G390" s="206" t="e">
        <f>INDEX(#REF!,MATCH(A390,#REF!,0),6)</f>
        <v>#REF!</v>
      </c>
      <c r="H390" s="212" t="s">
        <v>362</v>
      </c>
      <c r="I390" s="202" t="e">
        <f>INDEX(#REF!,MATCH(H390,#REF!,0),1)</f>
        <v>#REF!</v>
      </c>
      <c r="J390" s="203" t="e">
        <f>INDEX(#REF!,MATCH(H390,#REF!,0),2)</f>
        <v>#REF!</v>
      </c>
      <c r="K390" s="204" t="e">
        <f>INDEX(#REF!,MATCH(H390,#REF!,0),3)</f>
        <v>#REF!</v>
      </c>
      <c r="L390" s="204" t="e">
        <f>INDEX(#REF!,MATCH(H390,#REF!,0),4)</f>
        <v>#REF!</v>
      </c>
      <c r="M390" s="205" t="e">
        <f>INDEX(#REF!,MATCH(H390,#REF!,0),5)</f>
        <v>#REF!</v>
      </c>
      <c r="N390" s="206" t="e">
        <f>INDEX(#REF!,MATCH(H390,#REF!,0),6)</f>
        <v>#REF!</v>
      </c>
      <c r="X390" s="20"/>
      <c r="Z390" s="20"/>
      <c r="AC390" s="20"/>
    </row>
    <row r="391" spans="1:29" ht="15" customHeight="1">
      <c r="A391" s="212" t="s">
        <v>363</v>
      </c>
      <c r="B391" s="202" t="e">
        <f>INDEX(#REF!,MATCH(A391,#REF!,0),1)</f>
        <v>#REF!</v>
      </c>
      <c r="C391" s="203" t="e">
        <f>INDEX(#REF!,MATCH(A391,#REF!,0),2)</f>
        <v>#REF!</v>
      </c>
      <c r="D391" s="204" t="e">
        <f>INDEX(#REF!,MATCH(A391,#REF!,0),3)</f>
        <v>#REF!</v>
      </c>
      <c r="E391" s="204" t="e">
        <f>INDEX(#REF!,MATCH(A391,#REF!,0),4)</f>
        <v>#REF!</v>
      </c>
      <c r="F391" s="205" t="e">
        <f>INDEX(#REF!,MATCH(A391,#REF!,0),5)</f>
        <v>#REF!</v>
      </c>
      <c r="G391" s="206" t="e">
        <f>INDEX(#REF!,MATCH(A391,#REF!,0),6)</f>
        <v>#REF!</v>
      </c>
      <c r="H391" s="212" t="s">
        <v>363</v>
      </c>
      <c r="I391" s="202" t="e">
        <f>INDEX(#REF!,MATCH(H391,#REF!,0),1)</f>
        <v>#REF!</v>
      </c>
      <c r="J391" s="203" t="e">
        <f>INDEX(#REF!,MATCH(H391,#REF!,0),2)</f>
        <v>#REF!</v>
      </c>
      <c r="K391" s="204" t="e">
        <f>INDEX(#REF!,MATCH(H391,#REF!,0),3)</f>
        <v>#REF!</v>
      </c>
      <c r="L391" s="204" t="e">
        <f>INDEX(#REF!,MATCH(H391,#REF!,0),4)</f>
        <v>#REF!</v>
      </c>
      <c r="M391" s="205" t="e">
        <f>INDEX(#REF!,MATCH(H391,#REF!,0),5)</f>
        <v>#REF!</v>
      </c>
      <c r="N391" s="206" t="e">
        <f>INDEX(#REF!,MATCH(H391,#REF!,0),6)</f>
        <v>#REF!</v>
      </c>
      <c r="X391" s="20"/>
      <c r="Z391" s="20"/>
      <c r="AC391" s="20"/>
    </row>
    <row r="392" spans="1:29" ht="15" customHeight="1">
      <c r="A392" s="212" t="s">
        <v>364</v>
      </c>
      <c r="B392" s="202" t="e">
        <f>INDEX(#REF!,MATCH(A392,#REF!,0),1)</f>
        <v>#REF!</v>
      </c>
      <c r="C392" s="203" t="e">
        <f>INDEX(#REF!,MATCH(A392,#REF!,0),2)</f>
        <v>#REF!</v>
      </c>
      <c r="D392" s="204" t="e">
        <f>INDEX(#REF!,MATCH(A392,#REF!,0),3)</f>
        <v>#REF!</v>
      </c>
      <c r="E392" s="204" t="e">
        <f>INDEX(#REF!,MATCH(A392,#REF!,0),4)</f>
        <v>#REF!</v>
      </c>
      <c r="F392" s="205" t="e">
        <f>INDEX(#REF!,MATCH(A392,#REF!,0),5)</f>
        <v>#REF!</v>
      </c>
      <c r="G392" s="206" t="e">
        <f>INDEX(#REF!,MATCH(A392,#REF!,0),6)</f>
        <v>#REF!</v>
      </c>
      <c r="H392" s="212" t="s">
        <v>364</v>
      </c>
      <c r="I392" s="202" t="e">
        <f>INDEX(#REF!,MATCH(H392,#REF!,0),1)</f>
        <v>#REF!</v>
      </c>
      <c r="J392" s="203" t="e">
        <f>INDEX(#REF!,MATCH(H392,#REF!,0),2)</f>
        <v>#REF!</v>
      </c>
      <c r="K392" s="204" t="e">
        <f>INDEX(#REF!,MATCH(H392,#REF!,0),3)</f>
        <v>#REF!</v>
      </c>
      <c r="L392" s="204" t="e">
        <f>INDEX(#REF!,MATCH(H392,#REF!,0),4)</f>
        <v>#REF!</v>
      </c>
      <c r="M392" s="205" t="e">
        <f>INDEX(#REF!,MATCH(H392,#REF!,0),5)</f>
        <v>#REF!</v>
      </c>
      <c r="N392" s="206" t="e">
        <f>INDEX(#REF!,MATCH(H392,#REF!,0),6)</f>
        <v>#REF!</v>
      </c>
      <c r="X392" s="20"/>
      <c r="Z392" s="20"/>
      <c r="AC392" s="20"/>
    </row>
    <row r="393" spans="1:29" ht="15" customHeight="1">
      <c r="A393" s="212" t="s">
        <v>365</v>
      </c>
      <c r="B393" s="202" t="e">
        <f>INDEX(#REF!,MATCH(A393,#REF!,0),1)</f>
        <v>#REF!</v>
      </c>
      <c r="C393" s="203" t="e">
        <f>INDEX(#REF!,MATCH(A393,#REF!,0),2)</f>
        <v>#REF!</v>
      </c>
      <c r="D393" s="204" t="e">
        <f>INDEX(#REF!,MATCH(A393,#REF!,0),3)</f>
        <v>#REF!</v>
      </c>
      <c r="E393" s="204" t="e">
        <f>INDEX(#REF!,MATCH(A393,#REF!,0),4)</f>
        <v>#REF!</v>
      </c>
      <c r="F393" s="205" t="e">
        <f>INDEX(#REF!,MATCH(A393,#REF!,0),5)</f>
        <v>#REF!</v>
      </c>
      <c r="G393" s="206" t="e">
        <f>INDEX(#REF!,MATCH(A393,#REF!,0),6)</f>
        <v>#REF!</v>
      </c>
      <c r="H393" s="212" t="s">
        <v>365</v>
      </c>
      <c r="I393" s="202" t="e">
        <f>INDEX(#REF!,MATCH(H393,#REF!,0),1)</f>
        <v>#REF!</v>
      </c>
      <c r="J393" s="203" t="e">
        <f>INDEX(#REF!,MATCH(H393,#REF!,0),2)</f>
        <v>#REF!</v>
      </c>
      <c r="K393" s="204" t="e">
        <f>INDEX(#REF!,MATCH(H393,#REF!,0),3)</f>
        <v>#REF!</v>
      </c>
      <c r="L393" s="204" t="e">
        <f>INDEX(#REF!,MATCH(H393,#REF!,0),4)</f>
        <v>#REF!</v>
      </c>
      <c r="M393" s="205" t="e">
        <f>INDEX(#REF!,MATCH(H393,#REF!,0),5)</f>
        <v>#REF!</v>
      </c>
      <c r="N393" s="206" t="e">
        <f>INDEX(#REF!,MATCH(H393,#REF!,0),6)</f>
        <v>#REF!</v>
      </c>
      <c r="X393" s="20"/>
      <c r="Z393" s="20"/>
      <c r="AC393" s="20"/>
    </row>
    <row r="394" spans="1:29" ht="15" customHeight="1">
      <c r="A394" s="212" t="s">
        <v>366</v>
      </c>
      <c r="B394" s="202" t="e">
        <f>INDEX(#REF!,MATCH(A394,#REF!,0),1)</f>
        <v>#REF!</v>
      </c>
      <c r="C394" s="203" t="e">
        <f>INDEX(#REF!,MATCH(A394,#REF!,0),2)</f>
        <v>#REF!</v>
      </c>
      <c r="D394" s="204" t="e">
        <f>INDEX(#REF!,MATCH(A394,#REF!,0),3)</f>
        <v>#REF!</v>
      </c>
      <c r="E394" s="204" t="e">
        <f>INDEX(#REF!,MATCH(A394,#REF!,0),4)</f>
        <v>#REF!</v>
      </c>
      <c r="F394" s="205" t="e">
        <f>INDEX(#REF!,MATCH(A394,#REF!,0),5)</f>
        <v>#REF!</v>
      </c>
      <c r="G394" s="206" t="e">
        <f>INDEX(#REF!,MATCH(A394,#REF!,0),6)</f>
        <v>#REF!</v>
      </c>
      <c r="H394" s="212" t="s">
        <v>366</v>
      </c>
      <c r="I394" s="202" t="e">
        <f>INDEX(#REF!,MATCH(H394,#REF!,0),1)</f>
        <v>#REF!</v>
      </c>
      <c r="J394" s="203" t="e">
        <f>INDEX(#REF!,MATCH(H394,#REF!,0),2)</f>
        <v>#REF!</v>
      </c>
      <c r="K394" s="204" t="e">
        <f>INDEX(#REF!,MATCH(H394,#REF!,0),3)</f>
        <v>#REF!</v>
      </c>
      <c r="L394" s="204" t="e">
        <f>INDEX(#REF!,MATCH(H394,#REF!,0),4)</f>
        <v>#REF!</v>
      </c>
      <c r="M394" s="205" t="e">
        <f>INDEX(#REF!,MATCH(H394,#REF!,0),5)</f>
        <v>#REF!</v>
      </c>
      <c r="N394" s="206" t="e">
        <f>INDEX(#REF!,MATCH(H394,#REF!,0),6)</f>
        <v>#REF!</v>
      </c>
      <c r="X394" s="20"/>
      <c r="Z394" s="20"/>
      <c r="AC394" s="20"/>
    </row>
    <row r="395" spans="1:29" ht="15" customHeight="1">
      <c r="A395" s="212" t="s">
        <v>367</v>
      </c>
      <c r="B395" s="202" t="e">
        <f>INDEX(#REF!,MATCH(A395,#REF!,0),1)</f>
        <v>#REF!</v>
      </c>
      <c r="C395" s="203" t="e">
        <f>INDEX(#REF!,MATCH(A395,#REF!,0),2)</f>
        <v>#REF!</v>
      </c>
      <c r="D395" s="204" t="e">
        <f>INDEX(#REF!,MATCH(A395,#REF!,0),3)</f>
        <v>#REF!</v>
      </c>
      <c r="E395" s="204" t="e">
        <f>INDEX(#REF!,MATCH(A395,#REF!,0),4)</f>
        <v>#REF!</v>
      </c>
      <c r="F395" s="205" t="e">
        <f>INDEX(#REF!,MATCH(A395,#REF!,0),5)</f>
        <v>#REF!</v>
      </c>
      <c r="G395" s="206" t="e">
        <f>INDEX(#REF!,MATCH(A395,#REF!,0),6)</f>
        <v>#REF!</v>
      </c>
      <c r="H395" s="212" t="s">
        <v>367</v>
      </c>
      <c r="I395" s="202" t="e">
        <f>INDEX(#REF!,MATCH(H395,#REF!,0),1)</f>
        <v>#REF!</v>
      </c>
      <c r="J395" s="203" t="e">
        <f>INDEX(#REF!,MATCH(H395,#REF!,0),2)</f>
        <v>#REF!</v>
      </c>
      <c r="K395" s="204" t="e">
        <f>INDEX(#REF!,MATCH(H395,#REF!,0),3)</f>
        <v>#REF!</v>
      </c>
      <c r="L395" s="204" t="e">
        <f>INDEX(#REF!,MATCH(H395,#REF!,0),4)</f>
        <v>#REF!</v>
      </c>
      <c r="M395" s="205" t="e">
        <f>INDEX(#REF!,MATCH(H395,#REF!,0),5)</f>
        <v>#REF!</v>
      </c>
      <c r="N395" s="206" t="e">
        <f>INDEX(#REF!,MATCH(H395,#REF!,0),6)</f>
        <v>#REF!</v>
      </c>
      <c r="X395" s="20"/>
      <c r="Z395" s="20"/>
      <c r="AC395" s="20"/>
    </row>
    <row r="396" spans="1:29" ht="15" customHeight="1">
      <c r="A396" s="212" t="s">
        <v>368</v>
      </c>
      <c r="B396" s="202" t="e">
        <f>INDEX(#REF!,MATCH(A396,#REF!,0),1)</f>
        <v>#REF!</v>
      </c>
      <c r="C396" s="203" t="e">
        <f>INDEX(#REF!,MATCH(A396,#REF!,0),2)</f>
        <v>#REF!</v>
      </c>
      <c r="D396" s="204" t="e">
        <f>INDEX(#REF!,MATCH(A396,#REF!,0),3)</f>
        <v>#REF!</v>
      </c>
      <c r="E396" s="204" t="e">
        <f>INDEX(#REF!,MATCH(A396,#REF!,0),4)</f>
        <v>#REF!</v>
      </c>
      <c r="F396" s="205" t="e">
        <f>INDEX(#REF!,MATCH(A396,#REF!,0),5)</f>
        <v>#REF!</v>
      </c>
      <c r="G396" s="206" t="e">
        <f>INDEX(#REF!,MATCH(A396,#REF!,0),6)</f>
        <v>#REF!</v>
      </c>
      <c r="H396" s="212" t="s">
        <v>368</v>
      </c>
      <c r="I396" s="202" t="e">
        <f>INDEX(#REF!,MATCH(H396,#REF!,0),1)</f>
        <v>#REF!</v>
      </c>
      <c r="J396" s="203" t="e">
        <f>INDEX(#REF!,MATCH(H396,#REF!,0),2)</f>
        <v>#REF!</v>
      </c>
      <c r="K396" s="204" t="e">
        <f>INDEX(#REF!,MATCH(H396,#REF!,0),3)</f>
        <v>#REF!</v>
      </c>
      <c r="L396" s="204" t="e">
        <f>INDEX(#REF!,MATCH(H396,#REF!,0),4)</f>
        <v>#REF!</v>
      </c>
      <c r="M396" s="205" t="e">
        <f>INDEX(#REF!,MATCH(H396,#REF!,0),5)</f>
        <v>#REF!</v>
      </c>
      <c r="N396" s="206" t="e">
        <f>INDEX(#REF!,MATCH(H396,#REF!,0),6)</f>
        <v>#REF!</v>
      </c>
      <c r="X396" s="20"/>
      <c r="Z396" s="20"/>
      <c r="AC396" s="20"/>
    </row>
    <row r="397" spans="1:29" ht="15" customHeight="1">
      <c r="A397" s="212" t="s">
        <v>369</v>
      </c>
      <c r="B397" s="202" t="e">
        <f>INDEX(#REF!,MATCH(A397,#REF!,0),1)</f>
        <v>#REF!</v>
      </c>
      <c r="C397" s="203" t="e">
        <f>INDEX(#REF!,MATCH(A397,#REF!,0),2)</f>
        <v>#REF!</v>
      </c>
      <c r="D397" s="204" t="e">
        <f>INDEX(#REF!,MATCH(A397,#REF!,0),3)</f>
        <v>#REF!</v>
      </c>
      <c r="E397" s="204" t="e">
        <f>INDEX(#REF!,MATCH(A397,#REF!,0),4)</f>
        <v>#REF!</v>
      </c>
      <c r="F397" s="205" t="e">
        <f>INDEX(#REF!,MATCH(A397,#REF!,0),5)</f>
        <v>#REF!</v>
      </c>
      <c r="G397" s="206" t="e">
        <f>INDEX(#REF!,MATCH(A397,#REF!,0),6)</f>
        <v>#REF!</v>
      </c>
      <c r="H397" s="212" t="s">
        <v>369</v>
      </c>
      <c r="I397" s="202" t="e">
        <f>INDEX(#REF!,MATCH(H397,#REF!,0),1)</f>
        <v>#REF!</v>
      </c>
      <c r="J397" s="203" t="e">
        <f>INDEX(#REF!,MATCH(H397,#REF!,0),2)</f>
        <v>#REF!</v>
      </c>
      <c r="K397" s="204" t="e">
        <f>INDEX(#REF!,MATCH(H397,#REF!,0),3)</f>
        <v>#REF!</v>
      </c>
      <c r="L397" s="204" t="e">
        <f>INDEX(#REF!,MATCH(H397,#REF!,0),4)</f>
        <v>#REF!</v>
      </c>
      <c r="M397" s="205" t="e">
        <f>INDEX(#REF!,MATCH(H397,#REF!,0),5)</f>
        <v>#REF!</v>
      </c>
      <c r="N397" s="206" t="e">
        <f>INDEX(#REF!,MATCH(H397,#REF!,0),6)</f>
        <v>#REF!</v>
      </c>
      <c r="X397" s="20"/>
      <c r="Z397" s="20"/>
      <c r="AC397" s="20"/>
    </row>
    <row r="398" spans="1:29" ht="15" customHeight="1">
      <c r="A398" s="212" t="s">
        <v>370</v>
      </c>
      <c r="B398" s="202" t="e">
        <f>INDEX(#REF!,MATCH(A398,#REF!,0),1)</f>
        <v>#REF!</v>
      </c>
      <c r="C398" s="203" t="e">
        <f>INDEX(#REF!,MATCH(A398,#REF!,0),2)</f>
        <v>#REF!</v>
      </c>
      <c r="D398" s="204" t="e">
        <f>INDEX(#REF!,MATCH(A398,#REF!,0),3)</f>
        <v>#REF!</v>
      </c>
      <c r="E398" s="204" t="e">
        <f>INDEX(#REF!,MATCH(A398,#REF!,0),4)</f>
        <v>#REF!</v>
      </c>
      <c r="F398" s="205" t="e">
        <f>INDEX(#REF!,MATCH(A398,#REF!,0),5)</f>
        <v>#REF!</v>
      </c>
      <c r="G398" s="206" t="e">
        <f>INDEX(#REF!,MATCH(A398,#REF!,0),6)</f>
        <v>#REF!</v>
      </c>
      <c r="H398" s="212" t="s">
        <v>370</v>
      </c>
      <c r="I398" s="202" t="e">
        <f>INDEX(#REF!,MATCH(H398,#REF!,0),1)</f>
        <v>#REF!</v>
      </c>
      <c r="J398" s="203" t="e">
        <f>INDEX(#REF!,MATCH(H398,#REF!,0),2)</f>
        <v>#REF!</v>
      </c>
      <c r="K398" s="204" t="e">
        <f>INDEX(#REF!,MATCH(H398,#REF!,0),3)</f>
        <v>#REF!</v>
      </c>
      <c r="L398" s="204" t="e">
        <f>INDEX(#REF!,MATCH(H398,#REF!,0),4)</f>
        <v>#REF!</v>
      </c>
      <c r="M398" s="205" t="e">
        <f>INDEX(#REF!,MATCH(H398,#REF!,0),5)</f>
        <v>#REF!</v>
      </c>
      <c r="N398" s="206" t="e">
        <f>INDEX(#REF!,MATCH(H398,#REF!,0),6)</f>
        <v>#REF!</v>
      </c>
      <c r="X398" s="20"/>
      <c r="Z398" s="20"/>
      <c r="AC398" s="20"/>
    </row>
    <row r="399" spans="1:29" ht="15" customHeight="1">
      <c r="A399" s="212" t="s">
        <v>371</v>
      </c>
      <c r="B399" s="202" t="e">
        <f>INDEX(#REF!,MATCH(A399,#REF!,0),1)</f>
        <v>#REF!</v>
      </c>
      <c r="C399" s="203" t="e">
        <f>INDEX(#REF!,MATCH(A399,#REF!,0),2)</f>
        <v>#REF!</v>
      </c>
      <c r="D399" s="204" t="e">
        <f>INDEX(#REF!,MATCH(A399,#REF!,0),3)</f>
        <v>#REF!</v>
      </c>
      <c r="E399" s="204" t="e">
        <f>INDEX(#REF!,MATCH(A399,#REF!,0),4)</f>
        <v>#REF!</v>
      </c>
      <c r="F399" s="205" t="e">
        <f>INDEX(#REF!,MATCH(A399,#REF!,0),5)</f>
        <v>#REF!</v>
      </c>
      <c r="G399" s="206" t="e">
        <f>INDEX(#REF!,MATCH(A399,#REF!,0),6)</f>
        <v>#REF!</v>
      </c>
      <c r="H399" s="212" t="s">
        <v>371</v>
      </c>
      <c r="I399" s="202" t="e">
        <f>INDEX(#REF!,MATCH(H399,#REF!,0),1)</f>
        <v>#REF!</v>
      </c>
      <c r="J399" s="203" t="e">
        <f>INDEX(#REF!,MATCH(H399,#REF!,0),2)</f>
        <v>#REF!</v>
      </c>
      <c r="K399" s="204" t="e">
        <f>INDEX(#REF!,MATCH(H399,#REF!,0),3)</f>
        <v>#REF!</v>
      </c>
      <c r="L399" s="204" t="e">
        <f>INDEX(#REF!,MATCH(H399,#REF!,0),4)</f>
        <v>#REF!</v>
      </c>
      <c r="M399" s="205" t="e">
        <f>INDEX(#REF!,MATCH(H399,#REF!,0),5)</f>
        <v>#REF!</v>
      </c>
      <c r="N399" s="206" t="e">
        <f>INDEX(#REF!,MATCH(H399,#REF!,0),6)</f>
        <v>#REF!</v>
      </c>
      <c r="X399" s="20"/>
      <c r="Z399" s="20"/>
      <c r="AC399" s="20"/>
    </row>
    <row r="400" spans="1:29" ht="15" customHeight="1">
      <c r="A400" s="212" t="s">
        <v>372</v>
      </c>
      <c r="B400" s="202" t="e">
        <f>INDEX(#REF!,MATCH(A400,#REF!,0),1)</f>
        <v>#REF!</v>
      </c>
      <c r="C400" s="203" t="e">
        <f>INDEX(#REF!,MATCH(A400,#REF!,0),2)</f>
        <v>#REF!</v>
      </c>
      <c r="D400" s="204" t="e">
        <f>INDEX(#REF!,MATCH(A400,#REF!,0),3)</f>
        <v>#REF!</v>
      </c>
      <c r="E400" s="204" t="e">
        <f>INDEX(#REF!,MATCH(A400,#REF!,0),4)</f>
        <v>#REF!</v>
      </c>
      <c r="F400" s="205" t="e">
        <f>INDEX(#REF!,MATCH(A400,#REF!,0),5)</f>
        <v>#REF!</v>
      </c>
      <c r="G400" s="206" t="e">
        <f>INDEX(#REF!,MATCH(A400,#REF!,0),6)</f>
        <v>#REF!</v>
      </c>
      <c r="H400" s="212" t="s">
        <v>372</v>
      </c>
      <c r="I400" s="202" t="e">
        <f>INDEX(#REF!,MATCH(H400,#REF!,0),1)</f>
        <v>#REF!</v>
      </c>
      <c r="J400" s="203" t="e">
        <f>INDEX(#REF!,MATCH(H400,#REF!,0),2)</f>
        <v>#REF!</v>
      </c>
      <c r="K400" s="204" t="e">
        <f>INDEX(#REF!,MATCH(H400,#REF!,0),3)</f>
        <v>#REF!</v>
      </c>
      <c r="L400" s="204" t="e">
        <f>INDEX(#REF!,MATCH(H400,#REF!,0),4)</f>
        <v>#REF!</v>
      </c>
      <c r="M400" s="205" t="e">
        <f>INDEX(#REF!,MATCH(H400,#REF!,0),5)</f>
        <v>#REF!</v>
      </c>
      <c r="N400" s="206" t="e">
        <f>INDEX(#REF!,MATCH(H400,#REF!,0),6)</f>
        <v>#REF!</v>
      </c>
      <c r="X400" s="20"/>
      <c r="Z400" s="20"/>
      <c r="AC400" s="20"/>
    </row>
    <row r="401" spans="1:29" ht="15" customHeight="1">
      <c r="A401" s="212" t="s">
        <v>373</v>
      </c>
      <c r="B401" s="202" t="e">
        <f>INDEX(#REF!,MATCH(A401,#REF!,0),1)</f>
        <v>#REF!</v>
      </c>
      <c r="C401" s="203" t="e">
        <f>INDEX(#REF!,MATCH(A401,#REF!,0),2)</f>
        <v>#REF!</v>
      </c>
      <c r="D401" s="204" t="e">
        <f>INDEX(#REF!,MATCH(A401,#REF!,0),3)</f>
        <v>#REF!</v>
      </c>
      <c r="E401" s="204" t="e">
        <f>INDEX(#REF!,MATCH(A401,#REF!,0),4)</f>
        <v>#REF!</v>
      </c>
      <c r="F401" s="205" t="e">
        <f>INDEX(#REF!,MATCH(A401,#REF!,0),5)</f>
        <v>#REF!</v>
      </c>
      <c r="G401" s="206" t="e">
        <f>INDEX(#REF!,MATCH(A401,#REF!,0),6)</f>
        <v>#REF!</v>
      </c>
      <c r="H401" s="212" t="s">
        <v>373</v>
      </c>
      <c r="I401" s="202" t="e">
        <f>INDEX(#REF!,MATCH(H401,#REF!,0),1)</f>
        <v>#REF!</v>
      </c>
      <c r="J401" s="203" t="e">
        <f>INDEX(#REF!,MATCH(H401,#REF!,0),2)</f>
        <v>#REF!</v>
      </c>
      <c r="K401" s="204" t="e">
        <f>INDEX(#REF!,MATCH(H401,#REF!,0),3)</f>
        <v>#REF!</v>
      </c>
      <c r="L401" s="204" t="e">
        <f>INDEX(#REF!,MATCH(H401,#REF!,0),4)</f>
        <v>#REF!</v>
      </c>
      <c r="M401" s="205" t="e">
        <f>INDEX(#REF!,MATCH(H401,#REF!,0),5)</f>
        <v>#REF!</v>
      </c>
      <c r="N401" s="206" t="e">
        <f>INDEX(#REF!,MATCH(H401,#REF!,0),6)</f>
        <v>#REF!</v>
      </c>
      <c r="X401" s="20"/>
      <c r="Z401" s="20"/>
      <c r="AC401" s="20"/>
    </row>
    <row r="402" spans="1:29" ht="15" customHeight="1">
      <c r="A402" s="212" t="s">
        <v>374</v>
      </c>
      <c r="B402" s="202" t="e">
        <f>INDEX(#REF!,MATCH(A402,#REF!,0),1)</f>
        <v>#REF!</v>
      </c>
      <c r="C402" s="203" t="e">
        <f>INDEX(#REF!,MATCH(A402,#REF!,0),2)</f>
        <v>#REF!</v>
      </c>
      <c r="D402" s="204" t="e">
        <f>INDEX(#REF!,MATCH(A402,#REF!,0),3)</f>
        <v>#REF!</v>
      </c>
      <c r="E402" s="204" t="e">
        <f>INDEX(#REF!,MATCH(A402,#REF!,0),4)</f>
        <v>#REF!</v>
      </c>
      <c r="F402" s="205" t="e">
        <f>INDEX(#REF!,MATCH(A402,#REF!,0),5)</f>
        <v>#REF!</v>
      </c>
      <c r="G402" s="206" t="e">
        <f>INDEX(#REF!,MATCH(A402,#REF!,0),6)</f>
        <v>#REF!</v>
      </c>
      <c r="H402" s="212" t="s">
        <v>374</v>
      </c>
      <c r="I402" s="202" t="e">
        <f>INDEX(#REF!,MATCH(H402,#REF!,0),1)</f>
        <v>#REF!</v>
      </c>
      <c r="J402" s="203" t="e">
        <f>INDEX(#REF!,MATCH(H402,#REF!,0),2)</f>
        <v>#REF!</v>
      </c>
      <c r="K402" s="204" t="e">
        <f>INDEX(#REF!,MATCH(H402,#REF!,0),3)</f>
        <v>#REF!</v>
      </c>
      <c r="L402" s="204" t="e">
        <f>INDEX(#REF!,MATCH(H402,#REF!,0),4)</f>
        <v>#REF!</v>
      </c>
      <c r="M402" s="205" t="e">
        <f>INDEX(#REF!,MATCH(H402,#REF!,0),5)</f>
        <v>#REF!</v>
      </c>
      <c r="N402" s="206" t="e">
        <f>INDEX(#REF!,MATCH(H402,#REF!,0),6)</f>
        <v>#REF!</v>
      </c>
      <c r="X402" s="20"/>
      <c r="Z402" s="20"/>
      <c r="AC402" s="20"/>
    </row>
    <row r="403" spans="1:29" ht="15" customHeight="1">
      <c r="A403" s="212" t="s">
        <v>375</v>
      </c>
      <c r="B403" s="202" t="e">
        <f>INDEX(#REF!,MATCH(A403,#REF!,0),1)</f>
        <v>#REF!</v>
      </c>
      <c r="C403" s="203" t="e">
        <f>INDEX(#REF!,MATCH(A403,#REF!,0),2)</f>
        <v>#REF!</v>
      </c>
      <c r="D403" s="204" t="e">
        <f>INDEX(#REF!,MATCH(A403,#REF!,0),3)</f>
        <v>#REF!</v>
      </c>
      <c r="E403" s="204" t="e">
        <f>INDEX(#REF!,MATCH(A403,#REF!,0),4)</f>
        <v>#REF!</v>
      </c>
      <c r="F403" s="205" t="e">
        <f>INDEX(#REF!,MATCH(A403,#REF!,0),5)</f>
        <v>#REF!</v>
      </c>
      <c r="G403" s="206" t="e">
        <f>INDEX(#REF!,MATCH(A403,#REF!,0),6)</f>
        <v>#REF!</v>
      </c>
      <c r="H403" s="212" t="s">
        <v>375</v>
      </c>
      <c r="I403" s="202" t="e">
        <f>INDEX(#REF!,MATCH(H403,#REF!,0),1)</f>
        <v>#REF!</v>
      </c>
      <c r="J403" s="203" t="e">
        <f>INDEX(#REF!,MATCH(H403,#REF!,0),2)</f>
        <v>#REF!</v>
      </c>
      <c r="K403" s="204" t="e">
        <f>INDEX(#REF!,MATCH(H403,#REF!,0),3)</f>
        <v>#REF!</v>
      </c>
      <c r="L403" s="204" t="e">
        <f>INDEX(#REF!,MATCH(H403,#REF!,0),4)</f>
        <v>#REF!</v>
      </c>
      <c r="M403" s="205" t="e">
        <f>INDEX(#REF!,MATCH(H403,#REF!,0),5)</f>
        <v>#REF!</v>
      </c>
      <c r="N403" s="206" t="e">
        <f>INDEX(#REF!,MATCH(H403,#REF!,0),6)</f>
        <v>#REF!</v>
      </c>
      <c r="X403" s="20"/>
      <c r="Z403" s="20"/>
      <c r="AC403" s="20"/>
    </row>
    <row r="404" spans="1:29" ht="15" customHeight="1">
      <c r="A404" s="212" t="s">
        <v>376</v>
      </c>
      <c r="B404" s="202" t="e">
        <f>INDEX(#REF!,MATCH(A404,#REF!,0),1)</f>
        <v>#REF!</v>
      </c>
      <c r="C404" s="203" t="e">
        <f>INDEX(#REF!,MATCH(A404,#REF!,0),2)</f>
        <v>#REF!</v>
      </c>
      <c r="D404" s="204" t="e">
        <f>INDEX(#REF!,MATCH(A404,#REF!,0),3)</f>
        <v>#REF!</v>
      </c>
      <c r="E404" s="204" t="e">
        <f>INDEX(#REF!,MATCH(A404,#REF!,0),4)</f>
        <v>#REF!</v>
      </c>
      <c r="F404" s="205" t="e">
        <f>INDEX(#REF!,MATCH(A404,#REF!,0),5)</f>
        <v>#REF!</v>
      </c>
      <c r="G404" s="206" t="e">
        <f>INDEX(#REF!,MATCH(A404,#REF!,0),6)</f>
        <v>#REF!</v>
      </c>
      <c r="H404" s="212" t="s">
        <v>376</v>
      </c>
      <c r="I404" s="202" t="e">
        <f>INDEX(#REF!,MATCH(H404,#REF!,0),1)</f>
        <v>#REF!</v>
      </c>
      <c r="J404" s="203" t="e">
        <f>INDEX(#REF!,MATCH(H404,#REF!,0),2)</f>
        <v>#REF!</v>
      </c>
      <c r="K404" s="204" t="e">
        <f>INDEX(#REF!,MATCH(H404,#REF!,0),3)</f>
        <v>#REF!</v>
      </c>
      <c r="L404" s="204" t="e">
        <f>INDEX(#REF!,MATCH(H404,#REF!,0),4)</f>
        <v>#REF!</v>
      </c>
      <c r="M404" s="205" t="e">
        <f>INDEX(#REF!,MATCH(H404,#REF!,0),5)</f>
        <v>#REF!</v>
      </c>
      <c r="N404" s="206" t="e">
        <f>INDEX(#REF!,MATCH(H404,#REF!,0),6)</f>
        <v>#REF!</v>
      </c>
      <c r="X404" s="20"/>
      <c r="Z404" s="20"/>
      <c r="AC404" s="20"/>
    </row>
    <row r="405" spans="1:29" ht="15" customHeight="1">
      <c r="A405" s="212" t="s">
        <v>377</v>
      </c>
      <c r="B405" s="202" t="e">
        <f>INDEX(#REF!,MATCH(A405,#REF!,0),1)</f>
        <v>#REF!</v>
      </c>
      <c r="C405" s="203" t="e">
        <f>INDEX(#REF!,MATCH(A405,#REF!,0),2)</f>
        <v>#REF!</v>
      </c>
      <c r="D405" s="204" t="e">
        <f>INDEX(#REF!,MATCH(A405,#REF!,0),3)</f>
        <v>#REF!</v>
      </c>
      <c r="E405" s="204" t="e">
        <f>INDEX(#REF!,MATCH(A405,#REF!,0),4)</f>
        <v>#REF!</v>
      </c>
      <c r="F405" s="205" t="e">
        <f>INDEX(#REF!,MATCH(A405,#REF!,0),5)</f>
        <v>#REF!</v>
      </c>
      <c r="G405" s="206" t="e">
        <f>INDEX(#REF!,MATCH(A405,#REF!,0),6)</f>
        <v>#REF!</v>
      </c>
      <c r="H405" s="212" t="s">
        <v>377</v>
      </c>
      <c r="I405" s="202" t="e">
        <f>INDEX(#REF!,MATCH(H405,#REF!,0),1)</f>
        <v>#REF!</v>
      </c>
      <c r="J405" s="203" t="e">
        <f>INDEX(#REF!,MATCH(H405,#REF!,0),2)</f>
        <v>#REF!</v>
      </c>
      <c r="K405" s="204" t="e">
        <f>INDEX(#REF!,MATCH(H405,#REF!,0),3)</f>
        <v>#REF!</v>
      </c>
      <c r="L405" s="204" t="e">
        <f>INDEX(#REF!,MATCH(H405,#REF!,0),4)</f>
        <v>#REF!</v>
      </c>
      <c r="M405" s="205" t="e">
        <f>INDEX(#REF!,MATCH(H405,#REF!,0),5)</f>
        <v>#REF!</v>
      </c>
      <c r="N405" s="206" t="e">
        <f>INDEX(#REF!,MATCH(H405,#REF!,0),6)</f>
        <v>#REF!</v>
      </c>
      <c r="X405" s="20"/>
      <c r="Z405" s="20"/>
      <c r="AC405" s="20"/>
    </row>
    <row r="406" spans="1:29" ht="15" customHeight="1">
      <c r="A406" s="212" t="s">
        <v>378</v>
      </c>
      <c r="B406" s="202" t="e">
        <f>INDEX(#REF!,MATCH(A406,#REF!,0),1)</f>
        <v>#REF!</v>
      </c>
      <c r="C406" s="203" t="e">
        <f>INDEX(#REF!,MATCH(A406,#REF!,0),2)</f>
        <v>#REF!</v>
      </c>
      <c r="D406" s="204" t="e">
        <f>INDEX(#REF!,MATCH(A406,#REF!,0),3)</f>
        <v>#REF!</v>
      </c>
      <c r="E406" s="204" t="e">
        <f>INDEX(#REF!,MATCH(A406,#REF!,0),4)</f>
        <v>#REF!</v>
      </c>
      <c r="F406" s="205" t="e">
        <f>INDEX(#REF!,MATCH(A406,#REF!,0),5)</f>
        <v>#REF!</v>
      </c>
      <c r="G406" s="206" t="e">
        <f>INDEX(#REF!,MATCH(A406,#REF!,0),6)</f>
        <v>#REF!</v>
      </c>
      <c r="H406" s="212" t="s">
        <v>378</v>
      </c>
      <c r="I406" s="202" t="e">
        <f>INDEX(#REF!,MATCH(H406,#REF!,0),1)</f>
        <v>#REF!</v>
      </c>
      <c r="J406" s="203" t="e">
        <f>INDEX(#REF!,MATCH(H406,#REF!,0),2)</f>
        <v>#REF!</v>
      </c>
      <c r="K406" s="204" t="e">
        <f>INDEX(#REF!,MATCH(H406,#REF!,0),3)</f>
        <v>#REF!</v>
      </c>
      <c r="L406" s="204" t="e">
        <f>INDEX(#REF!,MATCH(H406,#REF!,0),4)</f>
        <v>#REF!</v>
      </c>
      <c r="M406" s="205" t="e">
        <f>INDEX(#REF!,MATCH(H406,#REF!,0),5)</f>
        <v>#REF!</v>
      </c>
      <c r="N406" s="206" t="e">
        <f>INDEX(#REF!,MATCH(H406,#REF!,0),6)</f>
        <v>#REF!</v>
      </c>
      <c r="X406" s="20"/>
      <c r="Z406" s="20"/>
      <c r="AC406" s="20"/>
    </row>
    <row r="407" spans="1:29" ht="15" customHeight="1">
      <c r="A407" s="212" t="s">
        <v>379</v>
      </c>
      <c r="B407" s="202" t="e">
        <f>INDEX(#REF!,MATCH(A407,#REF!,0),1)</f>
        <v>#REF!</v>
      </c>
      <c r="C407" s="203" t="e">
        <f>INDEX(#REF!,MATCH(A407,#REF!,0),2)</f>
        <v>#REF!</v>
      </c>
      <c r="D407" s="204" t="e">
        <f>INDEX(#REF!,MATCH(A407,#REF!,0),3)</f>
        <v>#REF!</v>
      </c>
      <c r="E407" s="204" t="e">
        <f>INDEX(#REF!,MATCH(A407,#REF!,0),4)</f>
        <v>#REF!</v>
      </c>
      <c r="F407" s="205" t="e">
        <f>INDEX(#REF!,MATCH(A407,#REF!,0),5)</f>
        <v>#REF!</v>
      </c>
      <c r="G407" s="206" t="e">
        <f>INDEX(#REF!,MATCH(A407,#REF!,0),6)</f>
        <v>#REF!</v>
      </c>
      <c r="H407" s="212" t="s">
        <v>379</v>
      </c>
      <c r="I407" s="202" t="e">
        <f>INDEX(#REF!,MATCH(H407,#REF!,0),1)</f>
        <v>#REF!</v>
      </c>
      <c r="J407" s="203" t="e">
        <f>INDEX(#REF!,MATCH(H407,#REF!,0),2)</f>
        <v>#REF!</v>
      </c>
      <c r="K407" s="204" t="e">
        <f>INDEX(#REF!,MATCH(H407,#REF!,0),3)</f>
        <v>#REF!</v>
      </c>
      <c r="L407" s="204" t="e">
        <f>INDEX(#REF!,MATCH(H407,#REF!,0),4)</f>
        <v>#REF!</v>
      </c>
      <c r="M407" s="205" t="e">
        <f>INDEX(#REF!,MATCH(H407,#REF!,0),5)</f>
        <v>#REF!</v>
      </c>
      <c r="N407" s="206" t="e">
        <f>INDEX(#REF!,MATCH(H407,#REF!,0),6)</f>
        <v>#REF!</v>
      </c>
      <c r="X407" s="20"/>
      <c r="Z407" s="20"/>
      <c r="AC407" s="20"/>
    </row>
    <row r="408" spans="1:29" ht="15" customHeight="1">
      <c r="A408" s="213" t="s">
        <v>380</v>
      </c>
      <c r="B408" s="207" t="e">
        <f>INDEX(#REF!,MATCH(A408,#REF!,0),1)</f>
        <v>#REF!</v>
      </c>
      <c r="C408" s="208" t="e">
        <f>INDEX(#REF!,MATCH(A408,#REF!,0),2)</f>
        <v>#REF!</v>
      </c>
      <c r="D408" s="209" t="e">
        <f>INDEX(#REF!,MATCH(A408,#REF!,0),3)</f>
        <v>#REF!</v>
      </c>
      <c r="E408" s="209" t="e">
        <f>INDEX(#REF!,MATCH(A408,#REF!,0),4)</f>
        <v>#REF!</v>
      </c>
      <c r="F408" s="210" t="e">
        <f>INDEX(#REF!,MATCH(A408,#REF!,0),5)</f>
        <v>#REF!</v>
      </c>
      <c r="G408" s="211" t="e">
        <f>INDEX(#REF!,MATCH(A408,#REF!,0),6)</f>
        <v>#REF!</v>
      </c>
      <c r="H408" s="213" t="s">
        <v>380</v>
      </c>
      <c r="I408" s="207" t="e">
        <f>INDEX(#REF!,MATCH(H408,#REF!,0),1)</f>
        <v>#REF!</v>
      </c>
      <c r="J408" s="208" t="e">
        <f>INDEX(#REF!,MATCH(H408,#REF!,0),2)</f>
        <v>#REF!</v>
      </c>
      <c r="K408" s="209" t="e">
        <f>INDEX(#REF!,MATCH(H408,#REF!,0),3)</f>
        <v>#REF!</v>
      </c>
      <c r="L408" s="209" t="e">
        <f>INDEX(#REF!,MATCH(H408,#REF!,0),4)</f>
        <v>#REF!</v>
      </c>
      <c r="M408" s="210" t="e">
        <f>INDEX(#REF!,MATCH(H408,#REF!,0),5)</f>
        <v>#REF!</v>
      </c>
      <c r="N408" s="211" t="e">
        <f>INDEX(#REF!,MATCH(H408,#REF!,0),6)</f>
        <v>#REF!</v>
      </c>
      <c r="X408" s="20"/>
      <c r="Z408" s="20"/>
      <c r="AC408" s="20"/>
    </row>
    <row r="409" spans="1:29" ht="15" customHeight="1">
      <c r="D409" s="127"/>
      <c r="E409" s="178"/>
      <c r="H409" s="130"/>
      <c r="I409" s="130"/>
      <c r="J409" s="59"/>
      <c r="L409" s="59"/>
      <c r="X409" s="20"/>
      <c r="Z409" s="20"/>
      <c r="AC409" s="20"/>
    </row>
    <row r="410" spans="1:29" ht="15" customHeight="1">
      <c r="A410" s="30" t="s">
        <v>165</v>
      </c>
      <c r="B410" s="127"/>
      <c r="C410" s="178"/>
      <c r="F410" s="130"/>
      <c r="G410" s="130"/>
      <c r="H410" s="30" t="s">
        <v>166</v>
      </c>
      <c r="I410" s="127"/>
      <c r="J410" s="178"/>
      <c r="L410" s="42"/>
      <c r="M410" s="130"/>
      <c r="N410" s="130"/>
      <c r="X410" s="20"/>
      <c r="Z410" s="20"/>
      <c r="AC410" s="20"/>
    </row>
    <row r="411" spans="1:29" ht="15" customHeight="1">
      <c r="A411" s="174" t="s">
        <v>55</v>
      </c>
      <c r="B411" s="128" t="s">
        <v>284</v>
      </c>
      <c r="C411" s="177" t="s">
        <v>285</v>
      </c>
      <c r="D411" s="119" t="s">
        <v>286</v>
      </c>
      <c r="E411" s="119" t="s">
        <v>287</v>
      </c>
      <c r="F411" s="131" t="s">
        <v>288</v>
      </c>
      <c r="G411" s="132" t="s">
        <v>289</v>
      </c>
      <c r="H411" s="174" t="s">
        <v>55</v>
      </c>
      <c r="I411" s="128" t="s">
        <v>290</v>
      </c>
      <c r="J411" s="177" t="s">
        <v>291</v>
      </c>
      <c r="K411" s="119" t="s">
        <v>292</v>
      </c>
      <c r="L411" s="119" t="s">
        <v>293</v>
      </c>
      <c r="M411" s="131" t="s">
        <v>294</v>
      </c>
      <c r="N411" s="132" t="s">
        <v>295</v>
      </c>
      <c r="X411" s="20"/>
      <c r="Z411" s="20"/>
      <c r="AC411" s="20"/>
    </row>
    <row r="412" spans="1:29" ht="15" customHeight="1">
      <c r="A412" s="212" t="s">
        <v>343</v>
      </c>
      <c r="B412" s="202" t="e">
        <f>INDEX(#REF!,MATCH(A412,#REF!,0),1)</f>
        <v>#REF!</v>
      </c>
      <c r="C412" s="203" t="e">
        <f>INDEX(#REF!,MATCH(A412,#REF!,0),2)</f>
        <v>#REF!</v>
      </c>
      <c r="D412" s="204" t="e">
        <f>INDEX(#REF!,MATCH(A412,#REF!,0),3)</f>
        <v>#REF!</v>
      </c>
      <c r="E412" s="204" t="e">
        <f>INDEX(#REF!,MATCH(A412,#REF!,0),4)</f>
        <v>#REF!</v>
      </c>
      <c r="F412" s="205" t="e">
        <f>INDEX(#REF!,MATCH(A412,#REF!,0),5)</f>
        <v>#REF!</v>
      </c>
      <c r="G412" s="206" t="e">
        <f>INDEX(#REF!,MATCH(A412,#REF!,0),6)</f>
        <v>#REF!</v>
      </c>
      <c r="H412" s="212" t="s">
        <v>343</v>
      </c>
      <c r="I412" s="202" t="e">
        <f>INDEX(#REF!,MATCH(H412,#REF!,0),1)</f>
        <v>#REF!</v>
      </c>
      <c r="J412" s="203" t="e">
        <f>INDEX(#REF!,MATCH(H412,#REF!,0),2)</f>
        <v>#REF!</v>
      </c>
      <c r="K412" s="204" t="e">
        <f>INDEX(#REF!,MATCH(H412,#REF!,0),3)</f>
        <v>#REF!</v>
      </c>
      <c r="L412" s="204" t="e">
        <f>INDEX(#REF!,MATCH(H412,#REF!,0),4)</f>
        <v>#REF!</v>
      </c>
      <c r="M412" s="205" t="e">
        <f>INDEX(#REF!,MATCH(H412,#REF!,0),5)</f>
        <v>#REF!</v>
      </c>
      <c r="N412" s="206" t="e">
        <f>INDEX(#REF!,MATCH(H412,#REF!,0),6)</f>
        <v>#REF!</v>
      </c>
      <c r="X412" s="20"/>
      <c r="Z412" s="20"/>
      <c r="AC412" s="20"/>
    </row>
    <row r="413" spans="1:29" ht="15" customHeight="1">
      <c r="A413" s="212" t="s">
        <v>344</v>
      </c>
      <c r="B413" s="202" t="e">
        <f>INDEX(#REF!,MATCH(A413,#REF!,0),1)</f>
        <v>#REF!</v>
      </c>
      <c r="C413" s="203" t="e">
        <f>INDEX(#REF!,MATCH(A413,#REF!,0),2)</f>
        <v>#REF!</v>
      </c>
      <c r="D413" s="204" t="e">
        <f>INDEX(#REF!,MATCH(A413,#REF!,0),3)</f>
        <v>#REF!</v>
      </c>
      <c r="E413" s="204" t="e">
        <f>INDEX(#REF!,MATCH(A413,#REF!,0),4)</f>
        <v>#REF!</v>
      </c>
      <c r="F413" s="205" t="e">
        <f>INDEX(#REF!,MATCH(A413,#REF!,0),5)</f>
        <v>#REF!</v>
      </c>
      <c r="G413" s="206" t="e">
        <f>INDEX(#REF!,MATCH(A413,#REF!,0),6)</f>
        <v>#REF!</v>
      </c>
      <c r="H413" s="212" t="s">
        <v>344</v>
      </c>
      <c r="I413" s="202" t="e">
        <f>INDEX(#REF!,MATCH(H413,#REF!,0),1)</f>
        <v>#REF!</v>
      </c>
      <c r="J413" s="203" t="e">
        <f>INDEX(#REF!,MATCH(H413,#REF!,0),2)</f>
        <v>#REF!</v>
      </c>
      <c r="K413" s="204" t="e">
        <f>INDEX(#REF!,MATCH(H413,#REF!,0),3)</f>
        <v>#REF!</v>
      </c>
      <c r="L413" s="204" t="e">
        <f>INDEX(#REF!,MATCH(H413,#REF!,0),4)</f>
        <v>#REF!</v>
      </c>
      <c r="M413" s="205" t="e">
        <f>INDEX(#REF!,MATCH(H413,#REF!,0),5)</f>
        <v>#REF!</v>
      </c>
      <c r="N413" s="206" t="e">
        <f>INDEX(#REF!,MATCH(H413,#REF!,0),6)</f>
        <v>#REF!</v>
      </c>
      <c r="X413" s="20"/>
      <c r="Z413" s="20"/>
      <c r="AC413" s="20"/>
    </row>
    <row r="414" spans="1:29" ht="15" customHeight="1">
      <c r="A414" s="212" t="s">
        <v>345</v>
      </c>
      <c r="B414" s="202" t="e">
        <f>INDEX(#REF!,MATCH(A414,#REF!,0),1)</f>
        <v>#REF!</v>
      </c>
      <c r="C414" s="203" t="e">
        <f>INDEX(#REF!,MATCH(A414,#REF!,0),2)</f>
        <v>#REF!</v>
      </c>
      <c r="D414" s="204" t="e">
        <f>INDEX(#REF!,MATCH(A414,#REF!,0),3)</f>
        <v>#REF!</v>
      </c>
      <c r="E414" s="204" t="e">
        <f>INDEX(#REF!,MATCH(A414,#REF!,0),4)</f>
        <v>#REF!</v>
      </c>
      <c r="F414" s="205" t="e">
        <f>INDEX(#REF!,MATCH(A414,#REF!,0),5)</f>
        <v>#REF!</v>
      </c>
      <c r="G414" s="206" t="e">
        <f>INDEX(#REF!,MATCH(A414,#REF!,0),6)</f>
        <v>#REF!</v>
      </c>
      <c r="H414" s="212" t="s">
        <v>345</v>
      </c>
      <c r="I414" s="202" t="e">
        <f>INDEX(#REF!,MATCH(H414,#REF!,0),1)</f>
        <v>#REF!</v>
      </c>
      <c r="J414" s="203" t="e">
        <f>INDEX(#REF!,MATCH(H414,#REF!,0),2)</f>
        <v>#REF!</v>
      </c>
      <c r="K414" s="204" t="e">
        <f>INDEX(#REF!,MATCH(H414,#REF!,0),3)</f>
        <v>#REF!</v>
      </c>
      <c r="L414" s="204" t="e">
        <f>INDEX(#REF!,MATCH(H414,#REF!,0),4)</f>
        <v>#REF!</v>
      </c>
      <c r="M414" s="205" t="e">
        <f>INDEX(#REF!,MATCH(H414,#REF!,0),5)</f>
        <v>#REF!</v>
      </c>
      <c r="N414" s="206" t="e">
        <f>INDEX(#REF!,MATCH(H414,#REF!,0),6)</f>
        <v>#REF!</v>
      </c>
      <c r="X414" s="20"/>
      <c r="Z414" s="20"/>
      <c r="AC414" s="20"/>
    </row>
    <row r="415" spans="1:29" ht="15" customHeight="1">
      <c r="A415" s="212" t="s">
        <v>346</v>
      </c>
      <c r="B415" s="202" t="e">
        <f>INDEX(#REF!,MATCH(A415,#REF!,0),1)</f>
        <v>#REF!</v>
      </c>
      <c r="C415" s="203" t="e">
        <f>INDEX(#REF!,MATCH(A415,#REF!,0),2)</f>
        <v>#REF!</v>
      </c>
      <c r="D415" s="204" t="e">
        <f>INDEX(#REF!,MATCH(A415,#REF!,0),3)</f>
        <v>#REF!</v>
      </c>
      <c r="E415" s="204" t="e">
        <f>INDEX(#REF!,MATCH(A415,#REF!,0),4)</f>
        <v>#REF!</v>
      </c>
      <c r="F415" s="205" t="e">
        <f>INDEX(#REF!,MATCH(A415,#REF!,0),5)</f>
        <v>#REF!</v>
      </c>
      <c r="G415" s="206" t="e">
        <f>INDEX(#REF!,MATCH(A415,#REF!,0),6)</f>
        <v>#REF!</v>
      </c>
      <c r="H415" s="212" t="s">
        <v>346</v>
      </c>
      <c r="I415" s="202" t="e">
        <f>INDEX(#REF!,MATCH(H415,#REF!,0),1)</f>
        <v>#REF!</v>
      </c>
      <c r="J415" s="203" t="e">
        <f>INDEX(#REF!,MATCH(H415,#REF!,0),2)</f>
        <v>#REF!</v>
      </c>
      <c r="K415" s="204" t="e">
        <f>INDEX(#REF!,MATCH(H415,#REF!,0),3)</f>
        <v>#REF!</v>
      </c>
      <c r="L415" s="204" t="e">
        <f>INDEX(#REF!,MATCH(H415,#REF!,0),4)</f>
        <v>#REF!</v>
      </c>
      <c r="M415" s="205" t="e">
        <f>INDEX(#REF!,MATCH(H415,#REF!,0),5)</f>
        <v>#REF!</v>
      </c>
      <c r="N415" s="206" t="e">
        <f>INDEX(#REF!,MATCH(H415,#REF!,0),6)</f>
        <v>#REF!</v>
      </c>
      <c r="X415" s="20"/>
      <c r="Z415" s="20"/>
      <c r="AC415" s="20"/>
    </row>
    <row r="416" spans="1:29" ht="15" customHeight="1">
      <c r="A416" s="212" t="s">
        <v>347</v>
      </c>
      <c r="B416" s="202" t="e">
        <f>INDEX(#REF!,MATCH(A416,#REF!,0),1)</f>
        <v>#REF!</v>
      </c>
      <c r="C416" s="203" t="e">
        <f>INDEX(#REF!,MATCH(A416,#REF!,0),2)</f>
        <v>#REF!</v>
      </c>
      <c r="D416" s="204" t="e">
        <f>INDEX(#REF!,MATCH(A416,#REF!,0),3)</f>
        <v>#REF!</v>
      </c>
      <c r="E416" s="204" t="e">
        <f>INDEX(#REF!,MATCH(A416,#REF!,0),4)</f>
        <v>#REF!</v>
      </c>
      <c r="F416" s="205" t="e">
        <f>INDEX(#REF!,MATCH(A416,#REF!,0),5)</f>
        <v>#REF!</v>
      </c>
      <c r="G416" s="206" t="e">
        <f>INDEX(#REF!,MATCH(A416,#REF!,0),6)</f>
        <v>#REF!</v>
      </c>
      <c r="H416" s="212" t="s">
        <v>347</v>
      </c>
      <c r="I416" s="202" t="e">
        <f>INDEX(#REF!,MATCH(H416,#REF!,0),1)</f>
        <v>#REF!</v>
      </c>
      <c r="J416" s="203" t="e">
        <f>INDEX(#REF!,MATCH(H416,#REF!,0),2)</f>
        <v>#REF!</v>
      </c>
      <c r="K416" s="204" t="e">
        <f>INDEX(#REF!,MATCH(H416,#REF!,0),3)</f>
        <v>#REF!</v>
      </c>
      <c r="L416" s="204" t="e">
        <f>INDEX(#REF!,MATCH(H416,#REF!,0),4)</f>
        <v>#REF!</v>
      </c>
      <c r="M416" s="205" t="e">
        <f>INDEX(#REF!,MATCH(H416,#REF!,0),5)</f>
        <v>#REF!</v>
      </c>
      <c r="N416" s="206" t="e">
        <f>INDEX(#REF!,MATCH(H416,#REF!,0),6)</f>
        <v>#REF!</v>
      </c>
      <c r="X416" s="20"/>
      <c r="Z416" s="20"/>
      <c r="AC416" s="20"/>
    </row>
    <row r="417" spans="1:29" ht="15" customHeight="1">
      <c r="A417" s="212" t="s">
        <v>348</v>
      </c>
      <c r="B417" s="202" t="e">
        <f>INDEX(#REF!,MATCH(A417,#REF!,0),1)</f>
        <v>#REF!</v>
      </c>
      <c r="C417" s="203" t="e">
        <f>INDEX(#REF!,MATCH(A417,#REF!,0),2)</f>
        <v>#REF!</v>
      </c>
      <c r="D417" s="204" t="e">
        <f>INDEX(#REF!,MATCH(A417,#REF!,0),3)</f>
        <v>#REF!</v>
      </c>
      <c r="E417" s="204" t="e">
        <f>INDEX(#REF!,MATCH(A417,#REF!,0),4)</f>
        <v>#REF!</v>
      </c>
      <c r="F417" s="205" t="e">
        <f>INDEX(#REF!,MATCH(A417,#REF!,0),5)</f>
        <v>#REF!</v>
      </c>
      <c r="G417" s="206" t="e">
        <f>INDEX(#REF!,MATCH(A417,#REF!,0),6)</f>
        <v>#REF!</v>
      </c>
      <c r="H417" s="212" t="s">
        <v>348</v>
      </c>
      <c r="I417" s="202" t="e">
        <f>INDEX(#REF!,MATCH(H417,#REF!,0),1)</f>
        <v>#REF!</v>
      </c>
      <c r="J417" s="203" t="e">
        <f>INDEX(#REF!,MATCH(H417,#REF!,0),2)</f>
        <v>#REF!</v>
      </c>
      <c r="K417" s="204" t="e">
        <f>INDEX(#REF!,MATCH(H417,#REF!,0),3)</f>
        <v>#REF!</v>
      </c>
      <c r="L417" s="204" t="e">
        <f>INDEX(#REF!,MATCH(H417,#REF!,0),4)</f>
        <v>#REF!</v>
      </c>
      <c r="M417" s="205" t="e">
        <f>INDEX(#REF!,MATCH(H417,#REF!,0),5)</f>
        <v>#REF!</v>
      </c>
      <c r="N417" s="206" t="e">
        <f>INDEX(#REF!,MATCH(H417,#REF!,0),6)</f>
        <v>#REF!</v>
      </c>
      <c r="X417" s="20"/>
      <c r="Z417" s="20"/>
      <c r="AC417" s="20"/>
    </row>
    <row r="418" spans="1:29" ht="15" customHeight="1">
      <c r="A418" s="212" t="s">
        <v>349</v>
      </c>
      <c r="B418" s="202" t="e">
        <f>INDEX(#REF!,MATCH(A418,#REF!,0),1)</f>
        <v>#REF!</v>
      </c>
      <c r="C418" s="203" t="e">
        <f>INDEX(#REF!,MATCH(A418,#REF!,0),2)</f>
        <v>#REF!</v>
      </c>
      <c r="D418" s="204" t="e">
        <f>INDEX(#REF!,MATCH(A418,#REF!,0),3)</f>
        <v>#REF!</v>
      </c>
      <c r="E418" s="204" t="e">
        <f>INDEX(#REF!,MATCH(A418,#REF!,0),4)</f>
        <v>#REF!</v>
      </c>
      <c r="F418" s="205" t="e">
        <f>INDEX(#REF!,MATCH(A418,#REF!,0),5)</f>
        <v>#REF!</v>
      </c>
      <c r="G418" s="206" t="e">
        <f>INDEX(#REF!,MATCH(A418,#REF!,0),6)</f>
        <v>#REF!</v>
      </c>
      <c r="H418" s="212" t="s">
        <v>349</v>
      </c>
      <c r="I418" s="202" t="e">
        <f>INDEX(#REF!,MATCH(H418,#REF!,0),1)</f>
        <v>#REF!</v>
      </c>
      <c r="J418" s="203" t="e">
        <f>INDEX(#REF!,MATCH(H418,#REF!,0),2)</f>
        <v>#REF!</v>
      </c>
      <c r="K418" s="204" t="e">
        <f>INDEX(#REF!,MATCH(H418,#REF!,0),3)</f>
        <v>#REF!</v>
      </c>
      <c r="L418" s="204" t="e">
        <f>INDEX(#REF!,MATCH(H418,#REF!,0),4)</f>
        <v>#REF!</v>
      </c>
      <c r="M418" s="205" t="e">
        <f>INDEX(#REF!,MATCH(H418,#REF!,0),5)</f>
        <v>#REF!</v>
      </c>
      <c r="N418" s="206" t="e">
        <f>INDEX(#REF!,MATCH(H418,#REF!,0),6)</f>
        <v>#REF!</v>
      </c>
      <c r="X418" s="20"/>
      <c r="Z418" s="20"/>
      <c r="AC418" s="20"/>
    </row>
    <row r="419" spans="1:29" ht="15" customHeight="1">
      <c r="A419" s="212" t="s">
        <v>350</v>
      </c>
      <c r="B419" s="202" t="e">
        <f>INDEX(#REF!,MATCH(A419,#REF!,0),1)</f>
        <v>#REF!</v>
      </c>
      <c r="C419" s="203" t="e">
        <f>INDEX(#REF!,MATCH(A419,#REF!,0),2)</f>
        <v>#REF!</v>
      </c>
      <c r="D419" s="204" t="e">
        <f>INDEX(#REF!,MATCH(A419,#REF!,0),3)</f>
        <v>#REF!</v>
      </c>
      <c r="E419" s="204" t="e">
        <f>INDEX(#REF!,MATCH(A419,#REF!,0),4)</f>
        <v>#REF!</v>
      </c>
      <c r="F419" s="205" t="e">
        <f>INDEX(#REF!,MATCH(A419,#REF!,0),5)</f>
        <v>#REF!</v>
      </c>
      <c r="G419" s="206" t="e">
        <f>INDEX(#REF!,MATCH(A419,#REF!,0),6)</f>
        <v>#REF!</v>
      </c>
      <c r="H419" s="212" t="s">
        <v>350</v>
      </c>
      <c r="I419" s="202" t="e">
        <f>INDEX(#REF!,MATCH(H419,#REF!,0),1)</f>
        <v>#REF!</v>
      </c>
      <c r="J419" s="203" t="e">
        <f>INDEX(#REF!,MATCH(H419,#REF!,0),2)</f>
        <v>#REF!</v>
      </c>
      <c r="K419" s="204" t="e">
        <f>INDEX(#REF!,MATCH(H419,#REF!,0),3)</f>
        <v>#REF!</v>
      </c>
      <c r="L419" s="204" t="e">
        <f>INDEX(#REF!,MATCH(H419,#REF!,0),4)</f>
        <v>#REF!</v>
      </c>
      <c r="M419" s="205" t="e">
        <f>INDEX(#REF!,MATCH(H419,#REF!,0),5)</f>
        <v>#REF!</v>
      </c>
      <c r="N419" s="206" t="e">
        <f>INDEX(#REF!,MATCH(H419,#REF!,0),6)</f>
        <v>#REF!</v>
      </c>
      <c r="X419" s="20"/>
      <c r="Z419" s="20"/>
      <c r="AC419" s="20"/>
    </row>
    <row r="420" spans="1:29" ht="15" customHeight="1">
      <c r="A420" s="212" t="s">
        <v>351</v>
      </c>
      <c r="B420" s="202" t="e">
        <f>INDEX(#REF!,MATCH(A420,#REF!,0),1)</f>
        <v>#REF!</v>
      </c>
      <c r="C420" s="203" t="e">
        <f>INDEX(#REF!,MATCH(A420,#REF!,0),2)</f>
        <v>#REF!</v>
      </c>
      <c r="D420" s="204" t="e">
        <f>INDEX(#REF!,MATCH(A420,#REF!,0),3)</f>
        <v>#REF!</v>
      </c>
      <c r="E420" s="204" t="e">
        <f>INDEX(#REF!,MATCH(A420,#REF!,0),4)</f>
        <v>#REF!</v>
      </c>
      <c r="F420" s="205" t="e">
        <f>INDEX(#REF!,MATCH(A420,#REF!,0),5)</f>
        <v>#REF!</v>
      </c>
      <c r="G420" s="206" t="e">
        <f>INDEX(#REF!,MATCH(A420,#REF!,0),6)</f>
        <v>#REF!</v>
      </c>
      <c r="H420" s="212" t="s">
        <v>351</v>
      </c>
      <c r="I420" s="202" t="e">
        <f>INDEX(#REF!,MATCH(H420,#REF!,0),1)</f>
        <v>#REF!</v>
      </c>
      <c r="J420" s="203" t="e">
        <f>INDEX(#REF!,MATCH(H420,#REF!,0),2)</f>
        <v>#REF!</v>
      </c>
      <c r="K420" s="204" t="e">
        <f>INDEX(#REF!,MATCH(H420,#REF!,0),3)</f>
        <v>#REF!</v>
      </c>
      <c r="L420" s="204" t="e">
        <f>INDEX(#REF!,MATCH(H420,#REF!,0),4)</f>
        <v>#REF!</v>
      </c>
      <c r="M420" s="205" t="e">
        <f>INDEX(#REF!,MATCH(H420,#REF!,0),5)</f>
        <v>#REF!</v>
      </c>
      <c r="N420" s="206" t="e">
        <f>INDEX(#REF!,MATCH(H420,#REF!,0),6)</f>
        <v>#REF!</v>
      </c>
      <c r="X420" s="20"/>
      <c r="Z420" s="20"/>
      <c r="AC420" s="20"/>
    </row>
    <row r="421" spans="1:29" ht="15" customHeight="1">
      <c r="A421" s="212" t="s">
        <v>352</v>
      </c>
      <c r="B421" s="202" t="e">
        <f>INDEX(#REF!,MATCH(A421,#REF!,0),1)</f>
        <v>#REF!</v>
      </c>
      <c r="C421" s="203" t="e">
        <f>INDEX(#REF!,MATCH(A421,#REF!,0),2)</f>
        <v>#REF!</v>
      </c>
      <c r="D421" s="204" t="e">
        <f>INDEX(#REF!,MATCH(A421,#REF!,0),3)</f>
        <v>#REF!</v>
      </c>
      <c r="E421" s="204" t="e">
        <f>INDEX(#REF!,MATCH(A421,#REF!,0),4)</f>
        <v>#REF!</v>
      </c>
      <c r="F421" s="205" t="e">
        <f>INDEX(#REF!,MATCH(A421,#REF!,0),5)</f>
        <v>#REF!</v>
      </c>
      <c r="G421" s="206" t="e">
        <f>INDEX(#REF!,MATCH(A421,#REF!,0),6)</f>
        <v>#REF!</v>
      </c>
      <c r="H421" s="212" t="s">
        <v>352</v>
      </c>
      <c r="I421" s="202" t="e">
        <f>INDEX(#REF!,MATCH(H421,#REF!,0),1)</f>
        <v>#REF!</v>
      </c>
      <c r="J421" s="203" t="e">
        <f>INDEX(#REF!,MATCH(H421,#REF!,0),2)</f>
        <v>#REF!</v>
      </c>
      <c r="K421" s="204" t="e">
        <f>INDEX(#REF!,MATCH(H421,#REF!,0),3)</f>
        <v>#REF!</v>
      </c>
      <c r="L421" s="204" t="e">
        <f>INDEX(#REF!,MATCH(H421,#REF!,0),4)</f>
        <v>#REF!</v>
      </c>
      <c r="M421" s="205" t="e">
        <f>INDEX(#REF!,MATCH(H421,#REF!,0),5)</f>
        <v>#REF!</v>
      </c>
      <c r="N421" s="206" t="e">
        <f>INDEX(#REF!,MATCH(H421,#REF!,0),6)</f>
        <v>#REF!</v>
      </c>
      <c r="X421" s="20"/>
      <c r="Z421" s="20"/>
      <c r="AC421" s="20"/>
    </row>
    <row r="422" spans="1:29" ht="15" customHeight="1">
      <c r="A422" s="212" t="s">
        <v>353</v>
      </c>
      <c r="B422" s="202" t="e">
        <f>INDEX(#REF!,MATCH(A422,#REF!,0),1)</f>
        <v>#REF!</v>
      </c>
      <c r="C422" s="203" t="e">
        <f>INDEX(#REF!,MATCH(A422,#REF!,0),2)</f>
        <v>#REF!</v>
      </c>
      <c r="D422" s="204" t="e">
        <f>INDEX(#REF!,MATCH(A422,#REF!,0),3)</f>
        <v>#REF!</v>
      </c>
      <c r="E422" s="204" t="e">
        <f>INDEX(#REF!,MATCH(A422,#REF!,0),4)</f>
        <v>#REF!</v>
      </c>
      <c r="F422" s="205" t="e">
        <f>INDEX(#REF!,MATCH(A422,#REF!,0),5)</f>
        <v>#REF!</v>
      </c>
      <c r="G422" s="206" t="e">
        <f>INDEX(#REF!,MATCH(A422,#REF!,0),6)</f>
        <v>#REF!</v>
      </c>
      <c r="H422" s="212" t="s">
        <v>353</v>
      </c>
      <c r="I422" s="202" t="e">
        <f>INDEX(#REF!,MATCH(H422,#REF!,0),1)</f>
        <v>#REF!</v>
      </c>
      <c r="J422" s="203" t="e">
        <f>INDEX(#REF!,MATCH(H422,#REF!,0),2)</f>
        <v>#REF!</v>
      </c>
      <c r="K422" s="204" t="e">
        <f>INDEX(#REF!,MATCH(H422,#REF!,0),3)</f>
        <v>#REF!</v>
      </c>
      <c r="L422" s="204" t="e">
        <f>INDEX(#REF!,MATCH(H422,#REF!,0),4)</f>
        <v>#REF!</v>
      </c>
      <c r="M422" s="205" t="e">
        <f>INDEX(#REF!,MATCH(H422,#REF!,0),5)</f>
        <v>#REF!</v>
      </c>
      <c r="N422" s="206" t="e">
        <f>INDEX(#REF!,MATCH(H422,#REF!,0),6)</f>
        <v>#REF!</v>
      </c>
      <c r="X422" s="20"/>
      <c r="Z422" s="20"/>
      <c r="AC422" s="20"/>
    </row>
    <row r="423" spans="1:29" ht="15" customHeight="1">
      <c r="A423" s="212" t="s">
        <v>354</v>
      </c>
      <c r="B423" s="202" t="e">
        <f>INDEX(#REF!,MATCH(A423,#REF!,0),1)</f>
        <v>#REF!</v>
      </c>
      <c r="C423" s="203" t="e">
        <f>INDEX(#REF!,MATCH(A423,#REF!,0),2)</f>
        <v>#REF!</v>
      </c>
      <c r="D423" s="204" t="e">
        <f>INDEX(#REF!,MATCH(A423,#REF!,0),3)</f>
        <v>#REF!</v>
      </c>
      <c r="E423" s="204" t="e">
        <f>INDEX(#REF!,MATCH(A423,#REF!,0),4)</f>
        <v>#REF!</v>
      </c>
      <c r="F423" s="205" t="e">
        <f>INDEX(#REF!,MATCH(A423,#REF!,0),5)</f>
        <v>#REF!</v>
      </c>
      <c r="G423" s="206" t="e">
        <f>INDEX(#REF!,MATCH(A423,#REF!,0),6)</f>
        <v>#REF!</v>
      </c>
      <c r="H423" s="212" t="s">
        <v>354</v>
      </c>
      <c r="I423" s="202" t="e">
        <f>INDEX(#REF!,MATCH(H423,#REF!,0),1)</f>
        <v>#REF!</v>
      </c>
      <c r="J423" s="203" t="e">
        <f>INDEX(#REF!,MATCH(H423,#REF!,0),2)</f>
        <v>#REF!</v>
      </c>
      <c r="K423" s="204" t="e">
        <f>INDEX(#REF!,MATCH(H423,#REF!,0),3)</f>
        <v>#REF!</v>
      </c>
      <c r="L423" s="204" t="e">
        <f>INDEX(#REF!,MATCH(H423,#REF!,0),4)</f>
        <v>#REF!</v>
      </c>
      <c r="M423" s="205" t="e">
        <f>INDEX(#REF!,MATCH(H423,#REF!,0),5)</f>
        <v>#REF!</v>
      </c>
      <c r="N423" s="206" t="e">
        <f>INDEX(#REF!,MATCH(H423,#REF!,0),6)</f>
        <v>#REF!</v>
      </c>
      <c r="X423" s="20"/>
      <c r="Z423" s="20"/>
      <c r="AC423" s="20"/>
    </row>
    <row r="424" spans="1:29" ht="15" customHeight="1">
      <c r="A424" s="212" t="s">
        <v>355</v>
      </c>
      <c r="B424" s="202" t="e">
        <f>INDEX(#REF!,MATCH(A424,#REF!,0),1)</f>
        <v>#REF!</v>
      </c>
      <c r="C424" s="203" t="e">
        <f>INDEX(#REF!,MATCH(A424,#REF!,0),2)</f>
        <v>#REF!</v>
      </c>
      <c r="D424" s="204" t="e">
        <f>INDEX(#REF!,MATCH(A424,#REF!,0),3)</f>
        <v>#REF!</v>
      </c>
      <c r="E424" s="204" t="e">
        <f>INDEX(#REF!,MATCH(A424,#REF!,0),4)</f>
        <v>#REF!</v>
      </c>
      <c r="F424" s="205" t="e">
        <f>INDEX(#REF!,MATCH(A424,#REF!,0),5)</f>
        <v>#REF!</v>
      </c>
      <c r="G424" s="206" t="e">
        <f>INDEX(#REF!,MATCH(A424,#REF!,0),6)</f>
        <v>#REF!</v>
      </c>
      <c r="H424" s="212" t="s">
        <v>355</v>
      </c>
      <c r="I424" s="202" t="e">
        <f>INDEX(#REF!,MATCH(H424,#REF!,0),1)</f>
        <v>#REF!</v>
      </c>
      <c r="J424" s="203" t="e">
        <f>INDEX(#REF!,MATCH(H424,#REF!,0),2)</f>
        <v>#REF!</v>
      </c>
      <c r="K424" s="204" t="e">
        <f>INDEX(#REF!,MATCH(H424,#REF!,0),3)</f>
        <v>#REF!</v>
      </c>
      <c r="L424" s="204" t="e">
        <f>INDEX(#REF!,MATCH(H424,#REF!,0),4)</f>
        <v>#REF!</v>
      </c>
      <c r="M424" s="205" t="e">
        <f>INDEX(#REF!,MATCH(H424,#REF!,0),5)</f>
        <v>#REF!</v>
      </c>
      <c r="N424" s="206" t="e">
        <f>INDEX(#REF!,MATCH(H424,#REF!,0),6)</f>
        <v>#REF!</v>
      </c>
      <c r="X424" s="20"/>
      <c r="Z424" s="20"/>
      <c r="AC424" s="20"/>
    </row>
    <row r="425" spans="1:29" ht="15" customHeight="1">
      <c r="A425" s="212" t="s">
        <v>356</v>
      </c>
      <c r="B425" s="202" t="e">
        <f>INDEX(#REF!,MATCH(A425,#REF!,0),1)</f>
        <v>#REF!</v>
      </c>
      <c r="C425" s="203" t="e">
        <f>INDEX(#REF!,MATCH(A425,#REF!,0),2)</f>
        <v>#REF!</v>
      </c>
      <c r="D425" s="204" t="e">
        <f>INDEX(#REF!,MATCH(A425,#REF!,0),3)</f>
        <v>#REF!</v>
      </c>
      <c r="E425" s="204" t="e">
        <f>INDEX(#REF!,MATCH(A425,#REF!,0),4)</f>
        <v>#REF!</v>
      </c>
      <c r="F425" s="205" t="e">
        <f>INDEX(#REF!,MATCH(A425,#REF!,0),5)</f>
        <v>#REF!</v>
      </c>
      <c r="G425" s="206" t="e">
        <f>INDEX(#REF!,MATCH(A425,#REF!,0),6)</f>
        <v>#REF!</v>
      </c>
      <c r="H425" s="212" t="s">
        <v>356</v>
      </c>
      <c r="I425" s="202" t="e">
        <f>INDEX(#REF!,MATCH(H425,#REF!,0),1)</f>
        <v>#REF!</v>
      </c>
      <c r="J425" s="203" t="e">
        <f>INDEX(#REF!,MATCH(H425,#REF!,0),2)</f>
        <v>#REF!</v>
      </c>
      <c r="K425" s="204" t="e">
        <f>INDEX(#REF!,MATCH(H425,#REF!,0),3)</f>
        <v>#REF!</v>
      </c>
      <c r="L425" s="204" t="e">
        <f>INDEX(#REF!,MATCH(H425,#REF!,0),4)</f>
        <v>#REF!</v>
      </c>
      <c r="M425" s="205" t="e">
        <f>INDEX(#REF!,MATCH(H425,#REF!,0),5)</f>
        <v>#REF!</v>
      </c>
      <c r="N425" s="206" t="e">
        <f>INDEX(#REF!,MATCH(H425,#REF!,0),6)</f>
        <v>#REF!</v>
      </c>
      <c r="X425" s="20"/>
      <c r="Z425" s="20"/>
      <c r="AC425" s="20"/>
    </row>
    <row r="426" spans="1:29" ht="15" customHeight="1">
      <c r="A426" s="212" t="s">
        <v>357</v>
      </c>
      <c r="B426" s="202" t="e">
        <f>INDEX(#REF!,MATCH(A426,#REF!,0),1)</f>
        <v>#REF!</v>
      </c>
      <c r="C426" s="203" t="e">
        <f>INDEX(#REF!,MATCH(A426,#REF!,0),2)</f>
        <v>#REF!</v>
      </c>
      <c r="D426" s="204" t="e">
        <f>INDEX(#REF!,MATCH(A426,#REF!,0),3)</f>
        <v>#REF!</v>
      </c>
      <c r="E426" s="204" t="e">
        <f>INDEX(#REF!,MATCH(A426,#REF!,0),4)</f>
        <v>#REF!</v>
      </c>
      <c r="F426" s="205" t="e">
        <f>INDEX(#REF!,MATCH(A426,#REF!,0),5)</f>
        <v>#REF!</v>
      </c>
      <c r="G426" s="206" t="e">
        <f>INDEX(#REF!,MATCH(A426,#REF!,0),6)</f>
        <v>#REF!</v>
      </c>
      <c r="H426" s="212" t="s">
        <v>357</v>
      </c>
      <c r="I426" s="202" t="e">
        <f>INDEX(#REF!,MATCH(H426,#REF!,0),1)</f>
        <v>#REF!</v>
      </c>
      <c r="J426" s="203" t="e">
        <f>INDEX(#REF!,MATCH(H426,#REF!,0),2)</f>
        <v>#REF!</v>
      </c>
      <c r="K426" s="204" t="e">
        <f>INDEX(#REF!,MATCH(H426,#REF!,0),3)</f>
        <v>#REF!</v>
      </c>
      <c r="L426" s="204" t="e">
        <f>INDEX(#REF!,MATCH(H426,#REF!,0),4)</f>
        <v>#REF!</v>
      </c>
      <c r="M426" s="205" t="e">
        <f>INDEX(#REF!,MATCH(H426,#REF!,0),5)</f>
        <v>#REF!</v>
      </c>
      <c r="N426" s="206" t="e">
        <f>INDEX(#REF!,MATCH(H426,#REF!,0),6)</f>
        <v>#REF!</v>
      </c>
      <c r="X426" s="20"/>
      <c r="Z426" s="20"/>
      <c r="AC426" s="20"/>
    </row>
    <row r="427" spans="1:29" ht="15" customHeight="1">
      <c r="A427" s="212" t="s">
        <v>358</v>
      </c>
      <c r="B427" s="202" t="e">
        <f>INDEX(#REF!,MATCH(A427,#REF!,0),1)</f>
        <v>#REF!</v>
      </c>
      <c r="C427" s="203" t="e">
        <f>INDEX(#REF!,MATCH(A427,#REF!,0),2)</f>
        <v>#REF!</v>
      </c>
      <c r="D427" s="204" t="e">
        <f>INDEX(#REF!,MATCH(A427,#REF!,0),3)</f>
        <v>#REF!</v>
      </c>
      <c r="E427" s="204" t="e">
        <f>INDEX(#REF!,MATCH(A427,#REF!,0),4)</f>
        <v>#REF!</v>
      </c>
      <c r="F427" s="205" t="e">
        <f>INDEX(#REF!,MATCH(A427,#REF!,0),5)</f>
        <v>#REF!</v>
      </c>
      <c r="G427" s="206" t="e">
        <f>INDEX(#REF!,MATCH(A427,#REF!,0),6)</f>
        <v>#REF!</v>
      </c>
      <c r="H427" s="212" t="s">
        <v>358</v>
      </c>
      <c r="I427" s="202" t="e">
        <f>INDEX(#REF!,MATCH(H427,#REF!,0),1)</f>
        <v>#REF!</v>
      </c>
      <c r="J427" s="203" t="e">
        <f>INDEX(#REF!,MATCH(H427,#REF!,0),2)</f>
        <v>#REF!</v>
      </c>
      <c r="K427" s="204" t="e">
        <f>INDEX(#REF!,MATCH(H427,#REF!,0),3)</f>
        <v>#REF!</v>
      </c>
      <c r="L427" s="204" t="e">
        <f>INDEX(#REF!,MATCH(H427,#REF!,0),4)</f>
        <v>#REF!</v>
      </c>
      <c r="M427" s="205" t="e">
        <f>INDEX(#REF!,MATCH(H427,#REF!,0),5)</f>
        <v>#REF!</v>
      </c>
      <c r="N427" s="206" t="e">
        <f>INDEX(#REF!,MATCH(H427,#REF!,0),6)</f>
        <v>#REF!</v>
      </c>
      <c r="X427" s="20"/>
      <c r="Z427" s="20"/>
      <c r="AC427" s="20"/>
    </row>
    <row r="428" spans="1:29" ht="15" customHeight="1">
      <c r="A428" s="212" t="s">
        <v>359</v>
      </c>
      <c r="B428" s="202" t="e">
        <f>INDEX(#REF!,MATCH(A428,#REF!,0),1)</f>
        <v>#REF!</v>
      </c>
      <c r="C428" s="203" t="e">
        <f>INDEX(#REF!,MATCH(A428,#REF!,0),2)</f>
        <v>#REF!</v>
      </c>
      <c r="D428" s="204" t="e">
        <f>INDEX(#REF!,MATCH(A428,#REF!,0),3)</f>
        <v>#REF!</v>
      </c>
      <c r="E428" s="204" t="e">
        <f>INDEX(#REF!,MATCH(A428,#REF!,0),4)</f>
        <v>#REF!</v>
      </c>
      <c r="F428" s="205" t="e">
        <f>INDEX(#REF!,MATCH(A428,#REF!,0),5)</f>
        <v>#REF!</v>
      </c>
      <c r="G428" s="206" t="e">
        <f>INDEX(#REF!,MATCH(A428,#REF!,0),6)</f>
        <v>#REF!</v>
      </c>
      <c r="H428" s="212" t="s">
        <v>359</v>
      </c>
      <c r="I428" s="202" t="e">
        <f>INDEX(#REF!,MATCH(H428,#REF!,0),1)</f>
        <v>#REF!</v>
      </c>
      <c r="J428" s="203" t="e">
        <f>INDEX(#REF!,MATCH(H428,#REF!,0),2)</f>
        <v>#REF!</v>
      </c>
      <c r="K428" s="204" t="e">
        <f>INDEX(#REF!,MATCH(H428,#REF!,0),3)</f>
        <v>#REF!</v>
      </c>
      <c r="L428" s="204" t="e">
        <f>INDEX(#REF!,MATCH(H428,#REF!,0),4)</f>
        <v>#REF!</v>
      </c>
      <c r="M428" s="205" t="e">
        <f>INDEX(#REF!,MATCH(H428,#REF!,0),5)</f>
        <v>#REF!</v>
      </c>
      <c r="N428" s="206" t="e">
        <f>INDEX(#REF!,MATCH(H428,#REF!,0),6)</f>
        <v>#REF!</v>
      </c>
      <c r="X428" s="20"/>
      <c r="Z428" s="20"/>
      <c r="AC428" s="20"/>
    </row>
    <row r="429" spans="1:29" ht="15" customHeight="1">
      <c r="A429" s="212" t="s">
        <v>360</v>
      </c>
      <c r="B429" s="202" t="e">
        <f>INDEX(#REF!,MATCH(A429,#REF!,0),1)</f>
        <v>#REF!</v>
      </c>
      <c r="C429" s="203" t="e">
        <f>INDEX(#REF!,MATCH(A429,#REF!,0),2)</f>
        <v>#REF!</v>
      </c>
      <c r="D429" s="204" t="e">
        <f>INDEX(#REF!,MATCH(A429,#REF!,0),3)</f>
        <v>#REF!</v>
      </c>
      <c r="E429" s="204" t="e">
        <f>INDEX(#REF!,MATCH(A429,#REF!,0),4)</f>
        <v>#REF!</v>
      </c>
      <c r="F429" s="205" t="e">
        <f>INDEX(#REF!,MATCH(A429,#REF!,0),5)</f>
        <v>#REF!</v>
      </c>
      <c r="G429" s="206" t="e">
        <f>INDEX(#REF!,MATCH(A429,#REF!,0),6)</f>
        <v>#REF!</v>
      </c>
      <c r="H429" s="212" t="s">
        <v>360</v>
      </c>
      <c r="I429" s="202" t="e">
        <f>INDEX(#REF!,MATCH(H429,#REF!,0),1)</f>
        <v>#REF!</v>
      </c>
      <c r="J429" s="203" t="e">
        <f>INDEX(#REF!,MATCH(H429,#REF!,0),2)</f>
        <v>#REF!</v>
      </c>
      <c r="K429" s="204" t="e">
        <f>INDEX(#REF!,MATCH(H429,#REF!,0),3)</f>
        <v>#REF!</v>
      </c>
      <c r="L429" s="204" t="e">
        <f>INDEX(#REF!,MATCH(H429,#REF!,0),4)</f>
        <v>#REF!</v>
      </c>
      <c r="M429" s="205" t="e">
        <f>INDEX(#REF!,MATCH(H429,#REF!,0),5)</f>
        <v>#REF!</v>
      </c>
      <c r="N429" s="206" t="e">
        <f>INDEX(#REF!,MATCH(H429,#REF!,0),6)</f>
        <v>#REF!</v>
      </c>
      <c r="X429" s="20"/>
      <c r="Z429" s="20"/>
      <c r="AC429" s="20"/>
    </row>
    <row r="430" spans="1:29" ht="15" customHeight="1">
      <c r="A430" s="212" t="s">
        <v>361</v>
      </c>
      <c r="B430" s="202" t="e">
        <f>INDEX(#REF!,MATCH(A430,#REF!,0),1)</f>
        <v>#REF!</v>
      </c>
      <c r="C430" s="203" t="e">
        <f>INDEX(#REF!,MATCH(A430,#REF!,0),2)</f>
        <v>#REF!</v>
      </c>
      <c r="D430" s="204" t="e">
        <f>INDEX(#REF!,MATCH(A430,#REF!,0),3)</f>
        <v>#REF!</v>
      </c>
      <c r="E430" s="204" t="e">
        <f>INDEX(#REF!,MATCH(A430,#REF!,0),4)</f>
        <v>#REF!</v>
      </c>
      <c r="F430" s="205" t="e">
        <f>INDEX(#REF!,MATCH(A430,#REF!,0),5)</f>
        <v>#REF!</v>
      </c>
      <c r="G430" s="206" t="e">
        <f>INDEX(#REF!,MATCH(A430,#REF!,0),6)</f>
        <v>#REF!</v>
      </c>
      <c r="H430" s="212" t="s">
        <v>361</v>
      </c>
      <c r="I430" s="202" t="e">
        <f>INDEX(#REF!,MATCH(H430,#REF!,0),1)</f>
        <v>#REF!</v>
      </c>
      <c r="J430" s="203" t="e">
        <f>INDEX(#REF!,MATCH(H430,#REF!,0),2)</f>
        <v>#REF!</v>
      </c>
      <c r="K430" s="204" t="e">
        <f>INDEX(#REF!,MATCH(H430,#REF!,0),3)</f>
        <v>#REF!</v>
      </c>
      <c r="L430" s="204" t="e">
        <f>INDEX(#REF!,MATCH(H430,#REF!,0),4)</f>
        <v>#REF!</v>
      </c>
      <c r="M430" s="205" t="e">
        <f>INDEX(#REF!,MATCH(H430,#REF!,0),5)</f>
        <v>#REF!</v>
      </c>
      <c r="N430" s="206" t="e">
        <f>INDEX(#REF!,MATCH(H430,#REF!,0),6)</f>
        <v>#REF!</v>
      </c>
      <c r="X430" s="20"/>
      <c r="Z430" s="20"/>
      <c r="AC430" s="20"/>
    </row>
    <row r="431" spans="1:29" ht="15" customHeight="1">
      <c r="A431" s="212" t="s">
        <v>362</v>
      </c>
      <c r="B431" s="202" t="e">
        <f>INDEX(#REF!,MATCH(A431,#REF!,0),1)</f>
        <v>#REF!</v>
      </c>
      <c r="C431" s="203" t="e">
        <f>INDEX(#REF!,MATCH(A431,#REF!,0),2)</f>
        <v>#REF!</v>
      </c>
      <c r="D431" s="204" t="e">
        <f>INDEX(#REF!,MATCH(A431,#REF!,0),3)</f>
        <v>#REF!</v>
      </c>
      <c r="E431" s="204" t="e">
        <f>INDEX(#REF!,MATCH(A431,#REF!,0),4)</f>
        <v>#REF!</v>
      </c>
      <c r="F431" s="205" t="e">
        <f>INDEX(#REF!,MATCH(A431,#REF!,0),5)</f>
        <v>#REF!</v>
      </c>
      <c r="G431" s="206" t="e">
        <f>INDEX(#REF!,MATCH(A431,#REF!,0),6)</f>
        <v>#REF!</v>
      </c>
      <c r="H431" s="212" t="s">
        <v>362</v>
      </c>
      <c r="I431" s="202" t="e">
        <f>INDEX(#REF!,MATCH(H431,#REF!,0),1)</f>
        <v>#REF!</v>
      </c>
      <c r="J431" s="203" t="e">
        <f>INDEX(#REF!,MATCH(H431,#REF!,0),2)</f>
        <v>#REF!</v>
      </c>
      <c r="K431" s="204" t="e">
        <f>INDEX(#REF!,MATCH(H431,#REF!,0),3)</f>
        <v>#REF!</v>
      </c>
      <c r="L431" s="204" t="e">
        <f>INDEX(#REF!,MATCH(H431,#REF!,0),4)</f>
        <v>#REF!</v>
      </c>
      <c r="M431" s="205" t="e">
        <f>INDEX(#REF!,MATCH(H431,#REF!,0),5)</f>
        <v>#REF!</v>
      </c>
      <c r="N431" s="206" t="e">
        <f>INDEX(#REF!,MATCH(H431,#REF!,0),6)</f>
        <v>#REF!</v>
      </c>
      <c r="X431" s="20"/>
      <c r="Z431" s="20"/>
      <c r="AC431" s="20"/>
    </row>
    <row r="432" spans="1:29" ht="15" customHeight="1">
      <c r="A432" s="212" t="s">
        <v>363</v>
      </c>
      <c r="B432" s="202" t="e">
        <f>INDEX(#REF!,MATCH(A432,#REF!,0),1)</f>
        <v>#REF!</v>
      </c>
      <c r="C432" s="203" t="e">
        <f>INDEX(#REF!,MATCH(A432,#REF!,0),2)</f>
        <v>#REF!</v>
      </c>
      <c r="D432" s="204" t="e">
        <f>INDEX(#REF!,MATCH(A432,#REF!,0),3)</f>
        <v>#REF!</v>
      </c>
      <c r="E432" s="204" t="e">
        <f>INDEX(#REF!,MATCH(A432,#REF!,0),4)</f>
        <v>#REF!</v>
      </c>
      <c r="F432" s="205" t="e">
        <f>INDEX(#REF!,MATCH(A432,#REF!,0),5)</f>
        <v>#REF!</v>
      </c>
      <c r="G432" s="206" t="e">
        <f>INDEX(#REF!,MATCH(A432,#REF!,0),6)</f>
        <v>#REF!</v>
      </c>
      <c r="H432" s="212" t="s">
        <v>363</v>
      </c>
      <c r="I432" s="202" t="e">
        <f>INDEX(#REF!,MATCH(H432,#REF!,0),1)</f>
        <v>#REF!</v>
      </c>
      <c r="J432" s="203" t="e">
        <f>INDEX(#REF!,MATCH(H432,#REF!,0),2)</f>
        <v>#REF!</v>
      </c>
      <c r="K432" s="204" t="e">
        <f>INDEX(#REF!,MATCH(H432,#REF!,0),3)</f>
        <v>#REF!</v>
      </c>
      <c r="L432" s="204" t="e">
        <f>INDEX(#REF!,MATCH(H432,#REF!,0),4)</f>
        <v>#REF!</v>
      </c>
      <c r="M432" s="205" t="e">
        <f>INDEX(#REF!,MATCH(H432,#REF!,0),5)</f>
        <v>#REF!</v>
      </c>
      <c r="N432" s="206" t="e">
        <f>INDEX(#REF!,MATCH(H432,#REF!,0),6)</f>
        <v>#REF!</v>
      </c>
      <c r="X432" s="20"/>
      <c r="Z432" s="20"/>
      <c r="AC432" s="20"/>
    </row>
    <row r="433" spans="1:29" ht="15" customHeight="1">
      <c r="A433" s="212" t="s">
        <v>364</v>
      </c>
      <c r="B433" s="202" t="e">
        <f>INDEX(#REF!,MATCH(A433,#REF!,0),1)</f>
        <v>#REF!</v>
      </c>
      <c r="C433" s="203" t="e">
        <f>INDEX(#REF!,MATCH(A433,#REF!,0),2)</f>
        <v>#REF!</v>
      </c>
      <c r="D433" s="204" t="e">
        <f>INDEX(#REF!,MATCH(A433,#REF!,0),3)</f>
        <v>#REF!</v>
      </c>
      <c r="E433" s="204" t="e">
        <f>INDEX(#REF!,MATCH(A433,#REF!,0),4)</f>
        <v>#REF!</v>
      </c>
      <c r="F433" s="205" t="e">
        <f>INDEX(#REF!,MATCH(A433,#REF!,0),5)</f>
        <v>#REF!</v>
      </c>
      <c r="G433" s="206" t="e">
        <f>INDEX(#REF!,MATCH(A433,#REF!,0),6)</f>
        <v>#REF!</v>
      </c>
      <c r="H433" s="212" t="s">
        <v>364</v>
      </c>
      <c r="I433" s="202" t="e">
        <f>INDEX(#REF!,MATCH(H433,#REF!,0),1)</f>
        <v>#REF!</v>
      </c>
      <c r="J433" s="203" t="e">
        <f>INDEX(#REF!,MATCH(H433,#REF!,0),2)</f>
        <v>#REF!</v>
      </c>
      <c r="K433" s="204" t="e">
        <f>INDEX(#REF!,MATCH(H433,#REF!,0),3)</f>
        <v>#REF!</v>
      </c>
      <c r="L433" s="204" t="e">
        <f>INDEX(#REF!,MATCH(H433,#REF!,0),4)</f>
        <v>#REF!</v>
      </c>
      <c r="M433" s="205" t="e">
        <f>INDEX(#REF!,MATCH(H433,#REF!,0),5)</f>
        <v>#REF!</v>
      </c>
      <c r="N433" s="206" t="e">
        <f>INDEX(#REF!,MATCH(H433,#REF!,0),6)</f>
        <v>#REF!</v>
      </c>
      <c r="X433" s="20"/>
      <c r="Z433" s="20"/>
      <c r="AC433" s="20"/>
    </row>
    <row r="434" spans="1:29" ht="15" customHeight="1">
      <c r="A434" s="212" t="s">
        <v>365</v>
      </c>
      <c r="B434" s="202" t="e">
        <f>INDEX(#REF!,MATCH(A434,#REF!,0),1)</f>
        <v>#REF!</v>
      </c>
      <c r="C434" s="203" t="e">
        <f>INDEX(#REF!,MATCH(A434,#REF!,0),2)</f>
        <v>#REF!</v>
      </c>
      <c r="D434" s="204" t="e">
        <f>INDEX(#REF!,MATCH(A434,#REF!,0),3)</f>
        <v>#REF!</v>
      </c>
      <c r="E434" s="204" t="e">
        <f>INDEX(#REF!,MATCH(A434,#REF!,0),4)</f>
        <v>#REF!</v>
      </c>
      <c r="F434" s="205" t="e">
        <f>INDEX(#REF!,MATCH(A434,#REF!,0),5)</f>
        <v>#REF!</v>
      </c>
      <c r="G434" s="206" t="e">
        <f>INDEX(#REF!,MATCH(A434,#REF!,0),6)</f>
        <v>#REF!</v>
      </c>
      <c r="H434" s="212" t="s">
        <v>365</v>
      </c>
      <c r="I434" s="202" t="e">
        <f>INDEX(#REF!,MATCH(H434,#REF!,0),1)</f>
        <v>#REF!</v>
      </c>
      <c r="J434" s="203" t="e">
        <f>INDEX(#REF!,MATCH(H434,#REF!,0),2)</f>
        <v>#REF!</v>
      </c>
      <c r="K434" s="204" t="e">
        <f>INDEX(#REF!,MATCH(H434,#REF!,0),3)</f>
        <v>#REF!</v>
      </c>
      <c r="L434" s="204" t="e">
        <f>INDEX(#REF!,MATCH(H434,#REF!,0),4)</f>
        <v>#REF!</v>
      </c>
      <c r="M434" s="205" t="e">
        <f>INDEX(#REF!,MATCH(H434,#REF!,0),5)</f>
        <v>#REF!</v>
      </c>
      <c r="N434" s="206" t="e">
        <f>INDEX(#REF!,MATCH(H434,#REF!,0),6)</f>
        <v>#REF!</v>
      </c>
      <c r="X434" s="20"/>
      <c r="Z434" s="20"/>
      <c r="AC434" s="20"/>
    </row>
    <row r="435" spans="1:29" ht="15" customHeight="1">
      <c r="A435" s="212" t="s">
        <v>366</v>
      </c>
      <c r="B435" s="202" t="e">
        <f>INDEX(#REF!,MATCH(A435,#REF!,0),1)</f>
        <v>#REF!</v>
      </c>
      <c r="C435" s="203" t="e">
        <f>INDEX(#REF!,MATCH(A435,#REF!,0),2)</f>
        <v>#REF!</v>
      </c>
      <c r="D435" s="204" t="e">
        <f>INDEX(#REF!,MATCH(A435,#REF!,0),3)</f>
        <v>#REF!</v>
      </c>
      <c r="E435" s="204" t="e">
        <f>INDEX(#REF!,MATCH(A435,#REF!,0),4)</f>
        <v>#REF!</v>
      </c>
      <c r="F435" s="205" t="e">
        <f>INDEX(#REF!,MATCH(A435,#REF!,0),5)</f>
        <v>#REF!</v>
      </c>
      <c r="G435" s="206" t="e">
        <f>INDEX(#REF!,MATCH(A435,#REF!,0),6)</f>
        <v>#REF!</v>
      </c>
      <c r="H435" s="212" t="s">
        <v>366</v>
      </c>
      <c r="I435" s="202" t="e">
        <f>INDEX(#REF!,MATCH(H435,#REF!,0),1)</f>
        <v>#REF!</v>
      </c>
      <c r="J435" s="203" t="e">
        <f>INDEX(#REF!,MATCH(H435,#REF!,0),2)</f>
        <v>#REF!</v>
      </c>
      <c r="K435" s="204" t="e">
        <f>INDEX(#REF!,MATCH(H435,#REF!,0),3)</f>
        <v>#REF!</v>
      </c>
      <c r="L435" s="204" t="e">
        <f>INDEX(#REF!,MATCH(H435,#REF!,0),4)</f>
        <v>#REF!</v>
      </c>
      <c r="M435" s="205" t="e">
        <f>INDEX(#REF!,MATCH(H435,#REF!,0),5)</f>
        <v>#REF!</v>
      </c>
      <c r="N435" s="206" t="e">
        <f>INDEX(#REF!,MATCH(H435,#REF!,0),6)</f>
        <v>#REF!</v>
      </c>
      <c r="X435" s="20"/>
      <c r="Z435" s="20"/>
      <c r="AC435" s="20"/>
    </row>
    <row r="436" spans="1:29" ht="15" customHeight="1">
      <c r="A436" s="212" t="s">
        <v>367</v>
      </c>
      <c r="B436" s="202" t="e">
        <f>INDEX(#REF!,MATCH(A436,#REF!,0),1)</f>
        <v>#REF!</v>
      </c>
      <c r="C436" s="203" t="e">
        <f>INDEX(#REF!,MATCH(A436,#REF!,0),2)</f>
        <v>#REF!</v>
      </c>
      <c r="D436" s="204" t="e">
        <f>INDEX(#REF!,MATCH(A436,#REF!,0),3)</f>
        <v>#REF!</v>
      </c>
      <c r="E436" s="204" t="e">
        <f>INDEX(#REF!,MATCH(A436,#REF!,0),4)</f>
        <v>#REF!</v>
      </c>
      <c r="F436" s="205" t="e">
        <f>INDEX(#REF!,MATCH(A436,#REF!,0),5)</f>
        <v>#REF!</v>
      </c>
      <c r="G436" s="206" t="e">
        <f>INDEX(#REF!,MATCH(A436,#REF!,0),6)</f>
        <v>#REF!</v>
      </c>
      <c r="H436" s="212" t="s">
        <v>367</v>
      </c>
      <c r="I436" s="202" t="e">
        <f>INDEX(#REF!,MATCH(H436,#REF!,0),1)</f>
        <v>#REF!</v>
      </c>
      <c r="J436" s="203" t="e">
        <f>INDEX(#REF!,MATCH(H436,#REF!,0),2)</f>
        <v>#REF!</v>
      </c>
      <c r="K436" s="204" t="e">
        <f>INDEX(#REF!,MATCH(H436,#REF!,0),3)</f>
        <v>#REF!</v>
      </c>
      <c r="L436" s="204" t="e">
        <f>INDEX(#REF!,MATCH(H436,#REF!,0),4)</f>
        <v>#REF!</v>
      </c>
      <c r="M436" s="205" t="e">
        <f>INDEX(#REF!,MATCH(H436,#REF!,0),5)</f>
        <v>#REF!</v>
      </c>
      <c r="N436" s="206" t="e">
        <f>INDEX(#REF!,MATCH(H436,#REF!,0),6)</f>
        <v>#REF!</v>
      </c>
      <c r="X436" s="20"/>
      <c r="Z436" s="20"/>
      <c r="AC436" s="20"/>
    </row>
    <row r="437" spans="1:29" ht="15" customHeight="1">
      <c r="A437" s="212" t="s">
        <v>368</v>
      </c>
      <c r="B437" s="202" t="e">
        <f>INDEX(#REF!,MATCH(A437,#REF!,0),1)</f>
        <v>#REF!</v>
      </c>
      <c r="C437" s="203" t="e">
        <f>INDEX(#REF!,MATCH(A437,#REF!,0),2)</f>
        <v>#REF!</v>
      </c>
      <c r="D437" s="204" t="e">
        <f>INDEX(#REF!,MATCH(A437,#REF!,0),3)</f>
        <v>#REF!</v>
      </c>
      <c r="E437" s="204" t="e">
        <f>INDEX(#REF!,MATCH(A437,#REF!,0),4)</f>
        <v>#REF!</v>
      </c>
      <c r="F437" s="205" t="e">
        <f>INDEX(#REF!,MATCH(A437,#REF!,0),5)</f>
        <v>#REF!</v>
      </c>
      <c r="G437" s="206" t="e">
        <f>INDEX(#REF!,MATCH(A437,#REF!,0),6)</f>
        <v>#REF!</v>
      </c>
      <c r="H437" s="212" t="s">
        <v>368</v>
      </c>
      <c r="I437" s="202" t="e">
        <f>INDEX(#REF!,MATCH(H437,#REF!,0),1)</f>
        <v>#REF!</v>
      </c>
      <c r="J437" s="203" t="e">
        <f>INDEX(#REF!,MATCH(H437,#REF!,0),2)</f>
        <v>#REF!</v>
      </c>
      <c r="K437" s="204" t="e">
        <f>INDEX(#REF!,MATCH(H437,#REF!,0),3)</f>
        <v>#REF!</v>
      </c>
      <c r="L437" s="204" t="e">
        <f>INDEX(#REF!,MATCH(H437,#REF!,0),4)</f>
        <v>#REF!</v>
      </c>
      <c r="M437" s="205" t="e">
        <f>INDEX(#REF!,MATCH(H437,#REF!,0),5)</f>
        <v>#REF!</v>
      </c>
      <c r="N437" s="206" t="e">
        <f>INDEX(#REF!,MATCH(H437,#REF!,0),6)</f>
        <v>#REF!</v>
      </c>
      <c r="X437" s="20"/>
      <c r="Z437" s="20"/>
      <c r="AC437" s="20"/>
    </row>
    <row r="438" spans="1:29" ht="15" customHeight="1">
      <c r="A438" s="212" t="s">
        <v>369</v>
      </c>
      <c r="B438" s="202" t="e">
        <f>INDEX(#REF!,MATCH(A438,#REF!,0),1)</f>
        <v>#REF!</v>
      </c>
      <c r="C438" s="203" t="e">
        <f>INDEX(#REF!,MATCH(A438,#REF!,0),2)</f>
        <v>#REF!</v>
      </c>
      <c r="D438" s="204" t="e">
        <f>INDEX(#REF!,MATCH(A438,#REF!,0),3)</f>
        <v>#REF!</v>
      </c>
      <c r="E438" s="204" t="e">
        <f>INDEX(#REF!,MATCH(A438,#REF!,0),4)</f>
        <v>#REF!</v>
      </c>
      <c r="F438" s="205" t="e">
        <f>INDEX(#REF!,MATCH(A438,#REF!,0),5)</f>
        <v>#REF!</v>
      </c>
      <c r="G438" s="206" t="e">
        <f>INDEX(#REF!,MATCH(A438,#REF!,0),6)</f>
        <v>#REF!</v>
      </c>
      <c r="H438" s="212" t="s">
        <v>369</v>
      </c>
      <c r="I438" s="202" t="e">
        <f>INDEX(#REF!,MATCH(H438,#REF!,0),1)</f>
        <v>#REF!</v>
      </c>
      <c r="J438" s="203" t="e">
        <f>INDEX(#REF!,MATCH(H438,#REF!,0),2)</f>
        <v>#REF!</v>
      </c>
      <c r="K438" s="204" t="e">
        <f>INDEX(#REF!,MATCH(H438,#REF!,0),3)</f>
        <v>#REF!</v>
      </c>
      <c r="L438" s="204" t="e">
        <f>INDEX(#REF!,MATCH(H438,#REF!,0),4)</f>
        <v>#REF!</v>
      </c>
      <c r="M438" s="205" t="e">
        <f>INDEX(#REF!,MATCH(H438,#REF!,0),5)</f>
        <v>#REF!</v>
      </c>
      <c r="N438" s="206" t="e">
        <f>INDEX(#REF!,MATCH(H438,#REF!,0),6)</f>
        <v>#REF!</v>
      </c>
      <c r="X438" s="20"/>
      <c r="Z438" s="20"/>
      <c r="AC438" s="20"/>
    </row>
    <row r="439" spans="1:29" ht="15" customHeight="1">
      <c r="A439" s="212" t="s">
        <v>370</v>
      </c>
      <c r="B439" s="202" t="e">
        <f>INDEX(#REF!,MATCH(A439,#REF!,0),1)</f>
        <v>#REF!</v>
      </c>
      <c r="C439" s="203" t="e">
        <f>INDEX(#REF!,MATCH(A439,#REF!,0),2)</f>
        <v>#REF!</v>
      </c>
      <c r="D439" s="204" t="e">
        <f>INDEX(#REF!,MATCH(A439,#REF!,0),3)</f>
        <v>#REF!</v>
      </c>
      <c r="E439" s="204" t="e">
        <f>INDEX(#REF!,MATCH(A439,#REF!,0),4)</f>
        <v>#REF!</v>
      </c>
      <c r="F439" s="205" t="e">
        <f>INDEX(#REF!,MATCH(A439,#REF!,0),5)</f>
        <v>#REF!</v>
      </c>
      <c r="G439" s="206" t="e">
        <f>INDEX(#REF!,MATCH(A439,#REF!,0),6)</f>
        <v>#REF!</v>
      </c>
      <c r="H439" s="212" t="s">
        <v>370</v>
      </c>
      <c r="I439" s="202" t="e">
        <f>INDEX(#REF!,MATCH(H439,#REF!,0),1)</f>
        <v>#REF!</v>
      </c>
      <c r="J439" s="203" t="e">
        <f>INDEX(#REF!,MATCH(H439,#REF!,0),2)</f>
        <v>#REF!</v>
      </c>
      <c r="K439" s="204" t="e">
        <f>INDEX(#REF!,MATCH(H439,#REF!,0),3)</f>
        <v>#REF!</v>
      </c>
      <c r="L439" s="204" t="e">
        <f>INDEX(#REF!,MATCH(H439,#REF!,0),4)</f>
        <v>#REF!</v>
      </c>
      <c r="M439" s="205" t="e">
        <f>INDEX(#REF!,MATCH(H439,#REF!,0),5)</f>
        <v>#REF!</v>
      </c>
      <c r="N439" s="206" t="e">
        <f>INDEX(#REF!,MATCH(H439,#REF!,0),6)</f>
        <v>#REF!</v>
      </c>
      <c r="X439" s="20"/>
      <c r="Z439" s="20"/>
      <c r="AC439" s="20"/>
    </row>
    <row r="440" spans="1:29" ht="15" customHeight="1">
      <c r="A440" s="212" t="s">
        <v>371</v>
      </c>
      <c r="B440" s="202" t="e">
        <f>INDEX(#REF!,MATCH(A440,#REF!,0),1)</f>
        <v>#REF!</v>
      </c>
      <c r="C440" s="203" t="e">
        <f>INDEX(#REF!,MATCH(A440,#REF!,0),2)</f>
        <v>#REF!</v>
      </c>
      <c r="D440" s="204" t="e">
        <f>INDEX(#REF!,MATCH(A440,#REF!,0),3)</f>
        <v>#REF!</v>
      </c>
      <c r="E440" s="204" t="e">
        <f>INDEX(#REF!,MATCH(A440,#REF!,0),4)</f>
        <v>#REF!</v>
      </c>
      <c r="F440" s="205" t="e">
        <f>INDEX(#REF!,MATCH(A440,#REF!,0),5)</f>
        <v>#REF!</v>
      </c>
      <c r="G440" s="206" t="e">
        <f>INDEX(#REF!,MATCH(A440,#REF!,0),6)</f>
        <v>#REF!</v>
      </c>
      <c r="H440" s="212" t="s">
        <v>371</v>
      </c>
      <c r="I440" s="202" t="e">
        <f>INDEX(#REF!,MATCH(H440,#REF!,0),1)</f>
        <v>#REF!</v>
      </c>
      <c r="J440" s="203" t="e">
        <f>INDEX(#REF!,MATCH(H440,#REF!,0),2)</f>
        <v>#REF!</v>
      </c>
      <c r="K440" s="204" t="e">
        <f>INDEX(#REF!,MATCH(H440,#REF!,0),3)</f>
        <v>#REF!</v>
      </c>
      <c r="L440" s="204" t="e">
        <f>INDEX(#REF!,MATCH(H440,#REF!,0),4)</f>
        <v>#REF!</v>
      </c>
      <c r="M440" s="205" t="e">
        <f>INDEX(#REF!,MATCH(H440,#REF!,0),5)</f>
        <v>#REF!</v>
      </c>
      <c r="N440" s="206" t="e">
        <f>INDEX(#REF!,MATCH(H440,#REF!,0),6)</f>
        <v>#REF!</v>
      </c>
      <c r="X440" s="20"/>
      <c r="Z440" s="20"/>
      <c r="AC440" s="20"/>
    </row>
    <row r="441" spans="1:29" ht="15" customHeight="1">
      <c r="A441" s="212" t="s">
        <v>372</v>
      </c>
      <c r="B441" s="202" t="e">
        <f>INDEX(#REF!,MATCH(A441,#REF!,0),1)</f>
        <v>#REF!</v>
      </c>
      <c r="C441" s="203" t="e">
        <f>INDEX(#REF!,MATCH(A441,#REF!,0),2)</f>
        <v>#REF!</v>
      </c>
      <c r="D441" s="204" t="e">
        <f>INDEX(#REF!,MATCH(A441,#REF!,0),3)</f>
        <v>#REF!</v>
      </c>
      <c r="E441" s="204" t="e">
        <f>INDEX(#REF!,MATCH(A441,#REF!,0),4)</f>
        <v>#REF!</v>
      </c>
      <c r="F441" s="205" t="e">
        <f>INDEX(#REF!,MATCH(A441,#REF!,0),5)</f>
        <v>#REF!</v>
      </c>
      <c r="G441" s="206" t="e">
        <f>INDEX(#REF!,MATCH(A441,#REF!,0),6)</f>
        <v>#REF!</v>
      </c>
      <c r="H441" s="212" t="s">
        <v>372</v>
      </c>
      <c r="I441" s="202" t="e">
        <f>INDEX(#REF!,MATCH(H441,#REF!,0),1)</f>
        <v>#REF!</v>
      </c>
      <c r="J441" s="203" t="e">
        <f>INDEX(#REF!,MATCH(H441,#REF!,0),2)</f>
        <v>#REF!</v>
      </c>
      <c r="K441" s="204" t="e">
        <f>INDEX(#REF!,MATCH(H441,#REF!,0),3)</f>
        <v>#REF!</v>
      </c>
      <c r="L441" s="204" t="e">
        <f>INDEX(#REF!,MATCH(H441,#REF!,0),4)</f>
        <v>#REF!</v>
      </c>
      <c r="M441" s="205" t="e">
        <f>INDEX(#REF!,MATCH(H441,#REF!,0),5)</f>
        <v>#REF!</v>
      </c>
      <c r="N441" s="206" t="e">
        <f>INDEX(#REF!,MATCH(H441,#REF!,0),6)</f>
        <v>#REF!</v>
      </c>
      <c r="X441" s="20"/>
      <c r="Z441" s="20"/>
      <c r="AC441" s="20"/>
    </row>
    <row r="442" spans="1:29" ht="15" customHeight="1">
      <c r="A442" s="212" t="s">
        <v>373</v>
      </c>
      <c r="B442" s="202" t="e">
        <f>INDEX(#REF!,MATCH(A442,#REF!,0),1)</f>
        <v>#REF!</v>
      </c>
      <c r="C442" s="203" t="e">
        <f>INDEX(#REF!,MATCH(A442,#REF!,0),2)</f>
        <v>#REF!</v>
      </c>
      <c r="D442" s="204" t="e">
        <f>INDEX(#REF!,MATCH(A442,#REF!,0),3)</f>
        <v>#REF!</v>
      </c>
      <c r="E442" s="204" t="e">
        <f>INDEX(#REF!,MATCH(A442,#REF!,0),4)</f>
        <v>#REF!</v>
      </c>
      <c r="F442" s="205" t="e">
        <f>INDEX(#REF!,MATCH(A442,#REF!,0),5)</f>
        <v>#REF!</v>
      </c>
      <c r="G442" s="206" t="e">
        <f>INDEX(#REF!,MATCH(A442,#REF!,0),6)</f>
        <v>#REF!</v>
      </c>
      <c r="H442" s="212" t="s">
        <v>373</v>
      </c>
      <c r="I442" s="202" t="e">
        <f>INDEX(#REF!,MATCH(H442,#REF!,0),1)</f>
        <v>#REF!</v>
      </c>
      <c r="J442" s="203" t="e">
        <f>INDEX(#REF!,MATCH(H442,#REF!,0),2)</f>
        <v>#REF!</v>
      </c>
      <c r="K442" s="204" t="e">
        <f>INDEX(#REF!,MATCH(H442,#REF!,0),3)</f>
        <v>#REF!</v>
      </c>
      <c r="L442" s="204" t="e">
        <f>INDEX(#REF!,MATCH(H442,#REF!,0),4)</f>
        <v>#REF!</v>
      </c>
      <c r="M442" s="205" t="e">
        <f>INDEX(#REF!,MATCH(H442,#REF!,0),5)</f>
        <v>#REF!</v>
      </c>
      <c r="N442" s="206" t="e">
        <f>INDEX(#REF!,MATCH(H442,#REF!,0),6)</f>
        <v>#REF!</v>
      </c>
      <c r="X442" s="20"/>
      <c r="Z442" s="20"/>
      <c r="AC442" s="20"/>
    </row>
    <row r="443" spans="1:29" ht="15" customHeight="1">
      <c r="A443" s="212" t="s">
        <v>374</v>
      </c>
      <c r="B443" s="202" t="e">
        <f>INDEX(#REF!,MATCH(A443,#REF!,0),1)</f>
        <v>#REF!</v>
      </c>
      <c r="C443" s="203" t="e">
        <f>INDEX(#REF!,MATCH(A443,#REF!,0),2)</f>
        <v>#REF!</v>
      </c>
      <c r="D443" s="204" t="e">
        <f>INDEX(#REF!,MATCH(A443,#REF!,0),3)</f>
        <v>#REF!</v>
      </c>
      <c r="E443" s="204" t="e">
        <f>INDEX(#REF!,MATCH(A443,#REF!,0),4)</f>
        <v>#REF!</v>
      </c>
      <c r="F443" s="205" t="e">
        <f>INDEX(#REF!,MATCH(A443,#REF!,0),5)</f>
        <v>#REF!</v>
      </c>
      <c r="G443" s="206" t="e">
        <f>INDEX(#REF!,MATCH(A443,#REF!,0),6)</f>
        <v>#REF!</v>
      </c>
      <c r="H443" s="212" t="s">
        <v>374</v>
      </c>
      <c r="I443" s="202" t="e">
        <f>INDEX(#REF!,MATCH(H443,#REF!,0),1)</f>
        <v>#REF!</v>
      </c>
      <c r="J443" s="203" t="e">
        <f>INDEX(#REF!,MATCH(H443,#REF!,0),2)</f>
        <v>#REF!</v>
      </c>
      <c r="K443" s="204" t="e">
        <f>INDEX(#REF!,MATCH(H443,#REF!,0),3)</f>
        <v>#REF!</v>
      </c>
      <c r="L443" s="204" t="e">
        <f>INDEX(#REF!,MATCH(H443,#REF!,0),4)</f>
        <v>#REF!</v>
      </c>
      <c r="M443" s="205" t="e">
        <f>INDEX(#REF!,MATCH(H443,#REF!,0),5)</f>
        <v>#REF!</v>
      </c>
      <c r="N443" s="206" t="e">
        <f>INDEX(#REF!,MATCH(H443,#REF!,0),6)</f>
        <v>#REF!</v>
      </c>
      <c r="X443" s="20"/>
      <c r="Z443" s="20"/>
      <c r="AC443" s="20"/>
    </row>
    <row r="444" spans="1:29" ht="15" customHeight="1">
      <c r="A444" s="212" t="s">
        <v>375</v>
      </c>
      <c r="B444" s="202" t="e">
        <f>INDEX(#REF!,MATCH(A444,#REF!,0),1)</f>
        <v>#REF!</v>
      </c>
      <c r="C444" s="203" t="e">
        <f>INDEX(#REF!,MATCH(A444,#REF!,0),2)</f>
        <v>#REF!</v>
      </c>
      <c r="D444" s="204" t="e">
        <f>INDEX(#REF!,MATCH(A444,#REF!,0),3)</f>
        <v>#REF!</v>
      </c>
      <c r="E444" s="204" t="e">
        <f>INDEX(#REF!,MATCH(A444,#REF!,0),4)</f>
        <v>#REF!</v>
      </c>
      <c r="F444" s="205" t="e">
        <f>INDEX(#REF!,MATCH(A444,#REF!,0),5)</f>
        <v>#REF!</v>
      </c>
      <c r="G444" s="206" t="e">
        <f>INDEX(#REF!,MATCH(A444,#REF!,0),6)</f>
        <v>#REF!</v>
      </c>
      <c r="H444" s="212" t="s">
        <v>375</v>
      </c>
      <c r="I444" s="202" t="e">
        <f>INDEX(#REF!,MATCH(H444,#REF!,0),1)</f>
        <v>#REF!</v>
      </c>
      <c r="J444" s="203" t="e">
        <f>INDEX(#REF!,MATCH(H444,#REF!,0),2)</f>
        <v>#REF!</v>
      </c>
      <c r="K444" s="204" t="e">
        <f>INDEX(#REF!,MATCH(H444,#REF!,0),3)</f>
        <v>#REF!</v>
      </c>
      <c r="L444" s="204" t="e">
        <f>INDEX(#REF!,MATCH(H444,#REF!,0),4)</f>
        <v>#REF!</v>
      </c>
      <c r="M444" s="205" t="e">
        <f>INDEX(#REF!,MATCH(H444,#REF!,0),5)</f>
        <v>#REF!</v>
      </c>
      <c r="N444" s="206" t="e">
        <f>INDEX(#REF!,MATCH(H444,#REF!,0),6)</f>
        <v>#REF!</v>
      </c>
      <c r="X444" s="20"/>
      <c r="Z444" s="20"/>
      <c r="AC444" s="20"/>
    </row>
    <row r="445" spans="1:29" ht="15" customHeight="1">
      <c r="A445" s="212" t="s">
        <v>376</v>
      </c>
      <c r="B445" s="202" t="e">
        <f>INDEX(#REF!,MATCH(A445,#REF!,0),1)</f>
        <v>#REF!</v>
      </c>
      <c r="C445" s="203" t="e">
        <f>INDEX(#REF!,MATCH(A445,#REF!,0),2)</f>
        <v>#REF!</v>
      </c>
      <c r="D445" s="204" t="e">
        <f>INDEX(#REF!,MATCH(A445,#REF!,0),3)</f>
        <v>#REF!</v>
      </c>
      <c r="E445" s="204" t="e">
        <f>INDEX(#REF!,MATCH(A445,#REF!,0),4)</f>
        <v>#REF!</v>
      </c>
      <c r="F445" s="205" t="e">
        <f>INDEX(#REF!,MATCH(A445,#REF!,0),5)</f>
        <v>#REF!</v>
      </c>
      <c r="G445" s="206" t="e">
        <f>INDEX(#REF!,MATCH(A445,#REF!,0),6)</f>
        <v>#REF!</v>
      </c>
      <c r="H445" s="212" t="s">
        <v>376</v>
      </c>
      <c r="I445" s="202" t="e">
        <f>INDEX(#REF!,MATCH(H445,#REF!,0),1)</f>
        <v>#REF!</v>
      </c>
      <c r="J445" s="203" t="e">
        <f>INDEX(#REF!,MATCH(H445,#REF!,0),2)</f>
        <v>#REF!</v>
      </c>
      <c r="K445" s="204" t="e">
        <f>INDEX(#REF!,MATCH(H445,#REF!,0),3)</f>
        <v>#REF!</v>
      </c>
      <c r="L445" s="204" t="e">
        <f>INDEX(#REF!,MATCH(H445,#REF!,0),4)</f>
        <v>#REF!</v>
      </c>
      <c r="M445" s="205" t="e">
        <f>INDEX(#REF!,MATCH(H445,#REF!,0),5)</f>
        <v>#REF!</v>
      </c>
      <c r="N445" s="206" t="e">
        <f>INDEX(#REF!,MATCH(H445,#REF!,0),6)</f>
        <v>#REF!</v>
      </c>
      <c r="X445" s="20"/>
      <c r="Z445" s="20"/>
      <c r="AC445" s="20"/>
    </row>
    <row r="446" spans="1:29" ht="15" customHeight="1">
      <c r="A446" s="212" t="s">
        <v>377</v>
      </c>
      <c r="B446" s="202" t="e">
        <f>INDEX(#REF!,MATCH(A446,#REF!,0),1)</f>
        <v>#REF!</v>
      </c>
      <c r="C446" s="203" t="e">
        <f>INDEX(#REF!,MATCH(A446,#REF!,0),2)</f>
        <v>#REF!</v>
      </c>
      <c r="D446" s="204" t="e">
        <f>INDEX(#REF!,MATCH(A446,#REF!,0),3)</f>
        <v>#REF!</v>
      </c>
      <c r="E446" s="204" t="e">
        <f>INDEX(#REF!,MATCH(A446,#REF!,0),4)</f>
        <v>#REF!</v>
      </c>
      <c r="F446" s="205" t="e">
        <f>INDEX(#REF!,MATCH(A446,#REF!,0),5)</f>
        <v>#REF!</v>
      </c>
      <c r="G446" s="206" t="e">
        <f>INDEX(#REF!,MATCH(A446,#REF!,0),6)</f>
        <v>#REF!</v>
      </c>
      <c r="H446" s="212" t="s">
        <v>377</v>
      </c>
      <c r="I446" s="202" t="e">
        <f>INDEX(#REF!,MATCH(H446,#REF!,0),1)</f>
        <v>#REF!</v>
      </c>
      <c r="J446" s="203" t="e">
        <f>INDEX(#REF!,MATCH(H446,#REF!,0),2)</f>
        <v>#REF!</v>
      </c>
      <c r="K446" s="204" t="e">
        <f>INDEX(#REF!,MATCH(H446,#REF!,0),3)</f>
        <v>#REF!</v>
      </c>
      <c r="L446" s="204" t="e">
        <f>INDEX(#REF!,MATCH(H446,#REF!,0),4)</f>
        <v>#REF!</v>
      </c>
      <c r="M446" s="205" t="e">
        <f>INDEX(#REF!,MATCH(H446,#REF!,0),5)</f>
        <v>#REF!</v>
      </c>
      <c r="N446" s="206" t="e">
        <f>INDEX(#REF!,MATCH(H446,#REF!,0),6)</f>
        <v>#REF!</v>
      </c>
      <c r="X446" s="20"/>
      <c r="Z446" s="20"/>
      <c r="AC446" s="20"/>
    </row>
    <row r="447" spans="1:29" ht="15" customHeight="1">
      <c r="A447" s="212" t="s">
        <v>378</v>
      </c>
      <c r="B447" s="202" t="e">
        <f>INDEX(#REF!,MATCH(A447,#REF!,0),1)</f>
        <v>#REF!</v>
      </c>
      <c r="C447" s="203" t="e">
        <f>INDEX(#REF!,MATCH(A447,#REF!,0),2)</f>
        <v>#REF!</v>
      </c>
      <c r="D447" s="204" t="e">
        <f>INDEX(#REF!,MATCH(A447,#REF!,0),3)</f>
        <v>#REF!</v>
      </c>
      <c r="E447" s="204" t="e">
        <f>INDEX(#REF!,MATCH(A447,#REF!,0),4)</f>
        <v>#REF!</v>
      </c>
      <c r="F447" s="205" t="e">
        <f>INDEX(#REF!,MATCH(A447,#REF!,0),5)</f>
        <v>#REF!</v>
      </c>
      <c r="G447" s="206" t="e">
        <f>INDEX(#REF!,MATCH(A447,#REF!,0),6)</f>
        <v>#REF!</v>
      </c>
      <c r="H447" s="212" t="s">
        <v>378</v>
      </c>
      <c r="I447" s="202" t="e">
        <f>INDEX(#REF!,MATCH(H447,#REF!,0),1)</f>
        <v>#REF!</v>
      </c>
      <c r="J447" s="203" t="e">
        <f>INDEX(#REF!,MATCH(H447,#REF!,0),2)</f>
        <v>#REF!</v>
      </c>
      <c r="K447" s="204" t="e">
        <f>INDEX(#REF!,MATCH(H447,#REF!,0),3)</f>
        <v>#REF!</v>
      </c>
      <c r="L447" s="204" t="e">
        <f>INDEX(#REF!,MATCH(H447,#REF!,0),4)</f>
        <v>#REF!</v>
      </c>
      <c r="M447" s="205" t="e">
        <f>INDEX(#REF!,MATCH(H447,#REF!,0),5)</f>
        <v>#REF!</v>
      </c>
      <c r="N447" s="206" t="e">
        <f>INDEX(#REF!,MATCH(H447,#REF!,0),6)</f>
        <v>#REF!</v>
      </c>
      <c r="X447" s="20"/>
      <c r="Z447" s="20"/>
      <c r="AC447" s="20"/>
    </row>
    <row r="448" spans="1:29" ht="15" customHeight="1">
      <c r="A448" s="212" t="s">
        <v>379</v>
      </c>
      <c r="B448" s="202" t="e">
        <f>INDEX(#REF!,MATCH(A448,#REF!,0),1)</f>
        <v>#REF!</v>
      </c>
      <c r="C448" s="203" t="e">
        <f>INDEX(#REF!,MATCH(A448,#REF!,0),2)</f>
        <v>#REF!</v>
      </c>
      <c r="D448" s="204" t="e">
        <f>INDEX(#REF!,MATCH(A448,#REF!,0),3)</f>
        <v>#REF!</v>
      </c>
      <c r="E448" s="204" t="e">
        <f>INDEX(#REF!,MATCH(A448,#REF!,0),4)</f>
        <v>#REF!</v>
      </c>
      <c r="F448" s="205" t="e">
        <f>INDEX(#REF!,MATCH(A448,#REF!,0),5)</f>
        <v>#REF!</v>
      </c>
      <c r="G448" s="206" t="e">
        <f>INDEX(#REF!,MATCH(A448,#REF!,0),6)</f>
        <v>#REF!</v>
      </c>
      <c r="H448" s="212" t="s">
        <v>379</v>
      </c>
      <c r="I448" s="202" t="e">
        <f>INDEX(#REF!,MATCH(H448,#REF!,0),1)</f>
        <v>#REF!</v>
      </c>
      <c r="J448" s="203" t="e">
        <f>INDEX(#REF!,MATCH(H448,#REF!,0),2)</f>
        <v>#REF!</v>
      </c>
      <c r="K448" s="204" t="e">
        <f>INDEX(#REF!,MATCH(H448,#REF!,0),3)</f>
        <v>#REF!</v>
      </c>
      <c r="L448" s="204" t="e">
        <f>INDEX(#REF!,MATCH(H448,#REF!,0),4)</f>
        <v>#REF!</v>
      </c>
      <c r="M448" s="205" t="e">
        <f>INDEX(#REF!,MATCH(H448,#REF!,0),5)</f>
        <v>#REF!</v>
      </c>
      <c r="N448" s="206" t="e">
        <f>INDEX(#REF!,MATCH(H448,#REF!,0),6)</f>
        <v>#REF!</v>
      </c>
      <c r="X448" s="20"/>
      <c r="Z448" s="20"/>
      <c r="AC448" s="20"/>
    </row>
    <row r="449" spans="1:29" ht="15" customHeight="1">
      <c r="A449" s="213" t="s">
        <v>380</v>
      </c>
      <c r="B449" s="207" t="e">
        <f>INDEX(#REF!,MATCH(A449,#REF!,0),1)</f>
        <v>#REF!</v>
      </c>
      <c r="C449" s="208" t="e">
        <f>INDEX(#REF!,MATCH(A449,#REF!,0),2)</f>
        <v>#REF!</v>
      </c>
      <c r="D449" s="209" t="e">
        <f>INDEX(#REF!,MATCH(A449,#REF!,0),3)</f>
        <v>#REF!</v>
      </c>
      <c r="E449" s="209" t="e">
        <f>INDEX(#REF!,MATCH(A449,#REF!,0),4)</f>
        <v>#REF!</v>
      </c>
      <c r="F449" s="210" t="e">
        <f>INDEX(#REF!,MATCH(A449,#REF!,0),5)</f>
        <v>#REF!</v>
      </c>
      <c r="G449" s="211" t="e">
        <f>INDEX(#REF!,MATCH(A449,#REF!,0),6)</f>
        <v>#REF!</v>
      </c>
      <c r="H449" s="213" t="s">
        <v>380</v>
      </c>
      <c r="I449" s="207" t="e">
        <f>INDEX(#REF!,MATCH(H449,#REF!,0),1)</f>
        <v>#REF!</v>
      </c>
      <c r="J449" s="208" t="e">
        <f>INDEX(#REF!,MATCH(H449,#REF!,0),2)</f>
        <v>#REF!</v>
      </c>
      <c r="K449" s="209" t="e">
        <f>INDEX(#REF!,MATCH(H449,#REF!,0),3)</f>
        <v>#REF!</v>
      </c>
      <c r="L449" s="209" t="e">
        <f>INDEX(#REF!,MATCH(H449,#REF!,0),4)</f>
        <v>#REF!</v>
      </c>
      <c r="M449" s="210" t="e">
        <f>INDEX(#REF!,MATCH(H449,#REF!,0),5)</f>
        <v>#REF!</v>
      </c>
      <c r="N449" s="211" t="e">
        <f>INDEX(#REF!,MATCH(H449,#REF!,0),6)</f>
        <v>#REF!</v>
      </c>
      <c r="X449" s="20"/>
      <c r="Z449" s="20"/>
      <c r="AC449" s="20"/>
    </row>
    <row r="450" spans="1:29" ht="15" customHeight="1">
      <c r="D450" s="127"/>
      <c r="E450" s="178"/>
      <c r="F450" s="50"/>
      <c r="L450" s="42"/>
      <c r="X450" s="20"/>
      <c r="Z450" s="20"/>
      <c r="AC450" s="20"/>
    </row>
    <row r="451" spans="1:29" ht="15" customHeight="1">
      <c r="D451" s="127"/>
      <c r="E451" s="178"/>
      <c r="F451" s="73"/>
      <c r="H451" s="130"/>
      <c r="I451" s="130"/>
      <c r="J451" s="73"/>
      <c r="L451" s="73"/>
      <c r="X451" s="20"/>
      <c r="Z451" s="20"/>
      <c r="AC451" s="20"/>
    </row>
    <row r="452" spans="1:29" ht="15" customHeight="1">
      <c r="A452" s="23" t="s">
        <v>57</v>
      </c>
      <c r="B452" s="29" t="s">
        <v>61</v>
      </c>
      <c r="C452" s="53"/>
      <c r="M452" s="40" t="s">
        <v>5</v>
      </c>
    </row>
    <row r="453" spans="1:29" ht="15" customHeight="1">
      <c r="A453" s="23"/>
      <c r="B453" s="6" t="s">
        <v>18</v>
      </c>
      <c r="C453" s="53"/>
      <c r="N453" s="40"/>
    </row>
    <row r="454" spans="1:29" ht="15" customHeight="1">
      <c r="A454" s="23"/>
      <c r="B454" s="15" t="s">
        <v>6</v>
      </c>
      <c r="C454" s="4"/>
      <c r="D454" s="4" t="s">
        <v>10</v>
      </c>
      <c r="E454" s="4"/>
      <c r="F454" s="4"/>
      <c r="G454" s="5"/>
      <c r="H454" s="15" t="s">
        <v>7</v>
      </c>
      <c r="I454" s="4"/>
      <c r="J454" s="4"/>
      <c r="K454" s="4"/>
      <c r="L454" s="4"/>
      <c r="M454" s="5"/>
      <c r="Q454" s="107" t="s">
        <v>9</v>
      </c>
    </row>
    <row r="455" spans="1:29" ht="15" customHeight="1">
      <c r="A455" s="23"/>
      <c r="B455" s="16"/>
      <c r="C455" s="1"/>
      <c r="D455" s="1"/>
      <c r="E455" s="1"/>
      <c r="F455" s="1"/>
      <c r="G455" s="2"/>
      <c r="H455" s="223" t="s">
        <v>339</v>
      </c>
      <c r="I455" s="55" t="s">
        <v>22</v>
      </c>
      <c r="J455" s="224" t="s">
        <v>8</v>
      </c>
      <c r="K455" s="12"/>
      <c r="L455" s="12"/>
      <c r="M455" s="111" t="s">
        <v>298</v>
      </c>
      <c r="Q455" s="106" t="s">
        <v>10</v>
      </c>
    </row>
    <row r="456" spans="1:29" ht="15" customHeight="1">
      <c r="A456" s="23"/>
      <c r="B456" s="175" t="s">
        <v>342</v>
      </c>
      <c r="C456" s="8" t="s">
        <v>16</v>
      </c>
      <c r="D456" s="8"/>
      <c r="E456" s="8"/>
      <c r="F456" s="8"/>
      <c r="G456" s="7" t="s">
        <v>26</v>
      </c>
      <c r="H456" s="223"/>
      <c r="I456" s="48" t="s">
        <v>23</v>
      </c>
      <c r="J456" s="224"/>
      <c r="K456" s="12"/>
      <c r="L456" s="12"/>
      <c r="M456" s="133"/>
    </row>
    <row r="457" spans="1:29" ht="15" customHeight="1">
      <c r="A457" s="23"/>
      <c r="B457" s="225" t="s">
        <v>338</v>
      </c>
      <c r="C457" s="110" t="s">
        <v>1</v>
      </c>
      <c r="D457" s="221" t="s">
        <v>11</v>
      </c>
      <c r="E457" s="224">
        <f>+IF(D454="(수평보강재가 있음)",300,150)</f>
        <v>300</v>
      </c>
      <c r="F457" s="12"/>
      <c r="G457" s="111" t="s">
        <v>297</v>
      </c>
      <c r="H457" s="175" t="s">
        <v>340</v>
      </c>
      <c r="I457" s="11" t="s">
        <v>24</v>
      </c>
      <c r="J457" s="12"/>
      <c r="K457" s="12"/>
      <c r="L457" s="12"/>
      <c r="M457" s="7" t="s">
        <v>19</v>
      </c>
    </row>
    <row r="458" spans="1:29" ht="15" customHeight="1">
      <c r="A458" s="23"/>
      <c r="B458" s="226"/>
      <c r="C458" s="49" t="s">
        <v>21</v>
      </c>
      <c r="D458" s="222"/>
      <c r="E458" s="227"/>
      <c r="F458" s="18"/>
      <c r="G458" s="134"/>
      <c r="H458" s="176" t="s">
        <v>341</v>
      </c>
      <c r="I458" s="17" t="s">
        <v>25</v>
      </c>
      <c r="J458" s="18"/>
      <c r="K458" s="18"/>
      <c r="L458" s="18"/>
      <c r="M458" s="19" t="s">
        <v>20</v>
      </c>
    </row>
    <row r="459" spans="1:29" ht="15" customHeight="1" thickBot="1">
      <c r="A459" s="23"/>
      <c r="B459" s="29"/>
      <c r="C459" s="53"/>
      <c r="N459" s="40"/>
    </row>
    <row r="460" spans="1:29" ht="15" customHeight="1">
      <c r="B460" s="141" t="s">
        <v>55</v>
      </c>
      <c r="C460" s="142" t="s">
        <v>1</v>
      </c>
      <c r="D460" s="142" t="s">
        <v>2</v>
      </c>
      <c r="E460" s="142" t="s">
        <v>12</v>
      </c>
      <c r="F460" s="142" t="s">
        <v>15</v>
      </c>
      <c r="G460" s="142" t="s">
        <v>13</v>
      </c>
      <c r="H460" s="135" t="s">
        <v>0</v>
      </c>
      <c r="I460" s="135"/>
      <c r="J460" s="135"/>
      <c r="K460" s="135"/>
      <c r="L460" s="135"/>
      <c r="M460" s="112" t="s">
        <v>14</v>
      </c>
      <c r="V460" s="108"/>
      <c r="Z460" s="20"/>
      <c r="AC460" s="20"/>
    </row>
    <row r="461" spans="1:29" ht="15" customHeight="1">
      <c r="B461" s="143"/>
      <c r="C461" s="113"/>
      <c r="D461" s="113"/>
      <c r="E461" s="113"/>
      <c r="F461" s="113"/>
      <c r="G461" s="113"/>
      <c r="H461" s="144" t="s">
        <v>342</v>
      </c>
      <c r="I461" s="144" t="s">
        <v>338</v>
      </c>
      <c r="J461" s="144" t="s">
        <v>339</v>
      </c>
      <c r="K461" s="144" t="s">
        <v>340</v>
      </c>
      <c r="L461" s="138" t="s">
        <v>341</v>
      </c>
      <c r="M461" s="114"/>
      <c r="V461" s="108"/>
      <c r="Z461" s="20"/>
      <c r="AC461" s="20"/>
    </row>
    <row r="462" spans="1:29" ht="15" customHeight="1">
      <c r="B462" s="172" t="s">
        <v>343</v>
      </c>
      <c r="C462" s="122" t="e">
        <f>+INDEX(#REF!,MATCH(B462,#REF!,0),1)</f>
        <v>#REF!</v>
      </c>
      <c r="D462" s="57" t="e">
        <f>+INDEX(#REF!,MATCH(B462,#REF!,0),2)</f>
        <v>#REF!</v>
      </c>
      <c r="E462" s="121" t="e">
        <f>+INDEX(#REF!,MATCH(B462,#REF!,0),1)</f>
        <v>#REF!</v>
      </c>
      <c r="F462" s="57" t="e">
        <f>+INDEX(#REF!,MATCH(B462,#REF!,0),2)</f>
        <v>#REF!</v>
      </c>
      <c r="G462" s="123" t="e">
        <f>+INDEX(#REF!,MATCH(B462,#REF!,0),1)</f>
        <v>#REF!</v>
      </c>
      <c r="H462" s="124" t="e">
        <f>IF(G462&lt;=0.25,"OK","NG")</f>
        <v>#REF!</v>
      </c>
      <c r="I462" s="125" t="e">
        <f t="shared" ref="I462:I480" si="11">IF(M462="폐합단면","-",IF(C462/D462&lt;=$E$457,"OK","NG"))</f>
        <v>#REF!</v>
      </c>
      <c r="J462" s="125" t="e">
        <f t="shared" ref="J462:J480" si="12">IF(M462="폐합단면","-",IF(E462/2/F462&lt;=12,"OK","NG"))</f>
        <v>#REF!</v>
      </c>
      <c r="K462" s="125" t="e">
        <f t="shared" ref="K462:K480" si="13">IF(M462="폐합단면","-",IF(E462&gt;=C462/6,"OK","NG"))</f>
        <v>#REF!</v>
      </c>
      <c r="L462" s="125" t="e">
        <f t="shared" ref="L462:L480" si="14">IF(M462="폐합단면","-",IF(F462&gt;1.1*D462,"OK","NG"))</f>
        <v>#REF!</v>
      </c>
      <c r="M462" s="214" t="e">
        <f>IF(INDEX(#REF!,MATCH(B462,#REF!,0),1)=1,"폐합단면","-")</f>
        <v>#REF!</v>
      </c>
      <c r="V462" s="108"/>
      <c r="Z462" s="20"/>
      <c r="AC462" s="20"/>
    </row>
    <row r="463" spans="1:29" ht="15" customHeight="1">
      <c r="B463" s="172" t="s">
        <v>344</v>
      </c>
      <c r="C463" s="122" t="e">
        <f>+INDEX(#REF!,MATCH(B463,#REF!,0),1)</f>
        <v>#REF!</v>
      </c>
      <c r="D463" s="57" t="e">
        <f>+INDEX(#REF!,MATCH(B463,#REF!,0),2)</f>
        <v>#REF!</v>
      </c>
      <c r="E463" s="121" t="e">
        <f>+INDEX(#REF!,MATCH(B463,#REF!,0),1)</f>
        <v>#REF!</v>
      </c>
      <c r="F463" s="57" t="e">
        <f>+INDEX(#REF!,MATCH(B463,#REF!,0),2)</f>
        <v>#REF!</v>
      </c>
      <c r="G463" s="123" t="e">
        <f>+INDEX(#REF!,MATCH(B463,#REF!,0),1)</f>
        <v>#REF!</v>
      </c>
      <c r="H463" s="124" t="e">
        <f t="shared" ref="H463:H480" si="15">IF(G463&lt;=0.25,"OK","NG")</f>
        <v>#REF!</v>
      </c>
      <c r="I463" s="125" t="e">
        <f t="shared" si="11"/>
        <v>#REF!</v>
      </c>
      <c r="J463" s="125" t="e">
        <f t="shared" si="12"/>
        <v>#REF!</v>
      </c>
      <c r="K463" s="125" t="e">
        <f t="shared" si="13"/>
        <v>#REF!</v>
      </c>
      <c r="L463" s="125" t="e">
        <f t="shared" si="14"/>
        <v>#REF!</v>
      </c>
      <c r="M463" s="214" t="e">
        <f>IF(INDEX(#REF!,MATCH(B463,#REF!,0),1)=1,"폐합단면","-")</f>
        <v>#REF!</v>
      </c>
      <c r="V463" s="108"/>
      <c r="Z463" s="20"/>
      <c r="AC463" s="20"/>
    </row>
    <row r="464" spans="1:29" ht="15" customHeight="1">
      <c r="B464" s="172" t="s">
        <v>345</v>
      </c>
      <c r="C464" s="122" t="e">
        <f>+INDEX(#REF!,MATCH(B464,#REF!,0),1)</f>
        <v>#REF!</v>
      </c>
      <c r="D464" s="57" t="e">
        <f>+INDEX(#REF!,MATCH(B464,#REF!,0),2)</f>
        <v>#REF!</v>
      </c>
      <c r="E464" s="121" t="e">
        <f>+INDEX(#REF!,MATCH(B464,#REF!,0),1)</f>
        <v>#REF!</v>
      </c>
      <c r="F464" s="57" t="e">
        <f>+INDEX(#REF!,MATCH(B464,#REF!,0),2)</f>
        <v>#REF!</v>
      </c>
      <c r="G464" s="123" t="e">
        <f>+INDEX(#REF!,MATCH(B464,#REF!,0),1)</f>
        <v>#REF!</v>
      </c>
      <c r="H464" s="124" t="e">
        <f t="shared" si="15"/>
        <v>#REF!</v>
      </c>
      <c r="I464" s="125" t="e">
        <f t="shared" si="11"/>
        <v>#REF!</v>
      </c>
      <c r="J464" s="125" t="e">
        <f t="shared" si="12"/>
        <v>#REF!</v>
      </c>
      <c r="K464" s="125" t="e">
        <f t="shared" si="13"/>
        <v>#REF!</v>
      </c>
      <c r="L464" s="125" t="e">
        <f t="shared" si="14"/>
        <v>#REF!</v>
      </c>
      <c r="M464" s="214" t="e">
        <f>IF(INDEX(#REF!,MATCH(B464,#REF!,0),1)=1,"폐합단면","-")</f>
        <v>#REF!</v>
      </c>
      <c r="V464" s="108"/>
      <c r="Z464" s="20"/>
      <c r="AC464" s="20"/>
    </row>
    <row r="465" spans="2:29" ht="15" customHeight="1">
      <c r="B465" s="172" t="s">
        <v>346</v>
      </c>
      <c r="C465" s="122" t="e">
        <f>+INDEX(#REF!,MATCH(B465,#REF!,0),1)</f>
        <v>#REF!</v>
      </c>
      <c r="D465" s="57" t="e">
        <f>+INDEX(#REF!,MATCH(B465,#REF!,0),2)</f>
        <v>#REF!</v>
      </c>
      <c r="E465" s="121" t="e">
        <f>+INDEX(#REF!,MATCH(B465,#REF!,0),1)</f>
        <v>#REF!</v>
      </c>
      <c r="F465" s="57" t="e">
        <f>+INDEX(#REF!,MATCH(B465,#REF!,0),2)</f>
        <v>#REF!</v>
      </c>
      <c r="G465" s="123" t="e">
        <f>+INDEX(#REF!,MATCH(B465,#REF!,0),1)</f>
        <v>#REF!</v>
      </c>
      <c r="H465" s="124" t="e">
        <f t="shared" si="15"/>
        <v>#REF!</v>
      </c>
      <c r="I465" s="125" t="e">
        <f t="shared" si="11"/>
        <v>#REF!</v>
      </c>
      <c r="J465" s="125" t="e">
        <f t="shared" si="12"/>
        <v>#REF!</v>
      </c>
      <c r="K465" s="125" t="e">
        <f t="shared" si="13"/>
        <v>#REF!</v>
      </c>
      <c r="L465" s="125" t="e">
        <f t="shared" si="14"/>
        <v>#REF!</v>
      </c>
      <c r="M465" s="214" t="e">
        <f>IF(INDEX(#REF!,MATCH(B465,#REF!,0),1)=1,"폐합단면","-")</f>
        <v>#REF!</v>
      </c>
      <c r="V465" s="108"/>
      <c r="Z465" s="20"/>
      <c r="AC465" s="20"/>
    </row>
    <row r="466" spans="2:29" ht="15" customHeight="1">
      <c r="B466" s="172" t="s">
        <v>347</v>
      </c>
      <c r="C466" s="122" t="e">
        <f>+INDEX(#REF!,MATCH(B466,#REF!,0),1)</f>
        <v>#REF!</v>
      </c>
      <c r="D466" s="57" t="e">
        <f>+INDEX(#REF!,MATCH(B466,#REF!,0),2)</f>
        <v>#REF!</v>
      </c>
      <c r="E466" s="121" t="e">
        <f>+INDEX(#REF!,MATCH(B466,#REF!,0),1)</f>
        <v>#REF!</v>
      </c>
      <c r="F466" s="57" t="e">
        <f>+INDEX(#REF!,MATCH(B466,#REF!,0),2)</f>
        <v>#REF!</v>
      </c>
      <c r="G466" s="123" t="e">
        <f>+INDEX(#REF!,MATCH(B466,#REF!,0),1)</f>
        <v>#REF!</v>
      </c>
      <c r="H466" s="124" t="e">
        <f t="shared" si="15"/>
        <v>#REF!</v>
      </c>
      <c r="I466" s="125" t="e">
        <f t="shared" si="11"/>
        <v>#REF!</v>
      </c>
      <c r="J466" s="125" t="e">
        <f t="shared" si="12"/>
        <v>#REF!</v>
      </c>
      <c r="K466" s="125" t="e">
        <f t="shared" si="13"/>
        <v>#REF!</v>
      </c>
      <c r="L466" s="125" t="e">
        <f t="shared" si="14"/>
        <v>#REF!</v>
      </c>
      <c r="M466" s="214" t="e">
        <f>IF(INDEX(#REF!,MATCH(B466,#REF!,0),1)=1,"폐합단면","-")</f>
        <v>#REF!</v>
      </c>
      <c r="V466" s="108"/>
      <c r="Z466" s="20"/>
      <c r="AC466" s="20"/>
    </row>
    <row r="467" spans="2:29" ht="15" customHeight="1">
      <c r="B467" s="172" t="s">
        <v>348</v>
      </c>
      <c r="C467" s="122" t="e">
        <f>+INDEX(#REF!,MATCH(B467,#REF!,0),1)</f>
        <v>#REF!</v>
      </c>
      <c r="D467" s="57" t="e">
        <f>+INDEX(#REF!,MATCH(B467,#REF!,0),2)</f>
        <v>#REF!</v>
      </c>
      <c r="E467" s="121" t="e">
        <f>+INDEX(#REF!,MATCH(B467,#REF!,0),1)</f>
        <v>#REF!</v>
      </c>
      <c r="F467" s="57" t="e">
        <f>+INDEX(#REF!,MATCH(B467,#REF!,0),2)</f>
        <v>#REF!</v>
      </c>
      <c r="G467" s="123" t="e">
        <f>+INDEX(#REF!,MATCH(B467,#REF!,0),1)</f>
        <v>#REF!</v>
      </c>
      <c r="H467" s="124" t="e">
        <f t="shared" si="15"/>
        <v>#REF!</v>
      </c>
      <c r="I467" s="125" t="e">
        <f t="shared" si="11"/>
        <v>#REF!</v>
      </c>
      <c r="J467" s="125" t="e">
        <f t="shared" si="12"/>
        <v>#REF!</v>
      </c>
      <c r="K467" s="125" t="e">
        <f t="shared" si="13"/>
        <v>#REF!</v>
      </c>
      <c r="L467" s="125" t="e">
        <f t="shared" si="14"/>
        <v>#REF!</v>
      </c>
      <c r="M467" s="214" t="e">
        <f>IF(INDEX(#REF!,MATCH(B467,#REF!,0),1)=1,"폐합단면","-")</f>
        <v>#REF!</v>
      </c>
      <c r="V467" s="108"/>
      <c r="Z467" s="20"/>
      <c r="AC467" s="20"/>
    </row>
    <row r="468" spans="2:29" ht="15" customHeight="1">
      <c r="B468" s="172" t="s">
        <v>349</v>
      </c>
      <c r="C468" s="122" t="e">
        <f>+INDEX(#REF!,MATCH(B468,#REF!,0),1)</f>
        <v>#REF!</v>
      </c>
      <c r="D468" s="57" t="e">
        <f>+INDEX(#REF!,MATCH(B468,#REF!,0),2)</f>
        <v>#REF!</v>
      </c>
      <c r="E468" s="121" t="e">
        <f>+INDEX(#REF!,MATCH(B468,#REF!,0),1)</f>
        <v>#REF!</v>
      </c>
      <c r="F468" s="57" t="e">
        <f>+INDEX(#REF!,MATCH(B468,#REF!,0),2)</f>
        <v>#REF!</v>
      </c>
      <c r="G468" s="123" t="e">
        <f>+INDEX(#REF!,MATCH(B468,#REF!,0),1)</f>
        <v>#REF!</v>
      </c>
      <c r="H468" s="124" t="e">
        <f t="shared" si="15"/>
        <v>#REF!</v>
      </c>
      <c r="I468" s="125" t="e">
        <f t="shared" si="11"/>
        <v>#REF!</v>
      </c>
      <c r="J468" s="125" t="e">
        <f t="shared" si="12"/>
        <v>#REF!</v>
      </c>
      <c r="K468" s="125" t="e">
        <f t="shared" si="13"/>
        <v>#REF!</v>
      </c>
      <c r="L468" s="125" t="e">
        <f t="shared" si="14"/>
        <v>#REF!</v>
      </c>
      <c r="M468" s="214" t="e">
        <f>IF(INDEX(#REF!,MATCH(B468,#REF!,0),1)=1,"폐합단면","-")</f>
        <v>#REF!</v>
      </c>
      <c r="V468" s="108"/>
      <c r="Z468" s="20"/>
      <c r="AC468" s="20"/>
    </row>
    <row r="469" spans="2:29" ht="15" customHeight="1">
      <c r="B469" s="172" t="s">
        <v>350</v>
      </c>
      <c r="C469" s="122" t="e">
        <f>+INDEX(#REF!,MATCH(B469,#REF!,0),1)</f>
        <v>#REF!</v>
      </c>
      <c r="D469" s="57" t="e">
        <f>+INDEX(#REF!,MATCH(B469,#REF!,0),2)</f>
        <v>#REF!</v>
      </c>
      <c r="E469" s="121" t="e">
        <f>+INDEX(#REF!,MATCH(B469,#REF!,0),1)</f>
        <v>#REF!</v>
      </c>
      <c r="F469" s="57" t="e">
        <f>+INDEX(#REF!,MATCH(B469,#REF!,0),2)</f>
        <v>#REF!</v>
      </c>
      <c r="G469" s="123" t="e">
        <f>+INDEX(#REF!,MATCH(B469,#REF!,0),1)</f>
        <v>#REF!</v>
      </c>
      <c r="H469" s="124" t="e">
        <f t="shared" si="15"/>
        <v>#REF!</v>
      </c>
      <c r="I469" s="125" t="e">
        <f t="shared" si="11"/>
        <v>#REF!</v>
      </c>
      <c r="J469" s="125" t="e">
        <f t="shared" si="12"/>
        <v>#REF!</v>
      </c>
      <c r="K469" s="125" t="e">
        <f t="shared" si="13"/>
        <v>#REF!</v>
      </c>
      <c r="L469" s="125" t="e">
        <f t="shared" si="14"/>
        <v>#REF!</v>
      </c>
      <c r="M469" s="214" t="e">
        <f>IF(INDEX(#REF!,MATCH(B469,#REF!,0),1)=1,"폐합단면","-")</f>
        <v>#REF!</v>
      </c>
      <c r="V469" s="108"/>
      <c r="Z469" s="20"/>
      <c r="AC469" s="20"/>
    </row>
    <row r="470" spans="2:29" ht="15" customHeight="1">
      <c r="B470" s="172" t="s">
        <v>351</v>
      </c>
      <c r="C470" s="122" t="e">
        <f>+INDEX(#REF!,MATCH(B470,#REF!,0),1)</f>
        <v>#REF!</v>
      </c>
      <c r="D470" s="57" t="e">
        <f>+INDEX(#REF!,MATCH(B470,#REF!,0),2)</f>
        <v>#REF!</v>
      </c>
      <c r="E470" s="121" t="e">
        <f>+INDEX(#REF!,MATCH(B470,#REF!,0),1)</f>
        <v>#REF!</v>
      </c>
      <c r="F470" s="57" t="e">
        <f>+INDEX(#REF!,MATCH(B470,#REF!,0),2)</f>
        <v>#REF!</v>
      </c>
      <c r="G470" s="123" t="e">
        <f>+INDEX(#REF!,MATCH(B470,#REF!,0),1)</f>
        <v>#REF!</v>
      </c>
      <c r="H470" s="124" t="e">
        <f t="shared" si="15"/>
        <v>#REF!</v>
      </c>
      <c r="I470" s="125" t="e">
        <f t="shared" si="11"/>
        <v>#REF!</v>
      </c>
      <c r="J470" s="125" t="e">
        <f t="shared" si="12"/>
        <v>#REF!</v>
      </c>
      <c r="K470" s="125" t="e">
        <f t="shared" si="13"/>
        <v>#REF!</v>
      </c>
      <c r="L470" s="125" t="e">
        <f t="shared" si="14"/>
        <v>#REF!</v>
      </c>
      <c r="M470" s="214" t="e">
        <f>IF(INDEX(#REF!,MATCH(B470,#REF!,0),1)=1,"폐합단면","-")</f>
        <v>#REF!</v>
      </c>
      <c r="V470" s="108"/>
      <c r="Z470" s="20"/>
      <c r="AC470" s="20"/>
    </row>
    <row r="471" spans="2:29" ht="15" customHeight="1">
      <c r="B471" s="172" t="s">
        <v>352</v>
      </c>
      <c r="C471" s="122" t="e">
        <f>+INDEX(#REF!,MATCH(B471,#REF!,0),1)</f>
        <v>#REF!</v>
      </c>
      <c r="D471" s="57" t="e">
        <f>+INDEX(#REF!,MATCH(B471,#REF!,0),2)</f>
        <v>#REF!</v>
      </c>
      <c r="E471" s="121" t="e">
        <f>+INDEX(#REF!,MATCH(B471,#REF!,0),1)</f>
        <v>#REF!</v>
      </c>
      <c r="F471" s="57" t="e">
        <f>+INDEX(#REF!,MATCH(B471,#REF!,0),2)</f>
        <v>#REF!</v>
      </c>
      <c r="G471" s="123" t="e">
        <f>+INDEX(#REF!,MATCH(B471,#REF!,0),1)</f>
        <v>#REF!</v>
      </c>
      <c r="H471" s="124" t="e">
        <f t="shared" si="15"/>
        <v>#REF!</v>
      </c>
      <c r="I471" s="125" t="e">
        <f t="shared" si="11"/>
        <v>#REF!</v>
      </c>
      <c r="J471" s="125" t="e">
        <f t="shared" si="12"/>
        <v>#REF!</v>
      </c>
      <c r="K471" s="125" t="e">
        <f t="shared" si="13"/>
        <v>#REF!</v>
      </c>
      <c r="L471" s="125" t="e">
        <f t="shared" si="14"/>
        <v>#REF!</v>
      </c>
      <c r="M471" s="214" t="e">
        <f>IF(INDEX(#REF!,MATCH(B471,#REF!,0),1)=1,"폐합단면","-")</f>
        <v>#REF!</v>
      </c>
      <c r="V471" s="108"/>
      <c r="Z471" s="20"/>
      <c r="AC471" s="20"/>
    </row>
    <row r="472" spans="2:29" ht="15" customHeight="1">
      <c r="B472" s="172" t="s">
        <v>353</v>
      </c>
      <c r="C472" s="122" t="e">
        <f>+INDEX(#REF!,MATCH(B472,#REF!,0),1)</f>
        <v>#REF!</v>
      </c>
      <c r="D472" s="57" t="e">
        <f>+INDEX(#REF!,MATCH(B472,#REF!,0),2)</f>
        <v>#REF!</v>
      </c>
      <c r="E472" s="121" t="e">
        <f>+INDEX(#REF!,MATCH(B472,#REF!,0),1)</f>
        <v>#REF!</v>
      </c>
      <c r="F472" s="57" t="e">
        <f>+INDEX(#REF!,MATCH(B472,#REF!,0),2)</f>
        <v>#REF!</v>
      </c>
      <c r="G472" s="123" t="e">
        <f>+INDEX(#REF!,MATCH(B472,#REF!,0),1)</f>
        <v>#REF!</v>
      </c>
      <c r="H472" s="124" t="e">
        <f t="shared" si="15"/>
        <v>#REF!</v>
      </c>
      <c r="I472" s="125" t="e">
        <f t="shared" si="11"/>
        <v>#REF!</v>
      </c>
      <c r="J472" s="125" t="e">
        <f t="shared" si="12"/>
        <v>#REF!</v>
      </c>
      <c r="K472" s="125" t="e">
        <f t="shared" si="13"/>
        <v>#REF!</v>
      </c>
      <c r="L472" s="125" t="e">
        <f t="shared" si="14"/>
        <v>#REF!</v>
      </c>
      <c r="M472" s="214" t="e">
        <f>IF(INDEX(#REF!,MATCH(B472,#REF!,0),1)=1,"폐합단면","-")</f>
        <v>#REF!</v>
      </c>
      <c r="V472" s="108"/>
      <c r="Z472" s="20"/>
      <c r="AC472" s="20"/>
    </row>
    <row r="473" spans="2:29" ht="15" customHeight="1">
      <c r="B473" s="172" t="s">
        <v>354</v>
      </c>
      <c r="C473" s="122" t="e">
        <f>+INDEX(#REF!,MATCH(B473,#REF!,0),1)</f>
        <v>#REF!</v>
      </c>
      <c r="D473" s="57" t="e">
        <f>+INDEX(#REF!,MATCH(B473,#REF!,0),2)</f>
        <v>#REF!</v>
      </c>
      <c r="E473" s="121" t="e">
        <f>+INDEX(#REF!,MATCH(B473,#REF!,0),1)</f>
        <v>#REF!</v>
      </c>
      <c r="F473" s="57" t="e">
        <f>+INDEX(#REF!,MATCH(B473,#REF!,0),2)</f>
        <v>#REF!</v>
      </c>
      <c r="G473" s="123" t="e">
        <f>+INDEX(#REF!,MATCH(B473,#REF!,0),1)</f>
        <v>#REF!</v>
      </c>
      <c r="H473" s="124" t="e">
        <f t="shared" si="15"/>
        <v>#REF!</v>
      </c>
      <c r="I473" s="125" t="e">
        <f t="shared" si="11"/>
        <v>#REF!</v>
      </c>
      <c r="J473" s="125" t="e">
        <f t="shared" si="12"/>
        <v>#REF!</v>
      </c>
      <c r="K473" s="125" t="e">
        <f t="shared" si="13"/>
        <v>#REF!</v>
      </c>
      <c r="L473" s="125" t="e">
        <f t="shared" si="14"/>
        <v>#REF!</v>
      </c>
      <c r="M473" s="214" t="e">
        <f>IF(INDEX(#REF!,MATCH(B473,#REF!,0),1)=1,"폐합단면","-")</f>
        <v>#REF!</v>
      </c>
      <c r="V473" s="108"/>
      <c r="Z473" s="20"/>
      <c r="AC473" s="20"/>
    </row>
    <row r="474" spans="2:29" ht="15" customHeight="1">
      <c r="B474" s="172" t="s">
        <v>355</v>
      </c>
      <c r="C474" s="122" t="e">
        <f>+INDEX(#REF!,MATCH(B474,#REF!,0),1)</f>
        <v>#REF!</v>
      </c>
      <c r="D474" s="57" t="e">
        <f>+INDEX(#REF!,MATCH(B474,#REF!,0),2)</f>
        <v>#REF!</v>
      </c>
      <c r="E474" s="121" t="e">
        <f>+INDEX(#REF!,MATCH(B474,#REF!,0),1)</f>
        <v>#REF!</v>
      </c>
      <c r="F474" s="57" t="e">
        <f>+INDEX(#REF!,MATCH(B474,#REF!,0),2)</f>
        <v>#REF!</v>
      </c>
      <c r="G474" s="123" t="e">
        <f>+INDEX(#REF!,MATCH(B474,#REF!,0),1)</f>
        <v>#REF!</v>
      </c>
      <c r="H474" s="124" t="e">
        <f t="shared" si="15"/>
        <v>#REF!</v>
      </c>
      <c r="I474" s="125" t="e">
        <f t="shared" si="11"/>
        <v>#REF!</v>
      </c>
      <c r="J474" s="125" t="e">
        <f t="shared" si="12"/>
        <v>#REF!</v>
      </c>
      <c r="K474" s="125" t="e">
        <f t="shared" si="13"/>
        <v>#REF!</v>
      </c>
      <c r="L474" s="125" t="e">
        <f t="shared" si="14"/>
        <v>#REF!</v>
      </c>
      <c r="M474" s="214" t="e">
        <f>IF(INDEX(#REF!,MATCH(B474,#REF!,0),1)=1,"폐합단면","-")</f>
        <v>#REF!</v>
      </c>
      <c r="V474" s="108"/>
      <c r="Z474" s="20"/>
      <c r="AC474" s="20"/>
    </row>
    <row r="475" spans="2:29" ht="15" customHeight="1">
      <c r="B475" s="172" t="s">
        <v>356</v>
      </c>
      <c r="C475" s="122" t="e">
        <f>+INDEX(#REF!,MATCH(B475,#REF!,0),1)</f>
        <v>#REF!</v>
      </c>
      <c r="D475" s="57" t="e">
        <f>+INDEX(#REF!,MATCH(B475,#REF!,0),2)</f>
        <v>#REF!</v>
      </c>
      <c r="E475" s="121" t="e">
        <f>+INDEX(#REF!,MATCH(B475,#REF!,0),1)</f>
        <v>#REF!</v>
      </c>
      <c r="F475" s="57" t="e">
        <f>+INDEX(#REF!,MATCH(B475,#REF!,0),2)</f>
        <v>#REF!</v>
      </c>
      <c r="G475" s="123" t="e">
        <f>+INDEX(#REF!,MATCH(B475,#REF!,0),1)</f>
        <v>#REF!</v>
      </c>
      <c r="H475" s="124" t="e">
        <f t="shared" si="15"/>
        <v>#REF!</v>
      </c>
      <c r="I475" s="125" t="e">
        <f t="shared" si="11"/>
        <v>#REF!</v>
      </c>
      <c r="J475" s="125" t="e">
        <f t="shared" si="12"/>
        <v>#REF!</v>
      </c>
      <c r="K475" s="125" t="e">
        <f t="shared" si="13"/>
        <v>#REF!</v>
      </c>
      <c r="L475" s="125" t="e">
        <f t="shared" si="14"/>
        <v>#REF!</v>
      </c>
      <c r="M475" s="214" t="e">
        <f>IF(INDEX(#REF!,MATCH(B475,#REF!,0),1)=1,"폐합단면","-")</f>
        <v>#REF!</v>
      </c>
      <c r="V475" s="108"/>
      <c r="Z475" s="20"/>
      <c r="AC475" s="20"/>
    </row>
    <row r="476" spans="2:29" ht="15" customHeight="1">
      <c r="B476" s="172" t="s">
        <v>357</v>
      </c>
      <c r="C476" s="122" t="e">
        <f>+INDEX(#REF!,MATCH(B476,#REF!,0),1)</f>
        <v>#REF!</v>
      </c>
      <c r="D476" s="57" t="e">
        <f>+INDEX(#REF!,MATCH(B476,#REF!,0),2)</f>
        <v>#REF!</v>
      </c>
      <c r="E476" s="121" t="e">
        <f>+INDEX(#REF!,MATCH(B476,#REF!,0),1)</f>
        <v>#REF!</v>
      </c>
      <c r="F476" s="57" t="e">
        <f>+INDEX(#REF!,MATCH(B476,#REF!,0),2)</f>
        <v>#REF!</v>
      </c>
      <c r="G476" s="123" t="e">
        <f>+INDEX(#REF!,MATCH(B476,#REF!,0),1)</f>
        <v>#REF!</v>
      </c>
      <c r="H476" s="124" t="e">
        <f t="shared" si="15"/>
        <v>#REF!</v>
      </c>
      <c r="I476" s="125" t="e">
        <f t="shared" si="11"/>
        <v>#REF!</v>
      </c>
      <c r="J476" s="125" t="e">
        <f t="shared" si="12"/>
        <v>#REF!</v>
      </c>
      <c r="K476" s="125" t="e">
        <f t="shared" si="13"/>
        <v>#REF!</v>
      </c>
      <c r="L476" s="125" t="e">
        <f t="shared" si="14"/>
        <v>#REF!</v>
      </c>
      <c r="M476" s="214" t="e">
        <f>IF(INDEX(#REF!,MATCH(B476,#REF!,0),1)=1,"폐합단면","-")</f>
        <v>#REF!</v>
      </c>
      <c r="V476" s="108"/>
      <c r="Z476" s="20"/>
      <c r="AC476" s="20"/>
    </row>
    <row r="477" spans="2:29" ht="15" customHeight="1">
      <c r="B477" s="172" t="s">
        <v>358</v>
      </c>
      <c r="C477" s="122" t="e">
        <f>+INDEX(#REF!,MATCH(B477,#REF!,0),1)</f>
        <v>#REF!</v>
      </c>
      <c r="D477" s="57" t="e">
        <f>+INDEX(#REF!,MATCH(B477,#REF!,0),2)</f>
        <v>#REF!</v>
      </c>
      <c r="E477" s="121" t="e">
        <f>+INDEX(#REF!,MATCH(B477,#REF!,0),1)</f>
        <v>#REF!</v>
      </c>
      <c r="F477" s="57" t="e">
        <f>+INDEX(#REF!,MATCH(B477,#REF!,0),2)</f>
        <v>#REF!</v>
      </c>
      <c r="G477" s="123" t="e">
        <f>+INDEX(#REF!,MATCH(B477,#REF!,0),1)</f>
        <v>#REF!</v>
      </c>
      <c r="H477" s="124" t="e">
        <f t="shared" si="15"/>
        <v>#REF!</v>
      </c>
      <c r="I477" s="125" t="e">
        <f t="shared" si="11"/>
        <v>#REF!</v>
      </c>
      <c r="J477" s="125" t="e">
        <f t="shared" si="12"/>
        <v>#REF!</v>
      </c>
      <c r="K477" s="125" t="e">
        <f t="shared" si="13"/>
        <v>#REF!</v>
      </c>
      <c r="L477" s="125" t="e">
        <f t="shared" si="14"/>
        <v>#REF!</v>
      </c>
      <c r="M477" s="214" t="e">
        <f>IF(INDEX(#REF!,MATCH(B477,#REF!,0),1)=1,"폐합단면","-")</f>
        <v>#REF!</v>
      </c>
      <c r="V477" s="108"/>
      <c r="Z477" s="20"/>
      <c r="AC477" s="20"/>
    </row>
    <row r="478" spans="2:29" ht="15" customHeight="1">
      <c r="B478" s="172" t="s">
        <v>359</v>
      </c>
      <c r="C478" s="122" t="e">
        <f>+INDEX(#REF!,MATCH(B478,#REF!,0),1)</f>
        <v>#REF!</v>
      </c>
      <c r="D478" s="57" t="e">
        <f>+INDEX(#REF!,MATCH(B478,#REF!,0),2)</f>
        <v>#REF!</v>
      </c>
      <c r="E478" s="121" t="e">
        <f>+INDEX(#REF!,MATCH(B478,#REF!,0),1)</f>
        <v>#REF!</v>
      </c>
      <c r="F478" s="57" t="e">
        <f>+INDEX(#REF!,MATCH(B478,#REF!,0),2)</f>
        <v>#REF!</v>
      </c>
      <c r="G478" s="123" t="e">
        <f>+INDEX(#REF!,MATCH(B478,#REF!,0),1)</f>
        <v>#REF!</v>
      </c>
      <c r="H478" s="124" t="e">
        <f t="shared" si="15"/>
        <v>#REF!</v>
      </c>
      <c r="I478" s="125" t="e">
        <f t="shared" si="11"/>
        <v>#REF!</v>
      </c>
      <c r="J478" s="125" t="e">
        <f t="shared" si="12"/>
        <v>#REF!</v>
      </c>
      <c r="K478" s="125" t="e">
        <f t="shared" si="13"/>
        <v>#REF!</v>
      </c>
      <c r="L478" s="125" t="e">
        <f t="shared" si="14"/>
        <v>#REF!</v>
      </c>
      <c r="M478" s="214" t="e">
        <f>IF(INDEX(#REF!,MATCH(B478,#REF!,0),1)=1,"폐합단면","-")</f>
        <v>#REF!</v>
      </c>
      <c r="V478" s="108"/>
      <c r="Z478" s="20"/>
      <c r="AC478" s="20"/>
    </row>
    <row r="479" spans="2:29" ht="15" customHeight="1">
      <c r="B479" s="172" t="s">
        <v>360</v>
      </c>
      <c r="C479" s="122" t="e">
        <f>+INDEX(#REF!,MATCH(B479,#REF!,0),1)</f>
        <v>#REF!</v>
      </c>
      <c r="D479" s="57" t="e">
        <f>+INDEX(#REF!,MATCH(B479,#REF!,0),2)</f>
        <v>#REF!</v>
      </c>
      <c r="E479" s="121" t="e">
        <f>+INDEX(#REF!,MATCH(B479,#REF!,0),1)</f>
        <v>#REF!</v>
      </c>
      <c r="F479" s="57" t="e">
        <f>+INDEX(#REF!,MATCH(B479,#REF!,0),2)</f>
        <v>#REF!</v>
      </c>
      <c r="G479" s="123" t="e">
        <f>+INDEX(#REF!,MATCH(B479,#REF!,0),1)</f>
        <v>#REF!</v>
      </c>
      <c r="H479" s="124" t="e">
        <f t="shared" si="15"/>
        <v>#REF!</v>
      </c>
      <c r="I479" s="125" t="e">
        <f t="shared" si="11"/>
        <v>#REF!</v>
      </c>
      <c r="J479" s="125" t="e">
        <f t="shared" si="12"/>
        <v>#REF!</v>
      </c>
      <c r="K479" s="125" t="e">
        <f t="shared" si="13"/>
        <v>#REF!</v>
      </c>
      <c r="L479" s="125" t="e">
        <f t="shared" si="14"/>
        <v>#REF!</v>
      </c>
      <c r="M479" s="214" t="e">
        <f>IF(INDEX(#REF!,MATCH(B479,#REF!,0),1)=1,"폐합단면","-")</f>
        <v>#REF!</v>
      </c>
      <c r="V479" s="108"/>
      <c r="Z479" s="20"/>
      <c r="AC479" s="20"/>
    </row>
    <row r="480" spans="2:29" ht="15" customHeight="1">
      <c r="B480" s="172" t="s">
        <v>361</v>
      </c>
      <c r="C480" s="122" t="e">
        <f>+INDEX(#REF!,MATCH(B480,#REF!,0),1)</f>
        <v>#REF!</v>
      </c>
      <c r="D480" s="57" t="e">
        <f>+INDEX(#REF!,MATCH(B480,#REF!,0),2)</f>
        <v>#REF!</v>
      </c>
      <c r="E480" s="121" t="e">
        <f>+INDEX(#REF!,MATCH(B480,#REF!,0),1)</f>
        <v>#REF!</v>
      </c>
      <c r="F480" s="57" t="e">
        <f>+INDEX(#REF!,MATCH(B480,#REF!,0),2)</f>
        <v>#REF!</v>
      </c>
      <c r="G480" s="123" t="e">
        <f>+INDEX(#REF!,MATCH(B480,#REF!,0),1)</f>
        <v>#REF!</v>
      </c>
      <c r="H480" s="124" t="e">
        <f t="shared" si="15"/>
        <v>#REF!</v>
      </c>
      <c r="I480" s="125" t="e">
        <f t="shared" si="11"/>
        <v>#REF!</v>
      </c>
      <c r="J480" s="125" t="e">
        <f t="shared" si="12"/>
        <v>#REF!</v>
      </c>
      <c r="K480" s="125" t="e">
        <f t="shared" si="13"/>
        <v>#REF!</v>
      </c>
      <c r="L480" s="125" t="e">
        <f t="shared" si="14"/>
        <v>#REF!</v>
      </c>
      <c r="M480" s="214" t="e">
        <f>IF(INDEX(#REF!,MATCH(B480,#REF!,0),1)=1,"폐합단면","-")</f>
        <v>#REF!</v>
      </c>
      <c r="V480" s="108"/>
      <c r="Z480" s="20"/>
      <c r="AC480" s="20"/>
    </row>
    <row r="481" spans="2:29" ht="15" customHeight="1">
      <c r="B481" s="172" t="s">
        <v>362</v>
      </c>
      <c r="C481" s="122" t="e">
        <f>+INDEX(#REF!,MATCH(B481,#REF!,0),1)</f>
        <v>#REF!</v>
      </c>
      <c r="D481" s="57" t="e">
        <f>+INDEX(#REF!,MATCH(B481,#REF!,0),2)</f>
        <v>#REF!</v>
      </c>
      <c r="E481" s="121" t="e">
        <f>+INDEX(#REF!,MATCH(B481,#REF!,0),1)</f>
        <v>#REF!</v>
      </c>
      <c r="F481" s="57" t="e">
        <f>+INDEX(#REF!,MATCH(B481,#REF!,0),2)</f>
        <v>#REF!</v>
      </c>
      <c r="G481" s="123" t="e">
        <f>+INDEX(#REF!,MATCH(B481,#REF!,0),1)</f>
        <v>#REF!</v>
      </c>
      <c r="H481" s="124" t="e">
        <f>IF(G481&lt;=0.25,"OK","NG")</f>
        <v>#REF!</v>
      </c>
      <c r="I481" s="125" t="e">
        <f t="shared" ref="I481:I499" si="16">IF(M481="폐합단면","-",IF(C481/D481&lt;=$E$457,"OK","NG"))</f>
        <v>#REF!</v>
      </c>
      <c r="J481" s="125" t="e">
        <f t="shared" ref="J481:J499" si="17">IF(M481="폐합단면","-",IF(E481/2/F481&lt;=12,"OK","NG"))</f>
        <v>#REF!</v>
      </c>
      <c r="K481" s="125" t="e">
        <f t="shared" ref="K481:K499" si="18">IF(M481="폐합단면","-",IF(E481&gt;=C481/6,"OK","NG"))</f>
        <v>#REF!</v>
      </c>
      <c r="L481" s="125" t="e">
        <f t="shared" ref="L481:L499" si="19">IF(M481="폐합단면","-",IF(F481&gt;1.1*D481,"OK","NG"))</f>
        <v>#REF!</v>
      </c>
      <c r="M481" s="214" t="e">
        <f>IF(INDEX(#REF!,MATCH(B481,#REF!,0),1)=1,"폐합단면","-")</f>
        <v>#REF!</v>
      </c>
      <c r="V481" s="137"/>
      <c r="X481" s="137"/>
      <c r="Z481" s="20"/>
      <c r="AC481" s="20"/>
    </row>
    <row r="482" spans="2:29" ht="15" customHeight="1">
      <c r="B482" s="172" t="s">
        <v>363</v>
      </c>
      <c r="C482" s="122" t="e">
        <f>+INDEX(#REF!,MATCH(B482,#REF!,0),1)</f>
        <v>#REF!</v>
      </c>
      <c r="D482" s="57" t="e">
        <f>+INDEX(#REF!,MATCH(B482,#REF!,0),2)</f>
        <v>#REF!</v>
      </c>
      <c r="E482" s="121" t="e">
        <f>+INDEX(#REF!,MATCH(B482,#REF!,0),1)</f>
        <v>#REF!</v>
      </c>
      <c r="F482" s="57" t="e">
        <f>+INDEX(#REF!,MATCH(B482,#REF!,0),2)</f>
        <v>#REF!</v>
      </c>
      <c r="G482" s="123" t="e">
        <f>+INDEX(#REF!,MATCH(B482,#REF!,0),1)</f>
        <v>#REF!</v>
      </c>
      <c r="H482" s="124" t="e">
        <f t="shared" ref="H482:H499" si="20">IF(G482&lt;=0.25,"OK","NG")</f>
        <v>#REF!</v>
      </c>
      <c r="I482" s="125" t="e">
        <f t="shared" si="16"/>
        <v>#REF!</v>
      </c>
      <c r="J482" s="125" t="e">
        <f t="shared" si="17"/>
        <v>#REF!</v>
      </c>
      <c r="K482" s="125" t="e">
        <f t="shared" si="18"/>
        <v>#REF!</v>
      </c>
      <c r="L482" s="125" t="e">
        <f t="shared" si="19"/>
        <v>#REF!</v>
      </c>
      <c r="M482" s="214" t="e">
        <f>IF(INDEX(#REF!,MATCH(B482,#REF!,0),1)=1,"폐합단면","-")</f>
        <v>#REF!</v>
      </c>
      <c r="V482" s="137"/>
      <c r="X482" s="137"/>
      <c r="Z482" s="20"/>
      <c r="AC482" s="20"/>
    </row>
    <row r="483" spans="2:29" ht="15" customHeight="1">
      <c r="B483" s="172" t="s">
        <v>364</v>
      </c>
      <c r="C483" s="122" t="e">
        <f>+INDEX(#REF!,MATCH(B483,#REF!,0),1)</f>
        <v>#REF!</v>
      </c>
      <c r="D483" s="57" t="e">
        <f>+INDEX(#REF!,MATCH(B483,#REF!,0),2)</f>
        <v>#REF!</v>
      </c>
      <c r="E483" s="121" t="e">
        <f>+INDEX(#REF!,MATCH(B483,#REF!,0),1)</f>
        <v>#REF!</v>
      </c>
      <c r="F483" s="57" t="e">
        <f>+INDEX(#REF!,MATCH(B483,#REF!,0),2)</f>
        <v>#REF!</v>
      </c>
      <c r="G483" s="123" t="e">
        <f>+INDEX(#REF!,MATCH(B483,#REF!,0),1)</f>
        <v>#REF!</v>
      </c>
      <c r="H483" s="124" t="e">
        <f t="shared" si="20"/>
        <v>#REF!</v>
      </c>
      <c r="I483" s="125" t="e">
        <f t="shared" si="16"/>
        <v>#REF!</v>
      </c>
      <c r="J483" s="125" t="e">
        <f t="shared" si="17"/>
        <v>#REF!</v>
      </c>
      <c r="K483" s="125" t="e">
        <f t="shared" si="18"/>
        <v>#REF!</v>
      </c>
      <c r="L483" s="125" t="e">
        <f t="shared" si="19"/>
        <v>#REF!</v>
      </c>
      <c r="M483" s="214" t="e">
        <f>IF(INDEX(#REF!,MATCH(B483,#REF!,0),1)=1,"폐합단면","-")</f>
        <v>#REF!</v>
      </c>
      <c r="V483" s="137"/>
      <c r="X483" s="137"/>
      <c r="Z483" s="20"/>
      <c r="AC483" s="20"/>
    </row>
    <row r="484" spans="2:29" ht="15" customHeight="1">
      <c r="B484" s="172" t="s">
        <v>365</v>
      </c>
      <c r="C484" s="122" t="e">
        <f>+INDEX(#REF!,MATCH(B484,#REF!,0),1)</f>
        <v>#REF!</v>
      </c>
      <c r="D484" s="57" t="e">
        <f>+INDEX(#REF!,MATCH(B484,#REF!,0),2)</f>
        <v>#REF!</v>
      </c>
      <c r="E484" s="121" t="e">
        <f>+INDEX(#REF!,MATCH(B484,#REF!,0),1)</f>
        <v>#REF!</v>
      </c>
      <c r="F484" s="57" t="e">
        <f>+INDEX(#REF!,MATCH(B484,#REF!,0),2)</f>
        <v>#REF!</v>
      </c>
      <c r="G484" s="123" t="e">
        <f>+INDEX(#REF!,MATCH(B484,#REF!,0),1)</f>
        <v>#REF!</v>
      </c>
      <c r="H484" s="124" t="e">
        <f t="shared" si="20"/>
        <v>#REF!</v>
      </c>
      <c r="I484" s="125" t="e">
        <f t="shared" si="16"/>
        <v>#REF!</v>
      </c>
      <c r="J484" s="125" t="e">
        <f t="shared" si="17"/>
        <v>#REF!</v>
      </c>
      <c r="K484" s="125" t="e">
        <f t="shared" si="18"/>
        <v>#REF!</v>
      </c>
      <c r="L484" s="125" t="e">
        <f t="shared" si="19"/>
        <v>#REF!</v>
      </c>
      <c r="M484" s="214" t="e">
        <f>IF(INDEX(#REF!,MATCH(B484,#REF!,0),1)=1,"폐합단면","-")</f>
        <v>#REF!</v>
      </c>
      <c r="V484" s="137"/>
      <c r="X484" s="137"/>
      <c r="Z484" s="20"/>
      <c r="AC484" s="20"/>
    </row>
    <row r="485" spans="2:29" ht="15" customHeight="1">
      <c r="B485" s="172" t="s">
        <v>366</v>
      </c>
      <c r="C485" s="122" t="e">
        <f>+INDEX(#REF!,MATCH(B485,#REF!,0),1)</f>
        <v>#REF!</v>
      </c>
      <c r="D485" s="57" t="e">
        <f>+INDEX(#REF!,MATCH(B485,#REF!,0),2)</f>
        <v>#REF!</v>
      </c>
      <c r="E485" s="121" t="e">
        <f>+INDEX(#REF!,MATCH(B485,#REF!,0),1)</f>
        <v>#REF!</v>
      </c>
      <c r="F485" s="57" t="e">
        <f>+INDEX(#REF!,MATCH(B485,#REF!,0),2)</f>
        <v>#REF!</v>
      </c>
      <c r="G485" s="123" t="e">
        <f>+INDEX(#REF!,MATCH(B485,#REF!,0),1)</f>
        <v>#REF!</v>
      </c>
      <c r="H485" s="124" t="e">
        <f t="shared" si="20"/>
        <v>#REF!</v>
      </c>
      <c r="I485" s="125" t="e">
        <f t="shared" si="16"/>
        <v>#REF!</v>
      </c>
      <c r="J485" s="125" t="e">
        <f t="shared" si="17"/>
        <v>#REF!</v>
      </c>
      <c r="K485" s="125" t="e">
        <f t="shared" si="18"/>
        <v>#REF!</v>
      </c>
      <c r="L485" s="125" t="e">
        <f t="shared" si="19"/>
        <v>#REF!</v>
      </c>
      <c r="M485" s="214" t="e">
        <f>IF(INDEX(#REF!,MATCH(B485,#REF!,0),1)=1,"폐합단면","-")</f>
        <v>#REF!</v>
      </c>
      <c r="V485" s="137"/>
      <c r="X485" s="137"/>
      <c r="Z485" s="20"/>
      <c r="AC485" s="20"/>
    </row>
    <row r="486" spans="2:29" ht="15" customHeight="1">
      <c r="B486" s="172" t="s">
        <v>367</v>
      </c>
      <c r="C486" s="122" t="e">
        <f>+INDEX(#REF!,MATCH(B486,#REF!,0),1)</f>
        <v>#REF!</v>
      </c>
      <c r="D486" s="57" t="e">
        <f>+INDEX(#REF!,MATCH(B486,#REF!,0),2)</f>
        <v>#REF!</v>
      </c>
      <c r="E486" s="121" t="e">
        <f>+INDEX(#REF!,MATCH(B486,#REF!,0),1)</f>
        <v>#REF!</v>
      </c>
      <c r="F486" s="57" t="e">
        <f>+INDEX(#REF!,MATCH(B486,#REF!,0),2)</f>
        <v>#REF!</v>
      </c>
      <c r="G486" s="123" t="e">
        <f>+INDEX(#REF!,MATCH(B486,#REF!,0),1)</f>
        <v>#REF!</v>
      </c>
      <c r="H486" s="124" t="e">
        <f t="shared" si="20"/>
        <v>#REF!</v>
      </c>
      <c r="I486" s="125" t="e">
        <f t="shared" si="16"/>
        <v>#REF!</v>
      </c>
      <c r="J486" s="125" t="e">
        <f t="shared" si="17"/>
        <v>#REF!</v>
      </c>
      <c r="K486" s="125" t="e">
        <f t="shared" si="18"/>
        <v>#REF!</v>
      </c>
      <c r="L486" s="125" t="e">
        <f t="shared" si="19"/>
        <v>#REF!</v>
      </c>
      <c r="M486" s="214" t="e">
        <f>IF(INDEX(#REF!,MATCH(B486,#REF!,0),1)=1,"폐합단면","-")</f>
        <v>#REF!</v>
      </c>
      <c r="V486" s="137"/>
      <c r="X486" s="137"/>
      <c r="Z486" s="20"/>
      <c r="AC486" s="20"/>
    </row>
    <row r="487" spans="2:29" ht="15" customHeight="1">
      <c r="B487" s="172" t="s">
        <v>368</v>
      </c>
      <c r="C487" s="122" t="e">
        <f>+INDEX(#REF!,MATCH(B487,#REF!,0),1)</f>
        <v>#REF!</v>
      </c>
      <c r="D487" s="57" t="e">
        <f>+INDEX(#REF!,MATCH(B487,#REF!,0),2)</f>
        <v>#REF!</v>
      </c>
      <c r="E487" s="121" t="e">
        <f>+INDEX(#REF!,MATCH(B487,#REF!,0),1)</f>
        <v>#REF!</v>
      </c>
      <c r="F487" s="57" t="e">
        <f>+INDEX(#REF!,MATCH(B487,#REF!,0),2)</f>
        <v>#REF!</v>
      </c>
      <c r="G487" s="123" t="e">
        <f>+INDEX(#REF!,MATCH(B487,#REF!,0),1)</f>
        <v>#REF!</v>
      </c>
      <c r="H487" s="124" t="e">
        <f t="shared" si="20"/>
        <v>#REF!</v>
      </c>
      <c r="I487" s="125" t="e">
        <f t="shared" si="16"/>
        <v>#REF!</v>
      </c>
      <c r="J487" s="125" t="e">
        <f t="shared" si="17"/>
        <v>#REF!</v>
      </c>
      <c r="K487" s="125" t="e">
        <f t="shared" si="18"/>
        <v>#REF!</v>
      </c>
      <c r="L487" s="125" t="e">
        <f t="shared" si="19"/>
        <v>#REF!</v>
      </c>
      <c r="M487" s="214" t="e">
        <f>IF(INDEX(#REF!,MATCH(B487,#REF!,0),1)=1,"폐합단면","-")</f>
        <v>#REF!</v>
      </c>
      <c r="V487" s="137"/>
      <c r="X487" s="137"/>
      <c r="Z487" s="20"/>
      <c r="AC487" s="20"/>
    </row>
    <row r="488" spans="2:29" ht="15" customHeight="1">
      <c r="B488" s="172" t="s">
        <v>369</v>
      </c>
      <c r="C488" s="122" t="e">
        <f>+INDEX(#REF!,MATCH(B488,#REF!,0),1)</f>
        <v>#REF!</v>
      </c>
      <c r="D488" s="57" t="e">
        <f>+INDEX(#REF!,MATCH(B488,#REF!,0),2)</f>
        <v>#REF!</v>
      </c>
      <c r="E488" s="121" t="e">
        <f>+INDEX(#REF!,MATCH(B488,#REF!,0),1)</f>
        <v>#REF!</v>
      </c>
      <c r="F488" s="57" t="e">
        <f>+INDEX(#REF!,MATCH(B488,#REF!,0),2)</f>
        <v>#REF!</v>
      </c>
      <c r="G488" s="123" t="e">
        <f>+INDEX(#REF!,MATCH(B488,#REF!,0),1)</f>
        <v>#REF!</v>
      </c>
      <c r="H488" s="124" t="e">
        <f t="shared" si="20"/>
        <v>#REF!</v>
      </c>
      <c r="I488" s="125" t="e">
        <f t="shared" si="16"/>
        <v>#REF!</v>
      </c>
      <c r="J488" s="125" t="e">
        <f t="shared" si="17"/>
        <v>#REF!</v>
      </c>
      <c r="K488" s="125" t="e">
        <f t="shared" si="18"/>
        <v>#REF!</v>
      </c>
      <c r="L488" s="125" t="e">
        <f t="shared" si="19"/>
        <v>#REF!</v>
      </c>
      <c r="M488" s="214" t="e">
        <f>IF(INDEX(#REF!,MATCH(B488,#REF!,0),1)=1,"폐합단면","-")</f>
        <v>#REF!</v>
      </c>
      <c r="V488" s="137"/>
      <c r="X488" s="137"/>
      <c r="Z488" s="20"/>
      <c r="AC488" s="20"/>
    </row>
    <row r="489" spans="2:29" ht="15" customHeight="1">
      <c r="B489" s="172" t="s">
        <v>370</v>
      </c>
      <c r="C489" s="122" t="e">
        <f>+INDEX(#REF!,MATCH(B489,#REF!,0),1)</f>
        <v>#REF!</v>
      </c>
      <c r="D489" s="57" t="e">
        <f>+INDEX(#REF!,MATCH(B489,#REF!,0),2)</f>
        <v>#REF!</v>
      </c>
      <c r="E489" s="121" t="e">
        <f>+INDEX(#REF!,MATCH(B489,#REF!,0),1)</f>
        <v>#REF!</v>
      </c>
      <c r="F489" s="57" t="e">
        <f>+INDEX(#REF!,MATCH(B489,#REF!,0),2)</f>
        <v>#REF!</v>
      </c>
      <c r="G489" s="123" t="e">
        <f>+INDEX(#REF!,MATCH(B489,#REF!,0),1)</f>
        <v>#REF!</v>
      </c>
      <c r="H489" s="124" t="e">
        <f t="shared" si="20"/>
        <v>#REF!</v>
      </c>
      <c r="I489" s="125" t="e">
        <f t="shared" si="16"/>
        <v>#REF!</v>
      </c>
      <c r="J489" s="125" t="e">
        <f t="shared" si="17"/>
        <v>#REF!</v>
      </c>
      <c r="K489" s="125" t="e">
        <f t="shared" si="18"/>
        <v>#REF!</v>
      </c>
      <c r="L489" s="125" t="e">
        <f t="shared" si="19"/>
        <v>#REF!</v>
      </c>
      <c r="M489" s="214" t="e">
        <f>IF(INDEX(#REF!,MATCH(B489,#REF!,0),1)=1,"폐합단면","-")</f>
        <v>#REF!</v>
      </c>
      <c r="V489" s="137"/>
      <c r="X489" s="137"/>
      <c r="Z489" s="20"/>
      <c r="AC489" s="20"/>
    </row>
    <row r="490" spans="2:29" ht="15" customHeight="1">
      <c r="B490" s="172" t="s">
        <v>371</v>
      </c>
      <c r="C490" s="122" t="e">
        <f>+INDEX(#REF!,MATCH(B490,#REF!,0),1)</f>
        <v>#REF!</v>
      </c>
      <c r="D490" s="57" t="e">
        <f>+INDEX(#REF!,MATCH(B490,#REF!,0),2)</f>
        <v>#REF!</v>
      </c>
      <c r="E490" s="121" t="e">
        <f>+INDEX(#REF!,MATCH(B490,#REF!,0),1)</f>
        <v>#REF!</v>
      </c>
      <c r="F490" s="57" t="e">
        <f>+INDEX(#REF!,MATCH(B490,#REF!,0),2)</f>
        <v>#REF!</v>
      </c>
      <c r="G490" s="123" t="e">
        <f>+INDEX(#REF!,MATCH(B490,#REF!,0),1)</f>
        <v>#REF!</v>
      </c>
      <c r="H490" s="124" t="e">
        <f t="shared" si="20"/>
        <v>#REF!</v>
      </c>
      <c r="I490" s="125" t="e">
        <f t="shared" si="16"/>
        <v>#REF!</v>
      </c>
      <c r="J490" s="125" t="e">
        <f t="shared" si="17"/>
        <v>#REF!</v>
      </c>
      <c r="K490" s="125" t="e">
        <f t="shared" si="18"/>
        <v>#REF!</v>
      </c>
      <c r="L490" s="125" t="e">
        <f t="shared" si="19"/>
        <v>#REF!</v>
      </c>
      <c r="M490" s="214" t="e">
        <f>IF(INDEX(#REF!,MATCH(B490,#REF!,0),1)=1,"폐합단면","-")</f>
        <v>#REF!</v>
      </c>
      <c r="V490" s="137"/>
      <c r="X490" s="137"/>
      <c r="Z490" s="20"/>
      <c r="AC490" s="20"/>
    </row>
    <row r="491" spans="2:29" ht="15" customHeight="1">
      <c r="B491" s="172" t="s">
        <v>372</v>
      </c>
      <c r="C491" s="122" t="e">
        <f>+INDEX(#REF!,MATCH(B491,#REF!,0),1)</f>
        <v>#REF!</v>
      </c>
      <c r="D491" s="57" t="e">
        <f>+INDEX(#REF!,MATCH(B491,#REF!,0),2)</f>
        <v>#REF!</v>
      </c>
      <c r="E491" s="121" t="e">
        <f>+INDEX(#REF!,MATCH(B491,#REF!,0),1)</f>
        <v>#REF!</v>
      </c>
      <c r="F491" s="57" t="e">
        <f>+INDEX(#REF!,MATCH(B491,#REF!,0),2)</f>
        <v>#REF!</v>
      </c>
      <c r="G491" s="123" t="e">
        <f>+INDEX(#REF!,MATCH(B491,#REF!,0),1)</f>
        <v>#REF!</v>
      </c>
      <c r="H491" s="124" t="e">
        <f t="shared" si="20"/>
        <v>#REF!</v>
      </c>
      <c r="I491" s="125" t="e">
        <f t="shared" si="16"/>
        <v>#REF!</v>
      </c>
      <c r="J491" s="125" t="e">
        <f t="shared" si="17"/>
        <v>#REF!</v>
      </c>
      <c r="K491" s="125" t="e">
        <f t="shared" si="18"/>
        <v>#REF!</v>
      </c>
      <c r="L491" s="125" t="e">
        <f t="shared" si="19"/>
        <v>#REF!</v>
      </c>
      <c r="M491" s="214" t="e">
        <f>IF(INDEX(#REF!,MATCH(B491,#REF!,0),1)=1,"폐합단면","-")</f>
        <v>#REF!</v>
      </c>
      <c r="V491" s="137"/>
      <c r="X491" s="137"/>
      <c r="Z491" s="20"/>
      <c r="AC491" s="20"/>
    </row>
    <row r="492" spans="2:29" ht="15" customHeight="1">
      <c r="B492" s="172" t="s">
        <v>373</v>
      </c>
      <c r="C492" s="122" t="e">
        <f>+INDEX(#REF!,MATCH(B492,#REF!,0),1)</f>
        <v>#REF!</v>
      </c>
      <c r="D492" s="57" t="e">
        <f>+INDEX(#REF!,MATCH(B492,#REF!,0),2)</f>
        <v>#REF!</v>
      </c>
      <c r="E492" s="121" t="e">
        <f>+INDEX(#REF!,MATCH(B492,#REF!,0),1)</f>
        <v>#REF!</v>
      </c>
      <c r="F492" s="57" t="e">
        <f>+INDEX(#REF!,MATCH(B492,#REF!,0),2)</f>
        <v>#REF!</v>
      </c>
      <c r="G492" s="123" t="e">
        <f>+INDEX(#REF!,MATCH(B492,#REF!,0),1)</f>
        <v>#REF!</v>
      </c>
      <c r="H492" s="124" t="e">
        <f t="shared" si="20"/>
        <v>#REF!</v>
      </c>
      <c r="I492" s="125" t="e">
        <f t="shared" si="16"/>
        <v>#REF!</v>
      </c>
      <c r="J492" s="125" t="e">
        <f t="shared" si="17"/>
        <v>#REF!</v>
      </c>
      <c r="K492" s="125" t="e">
        <f t="shared" si="18"/>
        <v>#REF!</v>
      </c>
      <c r="L492" s="125" t="e">
        <f t="shared" si="19"/>
        <v>#REF!</v>
      </c>
      <c r="M492" s="214" t="e">
        <f>IF(INDEX(#REF!,MATCH(B492,#REF!,0),1)=1,"폐합단면","-")</f>
        <v>#REF!</v>
      </c>
      <c r="V492" s="137"/>
      <c r="X492" s="137"/>
      <c r="Z492" s="20"/>
      <c r="AC492" s="20"/>
    </row>
    <row r="493" spans="2:29" ht="15" customHeight="1">
      <c r="B493" s="172" t="s">
        <v>374</v>
      </c>
      <c r="C493" s="122" t="e">
        <f>+INDEX(#REF!,MATCH(B493,#REF!,0),1)</f>
        <v>#REF!</v>
      </c>
      <c r="D493" s="57" t="e">
        <f>+INDEX(#REF!,MATCH(B493,#REF!,0),2)</f>
        <v>#REF!</v>
      </c>
      <c r="E493" s="121" t="e">
        <f>+INDEX(#REF!,MATCH(B493,#REF!,0),1)</f>
        <v>#REF!</v>
      </c>
      <c r="F493" s="57" t="e">
        <f>+INDEX(#REF!,MATCH(B493,#REF!,0),2)</f>
        <v>#REF!</v>
      </c>
      <c r="G493" s="123" t="e">
        <f>+INDEX(#REF!,MATCH(B493,#REF!,0),1)</f>
        <v>#REF!</v>
      </c>
      <c r="H493" s="124" t="e">
        <f t="shared" si="20"/>
        <v>#REF!</v>
      </c>
      <c r="I493" s="125" t="e">
        <f t="shared" si="16"/>
        <v>#REF!</v>
      </c>
      <c r="J493" s="125" t="e">
        <f t="shared" si="17"/>
        <v>#REF!</v>
      </c>
      <c r="K493" s="125" t="e">
        <f t="shared" si="18"/>
        <v>#REF!</v>
      </c>
      <c r="L493" s="125" t="e">
        <f t="shared" si="19"/>
        <v>#REF!</v>
      </c>
      <c r="M493" s="214" t="e">
        <f>IF(INDEX(#REF!,MATCH(B493,#REF!,0),1)=1,"폐합단면","-")</f>
        <v>#REF!</v>
      </c>
      <c r="V493" s="137"/>
      <c r="X493" s="137"/>
      <c r="Z493" s="20"/>
      <c r="AC493" s="20"/>
    </row>
    <row r="494" spans="2:29" ht="15" customHeight="1">
      <c r="B494" s="172" t="s">
        <v>375</v>
      </c>
      <c r="C494" s="122" t="e">
        <f>+INDEX(#REF!,MATCH(B494,#REF!,0),1)</f>
        <v>#REF!</v>
      </c>
      <c r="D494" s="57" t="e">
        <f>+INDEX(#REF!,MATCH(B494,#REF!,0),2)</f>
        <v>#REF!</v>
      </c>
      <c r="E494" s="121" t="e">
        <f>+INDEX(#REF!,MATCH(B494,#REF!,0),1)</f>
        <v>#REF!</v>
      </c>
      <c r="F494" s="57" t="e">
        <f>+INDEX(#REF!,MATCH(B494,#REF!,0),2)</f>
        <v>#REF!</v>
      </c>
      <c r="G494" s="123" t="e">
        <f>+INDEX(#REF!,MATCH(B494,#REF!,0),1)</f>
        <v>#REF!</v>
      </c>
      <c r="H494" s="124" t="e">
        <f t="shared" si="20"/>
        <v>#REF!</v>
      </c>
      <c r="I494" s="125" t="e">
        <f t="shared" si="16"/>
        <v>#REF!</v>
      </c>
      <c r="J494" s="125" t="e">
        <f t="shared" si="17"/>
        <v>#REF!</v>
      </c>
      <c r="K494" s="125" t="e">
        <f t="shared" si="18"/>
        <v>#REF!</v>
      </c>
      <c r="L494" s="125" t="e">
        <f t="shared" si="19"/>
        <v>#REF!</v>
      </c>
      <c r="M494" s="214" t="e">
        <f>IF(INDEX(#REF!,MATCH(B494,#REF!,0),1)=1,"폐합단면","-")</f>
        <v>#REF!</v>
      </c>
      <c r="V494" s="137"/>
      <c r="X494" s="137"/>
      <c r="Z494" s="20"/>
      <c r="AC494" s="20"/>
    </row>
    <row r="495" spans="2:29" ht="15" customHeight="1">
      <c r="B495" s="172" t="s">
        <v>376</v>
      </c>
      <c r="C495" s="122" t="e">
        <f>+INDEX(#REF!,MATCH(B495,#REF!,0),1)</f>
        <v>#REF!</v>
      </c>
      <c r="D495" s="57" t="e">
        <f>+INDEX(#REF!,MATCH(B495,#REF!,0),2)</f>
        <v>#REF!</v>
      </c>
      <c r="E495" s="121" t="e">
        <f>+INDEX(#REF!,MATCH(B495,#REF!,0),1)</f>
        <v>#REF!</v>
      </c>
      <c r="F495" s="57" t="e">
        <f>+INDEX(#REF!,MATCH(B495,#REF!,0),2)</f>
        <v>#REF!</v>
      </c>
      <c r="G495" s="123" t="e">
        <f>+INDEX(#REF!,MATCH(B495,#REF!,0),1)</f>
        <v>#REF!</v>
      </c>
      <c r="H495" s="124" t="e">
        <f t="shared" si="20"/>
        <v>#REF!</v>
      </c>
      <c r="I495" s="125" t="e">
        <f t="shared" si="16"/>
        <v>#REF!</v>
      </c>
      <c r="J495" s="125" t="e">
        <f t="shared" si="17"/>
        <v>#REF!</v>
      </c>
      <c r="K495" s="125" t="e">
        <f t="shared" si="18"/>
        <v>#REF!</v>
      </c>
      <c r="L495" s="125" t="e">
        <f t="shared" si="19"/>
        <v>#REF!</v>
      </c>
      <c r="M495" s="214" t="e">
        <f>IF(INDEX(#REF!,MATCH(B495,#REF!,0),1)=1,"폐합단면","-")</f>
        <v>#REF!</v>
      </c>
      <c r="V495" s="137"/>
      <c r="X495" s="137"/>
      <c r="Z495" s="20"/>
      <c r="AC495" s="20"/>
    </row>
    <row r="496" spans="2:29" ht="15" customHeight="1">
      <c r="B496" s="172" t="s">
        <v>377</v>
      </c>
      <c r="C496" s="122" t="e">
        <f>+INDEX(#REF!,MATCH(B496,#REF!,0),1)</f>
        <v>#REF!</v>
      </c>
      <c r="D496" s="57" t="e">
        <f>+INDEX(#REF!,MATCH(B496,#REF!,0),2)</f>
        <v>#REF!</v>
      </c>
      <c r="E496" s="121" t="e">
        <f>+INDEX(#REF!,MATCH(B496,#REF!,0),1)</f>
        <v>#REF!</v>
      </c>
      <c r="F496" s="57" t="e">
        <f>+INDEX(#REF!,MATCH(B496,#REF!,0),2)</f>
        <v>#REF!</v>
      </c>
      <c r="G496" s="123" t="e">
        <f>+INDEX(#REF!,MATCH(B496,#REF!,0),1)</f>
        <v>#REF!</v>
      </c>
      <c r="H496" s="124" t="e">
        <f t="shared" si="20"/>
        <v>#REF!</v>
      </c>
      <c r="I496" s="125" t="e">
        <f t="shared" si="16"/>
        <v>#REF!</v>
      </c>
      <c r="J496" s="125" t="e">
        <f t="shared" si="17"/>
        <v>#REF!</v>
      </c>
      <c r="K496" s="125" t="e">
        <f t="shared" si="18"/>
        <v>#REF!</v>
      </c>
      <c r="L496" s="125" t="e">
        <f t="shared" si="19"/>
        <v>#REF!</v>
      </c>
      <c r="M496" s="214" t="e">
        <f>IF(INDEX(#REF!,MATCH(B496,#REF!,0),1)=1,"폐합단면","-")</f>
        <v>#REF!</v>
      </c>
      <c r="V496" s="137"/>
      <c r="X496" s="137"/>
      <c r="Z496" s="20"/>
      <c r="AC496" s="20"/>
    </row>
    <row r="497" spans="2:29" ht="15" customHeight="1">
      <c r="B497" s="172" t="s">
        <v>378</v>
      </c>
      <c r="C497" s="122" t="e">
        <f>+INDEX(#REF!,MATCH(B497,#REF!,0),1)</f>
        <v>#REF!</v>
      </c>
      <c r="D497" s="57" t="e">
        <f>+INDEX(#REF!,MATCH(B497,#REF!,0),2)</f>
        <v>#REF!</v>
      </c>
      <c r="E497" s="121" t="e">
        <f>+INDEX(#REF!,MATCH(B497,#REF!,0),1)</f>
        <v>#REF!</v>
      </c>
      <c r="F497" s="57" t="e">
        <f>+INDEX(#REF!,MATCH(B497,#REF!,0),2)</f>
        <v>#REF!</v>
      </c>
      <c r="G497" s="123" t="e">
        <f>+INDEX(#REF!,MATCH(B497,#REF!,0),1)</f>
        <v>#REF!</v>
      </c>
      <c r="H497" s="124" t="e">
        <f t="shared" si="20"/>
        <v>#REF!</v>
      </c>
      <c r="I497" s="125" t="e">
        <f t="shared" si="16"/>
        <v>#REF!</v>
      </c>
      <c r="J497" s="125" t="e">
        <f t="shared" si="17"/>
        <v>#REF!</v>
      </c>
      <c r="K497" s="125" t="e">
        <f t="shared" si="18"/>
        <v>#REF!</v>
      </c>
      <c r="L497" s="125" t="e">
        <f t="shared" si="19"/>
        <v>#REF!</v>
      </c>
      <c r="M497" s="214" t="e">
        <f>IF(INDEX(#REF!,MATCH(B497,#REF!,0),1)=1,"폐합단면","-")</f>
        <v>#REF!</v>
      </c>
      <c r="V497" s="137"/>
      <c r="X497" s="137"/>
      <c r="Z497" s="20"/>
      <c r="AC497" s="20"/>
    </row>
    <row r="498" spans="2:29" ht="15" customHeight="1">
      <c r="B498" s="172" t="s">
        <v>379</v>
      </c>
      <c r="C498" s="122" t="e">
        <f>+INDEX(#REF!,MATCH(B498,#REF!,0),1)</f>
        <v>#REF!</v>
      </c>
      <c r="D498" s="57" t="e">
        <f>+INDEX(#REF!,MATCH(B498,#REF!,0),2)</f>
        <v>#REF!</v>
      </c>
      <c r="E498" s="121" t="e">
        <f>+INDEX(#REF!,MATCH(B498,#REF!,0),1)</f>
        <v>#REF!</v>
      </c>
      <c r="F498" s="57" t="e">
        <f>+INDEX(#REF!,MATCH(B498,#REF!,0),2)</f>
        <v>#REF!</v>
      </c>
      <c r="G498" s="123" t="e">
        <f>+INDEX(#REF!,MATCH(B498,#REF!,0),1)</f>
        <v>#REF!</v>
      </c>
      <c r="H498" s="124" t="e">
        <f t="shared" si="20"/>
        <v>#REF!</v>
      </c>
      <c r="I498" s="125" t="e">
        <f t="shared" si="16"/>
        <v>#REF!</v>
      </c>
      <c r="J498" s="125" t="e">
        <f t="shared" si="17"/>
        <v>#REF!</v>
      </c>
      <c r="K498" s="125" t="e">
        <f t="shared" si="18"/>
        <v>#REF!</v>
      </c>
      <c r="L498" s="125" t="e">
        <f t="shared" si="19"/>
        <v>#REF!</v>
      </c>
      <c r="M498" s="214" t="e">
        <f>IF(INDEX(#REF!,MATCH(B498,#REF!,0),1)=1,"폐합단면","-")</f>
        <v>#REF!</v>
      </c>
      <c r="V498" s="137"/>
      <c r="X498" s="137"/>
      <c r="Z498" s="20"/>
      <c r="AC498" s="20"/>
    </row>
    <row r="499" spans="2:29" ht="15" customHeight="1" thickBot="1">
      <c r="B499" s="187" t="s">
        <v>380</v>
      </c>
      <c r="C499" s="188" t="e">
        <f>+INDEX(#REF!,MATCH(B499,#REF!,0),1)</f>
        <v>#REF!</v>
      </c>
      <c r="D499" s="189" t="e">
        <f>+INDEX(#REF!,MATCH(B499,#REF!,0),2)</f>
        <v>#REF!</v>
      </c>
      <c r="E499" s="190" t="e">
        <f>+INDEX(#REF!,MATCH(B499,#REF!,0),1)</f>
        <v>#REF!</v>
      </c>
      <c r="F499" s="189" t="e">
        <f>+INDEX(#REF!,MATCH(B499,#REF!,0),2)</f>
        <v>#REF!</v>
      </c>
      <c r="G499" s="191" t="e">
        <f>+INDEX(#REF!,MATCH(B499,#REF!,0),1)</f>
        <v>#REF!</v>
      </c>
      <c r="H499" s="192" t="e">
        <f t="shared" si="20"/>
        <v>#REF!</v>
      </c>
      <c r="I499" s="193" t="e">
        <f t="shared" si="16"/>
        <v>#REF!</v>
      </c>
      <c r="J499" s="193" t="e">
        <f t="shared" si="17"/>
        <v>#REF!</v>
      </c>
      <c r="K499" s="193" t="e">
        <f t="shared" si="18"/>
        <v>#REF!</v>
      </c>
      <c r="L499" s="193" t="e">
        <f t="shared" si="19"/>
        <v>#REF!</v>
      </c>
      <c r="M499" s="215" t="e">
        <f>IF(INDEX(#REF!,MATCH(B499,#REF!,0),1)=1,"폐합단면","-")</f>
        <v>#REF!</v>
      </c>
      <c r="V499" s="137"/>
      <c r="X499" s="137"/>
      <c r="Z499" s="20"/>
      <c r="AC499" s="20"/>
    </row>
    <row r="578" spans="2:2" ht="15" customHeight="1">
      <c r="B578" s="43"/>
    </row>
  </sheetData>
  <mergeCells count="19">
    <mergeCell ref="B457:B458"/>
    <mergeCell ref="C221:C222"/>
    <mergeCell ref="D221:D222"/>
    <mergeCell ref="E457:E458"/>
    <mergeCell ref="I221:I222"/>
    <mergeCell ref="J221:J222"/>
    <mergeCell ref="C263:C264"/>
    <mergeCell ref="D263:D264"/>
    <mergeCell ref="D457:D458"/>
    <mergeCell ref="H455:H456"/>
    <mergeCell ref="J455:J456"/>
    <mergeCell ref="I263:I264"/>
    <mergeCell ref="J263:J264"/>
    <mergeCell ref="E148:E149"/>
    <mergeCell ref="F148:F149"/>
    <mergeCell ref="J185:J186"/>
    <mergeCell ref="D185:D186"/>
    <mergeCell ref="E185:E186"/>
    <mergeCell ref="I185:I186"/>
  </mergeCells>
  <phoneticPr fontId="23" type="noConversion"/>
  <dataValidations disablePrompts="1" count="1">
    <dataValidation type="list" allowBlank="1" showInputMessage="1" showErrorMessage="1" sqref="D454" xr:uid="{00000000-0002-0000-0400-000000000000}">
      <formula1>$Q$454:$Q$455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  <rowBreaks count="11" manualBreakCount="11">
    <brk id="48" max="13" man="1"/>
    <brk id="96" max="13" man="1"/>
    <brk id="126" max="13" man="1"/>
    <brk id="164" max="13" man="1"/>
    <brk id="200" max="13" man="1"/>
    <brk id="242" max="13" man="1"/>
    <brk id="285" max="13" man="1"/>
    <brk id="326" max="13" man="1"/>
    <brk id="368" max="13" man="1"/>
    <brk id="409" max="13" man="1"/>
    <brk id="451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EBB8-929C-4C57-8467-273135A6915D}">
  <dimension ref="A1:Q516"/>
  <sheetViews>
    <sheetView view="pageBreakPreview" topLeftCell="A199" zoomScaleNormal="100" zoomScaleSheetLayoutView="100" workbookViewId="0">
      <selection activeCell="Q223" sqref="Q223"/>
    </sheetView>
  </sheetViews>
  <sheetFormatPr defaultColWidth="5.77734375" defaultRowHeight="15" customHeight="1"/>
  <cols>
    <col min="1" max="16384" width="5.77734375" style="181"/>
  </cols>
  <sheetData>
    <row r="1" spans="4:4" ht="15" customHeight="1">
      <c r="D1" s="217" t="s">
        <v>381</v>
      </c>
    </row>
    <row r="30" spans="1:1" ht="15" customHeight="1">
      <c r="A30" s="216" t="s">
        <v>383</v>
      </c>
    </row>
    <row r="62" spans="1:1" ht="15" customHeight="1">
      <c r="A62" s="216" t="s">
        <v>382</v>
      </c>
    </row>
    <row r="78" spans="1:1" ht="15" customHeight="1">
      <c r="A78" s="218" t="s">
        <v>384</v>
      </c>
    </row>
    <row r="86" spans="15:15" ht="15" customHeight="1">
      <c r="O86" s="42"/>
    </row>
    <row r="117" spans="1:17" ht="15" customHeight="1">
      <c r="A117" s="218" t="s">
        <v>385</v>
      </c>
    </row>
    <row r="120" spans="1:17" ht="15" customHeight="1">
      <c r="Q120" s="181" t="s">
        <v>391</v>
      </c>
    </row>
    <row r="126" spans="1:17" ht="15" customHeight="1">
      <c r="C126" s="42"/>
    </row>
    <row r="222" spans="16:17" ht="15" customHeight="1">
      <c r="P222" s="181">
        <v>2436</v>
      </c>
      <c r="Q222" s="181">
        <v>570</v>
      </c>
    </row>
    <row r="223" spans="16:17" ht="15" customHeight="1">
      <c r="P223" s="181">
        <v>3039</v>
      </c>
      <c r="Q223" s="181">
        <f>+P223*Q222/P222</f>
        <v>711.0960591133005</v>
      </c>
    </row>
    <row r="251" spans="1:1" ht="15" customHeight="1">
      <c r="A251" s="216" t="s">
        <v>386</v>
      </c>
    </row>
    <row r="272" spans="1:1" ht="15" customHeight="1">
      <c r="A272" s="218" t="s">
        <v>387</v>
      </c>
    </row>
    <row r="294" spans="1:1" ht="15" customHeight="1">
      <c r="A294" s="218" t="s">
        <v>388</v>
      </c>
    </row>
    <row r="473" spans="1:1" ht="15" customHeight="1">
      <c r="A473" s="216" t="s">
        <v>389</v>
      </c>
    </row>
    <row r="516" spans="1:1" ht="15" customHeight="1">
      <c r="A516" s="216" t="s">
        <v>390</v>
      </c>
    </row>
  </sheetData>
  <phoneticPr fontId="23" type="noConversion"/>
  <pageMargins left="0.7" right="0.7" top="0.75" bottom="0.75" header="0.3" footer="0.3"/>
  <pageSetup paperSize="9" scale="87" orientation="portrait" r:id="rId1"/>
  <rowBreaks count="12" manualBreakCount="12">
    <brk id="28" max="14" man="1"/>
    <brk id="61" max="14" man="1"/>
    <brk id="116" max="14" man="1"/>
    <brk id="158" max="14" man="1"/>
    <brk id="201" max="14" man="1"/>
    <brk id="249" max="14" man="1"/>
    <brk id="292" max="14" man="1"/>
    <brk id="322" max="14" man="1"/>
    <brk id="369" max="14" man="1"/>
    <brk id="416" max="14" man="1"/>
    <brk id="471" max="14" man="1"/>
    <brk id="514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BE-4DA0-427A-A6C7-5AC1C4A0B46C}">
  <dimension ref="D26:E30"/>
  <sheetViews>
    <sheetView showGridLines="0" tabSelected="1" zoomScale="106" zoomScaleNormal="106" workbookViewId="0">
      <selection activeCell="D30" sqref="D30"/>
    </sheetView>
  </sheetViews>
  <sheetFormatPr defaultRowHeight="13.5"/>
  <sheetData>
    <row r="26" spans="4:5">
      <c r="D26">
        <v>1697</v>
      </c>
      <c r="E26">
        <v>422</v>
      </c>
    </row>
    <row r="27" spans="4:5">
      <c r="D27">
        <v>579</v>
      </c>
      <c r="E27">
        <f>D27*E26/D26</f>
        <v>143.98232174425456</v>
      </c>
    </row>
    <row r="29" spans="4:5">
      <c r="D29">
        <v>1663</v>
      </c>
      <c r="E29" s="39">
        <v>422</v>
      </c>
    </row>
    <row r="30" spans="4:5">
      <c r="D30">
        <v>562</v>
      </c>
      <c r="E30" s="39">
        <f>D30*E29/D29</f>
        <v>142.61214672279013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Section</vt:lpstr>
      <vt:lpstr>Flowchart</vt:lpstr>
      <vt:lpstr>Sheet1</vt:lpstr>
      <vt:lpstr>Flowchart!Print_Area</vt:lpstr>
      <vt:lpstr>Section!Print_Area</vt:lpstr>
    </vt:vector>
  </TitlesOfParts>
  <Company>소프트뱅크 커머스 코리아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LXH</cp:lastModifiedBy>
  <cp:lastPrinted>2020-04-13T11:10:10Z</cp:lastPrinted>
  <dcterms:created xsi:type="dcterms:W3CDTF">2018-11-08T09:37:05Z</dcterms:created>
  <dcterms:modified xsi:type="dcterms:W3CDTF">2020-05-03T08:46:15Z</dcterms:modified>
</cp:coreProperties>
</file>