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PUS Program\Home4\Excel\"/>
    </mc:Choice>
  </mc:AlternateContent>
  <xr:revisionPtr revIDLastSave="0" documentId="8_{3AA09FE9-DE11-478E-8A77-3ECF832102E3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간  지" sheetId="39" r:id="rId1"/>
    <sheet name="목  차" sheetId="40" r:id="rId2"/>
    <sheet name="설계조건" sheetId="38" r:id="rId3"/>
    <sheet name="2.단면가정" sheetId="4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C" hidden="1">'[1]1062-X방향 '!$A$61:$A$102</definedName>
    <definedName name="__123Graph_X" hidden="1">'[1]1062-X방향 '!$A$61:$A$102</definedName>
    <definedName name="__DemandLoad">TRUE</definedName>
    <definedName name="_1_0_S" hidden="1">[2]Sheet1!#REF!</definedName>
    <definedName name="_4_0_S" hidden="1">[2]Sheet1!#REF!</definedName>
    <definedName name="_6_0_S" hidden="1">[2]Sheet1!#REF!</definedName>
    <definedName name="_Mt1">#REF!</definedName>
    <definedName name="_Mt2">#REF!</definedName>
    <definedName name="_Mt3">#REF!</definedName>
    <definedName name="_Mt4">#REF!</definedName>
    <definedName name="_Mt5">#REF!</definedName>
    <definedName name="_Mt6">#REF!</definedName>
    <definedName name="_Mt7">#REF!</definedName>
    <definedName name="_Mt8">#REF!</definedName>
    <definedName name="_Ph1">#REF!</definedName>
    <definedName name="_Ph2">#REF!</definedName>
    <definedName name="_Ph3">#REF!</definedName>
    <definedName name="_Ph4">#REF!</definedName>
    <definedName name="_Ph5">#REF!</definedName>
    <definedName name="_Ph6">#REF!</definedName>
    <definedName name="_Ph7">#REF!</definedName>
    <definedName name="_Ph8">#REF!</definedName>
    <definedName name="_Regression_Out" hidden="1">#REF!</definedName>
    <definedName name="_Regression_X" hidden="1">#REF!</definedName>
    <definedName name="_Regression_Y" hidden="1">#REF!</definedName>
    <definedName name="_SOR" hidden="1">#REF!</definedName>
    <definedName name="_Sort" hidden="1">#REF!</definedName>
    <definedName name="adf" hidden="1">'[3]#REF'!#REF!</definedName>
    <definedName name="and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nscount" hidden="1">1</definedName>
    <definedName name="APPL">#REF!</definedName>
    <definedName name="APPT">#REF!</definedName>
    <definedName name="b">#REF!</definedName>
    <definedName name="B1X">#REF!</definedName>
    <definedName name="B1Y">#REF!</definedName>
    <definedName name="B2X">#REF!</definedName>
    <definedName name="B2Y">#REF!</definedName>
    <definedName name="BAR_END" localSheetId="1">'[4]1.설계조건'!$AP$37</definedName>
    <definedName name="BAR_START" localSheetId="1">'[4]1.설계조건'!$AJ$31</definedName>
    <definedName name="bbb" hidden="1">'[5]6PILE  (돌출)'!#REF!</definedName>
    <definedName name="Beta">#REF!</definedName>
    <definedName name="Beta1">#REF!</definedName>
    <definedName name="Beta2">#REF!</definedName>
    <definedName name="Beta3">#REF!</definedName>
    <definedName name="Beta4">#REF!</definedName>
    <definedName name="BR_LENGTH" localSheetId="1">'[4]1.설계조건'!$BB$5</definedName>
    <definedName name="camberWork">[0]!camberWork</definedName>
    <definedName name="coping">BLCH</definedName>
    <definedName name="CREEP_BGN" localSheetId="1">#REF!</definedName>
    <definedName name="CREEP_BGN">#REF!</definedName>
    <definedName name="CREEP_END" localSheetId="1">#REF!</definedName>
    <definedName name="CREEP_END">#REF!</definedName>
    <definedName name="DIA">'[6]7. 교좌받침부검토(연속교)'!#REF!</definedName>
    <definedName name="EARTH">[0]!EARTH</definedName>
    <definedName name="EARTHSAPDATA.StartProgram">[0]!EARTHSAPDATA.StartProgram</definedName>
    <definedName name="EARTHSAPDATA.StartProgram1">[0]!EARTHSAPDATA.StartProgram1</definedName>
    <definedName name="EARTHSAPDATA.StartProgram2">[0]!EARTHSAPDATA.StartProgram2</definedName>
    <definedName name="Ec" localSheetId="2">#REF!</definedName>
    <definedName name="Ec">#REF!</definedName>
    <definedName name="eee">BLCH</definedName>
    <definedName name="Es" localSheetId="2">#REF!</definedName>
    <definedName name="Es">#REF!</definedName>
    <definedName name="fca">'[7]1.설계조건'!$V$35</definedName>
    <definedName name="FCAT1">'[7]1.설계조건'!$W$68</definedName>
    <definedName name="FCATDASI">'[7]1.설계조건'!$V$63</definedName>
    <definedName name="FCAW1">'[7]1.설계조건'!$V$77</definedName>
    <definedName name="FCAWDASI">'[7]1.설계조건'!$V$74</definedName>
    <definedName name="FCIDA">'[7]1.설계조건'!#REF!</definedName>
    <definedName name="Fck" localSheetId="2">#REF!</definedName>
    <definedName name="Fck">#REF!</definedName>
    <definedName name="FCKSLAB">'[7]1.설계조건'!$R$28</definedName>
    <definedName name="Fy" localSheetId="2">#REF!</definedName>
    <definedName name="Fy">#REF!</definedName>
    <definedName name="FYSLAB">'[7]1.설계조건'!$V$28</definedName>
    <definedName name="GammaA">#REF!</definedName>
    <definedName name="GAMMAASCON">'[7]1.설계조건'!$AD$27</definedName>
    <definedName name="GAMMACON">'[7]1.설계조건'!$J$27</definedName>
    <definedName name="GASP">#REF!</definedName>
    <definedName name="GDR_CAS_B" localSheetId="3">'[8]1.설계조건'!$AJ$9</definedName>
    <definedName name="GDR_CAS_B">#REF!</definedName>
    <definedName name="GDR_CAS_H">#REF!</definedName>
    <definedName name="GDR_COUNT" localSheetId="1">'[4]1.설계조건'!$AX$8</definedName>
    <definedName name="GDR_CTC" localSheetId="3">'[8]1.설계조건'!$BA$8</definedName>
    <definedName name="GDR_CTC">#REF!</definedName>
    <definedName name="Gdr_Fck">#REF!</definedName>
    <definedName name="GDR_LFT_CANT" localSheetId="3">'[8]1.설계조건'!$BE$8</definedName>
    <definedName name="GDR_LFT_CANT">#REF!</definedName>
    <definedName name="GDR_NET_W" localSheetId="3">'[8]1.설계조건'!$AN$12</definedName>
    <definedName name="GDR_NET_W" localSheetId="1">'[4]1.설계조건'!$AN$12</definedName>
    <definedName name="GDR_OUT_C" localSheetId="3">'[8]1.설계조건'!$AT$12</definedName>
    <definedName name="GDR_OUT_C">#REF!</definedName>
    <definedName name="GDR_OUT_D" localSheetId="3">'[8]1.설계조건'!$AK$12</definedName>
    <definedName name="GDR_OUT_D">#REF!</definedName>
    <definedName name="GDR_RHT_CANT" localSheetId="3">'[8]1.설계조건'!$BI$8</definedName>
    <definedName name="GDR_RHT_CANT">#REF!</definedName>
    <definedName name="GDR_UNITW">#REF!</definedName>
    <definedName name="GDR_WEB_H">#REF!</definedName>
    <definedName name="GDR_WEB_L" localSheetId="1">#REF!</definedName>
    <definedName name="GDR_WEB_L">#REF!</definedName>
    <definedName name="GDR_WEB_T" localSheetId="1">'[4]1.설계조건'!$AR$9</definedName>
    <definedName name="GDR_WEB_T2">#REF!</definedName>
    <definedName name="K">#REF!</definedName>
    <definedName name="KO">#REF!</definedName>
    <definedName name="L">#REF!</definedName>
    <definedName name="LIVE_END" localSheetId="1">'[4]1.설계조건'!$AY$19</definedName>
    <definedName name="LIVE_Pf" localSheetId="3">'[8]4.하중산정'!#REF!</definedName>
    <definedName name="LIVE_Pf" localSheetId="1">#REF!</definedName>
    <definedName name="LIVE_Pf">#REF!</definedName>
    <definedName name="LIVE_Pm" localSheetId="3">'[8]4.하중산정'!#REF!</definedName>
    <definedName name="LIVE_Pm" localSheetId="1">#REF!</definedName>
    <definedName name="LIVE_Pm">#REF!</definedName>
    <definedName name="LIVE_Pr" localSheetId="3">'[8]4.하중산정'!#REF!</definedName>
    <definedName name="LIVE_Pr" localSheetId="1">#REF!</definedName>
    <definedName name="LIVE_Pr">#REF!</definedName>
    <definedName name="LIVE_Ps" localSheetId="3">'[8]4.하중산정'!#REF!</definedName>
    <definedName name="LIVE_Ps" localSheetId="1">#REF!</definedName>
    <definedName name="LIVE_Ps">#REF!</definedName>
    <definedName name="LIVE_START" localSheetId="1">'[4]1.설계조건'!$AJ$17</definedName>
    <definedName name="LIVE_W" localSheetId="3">'[8]4.하중산정'!#REF!</definedName>
    <definedName name="LIVE_W" localSheetId="1">#REF!</definedName>
    <definedName name="LIVE_W">#REF!</definedName>
    <definedName name="LL">#REF!</definedName>
    <definedName name="mmm" hidden="1">'[5]6PILE  (돌출)'!#REF!</definedName>
    <definedName name="MOD_WEB_T" localSheetId="1">#REF!</definedName>
    <definedName name="MOD_WEB_T">#REF!</definedName>
    <definedName name="MOD_WEB_T2" localSheetId="1">#REF!</definedName>
    <definedName name="MOD_WEB_T2">#REF!</definedName>
    <definedName name="Mt">#REF!</definedName>
    <definedName name="N">#REF!</definedName>
    <definedName name="ooo" hidden="1">'[9]6PILE  (돌출)'!#REF!</definedName>
    <definedName name="P">#REF!</definedName>
    <definedName name="PAVE_T" localSheetId="1">'[4]1.설계조건'!$BB$12</definedName>
    <definedName name="PAVE_UNITW">#REF!</definedName>
    <definedName name="Ph">#REF!</definedName>
    <definedName name="PhiF" localSheetId="1">'[10]3.바닥판설계'!$AE$7</definedName>
    <definedName name="PhiF">#REF!</definedName>
    <definedName name="PhiV" localSheetId="1">#REF!</definedName>
    <definedName name="PhiV">#REF!</definedName>
    <definedName name="Pmin" localSheetId="1">'[10]3.바닥판설계'!$AG$6</definedName>
    <definedName name="Pmin">#REF!</definedName>
    <definedName name="pp">#REF!</definedName>
    <definedName name="_xlnm.Print_Area" localSheetId="3">'2.단면가정'!$A$1:$AA$39</definedName>
    <definedName name="_xlnm.Print_Area" localSheetId="0">'간  지'!$A$1:$AA$48</definedName>
    <definedName name="_xlnm.Print_Area" localSheetId="1">'목  차'!$A$1:$AA$46</definedName>
    <definedName name="_xlnm.Print_Area" localSheetId="2">설계조건!$A$1:$AA$252</definedName>
    <definedName name="qq">BLCH</definedName>
    <definedName name="QQQ">BLCH</definedName>
    <definedName name="ROAD_RADIUS" localSheetId="1">'[4]1.설계조건'!$AY$15</definedName>
    <definedName name="SECDATA_BGN" localSheetId="1">#REF!</definedName>
    <definedName name="SECDATA_BGN">#REF!</definedName>
    <definedName name="SECDATA_END" localSheetId="1">#REF!</definedName>
    <definedName name="SECDATA_END">#REF!</definedName>
    <definedName name="SECDATA2_BGN" localSheetId="1">#REF!</definedName>
    <definedName name="SECDATA2_BGN">#REF!</definedName>
    <definedName name="SECDATA2_END" localSheetId="1">#REF!</definedName>
    <definedName name="SECDATA2_END">#REF!</definedName>
    <definedName name="SECT_BGN" localSheetId="1">#REF!</definedName>
    <definedName name="SECT_BGN">#REF!</definedName>
    <definedName name="SECT_END" localSheetId="1">#REF!</definedName>
    <definedName name="SECT_END">#REF!</definedName>
    <definedName name="SECT2_BGN" localSheetId="1">#REF!</definedName>
    <definedName name="SECT2_BGN">#REF!</definedName>
    <definedName name="SECT2_END" localSheetId="1">#REF!</definedName>
    <definedName name="SECT2_END">#REF!</definedName>
    <definedName name="SHRK_BGN" localSheetId="1">#REF!</definedName>
    <definedName name="SHRK_BGN">#REF!</definedName>
    <definedName name="SHRK_END" localSheetId="1">#REF!</definedName>
    <definedName name="SHRK_END">#REF!</definedName>
    <definedName name="SLAB_DcL" localSheetId="1">'[4]1.설계조건'!$BJ$12</definedName>
    <definedName name="SLAB_DcU" localSheetId="1">'[4]1.설계조건'!$BF$12</definedName>
    <definedName name="SLAB_Fck" localSheetId="1">'[4]1.설계조건'!$AP$23</definedName>
    <definedName name="SLAB_Fsa" localSheetId="1">'[4]1.설계조건'!$BE$25</definedName>
    <definedName name="SLAB_Fy" localSheetId="1">'[4]1.설계조건'!$AP$25</definedName>
    <definedName name="SLAB_T" localSheetId="1">'[4]1.설계조건'!$AX$12</definedName>
    <definedName name="SLAB_UNITW" localSheetId="1">'[4]1.설계조건'!$AU$23</definedName>
    <definedName name="SLABFCK">'[11]1.설계조건'!$R$26</definedName>
    <definedName name="SLABFY">'[11]1.설계조건'!$V$26</definedName>
    <definedName name="SOS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SOSS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SPAN_COUNT" localSheetId="3">'[8]1.설계조건'!$AJ$5</definedName>
    <definedName name="SPAN_COUNT" localSheetId="1">'[4]1.설계조건'!$AJ$5</definedName>
    <definedName name="STEEL_Es">#REF!</definedName>
    <definedName name="STL_UNITW">#REF!</definedName>
    <definedName name="TEMP_BGN" localSheetId="1">#REF!</definedName>
    <definedName name="TEMP_BGN">#REF!</definedName>
    <definedName name="TEMP_END" localSheetId="1">#REF!</definedName>
    <definedName name="TEMP_END">#REF!</definedName>
    <definedName name="tttt" hidden="1">'[12]7.PILE  (돌출)'!#REF!</definedName>
    <definedName name="USE_LIVELOAD" localSheetId="1">'[4]1.설계조건'!$AJ$15</definedName>
    <definedName name="VELOCITY" localSheetId="1">'[4]1.설계조건'!$AS$15</definedName>
    <definedName name="WIND_PRESS" localSheetId="1">'[4]1.설계조건'!$BD$15</definedName>
    <definedName name="WIRE_Ep">#REF!</definedName>
    <definedName name="WIRE_TBL_BGN" localSheetId="1">#REF!</definedName>
    <definedName name="WIRE_TBL_BGN">#REF!</definedName>
    <definedName name="WIRE_TBL_END" localSheetId="1">#REF!</definedName>
    <definedName name="WIRE_TBL_END">#REF!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T1B">#REF!</definedName>
    <definedName name="WT1BA">#REF!</definedName>
    <definedName name="WT1BB">#REF!</definedName>
    <definedName name="WT1H">#REF!</definedName>
    <definedName name="WT1HA">#REF!</definedName>
    <definedName name="WT1HB">#REF!</definedName>
    <definedName name="WT1HC">#REF!</definedName>
    <definedName name="WT1T">#REF!</definedName>
    <definedName name="WT2B">#REF!</definedName>
    <definedName name="WT2BA">#REF!</definedName>
    <definedName name="WT2BB">#REF!</definedName>
    <definedName name="WT2BD">#REF!</definedName>
    <definedName name="WT2H">#REF!</definedName>
    <definedName name="WT2HA">#REF!</definedName>
    <definedName name="WT2HB">#REF!</definedName>
    <definedName name="WT2HC">#REF!</definedName>
    <definedName name="WT2HD">#REF!</definedName>
    <definedName name="WT2HE">#REF!</definedName>
    <definedName name="WT2HF">#REF!</definedName>
    <definedName name="WT2T">#REF!</definedName>
    <definedName name="WT3BD">#REF!</definedName>
    <definedName name="WT3H">#REF!</definedName>
    <definedName name="WT3HA">#REF!</definedName>
    <definedName name="WT3HE">#REF!</definedName>
    <definedName name="WT3HF">#REF!</definedName>
    <definedName name="WT3T">#REF!</definedName>
    <definedName name="ww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ww">BLCH</definedName>
    <definedName name="wwww">BLCH</definedName>
    <definedName name="기초교직">9</definedName>
    <definedName name="기초교축">9</definedName>
    <definedName name="ㄴㄴㄴ">BLCH</definedName>
    <definedName name="ㄷㄷㄷ">BLCH</definedName>
    <definedName name="ㄹㄹ" hidden="1">#REF!</definedName>
    <definedName name="ㅁㅁㅁ">BLCH</definedName>
    <definedName name="빔간격">[13]DATA입력!$B$35</definedName>
    <definedName name="ㅅㅅㅅ">BLCH</definedName>
    <definedName name="설계단면력요약.SAP90Work">[0]!설계단면력요약.SAP90Work</definedName>
    <definedName name="슬래브두께">[13]DATA입력!$B$33</definedName>
    <definedName name="슬래브콘">[13]DATA입력!$B$9</definedName>
    <definedName name="ㅇ">0.1</definedName>
    <definedName name="ㅇㅇ" hidden="1">#REF!</definedName>
    <definedName name="아단위중량">[13]DATA입력!$B$44</definedName>
    <definedName name="우각부" hidden="1">#REF!</definedName>
    <definedName name="우각부검토11" hidden="1">#REF!</definedName>
    <definedName name="일단" hidden="1">'[14]#REF'!#REF!</definedName>
    <definedName name="ㅈㅈ" hidden="1">#REF!</definedName>
    <definedName name="ㅈㅈㅈ">BLCH</definedName>
    <definedName name="지구삼">BLCH</definedName>
    <definedName name="지구삼1">BLCH</definedName>
    <definedName name="코핑높이1">1.6</definedName>
    <definedName name="콘강도">240</definedName>
    <definedName name="콘단위중량">[13]DATA입력!$B$43</definedName>
    <definedName name="콘크리트탄성계수">2350000</definedName>
    <definedName name="템플리트모듈1">BLCH</definedName>
    <definedName name="템플리트모듈2">BLCH</definedName>
    <definedName name="템플리트모듈3">BLCH</definedName>
    <definedName name="템플리트모듈4">BLCH</definedName>
    <definedName name="템플리트모듈5">BLCH</definedName>
    <definedName name="템플리트모듈6">BLCH</definedName>
    <definedName name="토사자중">156.143</definedName>
    <definedName name="파일" hidden="1">#REF!</definedName>
    <definedName name="파일1간격">0.6</definedName>
    <definedName name="파일간격">1.5</definedName>
    <definedName name="파일간격교직">1.4</definedName>
    <definedName name="파일간격교축">1.4</definedName>
    <definedName name="포장두께">[13]DATA입력!$C$31</definedName>
    <definedName name="피복">0.15</definedName>
    <definedName name="하부우각부">BLCH</definedName>
    <definedName name="ㅗ147">#REF!</definedName>
    <definedName name="ㅛ">BLCH</definedName>
    <definedName name="ㅛㅛㅛ">BLCH</definedName>
    <definedName name="ㅛㅛㅛㅛ">BLCH</definedName>
    <definedName name="ㅣ34">#REF!</definedName>
    <definedName name="ㅣㅣㅣ" hidden="1">'[15]6PILE  (돌출)'!#REF!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5" i="38" l="1"/>
  <c r="L87" i="38" l="1"/>
  <c r="L92" i="38"/>
  <c r="O117" i="38" l="1"/>
  <c r="L94" i="38"/>
  <c r="L89" i="38"/>
  <c r="O118" i="38" l="1"/>
  <c r="E119" i="38" s="1"/>
  <c r="R118" i="38" l="1"/>
  <c r="Q186" i="38" l="1"/>
  <c r="N186" i="38"/>
  <c r="K186" i="38"/>
  <c r="W70" i="38"/>
  <c r="W75" i="38" s="1"/>
  <c r="T70" i="38"/>
  <c r="T75" i="38" s="1"/>
  <c r="Q70" i="38"/>
  <c r="Q72" i="38" s="1"/>
  <c r="Q73" i="38" s="1"/>
  <c r="N70" i="38"/>
  <c r="N74" i="38" s="1"/>
  <c r="K70" i="38"/>
  <c r="K75" i="38" s="1"/>
  <c r="K187" i="38" l="1"/>
  <c r="K72" i="38"/>
  <c r="K73" i="38" s="1"/>
  <c r="N75" i="38"/>
  <c r="N78" i="38" s="1"/>
  <c r="K74" i="38"/>
  <c r="K78" i="38" s="1"/>
  <c r="Q75" i="38"/>
  <c r="T72" i="38"/>
  <c r="T73" i="38" s="1"/>
  <c r="Q74" i="38"/>
  <c r="T74" i="38"/>
  <c r="T78" i="38" s="1"/>
  <c r="W72" i="38"/>
  <c r="W73" i="38" s="1"/>
  <c r="N72" i="38"/>
  <c r="N73" i="38" s="1"/>
  <c r="W74" i="38"/>
  <c r="W78" i="38" s="1"/>
  <c r="Q78" i="38" l="1"/>
  <c r="Q80" i="38" s="1"/>
  <c r="Q81" i="38" s="1"/>
  <c r="Q83" i="38" s="1"/>
  <c r="T80" i="38"/>
  <c r="T81" i="38" s="1"/>
  <c r="T83" i="38" s="1"/>
  <c r="K80" i="38"/>
  <c r="K81" i="38" s="1"/>
  <c r="K83" i="38" s="1"/>
  <c r="W80" i="38"/>
  <c r="W81" i="38" s="1"/>
  <c r="W83" i="38" s="1"/>
  <c r="N80" i="38" l="1"/>
  <c r="N81" i="38" s="1"/>
  <c r="N83" i="38" s="1"/>
</calcChain>
</file>

<file path=xl/sharedStrings.xml><?xml version="1.0" encoding="utf-8"?>
<sst xmlns="http://schemas.openxmlformats.org/spreadsheetml/2006/main" count="560" uniqueCount="418">
  <si>
    <t>설 계 조 건</t>
    <phoneticPr fontId="23" type="noConversion"/>
  </si>
  <si>
    <t xml:space="preserve">1. 교 량 제 원 </t>
    <phoneticPr fontId="23" type="noConversion"/>
  </si>
  <si>
    <t>①</t>
    <phoneticPr fontId="23" type="noConversion"/>
  </si>
  <si>
    <t>:</t>
    <phoneticPr fontId="23" type="noConversion"/>
  </si>
  <si>
    <t>②</t>
    <phoneticPr fontId="23" type="noConversion"/>
  </si>
  <si>
    <t>교 량 등 급</t>
    <phoneticPr fontId="23" type="noConversion"/>
  </si>
  <si>
    <t>교 량 명</t>
    <phoneticPr fontId="23" type="noConversion"/>
  </si>
  <si>
    <t>1등교 (KL-510 적용)</t>
    <phoneticPr fontId="23" type="noConversion"/>
  </si>
  <si>
    <t>③</t>
    <phoneticPr fontId="23" type="noConversion"/>
  </si>
  <si>
    <t>교 량 형 식</t>
    <phoneticPr fontId="23" type="noConversion"/>
  </si>
  <si>
    <t>교 량 연 장</t>
    <phoneticPr fontId="23" type="noConversion"/>
  </si>
  <si>
    <t>81.900 + 54.920 = 137.000 m</t>
    <phoneticPr fontId="23" type="noConversion"/>
  </si>
  <si>
    <t>④</t>
    <phoneticPr fontId="23" type="noConversion"/>
  </si>
  <si>
    <t>⑤</t>
    <phoneticPr fontId="23" type="noConversion"/>
  </si>
  <si>
    <t>교 량 폭 원</t>
    <phoneticPr fontId="23" type="noConversion"/>
  </si>
  <si>
    <t>10.9m</t>
    <phoneticPr fontId="23" type="noConversion"/>
  </si>
  <si>
    <t>Girder 제원</t>
    <phoneticPr fontId="23" type="noConversion"/>
  </si>
  <si>
    <t>⑥</t>
    <phoneticPr fontId="23" type="noConversion"/>
  </si>
  <si>
    <t>⑦</t>
    <phoneticPr fontId="23" type="noConversion"/>
  </si>
  <si>
    <t>사 각(Skew)</t>
    <phoneticPr fontId="23" type="noConversion"/>
  </si>
  <si>
    <t>⑧</t>
    <phoneticPr fontId="23" type="noConversion"/>
  </si>
  <si>
    <t>곡률반경</t>
    <phoneticPr fontId="23" type="noConversion"/>
  </si>
  <si>
    <t>시점측 =</t>
    <phoneticPr fontId="23" type="noConversion"/>
  </si>
  <si>
    <t>∞</t>
    <phoneticPr fontId="23" type="noConversion"/>
  </si>
  <si>
    <t>종점측=</t>
    <phoneticPr fontId="23" type="noConversion"/>
  </si>
  <si>
    <t>설 계 속 도</t>
    <phoneticPr fontId="23" type="noConversion"/>
  </si>
  <si>
    <t>⑨</t>
    <phoneticPr fontId="23" type="noConversion"/>
  </si>
  <si>
    <t>60km/h</t>
    <phoneticPr fontId="23" type="noConversion"/>
  </si>
  <si>
    <t>2. 사 용 재 료</t>
    <phoneticPr fontId="23" type="noConversion"/>
  </si>
  <si>
    <t>MPa</t>
    <phoneticPr fontId="23" type="noConversion"/>
  </si>
  <si>
    <t>(MPa)</t>
    <phoneticPr fontId="23" type="noConversion"/>
  </si>
  <si>
    <t>F8T</t>
    <phoneticPr fontId="29" type="noConversion"/>
  </si>
  <si>
    <t>F10T</t>
    <phoneticPr fontId="29" type="noConversion"/>
  </si>
  <si>
    <t>F13T</t>
    <phoneticPr fontId="29" type="noConversion"/>
  </si>
  <si>
    <t>환경조건에 따른 노출등급 결정</t>
    <phoneticPr fontId="23" type="noConversion"/>
  </si>
  <si>
    <t>구분</t>
    <phoneticPr fontId="29" type="noConversion"/>
  </si>
  <si>
    <t>결정  노출 등급</t>
    <phoneticPr fontId="29" type="noConversion"/>
  </si>
  <si>
    <t>비고</t>
    <phoneticPr fontId="29" type="noConversion"/>
  </si>
  <si>
    <t>EC3</t>
    <phoneticPr fontId="29" type="noConversion"/>
  </si>
  <si>
    <t>가로보</t>
    <phoneticPr fontId="29" type="noConversion"/>
  </si>
  <si>
    <t>※ 발주처 결정사항으로 노출등급을 결정함.</t>
    <phoneticPr fontId="29" type="noConversion"/>
  </si>
  <si>
    <t>최소 콘크리트 강도(MPa)</t>
    <phoneticPr fontId="23" type="noConversion"/>
  </si>
  <si>
    <t>결정 노출 등급</t>
    <phoneticPr fontId="29" type="noConversion"/>
  </si>
  <si>
    <t>적용
강도</t>
    <phoneticPr fontId="29" type="noConversion"/>
  </si>
  <si>
    <t>ED3</t>
    <phoneticPr fontId="29" type="noConversion"/>
  </si>
  <si>
    <t>ED1</t>
    <phoneticPr fontId="29" type="noConversion"/>
  </si>
  <si>
    <t>·</t>
    <phoneticPr fontId="23" type="noConversion"/>
  </si>
  <si>
    <t>·</t>
    <phoneticPr fontId="23" type="noConversion"/>
  </si>
  <si>
    <t>·</t>
    <phoneticPr fontId="23" type="noConversion"/>
  </si>
  <si>
    <t>콘크리트 최소피복두께(mm)</t>
    <phoneticPr fontId="23" type="noConversion"/>
  </si>
  <si>
    <t>구분</t>
    <phoneticPr fontId="35" type="noConversion"/>
  </si>
  <si>
    <t>슬래브-중앙부</t>
    <phoneticPr fontId="35" type="noConversion"/>
  </si>
  <si>
    <t>슬래브-외측</t>
    <phoneticPr fontId="35" type="noConversion"/>
  </si>
  <si>
    <t>가로보</t>
    <phoneticPr fontId="35" type="noConversion"/>
  </si>
  <si>
    <t>상면</t>
    <phoneticPr fontId="36" type="noConversion"/>
  </si>
  <si>
    <t>하면</t>
    <phoneticPr fontId="36" type="noConversion"/>
  </si>
  <si>
    <t>철근</t>
    <phoneticPr fontId="35" type="noConversion"/>
  </si>
  <si>
    <t>철근</t>
    <phoneticPr fontId="35" type="noConversion"/>
  </si>
  <si>
    <t>노출등급</t>
    <phoneticPr fontId="35" type="noConversion"/>
  </si>
  <si>
    <t>최소
피복</t>
    <phoneticPr fontId="35" type="noConversion"/>
  </si>
  <si>
    <t>부착</t>
    <phoneticPr fontId="36" type="noConversion"/>
  </si>
  <si>
    <r>
      <rPr>
        <sz val="9"/>
        <rFont val="맑은 고딕"/>
        <family val="3"/>
        <charset val="129"/>
        <scheme val="minor"/>
      </rPr>
      <t>t</t>
    </r>
    <r>
      <rPr>
        <vertAlign val="subscript"/>
        <sz val="9"/>
        <rFont val="맑은 고딕"/>
        <family val="3"/>
        <charset val="129"/>
        <scheme val="minor"/>
      </rPr>
      <t>c,min,b</t>
    </r>
    <phoneticPr fontId="36" type="noConversion"/>
  </si>
  <si>
    <t>내구성</t>
    <phoneticPr fontId="36" type="noConversion"/>
  </si>
  <si>
    <r>
      <t>t</t>
    </r>
    <r>
      <rPr>
        <vertAlign val="subscript"/>
        <sz val="9"/>
        <rFont val="맑은 고딕"/>
        <family val="3"/>
        <charset val="129"/>
        <scheme val="minor"/>
      </rPr>
      <t>c,min,dur</t>
    </r>
    <phoneticPr fontId="36" type="noConversion"/>
  </si>
  <si>
    <t>적용</t>
    <phoneticPr fontId="36" type="noConversion"/>
  </si>
  <si>
    <r>
      <t>t</t>
    </r>
    <r>
      <rPr>
        <vertAlign val="subscript"/>
        <sz val="9"/>
        <rFont val="맑은 고딕"/>
        <family val="3"/>
        <charset val="129"/>
        <scheme val="minor"/>
      </rPr>
      <t>c,min</t>
    </r>
    <phoneticPr fontId="36" type="noConversion"/>
  </si>
  <si>
    <t>최소
피복
증감</t>
    <phoneticPr fontId="35" type="noConversion"/>
  </si>
  <si>
    <t>고부식성환경</t>
    <phoneticPr fontId="36" type="noConversion"/>
  </si>
  <si>
    <r>
      <rPr>
        <sz val="9"/>
        <rFont val="맑은 고딕"/>
        <family val="3"/>
        <charset val="129"/>
        <scheme val="minor"/>
      </rPr>
      <t>t</t>
    </r>
    <r>
      <rPr>
        <vertAlign val="subscript"/>
        <sz val="9"/>
        <rFont val="맑은 고딕"/>
        <family val="3"/>
        <charset val="129"/>
        <scheme val="minor"/>
      </rPr>
      <t>c,dur,γ</t>
    </r>
    <phoneticPr fontId="36" type="noConversion"/>
  </si>
  <si>
    <t>기준강도</t>
    <phoneticPr fontId="36" type="noConversion"/>
  </si>
  <si>
    <t>철근위치</t>
    <phoneticPr fontId="36" type="noConversion"/>
  </si>
  <si>
    <t>품질관리</t>
    <phoneticPr fontId="36" type="noConversion"/>
  </si>
  <si>
    <t>합      계</t>
    <phoneticPr fontId="36" type="noConversion"/>
  </si>
  <si>
    <t>설계편차 허용량</t>
    <phoneticPr fontId="35" type="noConversion"/>
  </si>
  <si>
    <r>
      <t>△t</t>
    </r>
    <r>
      <rPr>
        <vertAlign val="subscript"/>
        <sz val="9"/>
        <rFont val="맑은 고딕"/>
        <family val="3"/>
        <charset val="129"/>
        <scheme val="minor"/>
      </rPr>
      <t>c,dev</t>
    </r>
    <phoneticPr fontId="36" type="noConversion"/>
  </si>
  <si>
    <t>공칭피복</t>
    <phoneticPr fontId="35" type="noConversion"/>
  </si>
  <si>
    <r>
      <t>△t</t>
    </r>
    <r>
      <rPr>
        <vertAlign val="subscript"/>
        <sz val="9"/>
        <rFont val="맑은 고딕"/>
        <family val="3"/>
        <charset val="129"/>
        <scheme val="minor"/>
      </rPr>
      <t>c,nom</t>
    </r>
    <phoneticPr fontId="36" type="noConversion"/>
  </si>
  <si>
    <t>적용최소피복(도심)</t>
    <phoneticPr fontId="36" type="noConversion"/>
  </si>
  <si>
    <t>적용피복(도심)</t>
    <phoneticPr fontId="36" type="noConversion"/>
  </si>
  <si>
    <t>판 정</t>
    <phoneticPr fontId="36" type="noConversion"/>
  </si>
  <si>
    <t>상면</t>
    <phoneticPr fontId="36" type="noConversion"/>
  </si>
  <si>
    <t>철근</t>
    <phoneticPr fontId="35" type="noConversion"/>
  </si>
  <si>
    <t>=</t>
    <phoneticPr fontId="29" type="noConversion"/>
  </si>
  <si>
    <t>MPa</t>
    <phoneticPr fontId="29" type="noConversion"/>
  </si>
  <si>
    <t>=</t>
    <phoneticPr fontId="29" type="noConversion"/>
  </si>
  <si>
    <t>MPa</t>
    <phoneticPr fontId="29" type="noConversion"/>
  </si>
  <si>
    <t>콘크리트 탄성계수</t>
    <phoneticPr fontId="29" type="noConversion"/>
  </si>
  <si>
    <t>설계 항복강도</t>
    <phoneticPr fontId="29" type="noConversion"/>
  </si>
  <si>
    <t>=</t>
    <phoneticPr fontId="29" type="noConversion"/>
  </si>
  <si>
    <t>철근 탄성계수</t>
    <phoneticPr fontId="29" type="noConversion"/>
  </si>
  <si>
    <t>MPa</t>
    <phoneticPr fontId="29" type="noConversion"/>
  </si>
  <si>
    <t>콘크리트 기준압축강도</t>
    <phoneticPr fontId="29" type="noConversion"/>
  </si>
  <si>
    <t>콘크리트 평균압축강도</t>
    <phoneticPr fontId="29" type="noConversion"/>
  </si>
  <si>
    <t>3. 설계 하중 및 하중조합</t>
    <phoneticPr fontId="23" type="noConversion"/>
  </si>
  <si>
    <t>① 강재</t>
    <phoneticPr fontId="23" type="noConversion"/>
  </si>
  <si>
    <t>③ 콘크리트</t>
    <phoneticPr fontId="23" type="noConversion"/>
  </si>
  <si>
    <t>④ 바닥판 콘크리트</t>
    <phoneticPr fontId="23" type="noConversion"/>
  </si>
  <si>
    <t>설계 차선수 산정</t>
    <phoneticPr fontId="23" type="noConversion"/>
  </si>
  <si>
    <t>=</t>
    <phoneticPr fontId="23" type="noConversion"/>
  </si>
  <si>
    <t>N</t>
    <phoneticPr fontId="23" type="noConversion"/>
  </si>
  <si>
    <t>차로</t>
    <phoneticPr fontId="29" type="noConversion"/>
  </si>
  <si>
    <t>&lt;표준트럭하중&gt;</t>
    <phoneticPr fontId="29" type="noConversion"/>
  </si>
  <si>
    <t>L : 표준차로하중이 재하되는 부분의 지간</t>
    <phoneticPr fontId="29" type="noConversion"/>
  </si>
  <si>
    <t>피로하중은 표준트럭하중의 80%를 적용한다.</t>
    <phoneticPr fontId="29" type="noConversion"/>
  </si>
  <si>
    <t>단일차로의 일평균트럭교통량에 대한 확실한 정보가 없을 때는 차로당 통행비율을 적용하여 산정한다.</t>
    <phoneticPr fontId="29" type="noConversion"/>
  </si>
  <si>
    <t>&lt;한 차로에서의 트럭교통량 비율, p&gt;</t>
    <phoneticPr fontId="29" type="noConversion"/>
  </si>
  <si>
    <t>트럭이 통행가능한 차로수</t>
    <phoneticPr fontId="29" type="noConversion"/>
  </si>
  <si>
    <t>p</t>
    <phoneticPr fontId="29" type="noConversion"/>
  </si>
  <si>
    <t>1차로</t>
    <phoneticPr fontId="29" type="noConversion"/>
  </si>
  <si>
    <t>2차로</t>
    <phoneticPr fontId="29" type="noConversion"/>
  </si>
  <si>
    <t>3차로 이상</t>
    <phoneticPr fontId="29" type="noConversion"/>
  </si>
  <si>
    <t>표준트럭하중에 적용한다. (1+IM/100)</t>
    <phoneticPr fontId="29" type="noConversion"/>
  </si>
  <si>
    <t>&lt;충격하중, IM&gt;</t>
    <phoneticPr fontId="29" type="noConversion"/>
  </si>
  <si>
    <t>성   분</t>
    <phoneticPr fontId="29" type="noConversion"/>
  </si>
  <si>
    <t>IM</t>
    <phoneticPr fontId="29" type="noConversion"/>
  </si>
  <si>
    <t>모든 다른 부재</t>
    <phoneticPr fontId="29" type="noConversion"/>
  </si>
  <si>
    <t>피로한계상태를 제외한 모든 한계상태</t>
    <phoneticPr fontId="29" type="noConversion"/>
  </si>
  <si>
    <t>피로한계상태</t>
    <phoneticPr fontId="29" type="noConversion"/>
  </si>
  <si>
    <t>※ 충격하중은 보도하중이나 표준차로하중에는 적용되지 않는다.</t>
    <phoneticPr fontId="29" type="noConversion"/>
  </si>
  <si>
    <t>지간장L(m)</t>
    <phoneticPr fontId="29" type="noConversion"/>
  </si>
  <si>
    <t>L ≤ 80</t>
    <phoneticPr fontId="29" type="noConversion"/>
  </si>
  <si>
    <t>80 &lt; L ≤ 130</t>
    <phoneticPr fontId="29" type="noConversion"/>
  </si>
  <si>
    <t>L &gt; 130</t>
    <phoneticPr fontId="29" type="noConversion"/>
  </si>
  <si>
    <t>하중크기(MPa)</t>
    <phoneticPr fontId="29" type="noConversion"/>
  </si>
  <si>
    <t xml:space="preserve">  최종 적용하중은 아래와 같이 결정되어야 한다.</t>
    <phoneticPr fontId="29" type="noConversion"/>
  </si>
  <si>
    <t>▷</t>
    <phoneticPr fontId="29" type="noConversion"/>
  </si>
  <si>
    <t>하중수정계수</t>
    <phoneticPr fontId="23" type="noConversion"/>
  </si>
  <si>
    <t>- 극한한계상태</t>
  </si>
  <si>
    <t>:</t>
  </si>
  <si>
    <t>- 기타한계상태</t>
  </si>
  <si>
    <t>η</t>
    <phoneticPr fontId="29" type="noConversion"/>
  </si>
  <si>
    <t>×</t>
    <phoneticPr fontId="29" type="noConversion"/>
  </si>
  <si>
    <t>∴</t>
  </si>
  <si>
    <t>적용</t>
  </si>
  <si>
    <r>
      <t>kN/m</t>
    </r>
    <r>
      <rPr>
        <vertAlign val="superscript"/>
        <sz val="9"/>
        <rFont val="맑은 고딕"/>
        <family val="3"/>
        <charset val="129"/>
      </rPr>
      <t>3</t>
    </r>
    <phoneticPr fontId="23" type="noConversion"/>
  </si>
  <si>
    <r>
      <t>W</t>
    </r>
    <r>
      <rPr>
        <vertAlign val="subscript"/>
        <sz val="9"/>
        <rFont val="맑은 고딕"/>
        <family val="3"/>
        <charset val="129"/>
      </rPr>
      <t>c</t>
    </r>
    <phoneticPr fontId="23" type="noConversion"/>
  </si>
  <si>
    <r>
      <t>W</t>
    </r>
    <r>
      <rPr>
        <vertAlign val="subscript"/>
        <sz val="9"/>
        <rFont val="맑은 고딕"/>
        <family val="3"/>
        <charset val="129"/>
      </rPr>
      <t>p</t>
    </r>
    <phoneticPr fontId="23" type="noConversion"/>
  </si>
  <si>
    <r>
      <t>피로하중의 빈도는 단일차로 일평균트럭교통량(ADTT</t>
    </r>
    <r>
      <rPr>
        <vertAlign val="subscript"/>
        <sz val="9"/>
        <rFont val="맑은 고딕"/>
        <family val="3"/>
        <charset val="129"/>
      </rPr>
      <t>SL</t>
    </r>
    <r>
      <rPr>
        <sz val="9"/>
        <rFont val="맑은 고딕"/>
        <family val="3"/>
        <charset val="129"/>
      </rPr>
      <t>)을 사용한다.</t>
    </r>
    <phoneticPr fontId="29" type="noConversion"/>
  </si>
  <si>
    <r>
      <t>ADTT</t>
    </r>
    <r>
      <rPr>
        <vertAlign val="subscript"/>
        <sz val="9"/>
        <rFont val="맑은 고딕"/>
        <family val="3"/>
        <charset val="129"/>
      </rPr>
      <t>SL</t>
    </r>
    <r>
      <rPr>
        <sz val="9"/>
        <rFont val="맑은 고딕"/>
        <family val="3"/>
        <charset val="129"/>
      </rPr>
      <t xml:space="preserve"> = P × ADTT</t>
    </r>
    <phoneticPr fontId="29" type="noConversion"/>
  </si>
  <si>
    <r>
      <t>3.5×10</t>
    </r>
    <r>
      <rPr>
        <vertAlign val="superscript"/>
        <sz val="9"/>
        <rFont val="맑은 고딕"/>
        <family val="3"/>
        <charset val="129"/>
      </rPr>
      <t>-3</t>
    </r>
    <phoneticPr fontId="29" type="noConversion"/>
  </si>
  <si>
    <r>
      <t>(4.3-0.01L)×10</t>
    </r>
    <r>
      <rPr>
        <vertAlign val="superscript"/>
        <sz val="9"/>
        <rFont val="맑은 고딕"/>
        <family val="3"/>
        <charset val="129"/>
      </rPr>
      <t>-3</t>
    </r>
    <phoneticPr fontId="29" type="noConversion"/>
  </si>
  <si>
    <r>
      <t>3.0×10</t>
    </r>
    <r>
      <rPr>
        <vertAlign val="superscript"/>
        <sz val="9"/>
        <rFont val="맑은 고딕"/>
        <family val="3"/>
        <charset val="129"/>
      </rPr>
      <t>-3</t>
    </r>
    <phoneticPr fontId="29" type="noConversion"/>
  </si>
  <si>
    <r>
      <t>※ 바닥판은 5.0×10</t>
    </r>
    <r>
      <rPr>
        <vertAlign val="superscript"/>
        <sz val="9"/>
        <rFont val="맑은 고딕"/>
        <family val="3"/>
        <charset val="129"/>
      </rPr>
      <t>-3</t>
    </r>
    <r>
      <rPr>
        <sz val="9"/>
        <rFont val="맑은 고딕"/>
        <family val="3"/>
        <charset val="129"/>
      </rPr>
      <t>MPa를 적용한다.</t>
    </r>
    <phoneticPr fontId="29" type="noConversion"/>
  </si>
  <si>
    <r>
      <t>Q(최종적용하중) = η</t>
    </r>
    <r>
      <rPr>
        <vertAlign val="subscript"/>
        <sz val="9"/>
        <rFont val="맑은 고딕"/>
        <family val="3"/>
        <charset val="129"/>
      </rPr>
      <t>i</t>
    </r>
    <r>
      <rPr>
        <sz val="9"/>
        <rFont val="맑은 고딕"/>
        <family val="3"/>
        <charset val="129"/>
      </rPr>
      <t>(하중수정계수)×r</t>
    </r>
    <r>
      <rPr>
        <vertAlign val="subscript"/>
        <sz val="9"/>
        <rFont val="맑은 고딕"/>
        <family val="3"/>
        <charset val="129"/>
      </rPr>
      <t>i</t>
    </r>
    <r>
      <rPr>
        <sz val="9"/>
        <rFont val="맑은 고딕"/>
        <family val="3"/>
        <charset val="129"/>
      </rPr>
      <t>(하중계수)×Q</t>
    </r>
    <r>
      <rPr>
        <vertAlign val="subscript"/>
        <sz val="9"/>
        <rFont val="맑은 고딕"/>
        <family val="3"/>
        <charset val="129"/>
      </rPr>
      <t>i</t>
    </r>
    <r>
      <rPr>
        <sz val="9"/>
        <rFont val="맑은 고딕"/>
        <family val="3"/>
        <charset val="129"/>
      </rPr>
      <t>(하중)</t>
    </r>
    <phoneticPr fontId="29" type="noConversion"/>
  </si>
  <si>
    <r>
      <t>연성도(ductility) : η</t>
    </r>
    <r>
      <rPr>
        <vertAlign val="subscript"/>
        <sz val="9"/>
        <rFont val="맑은 고딕"/>
        <family val="3"/>
        <charset val="129"/>
      </rPr>
      <t>D</t>
    </r>
    <phoneticPr fontId="29" type="noConversion"/>
  </si>
  <si>
    <r>
      <t>여용성(redundancy) : η</t>
    </r>
    <r>
      <rPr>
        <vertAlign val="subscript"/>
        <sz val="9"/>
        <rFont val="맑은 고딕"/>
        <family val="3"/>
        <charset val="129"/>
      </rPr>
      <t>R</t>
    </r>
    <phoneticPr fontId="23" type="noConversion"/>
  </si>
  <si>
    <r>
      <t>구조물의 중요도(Operational importance) : η</t>
    </r>
    <r>
      <rPr>
        <vertAlign val="subscript"/>
        <sz val="9"/>
        <rFont val="맑은 고딕"/>
        <family val="3"/>
        <charset val="129"/>
      </rPr>
      <t>I</t>
    </r>
    <phoneticPr fontId="23" type="noConversion"/>
  </si>
  <si>
    <r>
      <t>η</t>
    </r>
    <r>
      <rPr>
        <vertAlign val="subscript"/>
        <sz val="9"/>
        <rFont val="맑은 고딕"/>
        <family val="3"/>
        <charset val="129"/>
      </rPr>
      <t>D</t>
    </r>
    <r>
      <rPr>
        <sz val="9"/>
        <rFont val="맑은 고딕"/>
        <family val="3"/>
        <charset val="129"/>
      </rPr>
      <t xml:space="preserve"> × η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× η</t>
    </r>
    <r>
      <rPr>
        <vertAlign val="subscript"/>
        <sz val="9"/>
        <rFont val="맑은 고딕"/>
        <family val="3"/>
        <charset val="129"/>
      </rPr>
      <t>I</t>
    </r>
    <phoneticPr fontId="29" type="noConversion"/>
  </si>
  <si>
    <t>① 고 정 하 중</t>
    <phoneticPr fontId="23" type="noConversion"/>
  </si>
  <si>
    <t>거더 자중</t>
    <phoneticPr fontId="29" type="noConversion"/>
  </si>
  <si>
    <t>철근 콘크리트</t>
    <phoneticPr fontId="36" type="noConversion"/>
  </si>
  <si>
    <t>무근 콘크리트</t>
    <phoneticPr fontId="36" type="noConversion"/>
  </si>
  <si>
    <t>강         재</t>
    <phoneticPr fontId="36" type="noConversion"/>
  </si>
  <si>
    <t>③ 피로하중</t>
    <phoneticPr fontId="23" type="noConversion"/>
  </si>
  <si>
    <t>④ 충격하중</t>
    <phoneticPr fontId="23" type="noConversion"/>
  </si>
  <si>
    <t>⑤ 보도하중</t>
    <phoneticPr fontId="23" type="noConversion"/>
  </si>
  <si>
    <t>하중계수(γ)</t>
    <phoneticPr fontId="23" type="noConversion"/>
  </si>
  <si>
    <t>DC</t>
    <phoneticPr fontId="29" type="noConversion"/>
  </si>
  <si>
    <t>DW</t>
    <phoneticPr fontId="29" type="noConversion"/>
  </si>
  <si>
    <t>LL(IM)</t>
    <phoneticPr fontId="29" type="noConversion"/>
  </si>
  <si>
    <t>PL</t>
    <phoneticPr fontId="29" type="noConversion"/>
  </si>
  <si>
    <t>PS</t>
    <phoneticPr fontId="29" type="noConversion"/>
  </si>
  <si>
    <t>CR/SH</t>
    <phoneticPr fontId="29" type="noConversion"/>
  </si>
  <si>
    <t>WS</t>
    <phoneticPr fontId="29" type="noConversion"/>
  </si>
  <si>
    <t>TU</t>
    <phoneticPr fontId="29" type="noConversion"/>
  </si>
  <si>
    <t>TG</t>
    <phoneticPr fontId="29" type="noConversion"/>
  </si>
  <si>
    <t>적용</t>
    <phoneticPr fontId="29" type="noConversion"/>
  </si>
  <si>
    <t>극한</t>
    <phoneticPr fontId="29" type="noConversion"/>
  </si>
  <si>
    <t>Ⅰ</t>
    <phoneticPr fontId="29" type="noConversion"/>
  </si>
  <si>
    <t>○</t>
    <phoneticPr fontId="29" type="noConversion"/>
  </si>
  <si>
    <t>Ⅱ</t>
    <phoneticPr fontId="29" type="noConversion"/>
  </si>
  <si>
    <t>Ⅲ</t>
    <phoneticPr fontId="29" type="noConversion"/>
  </si>
  <si>
    <t>Ⅳ</t>
    <phoneticPr fontId="29" type="noConversion"/>
  </si>
  <si>
    <t>Ⅴ</t>
    <phoneticPr fontId="29" type="noConversion"/>
  </si>
  <si>
    <t>극단</t>
    <phoneticPr fontId="29" type="noConversion"/>
  </si>
  <si>
    <t>Ⅱ</t>
    <phoneticPr fontId="29" type="noConversion"/>
  </si>
  <si>
    <t>사용</t>
    <phoneticPr fontId="29" type="noConversion"/>
  </si>
  <si>
    <t>피로</t>
    <phoneticPr fontId="29" type="noConversion"/>
  </si>
  <si>
    <t>항 목</t>
    <phoneticPr fontId="23" type="noConversion"/>
  </si>
  <si>
    <t>해석모델</t>
    <phoneticPr fontId="23" type="noConversion"/>
  </si>
  <si>
    <t>사용프로그램</t>
    <phoneticPr fontId="23" type="noConversion"/>
  </si>
  <si>
    <t>결과활용</t>
    <phoneticPr fontId="23" type="noConversion"/>
  </si>
  <si>
    <t>정적구조해석</t>
    <phoneticPr fontId="23" type="noConversion"/>
  </si>
  <si>
    <t>3차원 유한요소 모델
(Frame)</t>
    <phoneticPr fontId="23" type="noConversion"/>
  </si>
  <si>
    <t>SAP2000</t>
    <phoneticPr fontId="23" type="noConversion"/>
  </si>
  <si>
    <t>PUS GIRDER 단면설계</t>
    <phoneticPr fontId="23" type="noConversion"/>
  </si>
  <si>
    <t>활하중의 재하에 대해서는 편심을 가지는 이동하중의 재하를 이용하여 해석하였으며, 그 해석 결과는 하중의</t>
    <phoneticPr fontId="29" type="noConversion"/>
  </si>
  <si>
    <t>조합을 이용하여 가장 불리한 단면력을 도출하였다.</t>
    <phoneticPr fontId="29" type="noConversion"/>
  </si>
  <si>
    <t>본 교량은 거더에서 플랜지의 두께 및 복부판의 두께를 변화시킴으로서 자체 교량의 강성에 대한 균형을</t>
    <phoneticPr fontId="29" type="noConversion"/>
  </si>
  <si>
    <t>이루고 활하중에 의한 처짐이 허용한계 내에 들어오도록 하였으며 교량 받침부에 대해서는 차후의 유지보수</t>
    <phoneticPr fontId="29" type="noConversion"/>
  </si>
  <si>
    <t>를 고려하여 충분한 안전율을 가지도록 설계하였다.</t>
    <phoneticPr fontId="29" type="noConversion"/>
  </si>
  <si>
    <t>합성전 고정하중(DC1)의 해석에 대한 모델은 비합성의 강성을 가지는 구조물이고, 합성후 고정하중(DC2, DW)</t>
    <phoneticPr fontId="29" type="noConversion"/>
  </si>
  <si>
    <t>및 활하중의 해석에 대한 모델은 합성의 강성을 갖는 구조물로 치환되었다.(강성매트릭스의 재구성)</t>
    <phoneticPr fontId="29" type="noConversion"/>
  </si>
  <si>
    <t>(3)</t>
  </si>
  <si>
    <r>
      <t>γ</t>
    </r>
    <r>
      <rPr>
        <vertAlign val="subscript"/>
        <sz val="9"/>
        <rFont val="맑은 고딕"/>
        <family val="3"/>
        <charset val="129"/>
        <scheme val="major"/>
      </rPr>
      <t>EQ</t>
    </r>
    <phoneticPr fontId="29" type="noConversion"/>
  </si>
  <si>
    <t>4. 사용 프로그램 선정</t>
    <phoneticPr fontId="23" type="noConversion"/>
  </si>
  <si>
    <t>5. 시공 및 구조해석 방법</t>
    <phoneticPr fontId="23" type="noConversion"/>
  </si>
  <si>
    <t>6. 참고문헌</t>
    <phoneticPr fontId="23" type="noConversion"/>
  </si>
  <si>
    <t>(1)</t>
    <phoneticPr fontId="36" type="noConversion"/>
  </si>
  <si>
    <t>AASHTO LRFD, (2017)</t>
    <phoneticPr fontId="23" type="noConversion"/>
  </si>
  <si>
    <t>=</t>
    <phoneticPr fontId="23" type="noConversion"/>
  </si>
  <si>
    <t>mm</t>
    <phoneticPr fontId="23" type="noConversion"/>
  </si>
  <si>
    <r>
      <t>mm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</si>
  <si>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mm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, mm</t>
    </r>
    <r>
      <rPr>
        <vertAlign val="superscript"/>
        <sz val="9"/>
        <rFont val="맑은 고딕"/>
        <family val="3"/>
        <charset val="129"/>
      </rPr>
      <t>4</t>
    </r>
    <phoneticPr fontId="23" type="noConversion"/>
  </si>
  <si>
    <t>kN</t>
    <phoneticPr fontId="23" type="noConversion"/>
  </si>
  <si>
    <t>kN∙m</t>
    <phoneticPr fontId="23" type="noConversion"/>
  </si>
  <si>
    <t>kN/m</t>
    <phoneticPr fontId="23" type="noConversion"/>
  </si>
  <si>
    <r>
      <t>f</t>
    </r>
    <r>
      <rPr>
        <vertAlign val="subscript"/>
        <sz val="9"/>
        <rFont val="맑은 고딕"/>
        <family val="3"/>
        <charset val="129"/>
      </rPr>
      <t>ck</t>
    </r>
    <phoneticPr fontId="36" type="noConversion"/>
  </si>
  <si>
    <r>
      <t>f</t>
    </r>
    <r>
      <rPr>
        <vertAlign val="subscript"/>
        <sz val="9"/>
        <rFont val="맑은 고딕"/>
        <family val="3"/>
        <charset val="129"/>
      </rPr>
      <t>cm</t>
    </r>
    <phoneticPr fontId="36" type="noConversion"/>
  </si>
  <si>
    <r>
      <t>E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</si>
  <si>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rs</t>
    </r>
    <phoneticPr fontId="29" type="noConversion"/>
  </si>
  <si>
    <r>
      <t>E</t>
    </r>
    <r>
      <rPr>
        <vertAlign val="subscript"/>
        <sz val="9"/>
        <rFont val="맑은 고딕"/>
        <family val="3"/>
        <charset val="129"/>
      </rPr>
      <t>s</t>
    </r>
    <phoneticPr fontId="29" type="noConversion"/>
  </si>
  <si>
    <t>⑤ 내부 콘크리트</t>
    <phoneticPr fontId="23" type="noConversion"/>
  </si>
  <si>
    <t>⑥ 바닥판 철근</t>
    <phoneticPr fontId="23" type="noConversion"/>
  </si>
  <si>
    <t>구  조  계  산  서</t>
    <phoneticPr fontId="23" type="noConversion"/>
  </si>
  <si>
    <t>[논현육교]</t>
    <phoneticPr fontId="23" type="noConversion"/>
  </si>
  <si>
    <t>[Prstressed concrete Composited U-Shape Steel Girder교]</t>
    <phoneticPr fontId="23" type="noConversion"/>
  </si>
  <si>
    <t>L = 81.900 + 54.920 = 137.000 m</t>
    <phoneticPr fontId="23" type="noConversion"/>
  </si>
  <si>
    <t>B = 10.900 m</t>
    <phoneticPr fontId="23" type="noConversion"/>
  </si>
  <si>
    <t>우 경 건 설 ㈜</t>
    <phoneticPr fontId="23" type="noConversion"/>
  </si>
  <si>
    <t>목        차</t>
    <phoneticPr fontId="23" type="noConversion"/>
  </si>
  <si>
    <t>1. 설 계 조 건</t>
    <phoneticPr fontId="23" type="noConversion"/>
  </si>
  <si>
    <t>1.1 교량 등급 및 제원</t>
    <phoneticPr fontId="23" type="noConversion"/>
  </si>
  <si>
    <t>9.1 현장이음설계 일반 제원</t>
    <phoneticPr fontId="23" type="noConversion"/>
  </si>
  <si>
    <t>2. 단 면 가 정</t>
    <phoneticPr fontId="23" type="noConversion"/>
  </si>
  <si>
    <t>3. 바 닥 판 설 계</t>
    <phoneticPr fontId="23" type="noConversion"/>
  </si>
  <si>
    <t>4. 하 중 산 정</t>
    <phoneticPr fontId="23" type="noConversion"/>
  </si>
  <si>
    <t>11. 다이아프램 설계</t>
    <phoneticPr fontId="23" type="noConversion"/>
  </si>
  <si>
    <t>5. 단 면 계 수 산 정</t>
    <phoneticPr fontId="23" type="noConversion"/>
  </si>
  <si>
    <t>5.1 유효폭 계산</t>
    <phoneticPr fontId="23" type="noConversion"/>
  </si>
  <si>
    <t>5.2 단면계수 산정</t>
    <phoneticPr fontId="23" type="noConversion"/>
  </si>
  <si>
    <t>5.3 단면비제한</t>
    <phoneticPr fontId="23" type="noConversion"/>
  </si>
  <si>
    <t>6. 부 재 력 집 계</t>
    <phoneticPr fontId="23" type="noConversion"/>
  </si>
  <si>
    <t>6.1 해석모델링</t>
    <phoneticPr fontId="23" type="noConversion"/>
  </si>
  <si>
    <t>6.2 적용하중 및 하중조합</t>
    <phoneticPr fontId="23" type="noConversion"/>
  </si>
  <si>
    <t>7. 단 면 검 토</t>
    <phoneticPr fontId="23" type="noConversion"/>
  </si>
  <si>
    <t>8. 보 강 재 검 토</t>
    <phoneticPr fontId="23" type="noConversion"/>
  </si>
  <si>
    <t>※별첨 : SAP2000 INPUT DATA</t>
    <phoneticPr fontId="23" type="noConversion"/>
  </si>
  <si>
    <t>단지점부</t>
    <phoneticPr fontId="23" type="noConversion"/>
  </si>
  <si>
    <t>일반부</t>
    <phoneticPr fontId="23" type="noConversion"/>
  </si>
  <si>
    <t>1.2 사용재료</t>
    <phoneticPr fontId="23" type="noConversion"/>
  </si>
  <si>
    <t>1.3 설계 하중 및 하중조합</t>
    <phoneticPr fontId="23" type="noConversion"/>
  </si>
  <si>
    <t>1.4 사용 프로그램 선정</t>
    <phoneticPr fontId="23" type="noConversion"/>
  </si>
  <si>
    <t>1.5 시공 및 구조해석 방법</t>
    <phoneticPr fontId="23" type="noConversion"/>
  </si>
  <si>
    <t>1.6 참고문헌</t>
    <phoneticPr fontId="23" type="noConversion"/>
  </si>
  <si>
    <t>단 면 가 정</t>
    <phoneticPr fontId="23" type="noConversion"/>
  </si>
  <si>
    <t>3.1 하중산정</t>
    <phoneticPr fontId="23" type="noConversion"/>
  </si>
  <si>
    <t>3.2 캔티레버부 검토</t>
    <phoneticPr fontId="23" type="noConversion"/>
  </si>
  <si>
    <t>3.3 교량 바닥 슬래브의 경헙적 설계법 (중앙부)</t>
    <phoneticPr fontId="23" type="noConversion"/>
  </si>
  <si>
    <t>3.4 차륜하중에 대한 펀칭전단 설계</t>
    <phoneticPr fontId="23" type="noConversion"/>
  </si>
  <si>
    <t>3.5 부모멘트 구간의 최소 바닥판 철근 검토</t>
    <phoneticPr fontId="23" type="noConversion"/>
  </si>
  <si>
    <t>6.3 부재력 집계</t>
    <phoneticPr fontId="23" type="noConversion"/>
  </si>
  <si>
    <t>1.</t>
    <phoneticPr fontId="23" type="noConversion"/>
  </si>
  <si>
    <t>2.</t>
    <phoneticPr fontId="23" type="noConversion"/>
  </si>
  <si>
    <t>7.1 시공성</t>
    <phoneticPr fontId="23" type="noConversion"/>
  </si>
  <si>
    <t>7.2 강도한계상태</t>
    <phoneticPr fontId="23" type="noConversion"/>
  </si>
  <si>
    <t>7.3 사용한계상태</t>
    <phoneticPr fontId="23" type="noConversion"/>
  </si>
  <si>
    <t>7.4 피로 및 파단한계상태</t>
    <phoneticPr fontId="23" type="noConversion"/>
  </si>
  <si>
    <t xml:space="preserve">8.1 수직보강재 </t>
    <phoneticPr fontId="23" type="noConversion"/>
  </si>
  <si>
    <t>8.2 수평보강재</t>
    <phoneticPr fontId="23" type="noConversion"/>
  </si>
  <si>
    <t>8.3 압축플랜지 종방향 보강재</t>
    <phoneticPr fontId="23" type="noConversion"/>
  </si>
  <si>
    <t>8.4 잭업 보강재</t>
    <phoneticPr fontId="23" type="noConversion"/>
  </si>
  <si>
    <t>8.5 지점부 보강재</t>
    <phoneticPr fontId="23" type="noConversion"/>
  </si>
  <si>
    <t>9. 이음부 설계</t>
    <phoneticPr fontId="23" type="noConversion"/>
  </si>
  <si>
    <t>9.2 이음부 응력산정</t>
    <phoneticPr fontId="23" type="noConversion"/>
  </si>
  <si>
    <t>9.4 종리브이음 검토</t>
    <phoneticPr fontId="23" type="noConversion"/>
  </si>
  <si>
    <t>9.3 현장이음 검토</t>
    <phoneticPr fontId="23" type="noConversion"/>
  </si>
  <si>
    <t>10.1 가로보</t>
    <phoneticPr fontId="23" type="noConversion"/>
  </si>
  <si>
    <t>10.2 세로보</t>
    <phoneticPr fontId="23" type="noConversion"/>
  </si>
  <si>
    <t>10. 가로보 및 세로보 설계</t>
    <phoneticPr fontId="23" type="noConversion"/>
  </si>
  <si>
    <t>12. 상부 브레이싱 설계</t>
    <phoneticPr fontId="23" type="noConversion"/>
  </si>
  <si>
    <t>13. 전단연결재</t>
    <phoneticPr fontId="23" type="noConversion"/>
  </si>
  <si>
    <t>14. 용접검토</t>
    <phoneticPr fontId="23" type="noConversion"/>
  </si>
  <si>
    <t>14.3 거더 - 가로보 용접 검토</t>
    <phoneticPr fontId="23" type="noConversion"/>
  </si>
  <si>
    <t>14.4 가로보 - 세로보 용접 검토</t>
    <phoneticPr fontId="23" type="noConversion"/>
  </si>
  <si>
    <t>15. 활하중에 의한 처짐 검토</t>
    <phoneticPr fontId="23" type="noConversion"/>
  </si>
  <si>
    <t>16. 거더 솟음 : CAMBER</t>
    <phoneticPr fontId="23" type="noConversion"/>
  </si>
  <si>
    <t>논현육교</t>
    <phoneticPr fontId="23" type="noConversion"/>
  </si>
  <si>
    <t>SM355</t>
  </si>
  <si>
    <t>복부판</t>
    <phoneticPr fontId="36" type="noConversion"/>
  </si>
  <si>
    <t>강종</t>
    <phoneticPr fontId="36" type="noConversion"/>
  </si>
  <si>
    <t>SS235</t>
    <phoneticPr fontId="36" type="noConversion"/>
  </si>
  <si>
    <t>SM355</t>
    <phoneticPr fontId="36" type="noConversion"/>
  </si>
  <si>
    <t>SMA355</t>
    <phoneticPr fontId="36" type="noConversion"/>
  </si>
  <si>
    <t>SMA460</t>
    <phoneticPr fontId="36" type="noConversion"/>
  </si>
  <si>
    <t>HSB460</t>
    <phoneticPr fontId="36" type="noConversion"/>
  </si>
  <si>
    <t>16mm 이하</t>
    <phoneticPr fontId="36" type="noConversion"/>
  </si>
  <si>
    <t>16mm 초과</t>
    <phoneticPr fontId="36" type="noConversion"/>
  </si>
  <si>
    <t>40mm 이하</t>
    <phoneticPr fontId="36" type="noConversion"/>
  </si>
  <si>
    <t>40mm 초과</t>
    <phoneticPr fontId="36" type="noConversion"/>
  </si>
  <si>
    <t>100mm 이하</t>
    <phoneticPr fontId="36" type="noConversion"/>
  </si>
  <si>
    <t>100mm 초과</t>
    <phoneticPr fontId="36" type="noConversion"/>
  </si>
  <si>
    <t>-</t>
    <phoneticPr fontId="36" type="noConversion"/>
  </si>
  <si>
    <t>-</t>
    <phoneticPr fontId="36" type="noConversion"/>
  </si>
  <si>
    <t>SS강</t>
    <phoneticPr fontId="36" type="noConversion"/>
  </si>
  <si>
    <t>HSB강</t>
    <phoneticPr fontId="36" type="noConversion"/>
  </si>
  <si>
    <t>SM/SA강</t>
    <phoneticPr fontId="36" type="noConversion"/>
  </si>
  <si>
    <t>SS275</t>
    <phoneticPr fontId="36" type="noConversion"/>
  </si>
  <si>
    <t>SM275</t>
    <phoneticPr fontId="36" type="noConversion"/>
  </si>
  <si>
    <t>SMA275</t>
    <phoneticPr fontId="36" type="noConversion"/>
  </si>
  <si>
    <t>SM420</t>
    <phoneticPr fontId="36" type="noConversion"/>
  </si>
  <si>
    <t>SM460</t>
    <phoneticPr fontId="36" type="noConversion"/>
  </si>
  <si>
    <t>HSB380</t>
    <phoneticPr fontId="36" type="noConversion"/>
  </si>
  <si>
    <t>HSB690</t>
    <phoneticPr fontId="36" type="noConversion"/>
  </si>
  <si>
    <t>주 부 재</t>
    <phoneticPr fontId="36" type="noConversion"/>
  </si>
  <si>
    <t>상부 플랜지, 하부 플랜지, 가로보, 세로보, 
지점부 다이아프램, 지점보강재, 수평보강재, 하부 종리브</t>
    <phoneticPr fontId="36" type="noConversion"/>
  </si>
  <si>
    <t>부 부 재</t>
    <phoneticPr fontId="36" type="noConversion"/>
  </si>
  <si>
    <t>횡리브, 수직보강재, 가로보수평보강재, 일반부 다이아프램 등</t>
    <phoneticPr fontId="36" type="noConversion"/>
  </si>
  <si>
    <t>·</t>
    <phoneticPr fontId="36" type="noConversion"/>
  </si>
  <si>
    <t xml:space="preserve">강재 탄성계수 </t>
    <phoneticPr fontId="36" type="noConversion"/>
  </si>
  <si>
    <t>Mpa</t>
    <phoneticPr fontId="36" type="noConversion"/>
  </si>
  <si>
    <t xml:space="preserve">  강도                            등급            </t>
    <phoneticPr fontId="23" type="noConversion"/>
  </si>
  <si>
    <r>
      <t>F</t>
    </r>
    <r>
      <rPr>
        <vertAlign val="subscript"/>
        <sz val="9"/>
        <rFont val="맑은 고딕"/>
        <family val="3"/>
        <charset val="129"/>
      </rPr>
      <t>y</t>
    </r>
    <phoneticPr fontId="23" type="noConversion"/>
  </si>
  <si>
    <r>
      <t>F</t>
    </r>
    <r>
      <rPr>
        <vertAlign val="subscript"/>
        <sz val="9"/>
        <rFont val="맑은 고딕"/>
        <family val="3"/>
        <charset val="129"/>
      </rPr>
      <t>u</t>
    </r>
    <phoneticPr fontId="23" type="noConversion"/>
  </si>
  <si>
    <t>fck</t>
    <phoneticPr fontId="36" type="noConversion"/>
  </si>
  <si>
    <t>fcm</t>
    <phoneticPr fontId="36" type="noConversion"/>
  </si>
  <si>
    <t xml:space="preserve">E </t>
    <phoneticPr fontId="36" type="noConversion"/>
  </si>
  <si>
    <t xml:space="preserve">G </t>
    <phoneticPr fontId="36" type="noConversion"/>
  </si>
  <si>
    <t>=</t>
    <phoneticPr fontId="36" type="noConversion"/>
  </si>
  <si>
    <t>⑦ 재료별 단위 중량</t>
    <phoneticPr fontId="23" type="noConversion"/>
  </si>
  <si>
    <t>DC1</t>
    <phoneticPr fontId="36" type="noConversion"/>
  </si>
  <si>
    <t>DC4</t>
  </si>
  <si>
    <t>DW</t>
    <phoneticPr fontId="36" type="noConversion"/>
  </si>
  <si>
    <t>합성전 고정하중</t>
    <phoneticPr fontId="29" type="noConversion"/>
  </si>
  <si>
    <t>m</t>
    <phoneticPr fontId="23" type="noConversion"/>
  </si>
  <si>
    <t>m</t>
    <phoneticPr fontId="23" type="noConversion"/>
  </si>
  <si>
    <t>W</t>
    <phoneticPr fontId="36" type="noConversion"/>
  </si>
  <si>
    <t>=</t>
    <phoneticPr fontId="36" type="noConversion"/>
  </si>
  <si>
    <t>Wc / N</t>
    <phoneticPr fontId="36" type="noConversion"/>
  </si>
  <si>
    <r>
      <t>W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/ W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</si>
  <si>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t>m</t>
    <phoneticPr fontId="36" type="noConversion"/>
  </si>
  <si>
    <t>∴</t>
    <phoneticPr fontId="23" type="noConversion"/>
  </si>
  <si>
    <t>활하중의 동시재하</t>
    <phoneticPr fontId="23" type="noConversion"/>
  </si>
  <si>
    <t>재하차로의 수</t>
    <phoneticPr fontId="23" type="noConversion"/>
  </si>
  <si>
    <t>5 이상</t>
    <phoneticPr fontId="36" type="noConversion"/>
  </si>
  <si>
    <t>L ≤ 60 m</t>
    <phoneticPr fontId="36" type="noConversion"/>
  </si>
  <si>
    <t>L &gt; 60 m</t>
    <phoneticPr fontId="36" type="noConversion"/>
  </si>
  <si>
    <t>w = 12.7 (kN/m)</t>
    <phoneticPr fontId="36" type="noConversion"/>
  </si>
  <si>
    <r>
      <t>w = 12.7×(60/L)</t>
    </r>
    <r>
      <rPr>
        <vertAlign val="superscript"/>
        <sz val="9"/>
        <rFont val="맑은 고딕"/>
        <family val="3"/>
        <charset val="129"/>
      </rPr>
      <t>0.10</t>
    </r>
    <r>
      <rPr>
        <sz val="9"/>
        <rFont val="맑은 고딕"/>
        <family val="3"/>
        <charset val="129"/>
      </rPr>
      <t xml:space="preserve"> (kN/m)</t>
    </r>
    <phoneticPr fontId="36" type="noConversion"/>
  </si>
  <si>
    <t>② 활 하 중 (LL)</t>
    <phoneticPr fontId="23" type="noConversion"/>
  </si>
  <si>
    <t>·</t>
    <phoneticPr fontId="23" type="noConversion"/>
  </si>
  <si>
    <t>설계 차량활하중 (KL-510)</t>
    <phoneticPr fontId="23" type="noConversion"/>
  </si>
  <si>
    <t>&lt;표준차로하중&gt; 횡방향으로는 3,000mm의 폭으로 균등하게 분포되어있다</t>
    <phoneticPr fontId="29" type="noConversion"/>
  </si>
  <si>
    <t>피로한계상태는 누적된 응력범위의 반복횟수로 정의되기 때문에 하중 크기와 발생빈도를 함께 정의해야 한다.</t>
    <phoneticPr fontId="29" type="noConversion"/>
  </si>
  <si>
    <t>길이</t>
    <phoneticPr fontId="23" type="noConversion"/>
  </si>
  <si>
    <t>면적</t>
    <phoneticPr fontId="23" type="noConversion"/>
  </si>
  <si>
    <t>강도, 응력</t>
    <phoneticPr fontId="23" type="noConversion"/>
  </si>
  <si>
    <t>집중하중, 전단</t>
    <phoneticPr fontId="23" type="noConversion"/>
  </si>
  <si>
    <t>등분포하중</t>
    <phoneticPr fontId="23" type="noConversion"/>
  </si>
  <si>
    <t>(2)</t>
    <phoneticPr fontId="36" type="noConversion"/>
  </si>
  <si>
    <t>HSB380</t>
    <phoneticPr fontId="36" type="noConversion"/>
  </si>
  <si>
    <t xml:space="preserve">아래의 경우 중 큰 값을 상용한다 </t>
    <phoneticPr fontId="36" type="noConversion"/>
  </si>
  <si>
    <t>(IM = 25%)</t>
    <phoneticPr fontId="36" type="noConversion"/>
  </si>
  <si>
    <t>(IM = 15%)</t>
    <phoneticPr fontId="36" type="noConversion"/>
  </si>
  <si>
    <t>Case 1 : 표준트럭하중 + 충격하중</t>
    <phoneticPr fontId="29" type="noConversion"/>
  </si>
  <si>
    <t>Case 2 : (표준트럭하중 + 충격하중) × 25% + 표준차로하중</t>
    <phoneticPr fontId="29" type="noConversion"/>
  </si>
  <si>
    <t>Case 1 : 표준트럭하중  + 충격하중</t>
    <phoneticPr fontId="29" type="noConversion"/>
  </si>
  <si>
    <t>Case 2 : (표준트럭하중  + 충격하중) × 75% + 표준차로하중</t>
    <phoneticPr fontId="29" type="noConversion"/>
  </si>
  <si>
    <t>1.7 단위</t>
    <phoneticPr fontId="23" type="noConversion"/>
  </si>
  <si>
    <t>14.1 지점부 보강재 - 웨브 용접 검토</t>
    <phoneticPr fontId="23" type="noConversion"/>
  </si>
  <si>
    <t>14.2 플랜지 - 웨브 용접 검토</t>
    <phoneticPr fontId="23" type="noConversion"/>
  </si>
  <si>
    <t>12.1 수평브레이싱의 설계</t>
    <phoneticPr fontId="23" type="noConversion"/>
  </si>
  <si>
    <t>12.2 중간 다이아프램(K-Type)의 설계</t>
    <phoneticPr fontId="23" type="noConversion"/>
  </si>
  <si>
    <t>7.5 요약</t>
    <phoneticPr fontId="23" type="noConversion"/>
  </si>
  <si>
    <t>SS275</t>
    <phoneticPr fontId="36" type="noConversion"/>
  </si>
  <si>
    <r>
      <t xml:space="preserve">80% </t>
    </r>
    <r>
      <rPr>
        <sz val="9"/>
        <rFont val="맑은 고딕"/>
        <family val="3"/>
        <charset val="129"/>
      </rPr>
      <t xml:space="preserve">• ( </t>
    </r>
    <r>
      <rPr>
        <sz val="9"/>
        <rFont val="맑은 고딕"/>
        <family val="3"/>
        <charset val="129"/>
        <scheme val="major"/>
      </rPr>
      <t>표준트럭하중 + 충격하중)</t>
    </r>
    <phoneticPr fontId="29" type="noConversion"/>
  </si>
  <si>
    <t>2020년 03월</t>
    <phoneticPr fontId="23" type="noConversion"/>
  </si>
  <si>
    <r>
      <t>도로교 설계기준 (한계상태설계법) 해설, (2015) - (사)한국교량및구조공화회</t>
    </r>
    <r>
      <rPr>
        <sz val="9"/>
        <color indexed="8"/>
        <rFont val="맑은 고딕"/>
        <family val="3"/>
        <charset val="129"/>
      </rPr>
      <t>∙</t>
    </r>
    <r>
      <rPr>
        <sz val="9"/>
        <color indexed="8"/>
        <rFont val="맑은 고딕"/>
        <family val="3"/>
        <charset val="129"/>
        <scheme val="major"/>
      </rPr>
      <t>교량설계핵심기술연구단</t>
    </r>
    <phoneticPr fontId="23" type="noConversion"/>
  </si>
  <si>
    <t>강구조설계기준 및 해설 (하중저항계수법), (2018) - (사)한국강구조학회</t>
    <phoneticPr fontId="23" type="noConversion"/>
  </si>
  <si>
    <t>단면상수</t>
    <phoneticPr fontId="23" type="noConversion"/>
  </si>
  <si>
    <t>모멘트, 비틀림</t>
    <phoneticPr fontId="23" type="noConversion"/>
  </si>
  <si>
    <t>7. 기준단위</t>
    <phoneticPr fontId="23" type="noConversion"/>
  </si>
  <si>
    <t>≥</t>
    <phoneticPr fontId="36" type="noConversion"/>
  </si>
  <si>
    <t>⑥ 하중조합과 하중계수, 하중수정계수</t>
    <phoneticPr fontId="23" type="noConversion"/>
  </si>
  <si>
    <r>
      <rPr>
        <b/>
        <sz val="9"/>
        <rFont val="맑은 고딕"/>
        <family val="3"/>
        <charset val="129"/>
      </rPr>
      <t>⑦</t>
    </r>
    <r>
      <rPr>
        <b/>
        <sz val="10.1"/>
        <rFont val="맑은 고딕"/>
        <family val="3"/>
        <charset val="129"/>
      </rPr>
      <t xml:space="preserve"> </t>
    </r>
    <r>
      <rPr>
        <b/>
        <sz val="9"/>
        <rFont val="맑은 고딕"/>
        <family val="3"/>
        <charset val="129"/>
        <scheme val="major"/>
      </rPr>
      <t>부재력 계산시 활하중 Case</t>
    </r>
    <phoneticPr fontId="29" type="noConversion"/>
  </si>
  <si>
    <r>
      <rPr>
        <b/>
        <sz val="9"/>
        <rFont val="맑은 고딕"/>
        <family val="3"/>
        <charset val="129"/>
      </rPr>
      <t>⑧</t>
    </r>
    <r>
      <rPr>
        <b/>
        <sz val="10.1"/>
        <rFont val="맑은 고딕"/>
        <family val="3"/>
        <charset val="129"/>
      </rPr>
      <t xml:space="preserve"> </t>
    </r>
    <r>
      <rPr>
        <b/>
        <sz val="9"/>
        <rFont val="맑은 고딕"/>
        <family val="3"/>
        <charset val="129"/>
        <scheme val="major"/>
      </rPr>
      <t>처짐량 계산시 활하중 Case</t>
    </r>
    <phoneticPr fontId="29" type="noConversion"/>
  </si>
  <si>
    <r>
      <rPr>
        <b/>
        <sz val="9"/>
        <rFont val="맑은 고딕"/>
        <family val="3"/>
        <charset val="129"/>
      </rPr>
      <t>⑨</t>
    </r>
    <r>
      <rPr>
        <b/>
        <sz val="10.1"/>
        <rFont val="맑은 고딕"/>
        <family val="3"/>
        <charset val="129"/>
      </rPr>
      <t xml:space="preserve"> 피로</t>
    </r>
    <r>
      <rPr>
        <b/>
        <sz val="9"/>
        <rFont val="맑은 고딕"/>
        <family val="3"/>
        <charset val="129"/>
        <scheme val="major"/>
      </rPr>
      <t xml:space="preserve"> 활하중</t>
    </r>
    <phoneticPr fontId="29" type="noConversion"/>
  </si>
  <si>
    <t>합성후 1차 고정하중</t>
    <phoneticPr fontId="29" type="noConversion"/>
  </si>
  <si>
    <t>합성후 2차 고정하중</t>
    <phoneticPr fontId="29" type="noConversion"/>
  </si>
  <si>
    <t>합성후 3차 고정하중</t>
    <phoneticPr fontId="29" type="noConversion"/>
  </si>
  <si>
    <t>합성후 4차 고정하중</t>
    <phoneticPr fontId="29" type="noConversion"/>
  </si>
  <si>
    <t>DC2</t>
    <phoneticPr fontId="36" type="noConversion"/>
  </si>
  <si>
    <t>내부 콘크리트 타설</t>
    <phoneticPr fontId="29" type="noConversion"/>
  </si>
  <si>
    <t>DC3</t>
    <phoneticPr fontId="36" type="noConversion"/>
  </si>
  <si>
    <t>바닥판 콘크리트 타설</t>
    <phoneticPr fontId="36" type="noConversion"/>
  </si>
  <si>
    <t>방호벽, 난간 하중</t>
    <phoneticPr fontId="29" type="noConversion"/>
  </si>
  <si>
    <t>포장 타설</t>
    <phoneticPr fontId="29" type="noConversion"/>
  </si>
  <si>
    <t>Asp 포장</t>
    <phoneticPr fontId="36" type="noConversion"/>
  </si>
  <si>
    <t>상면</t>
    <phoneticPr fontId="36" type="noConversion"/>
  </si>
  <si>
    <t>하면</t>
    <phoneticPr fontId="36" type="noConversion"/>
  </si>
  <si>
    <t>바닥판 (거더부)</t>
    <phoneticPr fontId="29" type="noConversion"/>
  </si>
  <si>
    <t>바닥판 (켄틸레버부)</t>
    <phoneticPr fontId="29" type="noConversion"/>
  </si>
  <si>
    <t>콘크리트 최소강도</t>
    <phoneticPr fontId="29" type="noConversion"/>
  </si>
  <si>
    <t>고장력볼트의 재료강도(MPa)</t>
    <phoneticPr fontId="23" type="noConversion"/>
  </si>
  <si>
    <t>인장강도
Fu</t>
    <phoneticPr fontId="36" type="noConversion"/>
  </si>
  <si>
    <r>
      <t>항복강도 F</t>
    </r>
    <r>
      <rPr>
        <vertAlign val="subscript"/>
        <sz val="9"/>
        <rFont val="맑은 고딕"/>
        <family val="3"/>
        <charset val="129"/>
      </rPr>
      <t>y</t>
    </r>
    <phoneticPr fontId="36" type="noConversion"/>
  </si>
  <si>
    <t>75mm 이하</t>
    <phoneticPr fontId="36" type="noConversion"/>
  </si>
  <si>
    <t>75mm 초과</t>
    <phoneticPr fontId="36" type="noConversion"/>
  </si>
  <si>
    <r>
      <rPr>
        <b/>
        <sz val="9"/>
        <rFont val="맑은 고딕"/>
        <family val="3"/>
        <charset val="129"/>
      </rPr>
      <t>②</t>
    </r>
    <r>
      <rPr>
        <b/>
        <sz val="9"/>
        <rFont val="맑은 고딕"/>
        <family val="3"/>
        <charset val="129"/>
        <scheme val="minor"/>
      </rPr>
      <t xml:space="preserve"> 구조용 강재 재료강도</t>
    </r>
    <phoneticPr fontId="23" type="noConversion"/>
  </si>
  <si>
    <t>강재 전단탄성계수</t>
    <phoneticPr fontId="36" type="noConversion"/>
  </si>
  <si>
    <r>
      <rPr>
        <vertAlign val="superscript"/>
        <sz val="9"/>
        <color rgb="FFFF0000"/>
        <rFont val="맑은 고딕"/>
        <family val="3"/>
        <charset val="129"/>
      </rPr>
      <t>o</t>
    </r>
    <phoneticPr fontId="23" type="noConversion"/>
  </si>
  <si>
    <t>개구제형 강합성교 (PUS Girder)</t>
    <phoneticPr fontId="23" type="noConversion"/>
  </si>
  <si>
    <t>Bu = 1.840m, Bl = 2.900m, H = 2.600 ~ 3.200m</t>
    <phoneticPr fontId="23" type="noConversion"/>
  </si>
  <si>
    <t>(☞  강.설 2018, 3.4.1 )</t>
    <phoneticPr fontId="29" type="noConversion"/>
  </si>
  <si>
    <t>(☞  강.설 2018, 3.4.2 )</t>
    <phoneticPr fontId="29" type="noConversion"/>
  </si>
  <si>
    <t>( ☞ 도.한 2015, 5.10.2 )</t>
    <phoneticPr fontId="36" type="noConversion"/>
  </si>
  <si>
    <t>( ☞ 도.한 2015, 5.10.1 )</t>
    <phoneticPr fontId="36" type="noConversion"/>
  </si>
  <si>
    <t>( ☞ 도.한 2015, 5.10.4.2 )</t>
    <phoneticPr fontId="36" type="noConversion"/>
  </si>
  <si>
    <t>( ☞ 도.한 2015, 표.5.5.1 )</t>
    <phoneticPr fontId="36" type="noConversion"/>
  </si>
  <si>
    <t>( ☞ 도.한 2015, 5.5.1.3 )</t>
    <phoneticPr fontId="36" type="noConversion"/>
  </si>
  <si>
    <t>( ☞ 도.한 2015, 3.5 )</t>
    <phoneticPr fontId="36" type="noConversion"/>
  </si>
  <si>
    <t>( ☞ 도.한 2015, 3.6.1)</t>
    <phoneticPr fontId="36" type="noConversion"/>
  </si>
  <si>
    <t>( ☞ 도.한 2015, 3.6.2 )</t>
    <phoneticPr fontId="36" type="noConversion"/>
  </si>
  <si>
    <t>( ☞ 도.한 2015, 3.7.1 )</t>
    <phoneticPr fontId="36" type="noConversion"/>
  </si>
  <si>
    <t>( ☞ 도.한 2015, 3.6.4 )</t>
    <phoneticPr fontId="36" type="noConversion"/>
  </si>
  <si>
    <t>( ☞ 도.한 2015, 1.3 )</t>
    <phoneticPr fontId="36" type="noConversion"/>
  </si>
  <si>
    <t>( ☞ 도.한 2015, 3.4.2 )</t>
    <phoneticPr fontId="36" type="noConversion"/>
  </si>
  <si>
    <t>다차로재하계수, 'm'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</si>
</sst>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176" formatCode="0.00&quot; ㎠&quot;"/>
    <numFmt numFmtId="177" formatCode="&quot;₩&quot;#,##0;&quot;₩&quot;&quot;₩&quot;&quot;₩&quot;&quot;₩&quot;\-#,##0"/>
    <numFmt numFmtId="178" formatCode="#,##0;[Red]&quot;-&quot;#,##0"/>
    <numFmt numFmtId="179" formatCode="&quot;₩&quot;#,##0;[Red]&quot;₩&quot;&quot;₩&quot;&quot;₩&quot;&quot;₩&quot;\-#,##0"/>
    <numFmt numFmtId="180" formatCode="#,##0.00;[Red]&quot;-&quot;#,##0.00"/>
    <numFmt numFmtId="181" formatCode="_-* #,##0.00_-;&quot;₩&quot;&quot;₩&quot;\-* #,##0.00_-;_-* &quot;-&quot;??_-;_-@_-"/>
    <numFmt numFmtId="182" formatCode="_-&quot;₩&quot;* #,##0.00_-;&quot;₩&quot;&quot;₩&quot;\-&quot;₩&quot;* #,##0.00_-;_-&quot;₩&quot;* &quot;-&quot;??_-;_-@_-"/>
    <numFmt numFmtId="183" formatCode="&quot;₩&quot;#,##0.00;&quot;₩&quot;&quot;₩&quot;&quot;₩&quot;&quot;₩&quot;\-#,##0.00"/>
    <numFmt numFmtId="184" formatCode="\$#,##0\ ;\(\$#,##0\)"/>
    <numFmt numFmtId="185" formatCode="0.000_ "/>
    <numFmt numFmtId="186" formatCode="0,000"/>
    <numFmt numFmtId="187" formatCode="#,##0_);[Red]\(#,##0\)"/>
    <numFmt numFmtId="188" formatCode="0;_؀"/>
    <numFmt numFmtId="189" formatCode="0_ "/>
    <numFmt numFmtId="190" formatCode="_(* #,##0_);_(* \(#,##0\);_(* &quot;-&quot;_);_(@_)"/>
    <numFmt numFmtId="191" formatCode="###0.000"/>
    <numFmt numFmtId="192" formatCode="0.0"/>
    <numFmt numFmtId="193" formatCode="0.0_ "/>
    <numFmt numFmtId="194" formatCode="0.00_ "/>
  </numFmts>
  <fonts count="65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sz val="14"/>
      <name val="뼻뮝"/>
      <family val="3"/>
      <charset val="129"/>
    </font>
    <font>
      <b/>
      <sz val="9"/>
      <color rgb="FFC00000"/>
      <name val="맑은 고딕"/>
      <family val="3"/>
      <charset val="129"/>
    </font>
    <font>
      <sz val="8"/>
      <name val="돋움"/>
      <family val="3"/>
      <charset val="129"/>
    </font>
    <font>
      <vertAlign val="superscript"/>
      <sz val="9"/>
      <color rgb="FFFF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vertAlign val="subscript"/>
      <sz val="9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9"/>
      <name val="돋움체"/>
      <family val="3"/>
      <charset val="129"/>
    </font>
    <font>
      <sz val="10"/>
      <name val="맑은 고딕"/>
      <family val="3"/>
      <charset val="129"/>
    </font>
    <font>
      <sz val="8"/>
      <name val="굴림"/>
      <family val="3"/>
      <charset val="129"/>
    </font>
    <font>
      <sz val="8"/>
      <name val="돋움"/>
      <family val="2"/>
      <charset val="129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.1"/>
      <name val="맑은 고딕"/>
      <family val="3"/>
      <charset val="129"/>
    </font>
    <font>
      <b/>
      <sz val="9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45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돋움"/>
      <family val="3"/>
      <charset val="129"/>
    </font>
    <font>
      <sz val="9"/>
      <color rgb="FF0000FF"/>
      <name val="맑은 고딕"/>
      <family val="3"/>
      <charset val="129"/>
    </font>
    <font>
      <sz val="9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/>
      <right/>
      <top style="medium">
        <color indexed="64"/>
      </top>
      <bottom/>
      <diagonal style="hair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hair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hair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auto="1"/>
      </bottom>
      <diagonal/>
    </border>
  </borders>
  <cellStyleXfs count="52">
    <xf numFmtId="0" fontId="0" fillId="0" borderId="0">
      <alignment vertical="center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/>
    <xf numFmtId="177" fontId="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178" fontId="18" fillId="0" borderId="0">
      <alignment vertical="center"/>
    </xf>
    <xf numFmtId="4" fontId="15" fillId="0" borderId="0">
      <protection locked="0"/>
    </xf>
    <xf numFmtId="179" fontId="4" fillId="0" borderId="0">
      <protection locked="0"/>
    </xf>
    <xf numFmtId="178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>
      <protection locked="0"/>
    </xf>
    <xf numFmtId="0" fontId="1" fillId="0" borderId="0"/>
    <xf numFmtId="0" fontId="1" fillId="0" borderId="0"/>
    <xf numFmtId="0" fontId="15" fillId="0" borderId="7">
      <protection locked="0"/>
    </xf>
    <xf numFmtId="182" fontId="4" fillId="0" borderId="0">
      <protection locked="0"/>
    </xf>
    <xf numFmtId="183" fontId="4" fillId="0" borderId="0">
      <protection locked="0"/>
    </xf>
    <xf numFmtId="0" fontId="19" fillId="0" borderId="8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3" fillId="0" borderId="0">
      <alignment vertical="center"/>
    </xf>
    <xf numFmtId="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7" applyNumberFormat="0" applyFont="0" applyFill="0" applyAlignment="0" applyProtection="0"/>
    <xf numFmtId="40" fontId="2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25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190" fontId="25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1" fillId="0" borderId="0">
      <alignment vertical="center"/>
    </xf>
  </cellStyleXfs>
  <cellXfs count="502">
    <xf numFmtId="0" fontId="0" fillId="0" borderId="0" xfId="0">
      <alignment vertical="center"/>
    </xf>
    <xf numFmtId="0" fontId="7" fillId="0" borderId="0" xfId="0" quotePrefix="1" applyFont="1" applyBorder="1">
      <alignment vertical="center"/>
    </xf>
    <xf numFmtId="0" fontId="12" fillId="0" borderId="0" xfId="0" applyFont="1" applyAlignment="1">
      <alignment horizontal="right" vertical="center"/>
    </xf>
    <xf numFmtId="0" fontId="13" fillId="0" borderId="6" xfId="0" quotePrefix="1" applyFont="1" applyBorder="1">
      <alignment vertical="center"/>
    </xf>
    <xf numFmtId="0" fontId="13" fillId="0" borderId="6" xfId="0" applyFont="1" applyBorder="1">
      <alignment vertical="center"/>
    </xf>
    <xf numFmtId="0" fontId="5" fillId="0" borderId="6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right"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7" fillId="0" borderId="0" xfId="45" applyFont="1" applyBorder="1" applyAlignment="1">
      <alignment vertical="center"/>
    </xf>
    <xf numFmtId="0" fontId="27" fillId="0" borderId="0" xfId="45" applyFont="1" applyAlignment="1">
      <alignment vertical="center"/>
    </xf>
    <xf numFmtId="0" fontId="27" fillId="0" borderId="0" xfId="45" applyFont="1" applyBorder="1" applyAlignment="1">
      <alignment horizontal="right" vertical="center"/>
    </xf>
    <xf numFmtId="0" fontId="27" fillId="0" borderId="0" xfId="45" applyFont="1" applyBorder="1" applyAlignment="1">
      <alignment horizontal="center" vertical="center"/>
    </xf>
    <xf numFmtId="185" fontId="31" fillId="0" borderId="0" xfId="45" applyNumberFormat="1" applyFont="1" applyFill="1" applyBorder="1" applyAlignment="1">
      <alignment horizontal="right" vertical="center" shrinkToFit="1"/>
    </xf>
    <xf numFmtId="0" fontId="26" fillId="0" borderId="0" xfId="45" applyFont="1" applyFill="1" applyBorder="1" applyAlignment="1">
      <alignment vertical="center"/>
    </xf>
    <xf numFmtId="186" fontId="28" fillId="0" borderId="0" xfId="45" applyNumberFormat="1" applyFont="1" applyBorder="1" applyAlignment="1">
      <alignment vertical="center"/>
    </xf>
    <xf numFmtId="187" fontId="28" fillId="0" borderId="0" xfId="45" applyNumberFormat="1" applyFont="1" applyBorder="1" applyAlignment="1">
      <alignment vertical="center"/>
    </xf>
    <xf numFmtId="0" fontId="28" fillId="0" borderId="0" xfId="45" applyNumberFormat="1" applyFont="1" applyBorder="1" applyAlignment="1">
      <alignment vertical="center"/>
    </xf>
    <xf numFmtId="0" fontId="27" fillId="0" borderId="0" xfId="45" applyFont="1" applyFill="1" applyBorder="1" applyAlignment="1">
      <alignment vertical="center"/>
    </xf>
    <xf numFmtId="0" fontId="33" fillId="0" borderId="0" xfId="46" applyFont="1">
      <alignment vertical="center"/>
    </xf>
    <xf numFmtId="0" fontId="33" fillId="0" borderId="0" xfId="46" applyFont="1" applyAlignment="1">
      <alignment horizontal="right" vertical="center"/>
    </xf>
    <xf numFmtId="0" fontId="33" fillId="0" borderId="0" xfId="47" applyFont="1">
      <alignment vertical="center"/>
    </xf>
    <xf numFmtId="0" fontId="5" fillId="0" borderId="0" xfId="46" applyFont="1" applyAlignment="1">
      <alignment horizontal="right" vertical="center"/>
    </xf>
    <xf numFmtId="0" fontId="5" fillId="0" borderId="0" xfId="46" applyFont="1">
      <alignment vertical="center"/>
    </xf>
    <xf numFmtId="0" fontId="5" fillId="0" borderId="0" xfId="46" applyFont="1" applyFill="1" applyBorder="1" applyAlignment="1">
      <alignment horizontal="center" vertical="center"/>
    </xf>
    <xf numFmtId="0" fontId="5" fillId="0" borderId="0" xfId="46" quotePrefix="1" applyFont="1" applyBorder="1" applyAlignment="1">
      <alignment horizontal="center" vertical="center"/>
    </xf>
    <xf numFmtId="0" fontId="5" fillId="0" borderId="0" xfId="47" applyFont="1" applyFill="1" applyBorder="1" applyAlignment="1">
      <alignment horizontal="left" vertical="center"/>
    </xf>
    <xf numFmtId="0" fontId="5" fillId="0" borderId="0" xfId="47" applyFont="1" applyFill="1" applyBorder="1" applyAlignment="1">
      <alignment horizontal="center" vertical="center"/>
    </xf>
    <xf numFmtId="0" fontId="5" fillId="0" borderId="0" xfId="47" applyFont="1" applyBorder="1" applyAlignment="1">
      <alignment horizontal="center" vertical="center"/>
    </xf>
    <xf numFmtId="0" fontId="5" fillId="0" borderId="0" xfId="47" applyFont="1">
      <alignment vertical="center"/>
    </xf>
    <xf numFmtId="0" fontId="34" fillId="0" borderId="0" xfId="46" quotePrefix="1" applyFont="1" applyAlignment="1">
      <alignment horizontal="right" vertical="center"/>
    </xf>
    <xf numFmtId="0" fontId="9" fillId="0" borderId="0" xfId="46" applyFont="1" applyAlignment="1">
      <alignment horizontal="right" vertical="center"/>
    </xf>
    <xf numFmtId="0" fontId="33" fillId="0" borderId="0" xfId="47" applyFont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5" fillId="0" borderId="0" xfId="47" applyFont="1" applyAlignment="1">
      <alignment horizontal="right" vertical="center"/>
    </xf>
    <xf numFmtId="0" fontId="38" fillId="0" borderId="0" xfId="46" quotePrefix="1" applyFont="1" applyAlignment="1">
      <alignment horizontal="right" vertical="center"/>
    </xf>
    <xf numFmtId="0" fontId="5" fillId="0" borderId="0" xfId="46" quotePrefix="1" applyFont="1" applyAlignment="1">
      <alignment horizontal="center" vertical="center"/>
    </xf>
    <xf numFmtId="0" fontId="5" fillId="0" borderId="0" xfId="46" applyFont="1" applyBorder="1" applyAlignment="1">
      <alignment vertical="center"/>
    </xf>
    <xf numFmtId="0" fontId="5" fillId="0" borderId="0" xfId="46" applyFont="1" applyAlignment="1">
      <alignment horizontal="center" vertical="center"/>
    </xf>
    <xf numFmtId="190" fontId="5" fillId="0" borderId="0" xfId="49" applyNumberFormat="1" applyFont="1" applyBorder="1" applyAlignment="1">
      <alignment vertical="center"/>
    </xf>
    <xf numFmtId="1" fontId="5" fillId="0" borderId="0" xfId="49" applyNumberFormat="1" applyFont="1" applyBorder="1" applyAlignment="1">
      <alignment horizontal="center" vertical="center"/>
    </xf>
    <xf numFmtId="0" fontId="37" fillId="0" borderId="0" xfId="45" applyFont="1" applyBorder="1" applyAlignment="1">
      <alignment vertical="center"/>
    </xf>
    <xf numFmtId="0" fontId="7" fillId="0" borderId="0" xfId="46" applyFont="1">
      <alignment vertical="center"/>
    </xf>
    <xf numFmtId="189" fontId="5" fillId="0" borderId="0" xfId="46" applyNumberFormat="1" applyFont="1" applyBorder="1" applyAlignment="1">
      <alignment vertical="center"/>
    </xf>
    <xf numFmtId="0" fontId="5" fillId="0" borderId="0" xfId="46" applyFont="1" applyAlignment="1">
      <alignment vertical="center"/>
    </xf>
    <xf numFmtId="0" fontId="5" fillId="0" borderId="0" xfId="46" applyFont="1" applyFill="1">
      <alignment vertical="center"/>
    </xf>
    <xf numFmtId="0" fontId="5" fillId="0" borderId="0" xfId="46" applyFont="1" applyFill="1" applyAlignment="1">
      <alignment horizontal="center" vertical="center" shrinkToFit="1"/>
    </xf>
    <xf numFmtId="0" fontId="5" fillId="0" borderId="0" xfId="46" applyFont="1" applyFill="1" applyAlignment="1">
      <alignment horizontal="center" vertical="center"/>
    </xf>
    <xf numFmtId="0" fontId="5" fillId="0" borderId="0" xfId="46" applyFont="1" applyFill="1" applyAlignment="1">
      <alignment horizontal="left" vertical="center" shrinkToFit="1"/>
    </xf>
    <xf numFmtId="189" fontId="5" fillId="0" borderId="0" xfId="46" applyNumberFormat="1" applyFont="1" applyFill="1" applyAlignment="1">
      <alignment vertical="center"/>
    </xf>
    <xf numFmtId="0" fontId="5" fillId="0" borderId="0" xfId="46" applyFont="1" applyAlignment="1">
      <alignment horizontal="left" vertical="center"/>
    </xf>
    <xf numFmtId="0" fontId="39" fillId="0" borderId="0" xfId="47" applyFont="1">
      <alignment vertical="center"/>
    </xf>
    <xf numFmtId="0" fontId="5" fillId="0" borderId="0" xfId="46" quotePrefix="1" applyFont="1" applyAlignment="1">
      <alignment vertical="center" shrinkToFit="1"/>
    </xf>
    <xf numFmtId="0" fontId="5" fillId="0" borderId="0" xfId="46" applyFont="1" applyAlignment="1">
      <alignment horizontal="center" vertical="center" shrinkToFit="1"/>
    </xf>
    <xf numFmtId="185" fontId="5" fillId="0" borderId="0" xfId="46" applyNumberFormat="1" applyFont="1" applyAlignment="1">
      <alignment vertical="center" shrinkToFit="1"/>
    </xf>
    <xf numFmtId="0" fontId="5" fillId="0" borderId="0" xfId="46" applyFont="1" applyBorder="1">
      <alignment vertical="center"/>
    </xf>
    <xf numFmtId="0" fontId="39" fillId="0" borderId="0" xfId="46" applyFont="1" applyAlignment="1">
      <alignment vertical="center" shrinkToFit="1"/>
    </xf>
    <xf numFmtId="0" fontId="5" fillId="0" borderId="0" xfId="46" applyFont="1" applyFill="1" applyBorder="1" applyAlignment="1">
      <alignment vertical="center"/>
    </xf>
    <xf numFmtId="185" fontId="5" fillId="0" borderId="0" xfId="46" applyNumberFormat="1" applyFont="1" applyFill="1" applyBorder="1" applyAlignment="1">
      <alignment vertical="center" wrapText="1" shrinkToFit="1"/>
    </xf>
    <xf numFmtId="185" fontId="5" fillId="0" borderId="0" xfId="46" applyNumberFormat="1" applyFont="1" applyFill="1" applyBorder="1" applyAlignment="1">
      <alignment vertical="center" shrinkToFit="1"/>
    </xf>
    <xf numFmtId="9" fontId="5" fillId="0" borderId="0" xfId="46" applyNumberFormat="1" applyFont="1" applyBorder="1" applyAlignment="1">
      <alignment horizontal="center" vertical="center"/>
    </xf>
    <xf numFmtId="2" fontId="5" fillId="0" borderId="0" xfId="46" applyNumberFormat="1" applyFont="1" applyAlignment="1">
      <alignment horizontal="center" vertical="center"/>
    </xf>
    <xf numFmtId="0" fontId="5" fillId="0" borderId="0" xfId="46" quotePrefix="1" applyFont="1" applyAlignment="1">
      <alignment horizontal="right" vertical="center"/>
    </xf>
    <xf numFmtId="0" fontId="5" fillId="0" borderId="0" xfId="46" quotePrefix="1" applyFont="1">
      <alignment vertical="center"/>
    </xf>
    <xf numFmtId="0" fontId="7" fillId="0" borderId="0" xfId="46" applyFont="1" applyAlignment="1">
      <alignment vertical="center"/>
    </xf>
    <xf numFmtId="0" fontId="5" fillId="0" borderId="0" xfId="46" applyFont="1" applyBorder="1" applyAlignment="1">
      <alignment vertical="center" shrinkToFit="1"/>
    </xf>
    <xf numFmtId="0" fontId="5" fillId="0" borderId="0" xfId="46" applyFont="1" applyBorder="1" applyAlignment="1">
      <alignment horizontal="center" vertical="center"/>
    </xf>
    <xf numFmtId="185" fontId="5" fillId="0" borderId="0" xfId="46" applyNumberFormat="1" applyFont="1" applyBorder="1" applyAlignment="1">
      <alignment horizontal="left" vertical="center" shrinkToFit="1"/>
    </xf>
    <xf numFmtId="0" fontId="7" fillId="0" borderId="0" xfId="46" applyFont="1" applyFill="1" applyBorder="1" applyAlignment="1">
      <alignment vertical="center"/>
    </xf>
    <xf numFmtId="0" fontId="5" fillId="0" borderId="0" xfId="46" applyFont="1" applyAlignment="1">
      <alignment horizontal="left" vertical="center"/>
    </xf>
    <xf numFmtId="2" fontId="5" fillId="0" borderId="0" xfId="46" applyNumberFormat="1" applyFont="1" applyFill="1" applyBorder="1" applyAlignment="1">
      <alignment horizontal="center" vertical="center"/>
    </xf>
    <xf numFmtId="0" fontId="40" fillId="0" borderId="0" xfId="46" applyFont="1">
      <alignment vertical="center"/>
    </xf>
    <xf numFmtId="0" fontId="40" fillId="0" borderId="0" xfId="46" quotePrefix="1" applyFont="1" applyAlignment="1">
      <alignment horizontal="right" vertical="center"/>
    </xf>
    <xf numFmtId="0" fontId="40" fillId="0" borderId="0" xfId="46" applyFont="1" applyAlignment="1">
      <alignment horizontal="right" vertical="center"/>
    </xf>
    <xf numFmtId="0" fontId="40" fillId="0" borderId="0" xfId="46" quotePrefix="1" applyFont="1" applyAlignment="1">
      <alignment horizontal="center" vertical="center"/>
    </xf>
    <xf numFmtId="2" fontId="40" fillId="0" borderId="0" xfId="46" applyNumberFormat="1" applyFont="1" applyAlignment="1">
      <alignment horizontal="center" vertical="center"/>
    </xf>
    <xf numFmtId="0" fontId="40" fillId="0" borderId="0" xfId="46" applyFont="1" applyAlignment="1">
      <alignment horizontal="center" vertical="center"/>
    </xf>
    <xf numFmtId="0" fontId="40" fillId="0" borderId="0" xfId="47" applyFont="1">
      <alignment vertical="center"/>
    </xf>
    <xf numFmtId="0" fontId="42" fillId="0" borderId="0" xfId="46" quotePrefix="1" applyFont="1" applyAlignment="1">
      <alignment horizontal="right" vertical="center"/>
    </xf>
    <xf numFmtId="0" fontId="43" fillId="0" borderId="0" xfId="0" applyFont="1">
      <alignment vertical="center"/>
    </xf>
    <xf numFmtId="0" fontId="44" fillId="0" borderId="0" xfId="0" quotePrefix="1" applyFont="1" applyAlignment="1">
      <alignment horizontal="right" vertical="center"/>
    </xf>
    <xf numFmtId="0" fontId="43" fillId="0" borderId="0" xfId="0" quotePrefix="1" applyFont="1" applyAlignment="1">
      <alignment horizontal="right" vertical="center"/>
    </xf>
    <xf numFmtId="0" fontId="45" fillId="0" borderId="0" xfId="46" applyFont="1">
      <alignment vertical="center"/>
    </xf>
    <xf numFmtId="0" fontId="47" fillId="0" borderId="0" xfId="0" applyFont="1">
      <alignment vertical="center"/>
    </xf>
    <xf numFmtId="0" fontId="7" fillId="0" borderId="0" xfId="0" applyFont="1">
      <alignment vertical="center"/>
    </xf>
    <xf numFmtId="0" fontId="48" fillId="0" borderId="0" xfId="50" applyFont="1">
      <alignment vertical="center"/>
    </xf>
    <xf numFmtId="0" fontId="49" fillId="0" borderId="0" xfId="50" applyFont="1" applyAlignment="1">
      <alignment horizontal="center" vertical="center"/>
    </xf>
    <xf numFmtId="0" fontId="53" fillId="0" borderId="0" xfId="50" applyFont="1">
      <alignment vertical="center"/>
    </xf>
    <xf numFmtId="0" fontId="27" fillId="0" borderId="0" xfId="50" applyFont="1">
      <alignment vertical="center"/>
    </xf>
    <xf numFmtId="0" fontId="55" fillId="0" borderId="0" xfId="50" applyFont="1">
      <alignment vertical="center"/>
    </xf>
    <xf numFmtId="0" fontId="56" fillId="0" borderId="0" xfId="50" applyFont="1">
      <alignment vertical="center"/>
    </xf>
    <xf numFmtId="0" fontId="57" fillId="0" borderId="0" xfId="50" applyFont="1" applyAlignment="1">
      <alignment vertical="center"/>
    </xf>
    <xf numFmtId="0" fontId="26" fillId="0" borderId="0" xfId="50" applyFont="1">
      <alignment vertical="center"/>
    </xf>
    <xf numFmtId="0" fontId="58" fillId="0" borderId="0" xfId="50" applyFont="1">
      <alignment vertical="center"/>
    </xf>
    <xf numFmtId="0" fontId="59" fillId="0" borderId="0" xfId="50" applyFont="1">
      <alignment vertical="center"/>
    </xf>
    <xf numFmtId="0" fontId="37" fillId="0" borderId="0" xfId="50" applyFont="1" applyAlignment="1">
      <alignment vertical="center"/>
    </xf>
    <xf numFmtId="0" fontId="60" fillId="0" borderId="0" xfId="50" applyFont="1">
      <alignment vertical="center"/>
    </xf>
    <xf numFmtId="191" fontId="61" fillId="0" borderId="0" xfId="11" applyNumberFormat="1" applyFont="1" applyAlignment="1">
      <alignment horizontal="left" vertical="center"/>
    </xf>
    <xf numFmtId="0" fontId="60" fillId="0" borderId="0" xfId="50" applyFont="1" applyAlignment="1">
      <alignment vertical="center"/>
    </xf>
    <xf numFmtId="0" fontId="62" fillId="0" borderId="0" xfId="51" applyFont="1">
      <alignment vertical="center"/>
    </xf>
    <xf numFmtId="0" fontId="1" fillId="0" borderId="0" xfId="51">
      <alignment vertical="center"/>
    </xf>
    <xf numFmtId="0" fontId="62" fillId="0" borderId="0" xfId="51" applyFont="1" applyAlignment="1">
      <alignment vertical="center"/>
    </xf>
    <xf numFmtId="0" fontId="50" fillId="0" borderId="0" xfId="50" applyFont="1" applyAlignment="1">
      <alignment vertical="center"/>
    </xf>
    <xf numFmtId="0" fontId="49" fillId="0" borderId="0" xfId="50" applyFont="1" applyAlignment="1">
      <alignment vertical="center"/>
    </xf>
    <xf numFmtId="0" fontId="50" fillId="0" borderId="0" xfId="50" applyFont="1" applyAlignment="1">
      <alignment horizontal="center" vertical="center"/>
    </xf>
    <xf numFmtId="0" fontId="54" fillId="0" borderId="0" xfId="50" applyFont="1" applyAlignment="1">
      <alignment vertical="center"/>
    </xf>
    <xf numFmtId="0" fontId="51" fillId="0" borderId="0" xfId="50" applyFont="1" applyBorder="1" applyAlignment="1">
      <alignment vertical="center"/>
    </xf>
    <xf numFmtId="0" fontId="52" fillId="0" borderId="0" xfId="50" applyFont="1" applyBorder="1" applyAlignment="1">
      <alignment vertical="center"/>
    </xf>
    <xf numFmtId="0" fontId="52" fillId="0" borderId="0" xfId="50" applyFont="1" applyAlignment="1">
      <alignment vertical="center"/>
    </xf>
    <xf numFmtId="0" fontId="40" fillId="0" borderId="0" xfId="51" applyFont="1" applyAlignment="1">
      <alignment vertical="center"/>
    </xf>
    <xf numFmtId="185" fontId="6" fillId="0" borderId="0" xfId="46" applyNumberFormat="1" applyFont="1" applyFill="1" applyAlignment="1">
      <alignment horizontal="center" vertical="center" shrinkToFit="1"/>
    </xf>
    <xf numFmtId="0" fontId="6" fillId="0" borderId="0" xfId="46" applyFont="1" applyFill="1" applyAlignment="1">
      <alignment horizontal="center" vertical="center"/>
    </xf>
    <xf numFmtId="0" fontId="5" fillId="0" borderId="0" xfId="46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22" xfId="0" applyFont="1" applyBorder="1">
      <alignment vertical="center"/>
    </xf>
    <xf numFmtId="0" fontId="9" fillId="0" borderId="0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1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6" fillId="0" borderId="0" xfId="12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46" quotePrefix="1" applyFont="1" applyFill="1" applyAlignment="1">
      <alignment horizontal="center" vertical="center" shrinkToFit="1"/>
    </xf>
    <xf numFmtId="0" fontId="5" fillId="0" borderId="0" xfId="46" applyFont="1" applyFill="1" applyAlignment="1">
      <alignment vertical="center"/>
    </xf>
    <xf numFmtId="0" fontId="7" fillId="0" borderId="0" xfId="46" applyFont="1" applyFill="1" applyAlignment="1">
      <alignment horizontal="center" vertical="center"/>
    </xf>
    <xf numFmtId="0" fontId="5" fillId="0" borderId="19" xfId="46" applyFont="1" applyFill="1" applyBorder="1">
      <alignment vertical="center"/>
    </xf>
    <xf numFmtId="185" fontId="6" fillId="0" borderId="19" xfId="46" applyNumberFormat="1" applyFont="1" applyFill="1" applyBorder="1" applyAlignment="1">
      <alignment horizontal="center" vertical="center" shrinkToFit="1"/>
    </xf>
    <xf numFmtId="0" fontId="5" fillId="0" borderId="19" xfId="46" applyFont="1" applyFill="1" applyBorder="1" applyAlignment="1">
      <alignment horizontal="left" vertical="center" shrinkToFit="1"/>
    </xf>
    <xf numFmtId="0" fontId="5" fillId="0" borderId="19" xfId="46" applyFont="1" applyFill="1" applyBorder="1" applyAlignment="1">
      <alignment horizontal="center" vertical="center" shrinkToFit="1"/>
    </xf>
    <xf numFmtId="0" fontId="5" fillId="0" borderId="38" xfId="46" applyFont="1" applyFill="1" applyBorder="1" applyAlignment="1">
      <alignment horizontal="center" vertical="center" shrinkToFit="1"/>
    </xf>
    <xf numFmtId="189" fontId="5" fillId="0" borderId="19" xfId="46" applyNumberFormat="1" applyFont="1" applyFill="1" applyBorder="1" applyAlignment="1">
      <alignment vertical="center"/>
    </xf>
    <xf numFmtId="0" fontId="5" fillId="0" borderId="22" xfId="46" applyFont="1" applyFill="1" applyBorder="1">
      <alignment vertical="center"/>
    </xf>
    <xf numFmtId="185" fontId="6" fillId="0" borderId="22" xfId="46" applyNumberFormat="1" applyFont="1" applyFill="1" applyBorder="1" applyAlignment="1">
      <alignment horizontal="center" vertical="center" shrinkToFit="1"/>
    </xf>
    <xf numFmtId="0" fontId="5" fillId="0" borderId="22" xfId="46" applyFont="1" applyFill="1" applyBorder="1" applyAlignment="1">
      <alignment horizontal="left" vertical="center" shrinkToFit="1"/>
    </xf>
    <xf numFmtId="0" fontId="5" fillId="0" borderId="22" xfId="46" applyFont="1" applyFill="1" applyBorder="1" applyAlignment="1">
      <alignment horizontal="center" vertical="center" shrinkToFit="1"/>
    </xf>
    <xf numFmtId="0" fontId="5" fillId="0" borderId="27" xfId="46" applyFont="1" applyFill="1" applyBorder="1" applyAlignment="1">
      <alignment horizontal="center" vertical="center" shrinkToFit="1"/>
    </xf>
    <xf numFmtId="189" fontId="5" fillId="0" borderId="22" xfId="46" applyNumberFormat="1" applyFont="1" applyFill="1" applyBorder="1" applyAlignment="1">
      <alignment vertical="center"/>
    </xf>
    <xf numFmtId="0" fontId="5" fillId="0" borderId="54" xfId="0" applyFont="1" applyBorder="1">
      <alignment vertical="center"/>
    </xf>
    <xf numFmtId="0" fontId="5" fillId="0" borderId="54" xfId="46" applyFont="1" applyFill="1" applyBorder="1">
      <alignment vertical="center"/>
    </xf>
    <xf numFmtId="0" fontId="5" fillId="0" borderId="55" xfId="46" applyFont="1" applyFill="1" applyBorder="1">
      <alignment vertical="center"/>
    </xf>
    <xf numFmtId="193" fontId="5" fillId="0" borderId="54" xfId="46" applyNumberFormat="1" applyFont="1" applyFill="1" applyBorder="1" applyAlignment="1">
      <alignment vertical="center"/>
    </xf>
    <xf numFmtId="0" fontId="5" fillId="2" borderId="22" xfId="46" applyFont="1" applyFill="1" applyBorder="1">
      <alignment vertical="center"/>
    </xf>
    <xf numFmtId="185" fontId="6" fillId="2" borderId="22" xfId="46" applyNumberFormat="1" applyFont="1" applyFill="1" applyBorder="1" applyAlignment="1">
      <alignment horizontal="center" vertical="center" shrinkToFit="1"/>
    </xf>
    <xf numFmtId="0" fontId="5" fillId="2" borderId="22" xfId="46" applyFont="1" applyFill="1" applyBorder="1" applyAlignment="1">
      <alignment horizontal="left" vertical="center" shrinkToFit="1"/>
    </xf>
    <xf numFmtId="0" fontId="5" fillId="2" borderId="22" xfId="46" applyFont="1" applyFill="1" applyBorder="1" applyAlignment="1">
      <alignment horizontal="center" vertical="center" shrinkToFit="1"/>
    </xf>
    <xf numFmtId="0" fontId="5" fillId="2" borderId="27" xfId="46" applyFont="1" applyFill="1" applyBorder="1" applyAlignment="1">
      <alignment horizontal="center" vertical="center" shrinkToFit="1"/>
    </xf>
    <xf numFmtId="189" fontId="5" fillId="2" borderId="22" xfId="46" applyNumberFormat="1" applyFont="1" applyFill="1" applyBorder="1" applyAlignment="1">
      <alignment vertical="center"/>
    </xf>
    <xf numFmtId="0" fontId="5" fillId="2" borderId="22" xfId="0" applyFont="1" applyFill="1" applyBorder="1">
      <alignment vertical="center"/>
    </xf>
    <xf numFmtId="0" fontId="5" fillId="0" borderId="17" xfId="46" applyFont="1" applyFill="1" applyBorder="1">
      <alignment vertical="center"/>
    </xf>
    <xf numFmtId="185" fontId="6" fillId="0" borderId="17" xfId="46" applyNumberFormat="1" applyFont="1" applyFill="1" applyBorder="1" applyAlignment="1">
      <alignment horizontal="center" vertical="center" shrinkToFit="1"/>
    </xf>
    <xf numFmtId="0" fontId="5" fillId="0" borderId="17" xfId="46" applyFont="1" applyFill="1" applyBorder="1" applyAlignment="1">
      <alignment horizontal="left" vertical="center" shrinkToFit="1"/>
    </xf>
    <xf numFmtId="0" fontId="5" fillId="0" borderId="17" xfId="46" applyFont="1" applyFill="1" applyBorder="1" applyAlignment="1">
      <alignment horizontal="center" vertical="center" shrinkToFit="1"/>
    </xf>
    <xf numFmtId="0" fontId="5" fillId="0" borderId="49" xfId="46" applyFont="1" applyFill="1" applyBorder="1" applyAlignment="1">
      <alignment horizontal="center" vertical="center" shrinkToFit="1"/>
    </xf>
    <xf numFmtId="189" fontId="5" fillId="0" borderId="17" xfId="46" applyNumberFormat="1" applyFont="1" applyFill="1" applyBorder="1" applyAlignment="1">
      <alignment vertical="center"/>
    </xf>
    <xf numFmtId="0" fontId="6" fillId="0" borderId="17" xfId="46" applyFont="1" applyFill="1" applyBorder="1" applyAlignment="1">
      <alignment horizontal="center" vertical="center"/>
    </xf>
    <xf numFmtId="0" fontId="5" fillId="0" borderId="20" xfId="46" applyFont="1" applyFill="1" applyBorder="1">
      <alignment vertical="center"/>
    </xf>
    <xf numFmtId="185" fontId="6" fillId="0" borderId="20" xfId="46" applyNumberFormat="1" applyFont="1" applyFill="1" applyBorder="1" applyAlignment="1">
      <alignment horizontal="center" vertical="center" shrinkToFit="1"/>
    </xf>
    <xf numFmtId="0" fontId="5" fillId="0" borderId="20" xfId="46" applyFont="1" applyFill="1" applyBorder="1" applyAlignment="1">
      <alignment horizontal="left" vertical="center" shrinkToFit="1"/>
    </xf>
    <xf numFmtId="0" fontId="5" fillId="0" borderId="20" xfId="46" applyFont="1" applyFill="1" applyBorder="1" applyAlignment="1">
      <alignment horizontal="center" vertical="center" shrinkToFit="1"/>
    </xf>
    <xf numFmtId="0" fontId="5" fillId="0" borderId="65" xfId="46" applyFont="1" applyFill="1" applyBorder="1" applyAlignment="1">
      <alignment horizontal="center" vertical="center" shrinkToFit="1"/>
    </xf>
    <xf numFmtId="189" fontId="5" fillId="0" borderId="20" xfId="46" applyNumberFormat="1" applyFont="1" applyFill="1" applyBorder="1" applyAlignment="1">
      <alignment vertical="center"/>
    </xf>
    <xf numFmtId="193" fontId="5" fillId="0" borderId="20" xfId="46" applyNumberFormat="1" applyFont="1" applyFill="1" applyBorder="1" applyAlignment="1">
      <alignment vertical="center"/>
    </xf>
    <xf numFmtId="185" fontId="6" fillId="0" borderId="54" xfId="46" applyNumberFormat="1" applyFont="1" applyFill="1" applyBorder="1" applyAlignment="1">
      <alignment horizontal="center" vertical="center" shrinkToFit="1"/>
    </xf>
    <xf numFmtId="0" fontId="5" fillId="0" borderId="54" xfId="46" applyFont="1" applyFill="1" applyBorder="1" applyAlignment="1">
      <alignment horizontal="left" vertical="center" shrinkToFit="1"/>
    </xf>
    <xf numFmtId="0" fontId="5" fillId="0" borderId="54" xfId="46" applyFont="1" applyFill="1" applyBorder="1" applyAlignment="1">
      <alignment horizontal="center" vertical="center" shrinkToFit="1"/>
    </xf>
    <xf numFmtId="0" fontId="5" fillId="0" borderId="55" xfId="46" applyFont="1" applyFill="1" applyBorder="1" applyAlignment="1">
      <alignment horizontal="center" vertical="center" shrinkToFit="1"/>
    </xf>
    <xf numFmtId="189" fontId="5" fillId="0" borderId="54" xfId="46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0" fillId="0" borderId="0" xfId="46" applyFont="1" applyAlignment="1">
      <alignment horizontal="left" vertical="center"/>
    </xf>
    <xf numFmtId="0" fontId="40" fillId="0" borderId="0" xfId="47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54" fillId="0" borderId="0" xfId="50" applyFont="1" applyAlignment="1">
      <alignment horizontal="center" vertical="center"/>
    </xf>
    <xf numFmtId="0" fontId="49" fillId="0" borderId="0" xfId="50" applyFont="1" applyAlignment="1">
      <alignment horizontal="center" vertical="center"/>
    </xf>
    <xf numFmtId="0" fontId="50" fillId="0" borderId="0" xfId="50" applyFont="1" applyAlignment="1">
      <alignment horizontal="center" vertical="center"/>
    </xf>
    <xf numFmtId="0" fontId="51" fillId="0" borderId="0" xfId="50" applyFont="1" applyBorder="1" applyAlignment="1">
      <alignment horizontal="center" vertical="center"/>
    </xf>
    <xf numFmtId="0" fontId="52" fillId="0" borderId="0" xfId="50" applyFont="1" applyBorder="1" applyAlignment="1">
      <alignment horizontal="center" vertical="center"/>
    </xf>
    <xf numFmtId="0" fontId="52" fillId="0" borderId="0" xfId="50" applyFont="1" applyAlignment="1">
      <alignment horizontal="center" vertical="center"/>
    </xf>
    <xf numFmtId="0" fontId="57" fillId="0" borderId="0" xfId="50" applyFont="1" applyBorder="1" applyAlignment="1">
      <alignment horizontal="center" vertical="center"/>
    </xf>
    <xf numFmtId="0" fontId="57" fillId="0" borderId="6" xfId="5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2" borderId="51" xfId="47" applyFont="1" applyFill="1" applyBorder="1" applyAlignment="1">
      <alignment horizontal="center" vertical="center" wrapText="1"/>
    </xf>
    <xf numFmtId="0" fontId="5" fillId="2" borderId="17" xfId="47" applyFont="1" applyFill="1" applyBorder="1" applyAlignment="1">
      <alignment horizontal="center" vertical="center" wrapText="1"/>
    </xf>
    <xf numFmtId="0" fontId="5" fillId="2" borderId="49" xfId="47" applyFont="1" applyFill="1" applyBorder="1" applyAlignment="1">
      <alignment horizontal="center" vertical="center" wrapText="1"/>
    </xf>
    <xf numFmtId="0" fontId="5" fillId="2" borderId="28" xfId="47" applyFont="1" applyFill="1" applyBorder="1" applyAlignment="1">
      <alignment horizontal="center" vertical="center" wrapText="1"/>
    </xf>
    <xf numFmtId="0" fontId="5" fillId="2" borderId="4" xfId="47" applyFont="1" applyFill="1" applyBorder="1" applyAlignment="1">
      <alignment horizontal="center" vertical="center" wrapText="1"/>
    </xf>
    <xf numFmtId="0" fontId="5" fillId="2" borderId="29" xfId="47" applyFont="1" applyFill="1" applyBorder="1" applyAlignment="1">
      <alignment horizontal="center" vertical="center" wrapText="1"/>
    </xf>
    <xf numFmtId="0" fontId="5" fillId="2" borderId="18" xfId="47" applyFont="1" applyFill="1" applyBorder="1" applyAlignment="1">
      <alignment horizontal="center" vertical="center" wrapText="1"/>
    </xf>
    <xf numFmtId="0" fontId="5" fillId="2" borderId="10" xfId="47" applyFont="1" applyFill="1" applyBorder="1" applyAlignment="1">
      <alignment horizontal="center" vertical="center" wrapText="1"/>
    </xf>
    <xf numFmtId="0" fontId="5" fillId="2" borderId="32" xfId="47" applyFont="1" applyFill="1" applyBorder="1" applyAlignment="1">
      <alignment horizontal="center" vertical="center" wrapText="1"/>
    </xf>
    <xf numFmtId="193" fontId="5" fillId="0" borderId="19" xfId="46" applyNumberFormat="1" applyFont="1" applyFill="1" applyBorder="1" applyAlignment="1">
      <alignment horizontal="center" vertical="center"/>
    </xf>
    <xf numFmtId="193" fontId="5" fillId="2" borderId="22" xfId="46" applyNumberFormat="1" applyFont="1" applyFill="1" applyBorder="1" applyAlignment="1">
      <alignment horizontal="center" vertical="center"/>
    </xf>
    <xf numFmtId="193" fontId="5" fillId="0" borderId="22" xfId="46" applyNumberFormat="1" applyFont="1" applyFill="1" applyBorder="1" applyAlignment="1">
      <alignment horizontal="center" vertical="center"/>
    </xf>
    <xf numFmtId="0" fontId="40" fillId="0" borderId="27" xfId="46" quotePrefix="1" applyFont="1" applyBorder="1" applyAlignment="1">
      <alignment horizontal="center" vertical="center"/>
    </xf>
    <xf numFmtId="0" fontId="40" fillId="0" borderId="34" xfId="46" quotePrefix="1" applyFont="1" applyBorder="1" applyAlignment="1">
      <alignment horizontal="center" vertical="center"/>
    </xf>
    <xf numFmtId="0" fontId="40" fillId="0" borderId="55" xfId="46" quotePrefix="1" applyFont="1" applyBorder="1" applyAlignment="1">
      <alignment horizontal="center" vertical="center"/>
    </xf>
    <xf numFmtId="0" fontId="40" fillId="0" borderId="57" xfId="46" quotePrefix="1" applyFont="1" applyBorder="1" applyAlignment="1">
      <alignment horizontal="center" vertical="center"/>
    </xf>
    <xf numFmtId="0" fontId="40" fillId="0" borderId="34" xfId="46" quotePrefix="1" applyFont="1" applyBorder="1" applyAlignment="1">
      <alignment horizontal="center" vertical="center" wrapText="1"/>
    </xf>
    <xf numFmtId="0" fontId="40" fillId="0" borderId="34" xfId="46" applyFont="1" applyBorder="1" applyAlignment="1">
      <alignment horizontal="center" vertical="center"/>
    </xf>
    <xf numFmtId="0" fontId="40" fillId="0" borderId="57" xfId="46" applyFont="1" applyBorder="1" applyAlignment="1">
      <alignment horizontal="center" vertical="center"/>
    </xf>
    <xf numFmtId="0" fontId="40" fillId="0" borderId="34" xfId="46" applyFont="1" applyBorder="1" applyAlignment="1">
      <alignment horizontal="center" vertical="center" wrapText="1"/>
    </xf>
    <xf numFmtId="0" fontId="40" fillId="0" borderId="26" xfId="46" applyFont="1" applyBorder="1" applyAlignment="1">
      <alignment horizontal="center" vertical="center"/>
    </xf>
    <xf numFmtId="0" fontId="40" fillId="0" borderId="56" xfId="46" applyFont="1" applyBorder="1" applyAlignment="1">
      <alignment horizontal="center" vertical="center"/>
    </xf>
    <xf numFmtId="189" fontId="6" fillId="0" borderId="0" xfId="46" applyNumberFormat="1" applyFont="1" applyBorder="1" applyAlignment="1">
      <alignment horizontal="center" vertical="center"/>
    </xf>
    <xf numFmtId="192" fontId="5" fillId="0" borderId="0" xfId="49" applyNumberFormat="1" applyFont="1" applyBorder="1" applyAlignment="1">
      <alignment horizontal="center" vertical="center"/>
    </xf>
    <xf numFmtId="0" fontId="40" fillId="2" borderId="49" xfId="46" quotePrefix="1" applyFont="1" applyFill="1" applyBorder="1" applyAlignment="1">
      <alignment horizontal="center" vertical="center"/>
    </xf>
    <xf numFmtId="0" fontId="40" fillId="2" borderId="50" xfId="46" quotePrefix="1" applyFont="1" applyFill="1" applyBorder="1" applyAlignment="1">
      <alignment horizontal="center" vertical="center"/>
    </xf>
    <xf numFmtId="0" fontId="40" fillId="2" borderId="50" xfId="46" applyFont="1" applyFill="1" applyBorder="1" applyAlignment="1">
      <alignment horizontal="center" vertical="center"/>
    </xf>
    <xf numFmtId="0" fontId="40" fillId="2" borderId="51" xfId="46" applyFont="1" applyFill="1" applyBorder="1" applyAlignment="1">
      <alignment horizontal="center" vertical="center"/>
    </xf>
    <xf numFmtId="2" fontId="40" fillId="0" borderId="80" xfId="47" applyNumberFormat="1" applyFont="1" applyBorder="1" applyAlignment="1">
      <alignment horizontal="center" vertical="center"/>
    </xf>
    <xf numFmtId="2" fontId="40" fillId="0" borderId="79" xfId="47" applyNumberFormat="1" applyFont="1" applyBorder="1" applyAlignment="1">
      <alignment horizontal="center" vertical="center"/>
    </xf>
    <xf numFmtId="2" fontId="40" fillId="0" borderId="22" xfId="47" applyNumberFormat="1" applyFont="1" applyBorder="1" applyAlignment="1">
      <alignment horizontal="center" vertical="center"/>
    </xf>
    <xf numFmtId="2" fontId="40" fillId="0" borderId="37" xfId="47" applyNumberFormat="1" applyFont="1" applyBorder="1" applyAlignment="1">
      <alignment horizontal="center" vertical="center"/>
    </xf>
    <xf numFmtId="0" fontId="40" fillId="0" borderId="68" xfId="47" applyFont="1" applyBorder="1" applyAlignment="1">
      <alignment horizontal="center" vertical="center"/>
    </xf>
    <xf numFmtId="0" fontId="40" fillId="0" borderId="16" xfId="47" applyFont="1" applyBorder="1" applyAlignment="1">
      <alignment horizontal="center" vertical="center"/>
    </xf>
    <xf numFmtId="0" fontId="40" fillId="0" borderId="16" xfId="47" quotePrefix="1" applyFont="1" applyBorder="1" applyAlignment="1">
      <alignment horizontal="center" vertical="center"/>
    </xf>
    <xf numFmtId="2" fontId="40" fillId="0" borderId="16" xfId="47" applyNumberFormat="1" applyFont="1" applyBorder="1" applyAlignment="1">
      <alignment horizontal="center" vertical="center"/>
    </xf>
    <xf numFmtId="2" fontId="40" fillId="0" borderId="81" xfId="47" applyNumberFormat="1" applyFont="1" applyBorder="1" applyAlignment="1">
      <alignment horizontal="center" vertical="center"/>
    </xf>
    <xf numFmtId="2" fontId="40" fillId="0" borderId="68" xfId="47" applyNumberFormat="1" applyFont="1" applyBorder="1" applyAlignment="1">
      <alignment horizontal="center" vertical="center"/>
    </xf>
    <xf numFmtId="2" fontId="40" fillId="0" borderId="54" xfId="47" applyNumberFormat="1" applyFont="1" applyBorder="1" applyAlignment="1">
      <alignment horizontal="center" vertical="center"/>
    </xf>
    <xf numFmtId="0" fontId="40" fillId="0" borderId="81" xfId="47" applyFont="1" applyBorder="1" applyAlignment="1">
      <alignment horizontal="center" vertical="center"/>
    </xf>
    <xf numFmtId="0" fontId="40" fillId="0" borderId="79" xfId="47" applyFont="1" applyBorder="1" applyAlignment="1">
      <alignment horizontal="center" vertical="center"/>
    </xf>
    <xf numFmtId="0" fontId="40" fillId="0" borderId="37" xfId="47" applyFont="1" applyBorder="1" applyAlignment="1">
      <alignment horizontal="center" vertical="center"/>
    </xf>
    <xf numFmtId="0" fontId="40" fillId="0" borderId="80" xfId="47" applyFont="1" applyBorder="1" applyAlignment="1">
      <alignment horizontal="center" vertical="center"/>
    </xf>
    <xf numFmtId="0" fontId="40" fillId="0" borderId="22" xfId="47" applyFont="1" applyBorder="1" applyAlignment="1">
      <alignment horizontal="center" vertical="center"/>
    </xf>
    <xf numFmtId="0" fontId="40" fillId="0" borderId="78" xfId="47" applyFont="1" applyBorder="1" applyAlignment="1">
      <alignment horizontal="center" vertical="center"/>
    </xf>
    <xf numFmtId="0" fontId="40" fillId="0" borderId="20" xfId="47" applyFont="1" applyBorder="1" applyAlignment="1">
      <alignment horizontal="center" vertical="center"/>
    </xf>
    <xf numFmtId="0" fontId="40" fillId="0" borderId="76" xfId="47" applyFont="1" applyBorder="1" applyAlignment="1">
      <alignment horizontal="center" vertical="center"/>
    </xf>
    <xf numFmtId="0" fontId="40" fillId="0" borderId="77" xfId="47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46" applyNumberFormat="1" applyFont="1" applyAlignment="1">
      <alignment horizontal="center" vertical="center"/>
    </xf>
    <xf numFmtId="0" fontId="5" fillId="0" borderId="0" xfId="46" applyFont="1" applyAlignment="1">
      <alignment horizontal="center" vertical="center"/>
    </xf>
    <xf numFmtId="0" fontId="5" fillId="0" borderId="49" xfId="47" applyFont="1" applyFill="1" applyBorder="1" applyAlignment="1">
      <alignment horizontal="center" vertical="center"/>
    </xf>
    <xf numFmtId="0" fontId="5" fillId="0" borderId="50" xfId="47" applyFont="1" applyFill="1" applyBorder="1" applyAlignment="1">
      <alignment horizontal="center" vertical="center"/>
    </xf>
    <xf numFmtId="0" fontId="5" fillId="0" borderId="50" xfId="46" applyFont="1" applyFill="1" applyBorder="1" applyAlignment="1">
      <alignment horizontal="center" vertical="center"/>
    </xf>
    <xf numFmtId="0" fontId="5" fillId="0" borderId="51" xfId="46" applyFont="1" applyFill="1" applyBorder="1" applyAlignment="1">
      <alignment horizontal="center" vertical="center"/>
    </xf>
    <xf numFmtId="0" fontId="5" fillId="0" borderId="52" xfId="47" applyFont="1" applyFill="1" applyBorder="1" applyAlignment="1">
      <alignment horizontal="center" vertical="center"/>
    </xf>
    <xf numFmtId="0" fontId="5" fillId="0" borderId="44" xfId="47" applyFont="1" applyFill="1" applyBorder="1" applyAlignment="1">
      <alignment horizontal="center" vertical="center"/>
    </xf>
    <xf numFmtId="0" fontId="5" fillId="0" borderId="44" xfId="46" applyFont="1" applyFill="1" applyBorder="1" applyAlignment="1">
      <alignment horizontal="center" vertical="center"/>
    </xf>
    <xf numFmtId="0" fontId="5" fillId="0" borderId="53" xfId="46" applyFont="1" applyFill="1" applyBorder="1" applyAlignment="1">
      <alignment horizontal="center" vertical="center"/>
    </xf>
    <xf numFmtId="0" fontId="5" fillId="0" borderId="5" xfId="47" applyFont="1" applyFill="1" applyBorder="1" applyAlignment="1">
      <alignment horizontal="center" vertical="center"/>
    </xf>
    <xf numFmtId="0" fontId="5" fillId="0" borderId="25" xfId="47" applyFont="1" applyFill="1" applyBorder="1" applyAlignment="1">
      <alignment horizontal="center" vertical="center"/>
    </xf>
    <xf numFmtId="2" fontId="5" fillId="0" borderId="5" xfId="46" applyNumberFormat="1" applyFont="1" applyFill="1" applyBorder="1" applyAlignment="1">
      <alignment horizontal="center" vertical="center"/>
    </xf>
    <xf numFmtId="0" fontId="5" fillId="0" borderId="22" xfId="47" applyFont="1" applyFill="1" applyBorder="1" applyAlignment="1">
      <alignment horizontal="center" vertical="center"/>
    </xf>
    <xf numFmtId="0" fontId="5" fillId="0" borderId="27" xfId="47" applyFont="1" applyFill="1" applyBorder="1" applyAlignment="1">
      <alignment horizontal="center" vertical="center"/>
    </xf>
    <xf numFmtId="2" fontId="5" fillId="0" borderId="22" xfId="46" applyNumberFormat="1" applyFont="1" applyFill="1" applyBorder="1" applyAlignment="1">
      <alignment horizontal="center" vertical="center"/>
    </xf>
    <xf numFmtId="0" fontId="5" fillId="0" borderId="54" xfId="47" applyFont="1" applyFill="1" applyBorder="1" applyAlignment="1">
      <alignment horizontal="center" vertical="center"/>
    </xf>
    <xf numFmtId="0" fontId="5" fillId="0" borderId="55" xfId="47" applyFont="1" applyFill="1" applyBorder="1" applyAlignment="1">
      <alignment horizontal="center" vertical="center"/>
    </xf>
    <xf numFmtId="2" fontId="5" fillId="0" borderId="54" xfId="46" applyNumberFormat="1" applyFont="1" applyFill="1" applyBorder="1" applyAlignment="1">
      <alignment horizontal="center" vertical="center"/>
    </xf>
    <xf numFmtId="0" fontId="5" fillId="0" borderId="73" xfId="47" applyFont="1" applyFill="1" applyBorder="1" applyAlignment="1">
      <alignment horizontal="center" vertical="center"/>
    </xf>
    <xf numFmtId="0" fontId="5" fillId="0" borderId="74" xfId="47" applyFont="1" applyFill="1" applyBorder="1" applyAlignment="1">
      <alignment horizontal="center" vertical="center"/>
    </xf>
    <xf numFmtId="0" fontId="5" fillId="0" borderId="75" xfId="47" applyFont="1" applyFill="1" applyBorder="1" applyAlignment="1">
      <alignment horizontal="center" vertical="center"/>
    </xf>
    <xf numFmtId="0" fontId="5" fillId="0" borderId="51" xfId="47" applyFont="1" applyFill="1" applyBorder="1" applyAlignment="1">
      <alignment horizontal="center" vertical="center"/>
    </xf>
    <xf numFmtId="0" fontId="5" fillId="0" borderId="69" xfId="47" applyFont="1" applyFill="1" applyBorder="1" applyAlignment="1">
      <alignment horizontal="center" vertical="center"/>
    </xf>
    <xf numFmtId="0" fontId="5" fillId="0" borderId="70" xfId="47" applyFont="1" applyFill="1" applyBorder="1" applyAlignment="1">
      <alignment horizontal="center" vertical="center"/>
    </xf>
    <xf numFmtId="0" fontId="5" fillId="0" borderId="68" xfId="47" applyFont="1" applyFill="1" applyBorder="1" applyAlignment="1">
      <alignment horizontal="center" vertical="center"/>
    </xf>
    <xf numFmtId="0" fontId="5" fillId="0" borderId="16" xfId="47" applyFont="1" applyFill="1" applyBorder="1" applyAlignment="1">
      <alignment horizontal="center" vertical="center"/>
    </xf>
    <xf numFmtId="0" fontId="5" fillId="0" borderId="71" xfId="47" applyFont="1" applyFill="1" applyBorder="1" applyAlignment="1">
      <alignment horizontal="center" vertical="center"/>
    </xf>
    <xf numFmtId="9" fontId="5" fillId="0" borderId="72" xfId="46" applyNumberFormat="1" applyFont="1" applyFill="1" applyBorder="1" applyAlignment="1">
      <alignment horizontal="center" vertical="center"/>
    </xf>
    <xf numFmtId="9" fontId="5" fillId="0" borderId="24" xfId="46" applyNumberFormat="1" applyFont="1" applyFill="1" applyBorder="1" applyAlignment="1">
      <alignment horizontal="center" vertical="center"/>
    </xf>
    <xf numFmtId="0" fontId="5" fillId="0" borderId="64" xfId="47" applyFont="1" applyFill="1" applyBorder="1" applyAlignment="1">
      <alignment horizontal="center" vertical="center"/>
    </xf>
    <xf numFmtId="9" fontId="5" fillId="0" borderId="57" xfId="46" applyNumberFormat="1" applyFont="1" applyFill="1" applyBorder="1" applyAlignment="1">
      <alignment horizontal="center" vertical="center"/>
    </xf>
    <xf numFmtId="9" fontId="5" fillId="0" borderId="56" xfId="46" applyNumberFormat="1" applyFont="1" applyFill="1" applyBorder="1" applyAlignment="1">
      <alignment horizontal="center" vertical="center"/>
    </xf>
    <xf numFmtId="0" fontId="27" fillId="0" borderId="31" xfId="48" applyFont="1" applyBorder="1" applyAlignment="1">
      <alignment horizontal="center" vertical="center"/>
    </xf>
    <xf numFmtId="0" fontId="27" fillId="0" borderId="23" xfId="48" applyFont="1" applyBorder="1" applyAlignment="1">
      <alignment horizontal="center" vertical="center"/>
    </xf>
    <xf numFmtId="0" fontId="27" fillId="0" borderId="30" xfId="48" applyFont="1" applyBorder="1" applyAlignment="1">
      <alignment horizontal="center" vertical="center"/>
    </xf>
    <xf numFmtId="0" fontId="27" fillId="0" borderId="19" xfId="48" applyFont="1" applyBorder="1" applyAlignment="1">
      <alignment horizontal="center" vertical="center"/>
    </xf>
    <xf numFmtId="0" fontId="27" fillId="0" borderId="26" xfId="48" applyFont="1" applyBorder="1" applyAlignment="1">
      <alignment horizontal="center" vertical="center"/>
    </xf>
    <xf numFmtId="0" fontId="27" fillId="0" borderId="22" xfId="48" applyFont="1" applyBorder="1" applyAlignment="1">
      <alignment horizontal="center" vertical="center"/>
    </xf>
    <xf numFmtId="0" fontId="6" fillId="0" borderId="0" xfId="12" applyNumberFormat="1" applyFont="1" applyBorder="1" applyAlignment="1">
      <alignment horizontal="center" vertical="center"/>
    </xf>
    <xf numFmtId="0" fontId="27" fillId="0" borderId="24" xfId="48" applyFont="1" applyBorder="1" applyAlignment="1">
      <alignment horizontal="center" vertical="center"/>
    </xf>
    <xf numFmtId="0" fontId="27" fillId="0" borderId="5" xfId="48" applyFont="1" applyBorder="1" applyAlignment="1">
      <alignment horizontal="center" vertical="center"/>
    </xf>
    <xf numFmtId="0" fontId="37" fillId="0" borderId="56" xfId="48" applyFont="1" applyBorder="1" applyAlignment="1">
      <alignment horizontal="center" vertical="center"/>
    </xf>
    <xf numFmtId="0" fontId="37" fillId="0" borderId="54" xfId="48" applyFont="1" applyBorder="1" applyAlignment="1">
      <alignment horizontal="center" vertical="center"/>
    </xf>
    <xf numFmtId="0" fontId="37" fillId="0" borderId="55" xfId="48" applyFont="1" applyBorder="1" applyAlignment="1">
      <alignment horizontal="center" vertical="center"/>
    </xf>
    <xf numFmtId="0" fontId="27" fillId="0" borderId="27" xfId="48" applyFont="1" applyBorder="1" applyAlignment="1">
      <alignment horizontal="center" vertical="center"/>
    </xf>
    <xf numFmtId="0" fontId="27" fillId="0" borderId="67" xfId="48" applyFont="1" applyBorder="1" applyAlignment="1">
      <alignment horizontal="center" vertical="center"/>
    </xf>
    <xf numFmtId="0" fontId="27" fillId="0" borderId="38" xfId="48" applyFont="1" applyBorder="1" applyAlignment="1">
      <alignment horizontal="center" vertical="center"/>
    </xf>
    <xf numFmtId="0" fontId="28" fillId="0" borderId="26" xfId="48" applyFont="1" applyBorder="1" applyAlignment="1">
      <alignment horizontal="center" vertical="center"/>
    </xf>
    <xf numFmtId="0" fontId="28" fillId="0" borderId="22" xfId="48" applyFont="1" applyBorder="1" applyAlignment="1">
      <alignment horizontal="center" vertical="center"/>
    </xf>
    <xf numFmtId="0" fontId="28" fillId="0" borderId="27" xfId="48" applyFont="1" applyBorder="1" applyAlignment="1">
      <alignment horizontal="center" vertical="center"/>
    </xf>
    <xf numFmtId="0" fontId="27" fillId="2" borderId="66" xfId="48" applyFont="1" applyFill="1" applyBorder="1" applyAlignment="1">
      <alignment horizontal="center" vertical="center"/>
    </xf>
    <xf numFmtId="0" fontId="27" fillId="2" borderId="20" xfId="48" applyFont="1" applyFill="1" applyBorder="1" applyAlignment="1">
      <alignment horizontal="center" vertical="center"/>
    </xf>
    <xf numFmtId="0" fontId="27" fillId="2" borderId="26" xfId="48" applyFont="1" applyFill="1" applyBorder="1" applyAlignment="1">
      <alignment horizontal="center" vertical="center"/>
    </xf>
    <xf numFmtId="0" fontId="27" fillId="2" borderId="22" xfId="48" applyFont="1" applyFill="1" applyBorder="1" applyAlignment="1">
      <alignment horizontal="center" vertical="center"/>
    </xf>
    <xf numFmtId="0" fontId="27" fillId="2" borderId="31" xfId="48" applyFont="1" applyFill="1" applyBorder="1" applyAlignment="1">
      <alignment horizontal="center" vertical="center"/>
    </xf>
    <xf numFmtId="0" fontId="27" fillId="2" borderId="23" xfId="48" applyFont="1" applyFill="1" applyBorder="1" applyAlignment="1">
      <alignment horizontal="center" vertical="center"/>
    </xf>
    <xf numFmtId="0" fontId="27" fillId="0" borderId="28" xfId="48" applyFont="1" applyBorder="1" applyAlignment="1">
      <alignment horizontal="center" vertical="center"/>
    </xf>
    <xf numFmtId="0" fontId="27" fillId="0" borderId="4" xfId="48" applyFont="1" applyBorder="1" applyAlignment="1">
      <alignment horizontal="center" vertical="center"/>
    </xf>
    <xf numFmtId="0" fontId="37" fillId="0" borderId="56" xfId="48" applyFont="1" applyFill="1" applyBorder="1" applyAlignment="1">
      <alignment horizontal="center" vertical="center"/>
    </xf>
    <xf numFmtId="0" fontId="37" fillId="0" borderId="54" xfId="48" applyFont="1" applyFill="1" applyBorder="1" applyAlignment="1">
      <alignment horizontal="center" vertical="center"/>
    </xf>
    <xf numFmtId="0" fontId="37" fillId="0" borderId="55" xfId="48" applyFont="1" applyFill="1" applyBorder="1" applyAlignment="1">
      <alignment horizontal="center" vertical="center"/>
    </xf>
    <xf numFmtId="0" fontId="27" fillId="2" borderId="27" xfId="48" applyFont="1" applyFill="1" applyBorder="1" applyAlignment="1">
      <alignment horizontal="center" vertical="center"/>
    </xf>
    <xf numFmtId="0" fontId="27" fillId="2" borderId="67" xfId="48" applyFont="1" applyFill="1" applyBorder="1" applyAlignment="1">
      <alignment horizontal="center" vertical="center"/>
    </xf>
    <xf numFmtId="0" fontId="27" fillId="0" borderId="29" xfId="48" applyFont="1" applyBorder="1" applyAlignment="1">
      <alignment horizontal="center" vertical="center"/>
    </xf>
    <xf numFmtId="0" fontId="28" fillId="0" borderId="30" xfId="48" applyFont="1" applyBorder="1" applyAlignment="1">
      <alignment horizontal="center" vertical="center"/>
    </xf>
    <xf numFmtId="0" fontId="28" fillId="0" borderId="19" xfId="48" applyFont="1" applyBorder="1" applyAlignment="1">
      <alignment horizontal="center" vertical="center"/>
    </xf>
    <xf numFmtId="0" fontId="28" fillId="0" borderId="38" xfId="48" applyFont="1" applyBorder="1" applyAlignment="1">
      <alignment horizontal="center" vertical="center"/>
    </xf>
    <xf numFmtId="0" fontId="27" fillId="2" borderId="66" xfId="48" applyFont="1" applyFill="1" applyBorder="1" applyAlignment="1">
      <alignment horizontal="center" vertical="center" wrapText="1"/>
    </xf>
    <xf numFmtId="0" fontId="27" fillId="2" borderId="20" xfId="48" applyFont="1" applyFill="1" applyBorder="1" applyAlignment="1">
      <alignment horizontal="center" vertical="center" wrapText="1"/>
    </xf>
    <xf numFmtId="0" fontId="27" fillId="2" borderId="65" xfId="48" applyFont="1" applyFill="1" applyBorder="1" applyAlignment="1">
      <alignment horizontal="center" vertical="center" wrapText="1"/>
    </xf>
    <xf numFmtId="0" fontId="27" fillId="0" borderId="25" xfId="48" applyFont="1" applyBorder="1" applyAlignment="1">
      <alignment horizontal="center" vertical="center"/>
    </xf>
    <xf numFmtId="188" fontId="27" fillId="0" borderId="24" xfId="48" applyNumberFormat="1" applyFont="1" applyFill="1" applyBorder="1" applyAlignment="1">
      <alignment horizontal="center" vertical="center"/>
    </xf>
    <xf numFmtId="188" fontId="27" fillId="0" borderId="5" xfId="48" applyNumberFormat="1" applyFont="1" applyFill="1" applyBorder="1" applyAlignment="1">
      <alignment horizontal="center" vertical="center"/>
    </xf>
    <xf numFmtId="188" fontId="27" fillId="0" borderId="25" xfId="48" applyNumberFormat="1" applyFont="1" applyFill="1" applyBorder="1" applyAlignment="1">
      <alignment horizontal="center" vertical="center"/>
    </xf>
    <xf numFmtId="0" fontId="28" fillId="0" borderId="26" xfId="48" applyFont="1" applyFill="1" applyBorder="1" applyAlignment="1">
      <alignment horizontal="center" vertical="center"/>
    </xf>
    <xf numFmtId="0" fontId="28" fillId="0" borderId="22" xfId="48" applyFont="1" applyFill="1" applyBorder="1" applyAlignment="1">
      <alignment horizontal="center" vertical="center"/>
    </xf>
    <xf numFmtId="0" fontId="28" fillId="0" borderId="27" xfId="48" applyFont="1" applyFill="1" applyBorder="1" applyAlignment="1">
      <alignment horizontal="center" vertical="center"/>
    </xf>
    <xf numFmtId="189" fontId="28" fillId="0" borderId="26" xfId="48" applyNumberFormat="1" applyFont="1" applyFill="1" applyBorder="1" applyAlignment="1">
      <alignment horizontal="center" vertical="center"/>
    </xf>
    <xf numFmtId="189" fontId="28" fillId="0" borderId="22" xfId="48" applyNumberFormat="1" applyFont="1" applyFill="1" applyBorder="1" applyAlignment="1">
      <alignment horizontal="center" vertical="center"/>
    </xf>
    <xf numFmtId="189" fontId="28" fillId="0" borderId="27" xfId="48" applyNumberFormat="1" applyFont="1" applyFill="1" applyBorder="1" applyAlignment="1">
      <alignment horizontal="center" vertical="center"/>
    </xf>
    <xf numFmtId="0" fontId="27" fillId="2" borderId="19" xfId="48" applyFont="1" applyFill="1" applyBorder="1" applyAlignment="1">
      <alignment horizontal="center" vertical="center" wrapText="1"/>
    </xf>
    <xf numFmtId="0" fontId="27" fillId="2" borderId="38" xfId="48" applyFont="1" applyFill="1" applyBorder="1" applyAlignment="1">
      <alignment horizontal="center" vertical="center" wrapText="1"/>
    </xf>
    <xf numFmtId="0" fontId="27" fillId="2" borderId="22" xfId="48" applyFont="1" applyFill="1" applyBorder="1" applyAlignment="1">
      <alignment horizontal="center" vertical="center" wrapText="1"/>
    </xf>
    <xf numFmtId="0" fontId="27" fillId="2" borderId="27" xfId="48" applyFont="1" applyFill="1" applyBorder="1" applyAlignment="1">
      <alignment horizontal="center" vertical="center" wrapText="1"/>
    </xf>
    <xf numFmtId="0" fontId="27" fillId="2" borderId="23" xfId="48" applyFont="1" applyFill="1" applyBorder="1" applyAlignment="1">
      <alignment horizontal="center" vertical="center" wrapText="1"/>
    </xf>
    <xf numFmtId="0" fontId="27" fillId="2" borderId="67" xfId="48" applyFont="1" applyFill="1" applyBorder="1" applyAlignment="1">
      <alignment horizontal="center" vertical="center" wrapText="1"/>
    </xf>
    <xf numFmtId="0" fontId="27" fillId="0" borderId="5" xfId="48" applyFont="1" applyFill="1" applyBorder="1" applyAlignment="1">
      <alignment horizontal="center" vertical="center" wrapText="1"/>
    </xf>
    <xf numFmtId="0" fontId="27" fillId="0" borderId="25" xfId="48" applyFont="1" applyFill="1" applyBorder="1" applyAlignment="1">
      <alignment horizontal="center" vertical="center" wrapText="1"/>
    </xf>
    <xf numFmtId="0" fontId="27" fillId="0" borderId="22" xfId="48" applyFont="1" applyFill="1" applyBorder="1" applyAlignment="1">
      <alignment horizontal="center" vertical="center" wrapText="1"/>
    </xf>
    <xf numFmtId="0" fontId="27" fillId="0" borderId="27" xfId="48" applyFont="1" applyFill="1" applyBorder="1" applyAlignment="1">
      <alignment horizontal="center" vertical="center" wrapText="1"/>
    </xf>
    <xf numFmtId="0" fontId="27" fillId="0" borderId="54" xfId="48" applyFont="1" applyFill="1" applyBorder="1" applyAlignment="1">
      <alignment horizontal="center" vertical="center" wrapText="1"/>
    </xf>
    <xf numFmtId="0" fontId="27" fillId="0" borderId="55" xfId="48" applyFont="1" applyFill="1" applyBorder="1" applyAlignment="1">
      <alignment horizontal="center" vertical="center" wrapText="1"/>
    </xf>
    <xf numFmtId="0" fontId="27" fillId="2" borderId="33" xfId="48" applyFont="1" applyFill="1" applyBorder="1" applyAlignment="1">
      <alignment horizontal="center" vertical="center" wrapText="1"/>
    </xf>
    <xf numFmtId="0" fontId="30" fillId="0" borderId="33" xfId="48" applyFont="1" applyBorder="1" applyAlignment="1">
      <alignment horizontal="center" vertical="center"/>
    </xf>
    <xf numFmtId="0" fontId="27" fillId="0" borderId="33" xfId="48" applyFont="1" applyBorder="1" applyAlignment="1">
      <alignment horizontal="center" vertical="center"/>
    </xf>
    <xf numFmtId="0" fontId="27" fillId="0" borderId="39" xfId="48" applyFont="1" applyBorder="1" applyAlignment="1">
      <alignment horizontal="center" vertical="center"/>
    </xf>
    <xf numFmtId="0" fontId="27" fillId="2" borderId="33" xfId="48" applyFont="1" applyFill="1" applyBorder="1" applyAlignment="1">
      <alignment horizontal="center" vertical="center" shrinkToFit="1"/>
    </xf>
    <xf numFmtId="0" fontId="27" fillId="2" borderId="34" xfId="48" applyFont="1" applyFill="1" applyBorder="1" applyAlignment="1">
      <alignment horizontal="center" vertical="center" wrapText="1"/>
    </xf>
    <xf numFmtId="0" fontId="27" fillId="2" borderId="39" xfId="48" applyFont="1" applyFill="1" applyBorder="1" applyAlignment="1">
      <alignment horizontal="center" vertical="center" wrapText="1"/>
    </xf>
    <xf numFmtId="0" fontId="27" fillId="0" borderId="34" xfId="48" applyFont="1" applyBorder="1" applyAlignment="1">
      <alignment horizontal="center" vertical="center"/>
    </xf>
    <xf numFmtId="0" fontId="5" fillId="0" borderId="37" xfId="47" applyFont="1" applyBorder="1" applyAlignment="1">
      <alignment horizontal="center" vertical="center"/>
    </xf>
    <xf numFmtId="0" fontId="5" fillId="0" borderId="62" xfId="47" applyFont="1" applyBorder="1" applyAlignment="1">
      <alignment horizontal="center" vertical="center"/>
    </xf>
    <xf numFmtId="0" fontId="5" fillId="0" borderId="61" xfId="47" applyFont="1" applyBorder="1" applyAlignment="1">
      <alignment horizontal="center" vertical="center"/>
    </xf>
    <xf numFmtId="0" fontId="5" fillId="2" borderId="55" xfId="47" applyFont="1" applyFill="1" applyBorder="1" applyAlignment="1">
      <alignment horizontal="center" vertical="center"/>
    </xf>
    <xf numFmtId="0" fontId="5" fillId="2" borderId="57" xfId="47" applyFont="1" applyFill="1" applyBorder="1" applyAlignment="1">
      <alignment horizontal="center" vertical="center"/>
    </xf>
    <xf numFmtId="0" fontId="5" fillId="0" borderId="56" xfId="47" applyFont="1" applyBorder="1" applyAlignment="1">
      <alignment horizontal="center" vertical="center"/>
    </xf>
    <xf numFmtId="0" fontId="5" fillId="0" borderId="54" xfId="47" applyFont="1" applyBorder="1" applyAlignment="1">
      <alignment horizontal="center" vertical="center"/>
    </xf>
    <xf numFmtId="0" fontId="5" fillId="0" borderId="55" xfId="47" applyFont="1" applyBorder="1" applyAlignment="1">
      <alignment horizontal="center" vertical="center"/>
    </xf>
    <xf numFmtId="0" fontId="5" fillId="0" borderId="63" xfId="47" applyFont="1" applyBorder="1" applyAlignment="1">
      <alignment horizontal="center" vertical="center"/>
    </xf>
    <xf numFmtId="0" fontId="5" fillId="0" borderId="16" xfId="47" applyFont="1" applyBorder="1" applyAlignment="1">
      <alignment horizontal="center" vertical="center"/>
    </xf>
    <xf numFmtId="0" fontId="5" fillId="0" borderId="64" xfId="47" applyFont="1" applyBorder="1" applyAlignment="1">
      <alignment horizontal="center" vertical="center"/>
    </xf>
    <xf numFmtId="0" fontId="27" fillId="2" borderId="65" xfId="48" applyFont="1" applyFill="1" applyBorder="1" applyAlignment="1">
      <alignment horizontal="center" vertical="center"/>
    </xf>
    <xf numFmtId="0" fontId="27" fillId="2" borderId="4" xfId="48" applyFont="1" applyFill="1" applyBorder="1" applyAlignment="1">
      <alignment horizontal="center" vertical="center" wrapText="1"/>
    </xf>
    <xf numFmtId="0" fontId="27" fillId="2" borderId="29" xfId="48" applyFont="1" applyFill="1" applyBorder="1" applyAlignment="1">
      <alignment horizontal="center" vertical="center" wrapText="1"/>
    </xf>
    <xf numFmtId="0" fontId="5" fillId="0" borderId="30" xfId="47" applyFont="1" applyBorder="1" applyAlignment="1">
      <alignment horizontal="center" vertical="center"/>
    </xf>
    <xf numFmtId="0" fontId="5" fillId="0" borderId="19" xfId="47" applyFont="1" applyBorder="1" applyAlignment="1">
      <alignment horizontal="center" vertical="center"/>
    </xf>
    <xf numFmtId="0" fontId="5" fillId="0" borderId="26" xfId="47" applyFont="1" applyBorder="1" applyAlignment="1">
      <alignment horizontal="center" vertical="center"/>
    </xf>
    <xf numFmtId="0" fontId="5" fillId="0" borderId="22" xfId="47" applyFont="1" applyBorder="1" applyAlignment="1">
      <alignment horizontal="center" vertical="center"/>
    </xf>
    <xf numFmtId="0" fontId="5" fillId="0" borderId="111" xfId="46" applyFont="1" applyFill="1" applyBorder="1" applyAlignment="1">
      <alignment horizontal="center" vertical="center"/>
    </xf>
    <xf numFmtId="0" fontId="5" fillId="0" borderId="54" xfId="46" applyFont="1" applyFill="1" applyBorder="1" applyAlignment="1">
      <alignment horizontal="center" vertical="center"/>
    </xf>
    <xf numFmtId="0" fontId="5" fillId="0" borderId="55" xfId="46" applyFont="1" applyFill="1" applyBorder="1" applyAlignment="1">
      <alignment horizontal="center" vertical="center"/>
    </xf>
    <xf numFmtId="0" fontId="5" fillId="0" borderId="56" xfId="46" quotePrefix="1" applyFont="1" applyFill="1" applyBorder="1" applyAlignment="1">
      <alignment horizontal="center" vertical="center"/>
    </xf>
    <xf numFmtId="0" fontId="5" fillId="0" borderId="54" xfId="46" quotePrefix="1" applyFont="1" applyFill="1" applyBorder="1" applyAlignment="1">
      <alignment horizontal="center" vertical="center"/>
    </xf>
    <xf numFmtId="0" fontId="5" fillId="0" borderId="55" xfId="46" quotePrefix="1" applyFont="1" applyFill="1" applyBorder="1" applyAlignment="1">
      <alignment horizontal="center" vertical="center"/>
    </xf>
    <xf numFmtId="0" fontId="5" fillId="0" borderId="57" xfId="47" applyFont="1" applyBorder="1" applyAlignment="1">
      <alignment horizontal="center" vertical="center"/>
    </xf>
    <xf numFmtId="0" fontId="5" fillId="2" borderId="49" xfId="47" applyFont="1" applyFill="1" applyBorder="1" applyAlignment="1">
      <alignment horizontal="center" vertical="center"/>
    </xf>
    <xf numFmtId="0" fontId="5" fillId="2" borderId="50" xfId="47" applyFont="1" applyFill="1" applyBorder="1" applyAlignment="1">
      <alignment horizontal="center" vertical="center"/>
    </xf>
    <xf numFmtId="0" fontId="5" fillId="2" borderId="29" xfId="47" applyFont="1" applyFill="1" applyBorder="1" applyAlignment="1">
      <alignment horizontal="center" vertical="center"/>
    </xf>
    <xf numFmtId="0" fontId="5" fillId="2" borderId="40" xfId="47" applyFont="1" applyFill="1" applyBorder="1" applyAlignment="1">
      <alignment horizontal="center" vertical="center"/>
    </xf>
    <xf numFmtId="0" fontId="5" fillId="2" borderId="38" xfId="47" applyFont="1" applyFill="1" applyBorder="1" applyAlignment="1">
      <alignment horizontal="center" vertical="center"/>
    </xf>
    <xf numFmtId="0" fontId="5" fillId="2" borderId="33" xfId="47" applyFont="1" applyFill="1" applyBorder="1" applyAlignment="1">
      <alignment horizontal="center" vertical="center"/>
    </xf>
    <xf numFmtId="0" fontId="5" fillId="0" borderId="58" xfId="47" applyFont="1" applyBorder="1" applyAlignment="1">
      <alignment horizontal="center" vertical="center"/>
    </xf>
    <xf numFmtId="0" fontId="5" fillId="0" borderId="59" xfId="47" applyFont="1" applyBorder="1" applyAlignment="1">
      <alignment horizontal="center" vertical="center"/>
    </xf>
    <xf numFmtId="0" fontId="5" fillId="0" borderId="60" xfId="47" applyFont="1" applyBorder="1" applyAlignment="1">
      <alignment horizontal="center" vertical="center"/>
    </xf>
    <xf numFmtId="0" fontId="5" fillId="2" borderId="27" xfId="47" applyFont="1" applyFill="1" applyBorder="1" applyAlignment="1">
      <alignment horizontal="center" vertical="center"/>
    </xf>
    <xf numFmtId="0" fontId="5" fillId="2" borderId="34" xfId="47" applyFont="1" applyFill="1" applyBorder="1" applyAlignment="1">
      <alignment horizontal="center" vertical="center"/>
    </xf>
    <xf numFmtId="0" fontId="5" fillId="0" borderId="17" xfId="47" applyFont="1" applyFill="1" applyBorder="1" applyAlignment="1">
      <alignment horizontal="center" vertical="center"/>
    </xf>
    <xf numFmtId="185" fontId="5" fillId="0" borderId="0" xfId="46" applyNumberFormat="1" applyFont="1" applyBorder="1" applyAlignment="1">
      <alignment horizontal="left" vertical="center" shrinkToFit="1"/>
    </xf>
    <xf numFmtId="0" fontId="63" fillId="0" borderId="0" xfId="46" applyFont="1" applyFill="1" applyAlignment="1">
      <alignment horizontal="center" vertical="center"/>
    </xf>
    <xf numFmtId="0" fontId="5" fillId="0" borderId="106" xfId="46" applyFont="1" applyFill="1" applyBorder="1" applyAlignment="1">
      <alignment vertical="center" wrapText="1"/>
    </xf>
    <xf numFmtId="0" fontId="5" fillId="0" borderId="45" xfId="46" applyFont="1" applyFill="1" applyBorder="1" applyAlignment="1">
      <alignment vertical="center" wrapText="1"/>
    </xf>
    <xf numFmtId="0" fontId="5" fillId="0" borderId="46" xfId="46" applyFont="1" applyFill="1" applyBorder="1" applyAlignment="1">
      <alignment vertical="center" wrapText="1"/>
    </xf>
    <xf numFmtId="0" fontId="5" fillId="0" borderId="107" xfId="46" applyFont="1" applyFill="1" applyBorder="1" applyAlignment="1">
      <alignment vertical="center" wrapText="1"/>
    </xf>
    <xf numFmtId="0" fontId="5" fillId="0" borderId="47" xfId="46" applyFont="1" applyFill="1" applyBorder="1" applyAlignment="1">
      <alignment vertical="center" wrapText="1"/>
    </xf>
    <xf numFmtId="0" fontId="5" fillId="0" borderId="48" xfId="46" applyFont="1" applyFill="1" applyBorder="1" applyAlignment="1">
      <alignment vertical="center" wrapText="1"/>
    </xf>
    <xf numFmtId="0" fontId="5" fillId="0" borderId="18" xfId="46" applyFont="1" applyFill="1" applyBorder="1" applyAlignment="1">
      <alignment horizontal="center" vertical="center"/>
    </xf>
    <xf numFmtId="0" fontId="5" fillId="0" borderId="10" xfId="46" applyFont="1" applyFill="1" applyBorder="1" applyAlignment="1">
      <alignment horizontal="center" vertical="center"/>
    </xf>
    <xf numFmtId="0" fontId="5" fillId="0" borderId="3" xfId="46" applyFont="1" applyFill="1" applyBorder="1" applyAlignment="1">
      <alignment horizontal="center" vertical="center"/>
    </xf>
    <xf numFmtId="0" fontId="5" fillId="0" borderId="2" xfId="46" applyFont="1" applyFill="1" applyBorder="1" applyAlignment="1">
      <alignment horizontal="center" vertical="center"/>
    </xf>
    <xf numFmtId="0" fontId="5" fillId="0" borderId="32" xfId="46" applyFont="1" applyFill="1" applyBorder="1" applyAlignment="1">
      <alignment horizontal="center" vertical="center"/>
    </xf>
    <xf numFmtId="0" fontId="5" fillId="0" borderId="21" xfId="46" applyFont="1" applyFill="1" applyBorder="1" applyAlignment="1">
      <alignment horizontal="center" vertical="center"/>
    </xf>
    <xf numFmtId="0" fontId="5" fillId="0" borderId="11" xfId="46" applyFont="1" applyFill="1" applyBorder="1" applyAlignment="1">
      <alignment horizontal="center" vertical="center"/>
    </xf>
    <xf numFmtId="0" fontId="5" fillId="0" borderId="108" xfId="46" applyFont="1" applyFill="1" applyBorder="1" applyAlignment="1">
      <alignment horizontal="center" vertical="center"/>
    </xf>
    <xf numFmtId="0" fontId="5" fillId="0" borderId="109" xfId="46" applyFont="1" applyFill="1" applyBorder="1" applyAlignment="1">
      <alignment horizontal="center" vertical="center"/>
    </xf>
    <xf numFmtId="0" fontId="5" fillId="0" borderId="19" xfId="46" applyFont="1" applyFill="1" applyBorder="1" applyAlignment="1">
      <alignment horizontal="center" vertical="center"/>
    </xf>
    <xf numFmtId="0" fontId="5" fillId="0" borderId="38" xfId="46" applyFont="1" applyFill="1" applyBorder="1" applyAlignment="1">
      <alignment horizontal="center" vertical="center"/>
    </xf>
    <xf numFmtId="0" fontId="5" fillId="0" borderId="30" xfId="46" quotePrefix="1" applyFont="1" applyFill="1" applyBorder="1" applyAlignment="1">
      <alignment horizontal="center" vertical="center"/>
    </xf>
    <xf numFmtId="0" fontId="5" fillId="0" borderId="19" xfId="46" quotePrefix="1" applyFont="1" applyFill="1" applyBorder="1" applyAlignment="1">
      <alignment horizontal="center" vertical="center"/>
    </xf>
    <xf numFmtId="0" fontId="5" fillId="0" borderId="38" xfId="46" quotePrefix="1" applyFont="1" applyFill="1" applyBorder="1" applyAlignment="1">
      <alignment horizontal="center" vertical="center"/>
    </xf>
    <xf numFmtId="0" fontId="5" fillId="0" borderId="110" xfId="46" quotePrefix="1" applyFont="1" applyFill="1" applyBorder="1" applyAlignment="1">
      <alignment horizontal="center" vertical="center"/>
    </xf>
    <xf numFmtId="0" fontId="5" fillId="0" borderId="112" xfId="46" quotePrefix="1" applyFont="1" applyFill="1" applyBorder="1" applyAlignment="1">
      <alignment horizontal="center" vertical="center"/>
    </xf>
    <xf numFmtId="0" fontId="5" fillId="0" borderId="33" xfId="47" applyFont="1" applyBorder="1" applyAlignment="1">
      <alignment horizontal="center" vertical="center"/>
    </xf>
    <xf numFmtId="0" fontId="5" fillId="0" borderId="34" xfId="47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 wrapText="1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114" xfId="0" applyFont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7" xfId="0" quotePrefix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104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2" borderId="92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189" fontId="63" fillId="0" borderId="0" xfId="46" applyNumberFormat="1" applyFont="1" applyBorder="1" applyAlignment="1">
      <alignment horizontal="center" vertical="center"/>
    </xf>
    <xf numFmtId="185" fontId="6" fillId="0" borderId="0" xfId="46" applyNumberFormat="1" applyFont="1" applyFill="1" applyAlignment="1">
      <alignment horizontal="center" vertical="center" shrinkToFit="1"/>
    </xf>
    <xf numFmtId="2" fontId="63" fillId="0" borderId="0" xfId="46" applyNumberFormat="1" applyFont="1" applyFill="1" applyAlignment="1">
      <alignment horizontal="center" vertical="center"/>
    </xf>
    <xf numFmtId="0" fontId="5" fillId="0" borderId="0" xfId="46" applyFont="1" applyFill="1" applyAlignment="1">
      <alignment horizontal="center" vertical="center"/>
    </xf>
    <xf numFmtId="194" fontId="5" fillId="0" borderId="54" xfId="46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6" fillId="0" borderId="105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5" fillId="2" borderId="37" xfId="0" quotePrefix="1" applyFont="1" applyFill="1" applyBorder="1" applyAlignment="1">
      <alignment horizontal="center" vertical="center"/>
    </xf>
  </cellXfs>
  <cellStyles count="52">
    <cellStyle name="Comma" xfId="1" xr:uid="{00000000-0005-0000-0000-000000000000}"/>
    <cellStyle name="Comma [0]" xfId="12" builtinId="6"/>
    <cellStyle name="Comma0" xfId="37" xr:uid="{00000000-0005-0000-0000-000002000000}"/>
    <cellStyle name="Currency" xfId="2" xr:uid="{00000000-0005-0000-0000-000003000000}"/>
    <cellStyle name="Currency0" xfId="38" xr:uid="{00000000-0005-0000-0000-000004000000}"/>
    <cellStyle name="Date" xfId="3" xr:uid="{00000000-0005-0000-0000-000005000000}"/>
    <cellStyle name="Date 2" xfId="39" xr:uid="{00000000-0005-0000-0000-000006000000}"/>
    <cellStyle name="Fixed" xfId="4" xr:uid="{00000000-0005-0000-0000-000007000000}"/>
    <cellStyle name="Fixed 2" xfId="40" xr:uid="{00000000-0005-0000-0000-000008000000}"/>
    <cellStyle name="Header1" xfId="34" xr:uid="{00000000-0005-0000-0000-000009000000}"/>
    <cellStyle name="Header2" xfId="35" xr:uid="{00000000-0005-0000-0000-00000A000000}"/>
    <cellStyle name="Heading 1" xfId="41" xr:uid="{00000000-0005-0000-0000-00000B000000}"/>
    <cellStyle name="Heading 2" xfId="42" xr:uid="{00000000-0005-0000-0000-00000C000000}"/>
    <cellStyle name="Heading1" xfId="5" xr:uid="{00000000-0005-0000-0000-00000D000000}"/>
    <cellStyle name="Heading2" xfId="6" xr:uid="{00000000-0005-0000-0000-00000E000000}"/>
    <cellStyle name="Normal" xfId="0" builtinId="0"/>
    <cellStyle name="Normal 2" xfId="50" xr:uid="{00000000-0005-0000-0000-000010000000}"/>
    <cellStyle name="Percent" xfId="7" xr:uid="{00000000-0005-0000-0000-000011000000}"/>
    <cellStyle name="Total" xfId="8" xr:uid="{00000000-0005-0000-0000-000012000000}"/>
    <cellStyle name="Total 2" xfId="43" xr:uid="{00000000-0005-0000-0000-000013000000}"/>
    <cellStyle name="고정소숫점" xfId="14" xr:uid="{00000000-0005-0000-0000-000014000000}"/>
    <cellStyle name="고정출력1" xfId="15" xr:uid="{00000000-0005-0000-0000-000015000000}"/>
    <cellStyle name="고정출력2" xfId="16" xr:uid="{00000000-0005-0000-0000-000016000000}"/>
    <cellStyle name="날짜" xfId="17" xr:uid="{00000000-0005-0000-0000-000017000000}"/>
    <cellStyle name="달러" xfId="18" xr:uid="{00000000-0005-0000-0000-000018000000}"/>
    <cellStyle name="똿뗦먛귟 [0.00]_PRODUCT DETAIL Q1" xfId="44" xr:uid="{00000000-0005-0000-0000-000019000000}"/>
    <cellStyle name="똿뗦먛귟_PRODUCT DETAIL Q1" xfId="19" xr:uid="{00000000-0005-0000-0000-00001A000000}"/>
    <cellStyle name="믅됞 [0.00]_PRODUCT DETAIL Q1" xfId="20" xr:uid="{00000000-0005-0000-0000-00001B000000}"/>
    <cellStyle name="믅됞_PRODUCT DETAIL Q1" xfId="21" xr:uid="{00000000-0005-0000-0000-00001C000000}"/>
    <cellStyle name="백분율 2" xfId="9" xr:uid="{00000000-0005-0000-0000-00001D000000}"/>
    <cellStyle name="뷭?_BOOKSHIP" xfId="22" xr:uid="{00000000-0005-0000-0000-00001E000000}"/>
    <cellStyle name="숫자(R)" xfId="23" xr:uid="{00000000-0005-0000-0000-00001F000000}"/>
    <cellStyle name="쉼표 [0] 15" xfId="49" xr:uid="{00000000-0005-0000-0000-000020000000}"/>
    <cellStyle name="자리수" xfId="24" xr:uid="{00000000-0005-0000-0000-000021000000}"/>
    <cellStyle name="자리수0" xfId="25" xr:uid="{00000000-0005-0000-0000-000022000000}"/>
    <cellStyle name="콤마 [0]_(type)총괄" xfId="26" xr:uid="{00000000-0005-0000-0000-000023000000}"/>
    <cellStyle name="콤마_(type)총괄" xfId="27" xr:uid="{00000000-0005-0000-0000-000024000000}"/>
    <cellStyle name="퍼센트" xfId="28" xr:uid="{00000000-0005-0000-0000-000025000000}"/>
    <cellStyle name="표준 10" xfId="48" xr:uid="{00000000-0005-0000-0000-000026000000}"/>
    <cellStyle name="표준 2" xfId="10" xr:uid="{00000000-0005-0000-0000-000027000000}"/>
    <cellStyle name="표준 2 10" xfId="47" xr:uid="{00000000-0005-0000-0000-000028000000}"/>
    <cellStyle name="표준 2 14 3" xfId="45" xr:uid="{00000000-0005-0000-0000-000029000000}"/>
    <cellStyle name="표준 2 2" xfId="29" xr:uid="{00000000-0005-0000-0000-00002A000000}"/>
    <cellStyle name="표준 2 2 2" xfId="51" xr:uid="{00000000-0005-0000-0000-00002B000000}"/>
    <cellStyle name="표준 2 2 21" xfId="46" xr:uid="{00000000-0005-0000-0000-00002C000000}"/>
    <cellStyle name="표준 3" xfId="13" xr:uid="{00000000-0005-0000-0000-00002D000000}"/>
    <cellStyle name="표준 4" xfId="30" xr:uid="{00000000-0005-0000-0000-00002E000000}"/>
    <cellStyle name="표준 5" xfId="11" xr:uid="{00000000-0005-0000-0000-00002F000000}"/>
    <cellStyle name="표준 6" xfId="36" xr:uid="{00000000-0005-0000-0000-000030000000}"/>
    <cellStyle name="합산" xfId="31" xr:uid="{00000000-0005-0000-0000-000031000000}"/>
    <cellStyle name="화폐기호" xfId="32" xr:uid="{00000000-0005-0000-0000-000032000000}"/>
    <cellStyle name="화폐기호0" xfId="33" xr:uid="{00000000-0005-0000-0000-00003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161585</xdr:colOff>
      <xdr:row>129</xdr:row>
      <xdr:rowOff>161355</xdr:rowOff>
    </xdr:from>
    <xdr:to>
      <xdr:col>17</xdr:col>
      <xdr:colOff>220540</xdr:colOff>
      <xdr:row>140</xdr:row>
      <xdr:rowOff>34365</xdr:rowOff>
    </xdr:to>
    <xdr:grpSp>
      <xdr:nvGrpSpPr>
        <xdr:cNvPr id="346" name="Group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GrpSpPr/>
      </xdr:nvGrpSpPr>
      <xdr:grpSpPr>
        <a:xfrm>
          <a:off x="1133524" y="25276253"/>
          <a:ext cx="3217756" cy="2011275"/>
          <a:chOff x="1445759" y="20095823"/>
          <a:chExt cx="3154580" cy="1932357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pSpPr/>
        </xdr:nvGrpSpPr>
        <xdr:grpSpPr>
          <a:xfrm>
            <a:off x="1445759" y="21056496"/>
            <a:ext cx="3154580" cy="971684"/>
            <a:chOff x="1445759" y="21428652"/>
            <a:chExt cx="3154580" cy="987827"/>
          </a:xfrm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GrpSpPr/>
          </xdr:nvGrpSpPr>
          <xdr:grpSpPr>
            <a:xfrm>
              <a:off x="1445759" y="21428652"/>
              <a:ext cx="2675969" cy="987827"/>
              <a:chOff x="1445759" y="21428652"/>
              <a:chExt cx="2675969" cy="987827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938338" y="21428652"/>
                <a:ext cx="2183390" cy="987827"/>
                <a:chOff x="4129088" y="20866677"/>
                <a:chExt cx="2183390" cy="987827"/>
              </a:xfrm>
            </xdr:grpSpPr>
            <xdr:sp macro="" textlink="">
              <xdr:nvSpPr>
                <xdr:cNvPr id="2" name="Rectangle 1">
                  <a:extLst>
                    <a:ext uri="{FF2B5EF4-FFF2-40B4-BE49-F238E27FC236}">
                      <a16:creationId xmlns:a16="http://schemas.microsoft.com/office/drawing/2014/main" id="{00000000-0008-0000-0200-000002000000}"/>
                    </a:ext>
                  </a:extLst>
                </xdr:cNvPr>
                <xdr:cNvSpPr/>
              </xdr:nvSpPr>
              <xdr:spPr>
                <a:xfrm>
                  <a:off x="4242336" y="21091813"/>
                  <a:ext cx="1944584" cy="649432"/>
                </a:xfrm>
                <a:prstGeom prst="rect">
                  <a:avLst/>
                </a:prstGeom>
                <a:noFill/>
                <a:ln w="190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cxnSp macro="">
              <xdr:nvCxnSpPr>
                <xdr:cNvPr id="4" name="Straight Connector 3">
                  <a:extLst>
                    <a:ext uri="{FF2B5EF4-FFF2-40B4-BE49-F238E27FC236}">
                      <a16:creationId xmlns:a16="http://schemas.microsoft.com/office/drawing/2014/main" id="{00000000-0008-0000-0200-000004000000}"/>
                    </a:ext>
                  </a:extLst>
                </xdr:cNvPr>
                <xdr:cNvCxnSpPr/>
              </xdr:nvCxnSpPr>
              <xdr:spPr>
                <a:xfrm>
                  <a:off x="4129088" y="21256336"/>
                  <a:ext cx="2183390" cy="0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3" name="Straight Connector 282">
                  <a:extLst>
                    <a:ext uri="{FF2B5EF4-FFF2-40B4-BE49-F238E27FC236}">
                      <a16:creationId xmlns:a16="http://schemas.microsoft.com/office/drawing/2014/main" id="{00000000-0008-0000-0200-00001B010000}"/>
                    </a:ext>
                  </a:extLst>
                </xdr:cNvPr>
                <xdr:cNvCxnSpPr/>
              </xdr:nvCxnSpPr>
              <xdr:spPr>
                <a:xfrm>
                  <a:off x="4129088" y="21585382"/>
                  <a:ext cx="2174730" cy="0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" name="Straight Connector 6">
                  <a:extLst>
                    <a:ext uri="{FF2B5EF4-FFF2-40B4-BE49-F238E27FC236}">
                      <a16:creationId xmlns:a16="http://schemas.microsoft.com/office/drawing/2014/main" id="{00000000-0008-0000-0200-000007000000}"/>
                    </a:ext>
                  </a:extLst>
                </xdr:cNvPr>
                <xdr:cNvCxnSpPr/>
              </xdr:nvCxnSpPr>
              <xdr:spPr>
                <a:xfrm>
                  <a:off x="4398818" y="20866677"/>
                  <a:ext cx="0" cy="987827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4" name="Straight Connector 283">
                  <a:extLst>
                    <a:ext uri="{FF2B5EF4-FFF2-40B4-BE49-F238E27FC236}">
                      <a16:creationId xmlns:a16="http://schemas.microsoft.com/office/drawing/2014/main" id="{00000000-0008-0000-0200-00001C010000}"/>
                    </a:ext>
                  </a:extLst>
                </xdr:cNvPr>
                <xdr:cNvCxnSpPr/>
              </xdr:nvCxnSpPr>
              <xdr:spPr>
                <a:xfrm>
                  <a:off x="4918363" y="21002625"/>
                  <a:ext cx="0" cy="849442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5" name="Straight Connector 284">
                  <a:extLst>
                    <a:ext uri="{FF2B5EF4-FFF2-40B4-BE49-F238E27FC236}">
                      <a16:creationId xmlns:a16="http://schemas.microsoft.com/office/drawing/2014/main" id="{00000000-0008-0000-0200-00001D010000}"/>
                    </a:ext>
                  </a:extLst>
                </xdr:cNvPr>
                <xdr:cNvCxnSpPr/>
              </xdr:nvCxnSpPr>
              <xdr:spPr>
                <a:xfrm>
                  <a:off x="5127048" y="21002625"/>
                  <a:ext cx="0" cy="847005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6" name="Straight Connector 285">
                  <a:extLst>
                    <a:ext uri="{FF2B5EF4-FFF2-40B4-BE49-F238E27FC236}">
                      <a16:creationId xmlns:a16="http://schemas.microsoft.com/office/drawing/2014/main" id="{00000000-0008-0000-0200-00001E010000}"/>
                    </a:ext>
                  </a:extLst>
                </xdr:cNvPr>
                <xdr:cNvCxnSpPr/>
              </xdr:nvCxnSpPr>
              <xdr:spPr>
                <a:xfrm>
                  <a:off x="5989493" y="20868410"/>
                  <a:ext cx="0" cy="986094"/>
                </a:xfrm>
                <a:prstGeom prst="line">
                  <a:avLst/>
                </a:prstGeom>
                <a:ln w="3175"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0" name="Group 9">
                  <a:extLst>
                    <a:ext uri="{FF2B5EF4-FFF2-40B4-BE49-F238E27FC236}">
                      <a16:creationId xmlns:a16="http://schemas.microsoft.com/office/drawing/2014/main" id="{00000000-0008-0000-0200-00000A000000}"/>
                    </a:ext>
                  </a:extLst>
                </xdr:cNvPr>
                <xdr:cNvGrpSpPr/>
              </xdr:nvGrpSpPr>
              <xdr:grpSpPr>
                <a:xfrm>
                  <a:off x="4350544" y="21197759"/>
                  <a:ext cx="1683543" cy="440657"/>
                  <a:chOff x="4350544" y="21197759"/>
                  <a:chExt cx="1683543" cy="440657"/>
                </a:xfrm>
              </xdr:grpSpPr>
              <xdr:grpSp>
                <xdr:nvGrpSpPr>
                  <xdr:cNvPr id="9" name="Group 8">
                    <a:extLst>
                      <a:ext uri="{FF2B5EF4-FFF2-40B4-BE49-F238E27FC236}">
                        <a16:creationId xmlns:a16="http://schemas.microsoft.com/office/drawing/2014/main" id="{00000000-0008-0000-0200-000009000000}"/>
                      </a:ext>
                    </a:extLst>
                  </xdr:cNvPr>
                  <xdr:cNvGrpSpPr/>
                </xdr:nvGrpSpPr>
                <xdr:grpSpPr>
                  <a:xfrm>
                    <a:off x="4350544" y="21207413"/>
                    <a:ext cx="92869" cy="421481"/>
                    <a:chOff x="4350544" y="21207413"/>
                    <a:chExt cx="92869" cy="421481"/>
                  </a:xfrm>
                </xdr:grpSpPr>
                <xdr:sp macro="" textlink="">
                  <xdr:nvSpPr>
                    <xdr:cNvPr id="8" name="Rectangle 7">
                      <a:extLst>
                        <a:ext uri="{FF2B5EF4-FFF2-40B4-BE49-F238E27FC236}">
                          <a16:creationId xmlns:a16="http://schemas.microsoft.com/office/drawing/2014/main" id="{00000000-0008-0000-0200-00000800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207413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88" name="Rectangle 287">
                      <a:extLst>
                        <a:ext uri="{FF2B5EF4-FFF2-40B4-BE49-F238E27FC236}">
                          <a16:creationId xmlns:a16="http://schemas.microsoft.com/office/drawing/2014/main" id="{00000000-0008-0000-0200-000020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536025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291" name="Group 290">
                    <a:extLst>
                      <a:ext uri="{FF2B5EF4-FFF2-40B4-BE49-F238E27FC236}">
                        <a16:creationId xmlns:a16="http://schemas.microsoft.com/office/drawing/2014/main" id="{00000000-0008-0000-0200-000023010000}"/>
                      </a:ext>
                    </a:extLst>
                  </xdr:cNvPr>
                  <xdr:cNvGrpSpPr/>
                </xdr:nvGrpSpPr>
                <xdr:grpSpPr>
                  <a:xfrm>
                    <a:off x="4872037" y="21197759"/>
                    <a:ext cx="92869" cy="440529"/>
                    <a:chOff x="4350544" y="21207413"/>
                    <a:chExt cx="92869" cy="374875"/>
                  </a:xfrm>
                </xdr:grpSpPr>
                <xdr:sp macro="" textlink="">
                  <xdr:nvSpPr>
                    <xdr:cNvPr id="292" name="Rectangle 291">
                      <a:extLst>
                        <a:ext uri="{FF2B5EF4-FFF2-40B4-BE49-F238E27FC236}">
                          <a16:creationId xmlns:a16="http://schemas.microsoft.com/office/drawing/2014/main" id="{00000000-0008-0000-0200-000024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207413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93" name="Rectangle 292">
                      <a:extLst>
                        <a:ext uri="{FF2B5EF4-FFF2-40B4-BE49-F238E27FC236}">
                          <a16:creationId xmlns:a16="http://schemas.microsoft.com/office/drawing/2014/main" id="{00000000-0008-0000-0200-000025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489419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303" name="Group 302">
                    <a:extLst>
                      <a:ext uri="{FF2B5EF4-FFF2-40B4-BE49-F238E27FC236}">
                        <a16:creationId xmlns:a16="http://schemas.microsoft.com/office/drawing/2014/main" id="{00000000-0008-0000-0200-00002F010000}"/>
                      </a:ext>
                    </a:extLst>
                  </xdr:cNvPr>
                  <xdr:cNvGrpSpPr/>
                </xdr:nvGrpSpPr>
                <xdr:grpSpPr>
                  <a:xfrm>
                    <a:off x="5079206" y="21197887"/>
                    <a:ext cx="92869" cy="440529"/>
                    <a:chOff x="4350544" y="21207413"/>
                    <a:chExt cx="92869" cy="374875"/>
                  </a:xfrm>
                </xdr:grpSpPr>
                <xdr:sp macro="" textlink="">
                  <xdr:nvSpPr>
                    <xdr:cNvPr id="304" name="Rectangle 303">
                      <a:extLst>
                        <a:ext uri="{FF2B5EF4-FFF2-40B4-BE49-F238E27FC236}">
                          <a16:creationId xmlns:a16="http://schemas.microsoft.com/office/drawing/2014/main" id="{00000000-0008-0000-0200-000030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207413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305" name="Rectangle 304">
                      <a:extLst>
                        <a:ext uri="{FF2B5EF4-FFF2-40B4-BE49-F238E27FC236}">
                          <a16:creationId xmlns:a16="http://schemas.microsoft.com/office/drawing/2014/main" id="{00000000-0008-0000-0200-000031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489419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306" name="Group 305">
                    <a:extLst>
                      <a:ext uri="{FF2B5EF4-FFF2-40B4-BE49-F238E27FC236}">
                        <a16:creationId xmlns:a16="http://schemas.microsoft.com/office/drawing/2014/main" id="{00000000-0008-0000-0200-000032010000}"/>
                      </a:ext>
                    </a:extLst>
                  </xdr:cNvPr>
                  <xdr:cNvGrpSpPr/>
                </xdr:nvGrpSpPr>
                <xdr:grpSpPr>
                  <a:xfrm>
                    <a:off x="5941218" y="21197887"/>
                    <a:ext cx="92869" cy="440529"/>
                    <a:chOff x="4350544" y="21207413"/>
                    <a:chExt cx="92869" cy="374875"/>
                  </a:xfrm>
                </xdr:grpSpPr>
                <xdr:sp macro="" textlink="">
                  <xdr:nvSpPr>
                    <xdr:cNvPr id="307" name="Rectangle 306">
                      <a:extLst>
                        <a:ext uri="{FF2B5EF4-FFF2-40B4-BE49-F238E27FC236}">
                          <a16:creationId xmlns:a16="http://schemas.microsoft.com/office/drawing/2014/main" id="{00000000-0008-0000-0200-000033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207413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308" name="Rectangle 307">
                      <a:extLst>
                        <a:ext uri="{FF2B5EF4-FFF2-40B4-BE49-F238E27FC236}">
                          <a16:creationId xmlns:a16="http://schemas.microsoft.com/office/drawing/2014/main" id="{00000000-0008-0000-0200-000034010000}"/>
                        </a:ext>
                      </a:extLst>
                    </xdr:cNvPr>
                    <xdr:cNvSpPr/>
                  </xdr:nvSpPr>
                  <xdr:spPr>
                    <a:xfrm>
                      <a:off x="4350544" y="21489419"/>
                      <a:ext cx="92869" cy="92869"/>
                    </a:xfrm>
                    <a:prstGeom prst="rect">
                      <a:avLst/>
                    </a:prstGeom>
                    <a:noFill/>
                    <a:ln w="222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sp macro="" textlink="">
            <xdr:nvSpPr>
              <xdr:cNvPr id="309" name="TextBox 308">
                <a:extLst>
                  <a:ext uri="{FF2B5EF4-FFF2-40B4-BE49-F238E27FC236}">
                    <a16:creationId xmlns:a16="http://schemas.microsoft.com/office/drawing/2014/main" id="{00000000-0008-0000-0200-000035010000}"/>
                  </a:ext>
                </a:extLst>
              </xdr:cNvPr>
              <xdr:cNvSpPr txBox="1"/>
            </xdr:nvSpPr>
            <xdr:spPr>
              <a:xfrm>
                <a:off x="1445759" y="21895594"/>
                <a:ext cx="497341" cy="1993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3.0m</a:t>
                </a:r>
              </a:p>
            </xdr:txBody>
          </xdr: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CxnSpPr/>
            </xdr:nvCxnSpPr>
            <xdr:spPr>
              <a:xfrm flipH="1">
                <a:off x="1850231" y="21655088"/>
                <a:ext cx="161925" cy="0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0" name="Straight Connector 309">
                <a:extLst>
                  <a:ext uri="{FF2B5EF4-FFF2-40B4-BE49-F238E27FC236}">
                    <a16:creationId xmlns:a16="http://schemas.microsoft.com/office/drawing/2014/main" id="{00000000-0008-0000-0200-000036010000}"/>
                  </a:ext>
                </a:extLst>
              </xdr:cNvPr>
              <xdr:cNvCxnSpPr/>
            </xdr:nvCxnSpPr>
            <xdr:spPr>
              <a:xfrm>
                <a:off x="1850233" y="21657469"/>
                <a:ext cx="0" cy="647700"/>
              </a:xfrm>
              <a:prstGeom prst="line">
                <a:avLst/>
              </a:prstGeom>
              <a:ln w="3175">
                <a:prstDash val="soli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1" name="Straight Connector 310">
                <a:extLst>
                  <a:ext uri="{FF2B5EF4-FFF2-40B4-BE49-F238E27FC236}">
                    <a16:creationId xmlns:a16="http://schemas.microsoft.com/office/drawing/2014/main" id="{00000000-0008-0000-0200-000037010000}"/>
                  </a:ext>
                </a:extLst>
              </xdr:cNvPr>
              <xdr:cNvCxnSpPr/>
            </xdr:nvCxnSpPr>
            <xdr:spPr>
              <a:xfrm flipH="1">
                <a:off x="1850231" y="22300406"/>
                <a:ext cx="161925" cy="0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2" name="Straight Connector 311">
              <a:extLst>
                <a:ext uri="{FF2B5EF4-FFF2-40B4-BE49-F238E27FC236}">
                  <a16:creationId xmlns:a16="http://schemas.microsoft.com/office/drawing/2014/main" id="{00000000-0008-0000-0200-000038010000}"/>
                </a:ext>
              </a:extLst>
            </xdr:cNvPr>
            <xdr:cNvCxnSpPr/>
          </xdr:nvCxnSpPr>
          <xdr:spPr>
            <a:xfrm>
              <a:off x="4019551" y="21650325"/>
              <a:ext cx="173830" cy="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3" name="Straight Connector 312">
              <a:extLst>
                <a:ext uri="{FF2B5EF4-FFF2-40B4-BE49-F238E27FC236}">
                  <a16:creationId xmlns:a16="http://schemas.microsoft.com/office/drawing/2014/main" id="{00000000-0008-0000-0200-000039010000}"/>
                </a:ext>
              </a:extLst>
            </xdr:cNvPr>
            <xdr:cNvCxnSpPr/>
          </xdr:nvCxnSpPr>
          <xdr:spPr>
            <a:xfrm>
              <a:off x="4193381" y="21647944"/>
              <a:ext cx="0" cy="64770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5" name="Straight Connector 314">
              <a:extLst>
                <a:ext uri="{FF2B5EF4-FFF2-40B4-BE49-F238E27FC236}">
                  <a16:creationId xmlns:a16="http://schemas.microsoft.com/office/drawing/2014/main" id="{00000000-0008-0000-0200-00003B010000}"/>
                </a:ext>
              </a:extLst>
            </xdr:cNvPr>
            <xdr:cNvCxnSpPr/>
          </xdr:nvCxnSpPr>
          <xdr:spPr>
            <a:xfrm>
              <a:off x="4021930" y="21819394"/>
              <a:ext cx="173830" cy="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6" name="Straight Connector 315">
              <a:extLst>
                <a:ext uri="{FF2B5EF4-FFF2-40B4-BE49-F238E27FC236}">
                  <a16:creationId xmlns:a16="http://schemas.microsoft.com/office/drawing/2014/main" id="{00000000-0008-0000-0200-00003C010000}"/>
                </a:ext>
              </a:extLst>
            </xdr:cNvPr>
            <xdr:cNvCxnSpPr/>
          </xdr:nvCxnSpPr>
          <xdr:spPr>
            <a:xfrm>
              <a:off x="4019547" y="22148007"/>
              <a:ext cx="173830" cy="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7" name="Straight Connector 316">
              <a:extLst>
                <a:ext uri="{FF2B5EF4-FFF2-40B4-BE49-F238E27FC236}">
                  <a16:creationId xmlns:a16="http://schemas.microsoft.com/office/drawing/2014/main" id="{00000000-0008-0000-0200-00003D010000}"/>
                </a:ext>
              </a:extLst>
            </xdr:cNvPr>
            <xdr:cNvCxnSpPr/>
          </xdr:nvCxnSpPr>
          <xdr:spPr>
            <a:xfrm>
              <a:off x="4019549" y="22300405"/>
              <a:ext cx="173830" cy="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8" name="TextBox 317">
              <a:extLst>
                <a:ext uri="{FF2B5EF4-FFF2-40B4-BE49-F238E27FC236}">
                  <a16:creationId xmlns:a16="http://schemas.microsoft.com/office/drawing/2014/main" id="{00000000-0008-0000-0200-00003E010000}"/>
                </a:ext>
              </a:extLst>
            </xdr:cNvPr>
            <xdr:cNvSpPr txBox="1"/>
          </xdr:nvSpPr>
          <xdr:spPr>
            <a:xfrm>
              <a:off x="4112655" y="21665057"/>
              <a:ext cx="469106" cy="1452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 0.6m</a:t>
              </a:r>
            </a:p>
          </xdr:txBody>
        </xdr:sp>
        <xdr:sp macro="" textlink="">
          <xdr:nvSpPr>
            <xdr:cNvPr id="319" name="TextBox 318">
              <a:extLst>
                <a:ext uri="{FF2B5EF4-FFF2-40B4-BE49-F238E27FC236}">
                  <a16:creationId xmlns:a16="http://schemas.microsoft.com/office/drawing/2014/main" id="{00000000-0008-0000-0200-00003F010000}"/>
                </a:ext>
              </a:extLst>
            </xdr:cNvPr>
            <xdr:cNvSpPr txBox="1"/>
          </xdr:nvSpPr>
          <xdr:spPr>
            <a:xfrm>
              <a:off x="4107185" y="21893435"/>
              <a:ext cx="469106" cy="1452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 1.8m</a:t>
              </a:r>
            </a:p>
          </xdr:txBody>
        </xdr:sp>
        <xdr:sp macro="" textlink="">
          <xdr:nvSpPr>
            <xdr:cNvPr id="320" name="TextBox 319">
              <a:extLst>
                <a:ext uri="{FF2B5EF4-FFF2-40B4-BE49-F238E27FC236}">
                  <a16:creationId xmlns:a16="http://schemas.microsoft.com/office/drawing/2014/main" id="{00000000-0008-0000-0200-000040010000}"/>
                </a:ext>
              </a:extLst>
            </xdr:cNvPr>
            <xdr:cNvSpPr txBox="1"/>
          </xdr:nvSpPr>
          <xdr:spPr>
            <a:xfrm>
              <a:off x="4131233" y="22152991"/>
              <a:ext cx="469106" cy="1452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 0.6m</a:t>
              </a:r>
            </a:p>
          </xdr:txBody>
        </xdr:sp>
      </xdr:grpSp>
      <xdr:grpSp>
        <xdr:nvGrpSpPr>
          <xdr:cNvPr id="345" name="Group 344">
            <a:extLst>
              <a:ext uri="{FF2B5EF4-FFF2-40B4-BE49-F238E27FC236}">
                <a16:creationId xmlns:a16="http://schemas.microsoft.com/office/drawing/2014/main" id="{00000000-0008-0000-0200-000059010000}"/>
              </a:ext>
            </a:extLst>
          </xdr:cNvPr>
          <xdr:cNvGrpSpPr/>
        </xdr:nvGrpSpPr>
        <xdr:grpSpPr>
          <a:xfrm>
            <a:off x="2043264" y="20095823"/>
            <a:ext cx="2143127" cy="1083899"/>
            <a:chOff x="2043264" y="20095823"/>
            <a:chExt cx="2143127" cy="1083899"/>
          </a:xfrm>
        </xdr:grpSpPr>
        <xdr:grpSp>
          <xdr:nvGrpSpPr>
            <xdr:cNvPr id="326" name="Group 325">
              <a:extLst>
                <a:ext uri="{FF2B5EF4-FFF2-40B4-BE49-F238E27FC236}">
                  <a16:creationId xmlns:a16="http://schemas.microsoft.com/office/drawing/2014/main" id="{00000000-0008-0000-0200-000046010000}"/>
                </a:ext>
              </a:extLst>
            </xdr:cNvPr>
            <xdr:cNvGrpSpPr/>
          </xdr:nvGrpSpPr>
          <xdr:grpSpPr>
            <a:xfrm>
              <a:off x="2043264" y="20095823"/>
              <a:ext cx="2143127" cy="596435"/>
              <a:chOff x="2043264" y="20655426"/>
              <a:chExt cx="2143127" cy="614650"/>
            </a:xfrm>
          </xdr:grpSpPr>
          <xdr:grpSp>
            <xdr:nvGrpSpPr>
              <xdr:cNvPr id="31" name="Group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GrpSpPr/>
            </xdr:nvGrpSpPr>
            <xdr:grpSpPr>
              <a:xfrm>
                <a:off x="2200050" y="20870581"/>
                <a:ext cx="1602585" cy="399495"/>
                <a:chOff x="2200050" y="20801451"/>
                <a:chExt cx="1602585" cy="399495"/>
              </a:xfrm>
            </xdr:grpSpPr>
            <xdr:cxnSp macro="">
              <xdr:nvCxnSpPr>
                <xdr:cNvPr id="23" name="Straight Connector 22">
                  <a:extLst>
                    <a:ext uri="{FF2B5EF4-FFF2-40B4-BE49-F238E27FC236}">
                      <a16:creationId xmlns:a16="http://schemas.microsoft.com/office/drawing/2014/main" id="{00000000-0008-0000-0200-000017000000}"/>
                    </a:ext>
                  </a:extLst>
                </xdr:cNvPr>
                <xdr:cNvCxnSpPr/>
              </xdr:nvCxnSpPr>
              <xdr:spPr>
                <a:xfrm>
                  <a:off x="2200050" y="21193491"/>
                  <a:ext cx="1602585" cy="0"/>
                </a:xfrm>
                <a:prstGeom prst="line">
                  <a:avLst/>
                </a:prstGeom>
                <a:ln w="25400">
                  <a:solidFill>
                    <a:schemeClr val="tx2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Straight Connector 24">
                  <a:extLst>
                    <a:ext uri="{FF2B5EF4-FFF2-40B4-BE49-F238E27FC236}">
                      <a16:creationId xmlns:a16="http://schemas.microsoft.com/office/drawing/2014/main" id="{00000000-0008-0000-0200-000019000000}"/>
                    </a:ext>
                  </a:extLst>
                </xdr:cNvPr>
                <xdr:cNvCxnSpPr/>
              </xdr:nvCxnSpPr>
              <xdr:spPr>
                <a:xfrm flipV="1">
                  <a:off x="2205933" y="20954209"/>
                  <a:ext cx="0" cy="240207"/>
                </a:xfrm>
                <a:prstGeom prst="line">
                  <a:avLst/>
                </a:prstGeom>
                <a:ln w="25400">
                  <a:solidFill>
                    <a:schemeClr val="tx2"/>
                  </a:solidFill>
                  <a:headEnd type="triangle" w="med" len="lg"/>
                  <a:tailEnd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1" name="Straight Connector 320">
                  <a:extLst>
                    <a:ext uri="{FF2B5EF4-FFF2-40B4-BE49-F238E27FC236}">
                      <a16:creationId xmlns:a16="http://schemas.microsoft.com/office/drawing/2014/main" id="{00000000-0008-0000-0200-000041010000}"/>
                    </a:ext>
                  </a:extLst>
                </xdr:cNvPr>
                <xdr:cNvCxnSpPr/>
              </xdr:nvCxnSpPr>
              <xdr:spPr>
                <a:xfrm flipV="1">
                  <a:off x="2727390" y="20897746"/>
                  <a:ext cx="0" cy="303200"/>
                </a:xfrm>
                <a:prstGeom prst="line">
                  <a:avLst/>
                </a:prstGeom>
                <a:ln w="25400">
                  <a:solidFill>
                    <a:schemeClr val="tx2"/>
                  </a:solidFill>
                  <a:headEnd type="triangle" w="med" len="lg"/>
                  <a:tailEnd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2" name="Straight Connector 321">
                  <a:extLst>
                    <a:ext uri="{FF2B5EF4-FFF2-40B4-BE49-F238E27FC236}">
                      <a16:creationId xmlns:a16="http://schemas.microsoft.com/office/drawing/2014/main" id="{00000000-0008-0000-0200-000042010000}"/>
                    </a:ext>
                  </a:extLst>
                </xdr:cNvPr>
                <xdr:cNvCxnSpPr/>
              </xdr:nvCxnSpPr>
              <xdr:spPr>
                <a:xfrm flipV="1">
                  <a:off x="2936056" y="20885471"/>
                  <a:ext cx="0" cy="302646"/>
                </a:xfrm>
                <a:prstGeom prst="line">
                  <a:avLst/>
                </a:prstGeom>
                <a:ln w="25400">
                  <a:solidFill>
                    <a:schemeClr val="tx2"/>
                  </a:solidFill>
                  <a:headEnd type="triangle" w="med" len="lg"/>
                  <a:tailEnd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4" name="Straight Connector 323">
                  <a:extLst>
                    <a:ext uri="{FF2B5EF4-FFF2-40B4-BE49-F238E27FC236}">
                      <a16:creationId xmlns:a16="http://schemas.microsoft.com/office/drawing/2014/main" id="{00000000-0008-0000-0200-000044010000}"/>
                    </a:ext>
                  </a:extLst>
                </xdr:cNvPr>
                <xdr:cNvCxnSpPr/>
              </xdr:nvCxnSpPr>
              <xdr:spPr>
                <a:xfrm flipV="1">
                  <a:off x="3800181" y="20801451"/>
                  <a:ext cx="0" cy="394031"/>
                </a:xfrm>
                <a:prstGeom prst="line">
                  <a:avLst/>
                </a:prstGeom>
                <a:ln w="25400">
                  <a:solidFill>
                    <a:schemeClr val="tx2"/>
                  </a:solidFill>
                  <a:headEnd type="triangle" w="med" len="lg"/>
                  <a:tailEnd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25" name="TextBox 324">
                <a:extLst>
                  <a:ext uri="{FF2B5EF4-FFF2-40B4-BE49-F238E27FC236}">
                    <a16:creationId xmlns:a16="http://schemas.microsoft.com/office/drawing/2014/main" id="{00000000-0008-0000-0200-000045010000}"/>
                  </a:ext>
                </a:extLst>
              </xdr:cNvPr>
              <xdr:cNvSpPr txBox="1"/>
            </xdr:nvSpPr>
            <xdr:spPr>
              <a:xfrm>
                <a:off x="2043264" y="20655426"/>
                <a:ext cx="2143127" cy="2918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48kN     135kN  135kN                   192kN</a:t>
                </a:r>
              </a:p>
            </xdr:txBody>
          </xdr:sp>
        </xdr:grpSp>
        <xdr:grpSp>
          <xdr:nvGrpSpPr>
            <xdr:cNvPr id="344" name="Group 343">
              <a:extLst>
                <a:ext uri="{FF2B5EF4-FFF2-40B4-BE49-F238E27FC236}">
                  <a16:creationId xmlns:a16="http://schemas.microsoft.com/office/drawing/2014/main" id="{00000000-0008-0000-0200-000058010000}"/>
                </a:ext>
              </a:extLst>
            </xdr:cNvPr>
            <xdr:cNvGrpSpPr/>
          </xdr:nvGrpSpPr>
          <xdr:grpSpPr>
            <a:xfrm>
              <a:off x="2200275" y="20689469"/>
              <a:ext cx="1600201" cy="490253"/>
              <a:chOff x="2200275" y="21054796"/>
              <a:chExt cx="1600201" cy="497092"/>
            </a:xfrm>
          </xdr:grpSpPr>
          <xdr:cxnSp macro="">
            <xdr:nvCxnSpPr>
              <xdr:cNvPr id="328" name="Straight Connector 327">
                <a:extLst>
                  <a:ext uri="{FF2B5EF4-FFF2-40B4-BE49-F238E27FC236}">
                    <a16:creationId xmlns:a16="http://schemas.microsoft.com/office/drawing/2014/main" id="{00000000-0008-0000-0200-000048010000}"/>
                  </a:ext>
                </a:extLst>
              </xdr:cNvPr>
              <xdr:cNvCxnSpPr/>
            </xdr:nvCxnSpPr>
            <xdr:spPr>
              <a:xfrm>
                <a:off x="2207419" y="21128832"/>
                <a:ext cx="0" cy="335756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9" name="Straight Connector 328">
                <a:extLst>
                  <a:ext uri="{FF2B5EF4-FFF2-40B4-BE49-F238E27FC236}">
                    <a16:creationId xmlns:a16="http://schemas.microsoft.com/office/drawing/2014/main" id="{00000000-0008-0000-0200-000049010000}"/>
                  </a:ext>
                </a:extLst>
              </xdr:cNvPr>
              <xdr:cNvCxnSpPr/>
            </xdr:nvCxnSpPr>
            <xdr:spPr>
              <a:xfrm>
                <a:off x="2721769" y="21131212"/>
                <a:ext cx="0" cy="157162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0" name="Straight Connector 329">
                <a:extLst>
                  <a:ext uri="{FF2B5EF4-FFF2-40B4-BE49-F238E27FC236}">
                    <a16:creationId xmlns:a16="http://schemas.microsoft.com/office/drawing/2014/main" id="{00000000-0008-0000-0200-00004A010000}"/>
                  </a:ext>
                </a:extLst>
              </xdr:cNvPr>
              <xdr:cNvCxnSpPr/>
            </xdr:nvCxnSpPr>
            <xdr:spPr>
              <a:xfrm>
                <a:off x="2205037" y="21288375"/>
                <a:ext cx="1595438" cy="0"/>
              </a:xfrm>
              <a:prstGeom prst="line">
                <a:avLst/>
              </a:prstGeom>
              <a:ln w="3175" cmpd="sng">
                <a:prstDash val="solid"/>
                <a:headEnd type="oval" w="sm" len="sm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1" name="Straight Connector 330">
                <a:extLst>
                  <a:ext uri="{FF2B5EF4-FFF2-40B4-BE49-F238E27FC236}">
                    <a16:creationId xmlns:a16="http://schemas.microsoft.com/office/drawing/2014/main" id="{00000000-0008-0000-0200-00004B010000}"/>
                  </a:ext>
                </a:extLst>
              </xdr:cNvPr>
              <xdr:cNvCxnSpPr/>
            </xdr:nvCxnSpPr>
            <xdr:spPr>
              <a:xfrm>
                <a:off x="2936081" y="21128830"/>
                <a:ext cx="0" cy="157162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2" name="Straight Connector 331">
                <a:extLst>
                  <a:ext uri="{FF2B5EF4-FFF2-40B4-BE49-F238E27FC236}">
                    <a16:creationId xmlns:a16="http://schemas.microsoft.com/office/drawing/2014/main" id="{00000000-0008-0000-0200-00004C010000}"/>
                  </a:ext>
                </a:extLst>
              </xdr:cNvPr>
              <xdr:cNvCxnSpPr/>
            </xdr:nvCxnSpPr>
            <xdr:spPr>
              <a:xfrm>
                <a:off x="3798094" y="21131212"/>
                <a:ext cx="0" cy="333376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5" name="Straight Connector 334">
                <a:extLst>
                  <a:ext uri="{FF2B5EF4-FFF2-40B4-BE49-F238E27FC236}">
                    <a16:creationId xmlns:a16="http://schemas.microsoft.com/office/drawing/2014/main" id="{00000000-0008-0000-0200-00004F010000}"/>
                  </a:ext>
                </a:extLst>
              </xdr:cNvPr>
              <xdr:cNvCxnSpPr/>
            </xdr:nvCxnSpPr>
            <xdr:spPr>
              <a:xfrm>
                <a:off x="2200275" y="21464586"/>
                <a:ext cx="1600201" cy="0"/>
              </a:xfrm>
              <a:prstGeom prst="line">
                <a:avLst/>
              </a:prstGeom>
              <a:ln w="3175" cmpd="sng">
                <a:prstDash val="soli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36" name="TextBox 335">
                <a:extLst>
                  <a:ext uri="{FF2B5EF4-FFF2-40B4-BE49-F238E27FC236}">
                    <a16:creationId xmlns:a16="http://schemas.microsoft.com/office/drawing/2014/main" id="{00000000-0008-0000-0200-000050010000}"/>
                  </a:ext>
                </a:extLst>
              </xdr:cNvPr>
              <xdr:cNvSpPr txBox="1"/>
            </xdr:nvSpPr>
            <xdr:spPr>
              <a:xfrm>
                <a:off x="2714626" y="21262181"/>
                <a:ext cx="628650" cy="2897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12.0m</a:t>
                </a:r>
              </a:p>
            </xdr:txBody>
          </xdr:sp>
          <xdr:sp macro="" textlink="">
            <xdr:nvSpPr>
              <xdr:cNvPr id="343" name="TextBox 342">
                <a:extLst>
                  <a:ext uri="{FF2B5EF4-FFF2-40B4-BE49-F238E27FC236}">
                    <a16:creationId xmlns:a16="http://schemas.microsoft.com/office/drawing/2014/main" id="{00000000-0008-0000-0200-000057010000}"/>
                  </a:ext>
                </a:extLst>
              </xdr:cNvPr>
              <xdr:cNvSpPr txBox="1"/>
            </xdr:nvSpPr>
            <xdr:spPr>
              <a:xfrm>
                <a:off x="2288615" y="21054796"/>
                <a:ext cx="1464469" cy="2897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3.6m    1.2m          </a:t>
                </a:r>
                <a:r>
                  <a:rPr lang="en-US" sz="900" baseline="0"/>
                  <a:t> </a:t>
                </a:r>
                <a:r>
                  <a:rPr lang="en-US" sz="900"/>
                  <a:t>7.2m</a:t>
                </a:r>
              </a:p>
            </xdr:txBody>
          </xdr:sp>
        </xdr:grpSp>
      </xdr:grpSp>
    </xdr:grpSp>
    <xdr:clientData/>
  </xdr:twoCellAnchor>
  <xdr:oneCellAnchor>
    <xdr:from>
      <xdr:col>11</xdr:col>
      <xdr:colOff>197647</xdr:colOff>
      <xdr:row>87</xdr:row>
      <xdr:rowOff>10545</xdr:rowOff>
    </xdr:from>
    <xdr:ext cx="788101" cy="167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870479" y="17738708"/>
              <a:ext cx="788101" cy="167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0.077</m:t>
                    </m:r>
                    <m:sSubSup>
                      <m:sSubSup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1.5</m:t>
                        </m:r>
                      </m:sup>
                    </m:sSubSup>
                    <m:rad>
                      <m:ra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ko-KR" altLang="en-US" sz="9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870479" y="17738708"/>
              <a:ext cx="788101" cy="167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0.077𝑚_𝑐^1.5 ∛(𝑓_𝑐𝑚 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11</xdr:col>
      <xdr:colOff>197647</xdr:colOff>
      <xdr:row>92</xdr:row>
      <xdr:rowOff>10545</xdr:rowOff>
    </xdr:from>
    <xdr:ext cx="788101" cy="167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 txBox="1"/>
          </xdr:nvSpPr>
          <xdr:spPr>
            <a:xfrm>
              <a:off x="2870479" y="18710647"/>
              <a:ext cx="788101" cy="167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0.077</m:t>
                    </m:r>
                    <m:sSubSup>
                      <m:sSubSup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1.5</m:t>
                        </m:r>
                      </m:sup>
                    </m:sSubSup>
                    <m:rad>
                      <m:ra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ko-KR" altLang="en-US" sz="9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 txBox="1"/>
          </xdr:nvSpPr>
          <xdr:spPr>
            <a:xfrm>
              <a:off x="2870479" y="18710647"/>
              <a:ext cx="788101" cy="167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0.077𝑚_𝑐^1.5 ∛(𝑓_𝑐𝑚 )</a:t>
              </a:r>
              <a:endParaRPr lang="ko-KR" altLang="en-US" sz="9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99391</xdr:colOff>
      <xdr:row>4</xdr:row>
      <xdr:rowOff>74544</xdr:rowOff>
    </xdr:from>
    <xdr:to>
      <xdr:col>22</xdr:col>
      <xdr:colOff>53837</xdr:colOff>
      <xdr:row>18</xdr:row>
      <xdr:rowOff>26919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3316" y="960369"/>
          <a:ext cx="3532532" cy="26193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149087</xdr:colOff>
      <xdr:row>22</xdr:row>
      <xdr:rowOff>41414</xdr:rowOff>
    </xdr:from>
    <xdr:to>
      <xdr:col>22</xdr:col>
      <xdr:colOff>103534</xdr:colOff>
      <xdr:row>35</xdr:row>
      <xdr:rowOff>159027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73012" y="4356239"/>
          <a:ext cx="3532533" cy="25717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456;&#52384;\&#44277;&#50976;\DOO-SAN\&#48372;-&#44592;&#46181;\&#44592;&#461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8260;com\PUS%20(G)\2015-03PUS&#44144;&#45908;\&#50864;&#44221;-PUS&#44144;&#45908;\&#44396;&#51312;&#44228;&#49328;&#49436;\01~04.&#54616;&#51473;&#49328;&#5122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wchun\2003&#51089;&#50629;&#48169;\PROJECT\&#51204;&#51452;-&#44305;&#50577;\05-&#49888;&#44592;&#44368;\&#49345;&#48512;-&#49888;&#44592;&#44368;(&#51204;&#51452;&#48169;&#54693;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W\&#50689;&#46041;-&#44608;&#52380;(LM\02-&#44396;&#51312;&#44228;&#49328;&#49436;\03-&#50864;&#52380;2&#44368;\02-&#44368;&#45824;\AA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2384;&#54840;\C\8&#50900;\&#51060;&#49324;&#45784;\&#48152;&#47141;\8&#50900;\PCB3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37;&#55148;\&#46160;&#48512;&#48372;&#44053;\1zu\2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_EXCEL\ABUT\source\P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&#51452;&#49464;&#50836;\project\&#48176;&#49688;&#51109;\&#49688;&#51221;&#48376;\CWJ\&#44221;&#52632;&#49440;\wall\&#50672;&#442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9437;&#55148;\&#46160;&#48512;&#48372;&#44053;\&#50836;&#44592;&#51460;&#47000;&#50836;\&#54620;&#51068;&#51452;\2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9733;&#50864;&#44221;&#50629;&#47924;&#9733;2016&#45380;\14.&#44032;&#51116;&#44264;(&#50689;&#50900;&#44400;,&#44148;&#54868;)\&#50864;&#44221;&#51089;&#50629;\161019%20&#44221;&#44036;&#48320;&#44221;(82.5+90+82.5=255)\&#44228;&#49328;&#49436;\01~04.&#54616;&#51473;&#49328;&#5122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068;&#53580;&#53356;\piletech\ok\&#45824;&#44396;-&#45824;&#46041;\&#44396;&#51312;&#44228;&#49328;&#49436;\&#52572;&#51333;\&#44368;&#45824;\77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wchun\2003&#51089;&#50629;&#48169;\PROJECT\&#51204;&#51452;-&#44305;&#50577;\&#52280;&#44256;&#51088;&#47308;\&#54616;&#48512;&#44228;&#49328;&#49436;\&#44368;&#45824;&#44228;&#49328;&#49436;\&#44368;&#45824;(&#47568;&#46749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nas\&#49444;&#44228;&#48512;&#44277;&#50976;&#48169;\&#51089;&#50629;&#48169;\2005&#45380;&#51089;&#50629;&#48169;\9&#50900;\14%20&#45224;&#54644;&#44256;&#49549;&#46020;&#47196;5&#44277;&#44396;(&#51060;&#51648;)\&#44228;&#49328;&#49436;\&#51089;&#50629;&#48169;\2003&#45380;\4&#50900;\&#46020;&#47196;&#44277;&#49324;\&#46020;&#54868;(&#51204;&#51452;-&#44305;&#50577;)\&#44228;&#49328;&#49436;\&#49688;&#51221;\2003&#45380;\3&#50900;\&#46321;&#48169;&#48176;&#4454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8260;com\PUS%20(G)\&#47196;&#52972;%20&#46356;&#49828;&#53356;%20(D)\Documents%20and%20Settings\&#51221;&#54788;&#50676;\&#48148;&#53461;%20&#54868;&#47732;\&#49888;&#44508;&#52628;&#51652;&#44368;&#47049;\&#44060;&#44396;&#51228;&#54805;\&#54413;&#45224;&#44368;\1~4.&#54616;&#51473;&#4932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068;&#53580;&#53356;\piletech\&#51088;&#47308;\&#53664;&#47785;\&#49436;&#50872;&#52632;&#52380;1&#44277;&#44396;(2004.2)\0_&#46020;&#47732;&#44228;&#49328;&#51089;&#50629;(0219)\1-&#44032;&#47000;&#50668;&#50872;&#44368;(&#53685;&#47196;&#50516;&#44144;)\6-&#44396;&#51312;&#44228;&#49328;&#49436;\&#44228;&#49328;\ok\&#45824;&#44396;-&#45824;&#46041;\&#44396;&#51312;&#44228;&#49328;&#49436;\&#52572;&#51333;\&#44368;&#45824;\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62-X방향 "/>
      <sheetName val="2.단면가정3.모델링"/>
      <sheetName val="1062-X방향_"/>
      <sheetName val="2_단면가정3_모델링"/>
      <sheetName val="type-1응력검토"/>
      <sheetName val="총괄내역서"/>
      <sheetName val="기둥"/>
      <sheetName val="1.1설계기준"/>
      <sheetName val="1.2해석단면및모델링"/>
      <sheetName val="1.8 결과요약"/>
      <sheetName val="1.7단면력도정리"/>
      <sheetName val="철집"/>
      <sheetName val="교각계산"/>
      <sheetName val="PIPE ROOF"/>
      <sheetName val="토류공"/>
      <sheetName val="가설수로공"/>
      <sheetName val="일반총괄"/>
      <sheetName val="토공"/>
      <sheetName val="#REF"/>
      <sheetName val="포장공(집계)"/>
      <sheetName val="일반수량집계표"/>
      <sheetName val="2.철근집계"/>
      <sheetName val="철근산출(출력x)"/>
      <sheetName val="입력자료"/>
      <sheetName val="3련 BOX"/>
      <sheetName val="1.설계조건"/>
      <sheetName val="표층포설및다짐"/>
      <sheetName val="공사개요"/>
      <sheetName val="단면_(2)"/>
      <sheetName val="단면가정"/>
      <sheetName val="철근단면적"/>
      <sheetName val="BOX(1_5X1_5)"/>
      <sheetName val="역T형"/>
      <sheetName val="1__설계조건_2_단면가정_3__하중계산"/>
      <sheetName val="A1"/>
      <sheetName val="출입구총집계"/>
      <sheetName val="DATA_입력란"/>
      <sheetName val="설계조건"/>
      <sheetName val="중기산출근거기초"/>
      <sheetName val="모형도"/>
      <sheetName val="1_설계기준"/>
      <sheetName val="주beam"/>
      <sheetName val="품셈TABLE"/>
      <sheetName val="말뚝기초"/>
      <sheetName val="입력DATA"/>
      <sheetName val="1_설계조건"/>
      <sheetName val="L_RPTA05_목록"/>
      <sheetName val="5_모델링"/>
      <sheetName val="H-PILE"/>
      <sheetName val="2.단면가정, 3.구조해석"/>
      <sheetName val="주형지지보"/>
      <sheetName val="입력-----&gt;출력제외"/>
    </sheetNames>
    <sheetDataSet>
      <sheetData sheetId="0" refreshError="1">
        <row r="92">
          <cell r="A92" t="str">
            <v>1-2) 사용성 및 축하중 검토</v>
          </cell>
        </row>
        <row r="94">
          <cell r="A94" t="str">
            <v xml:space="preserve"> ① X-방향</v>
          </cell>
        </row>
        <row r="96">
          <cell r="A96" t="str">
            <v xml:space="preserve">  a) 단면제원</v>
          </cell>
        </row>
        <row r="102">
          <cell r="A102" t="str">
            <v xml:space="preserve">  b) 세장비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  지"/>
      <sheetName val="목  차"/>
      <sheetName val="단면력곡선"/>
      <sheetName val="응력집계표"/>
      <sheetName val="3.바닥판계산서첨부"/>
      <sheetName val="4.하중산정"/>
      <sheetName val="3.바닥판설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6">
          <cell r="AG6" t="e">
            <v>#REF!</v>
          </cell>
        </row>
        <row r="7">
          <cell r="AE7">
            <v>0.85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설계흐름도"/>
      <sheetName val="결과요약"/>
      <sheetName val="최적설계"/>
      <sheetName val="1.설계조건"/>
      <sheetName val="2.상부슬래브검토"/>
      <sheetName val="2.6.1사용성검토(처짐)"/>
      <sheetName val="2.6.2 사용성검토(균열)"/>
      <sheetName val="2.6.3 사용성검토(피로)"/>
      <sheetName val="3.P.S.C 거더 설계"/>
      <sheetName val="3.단면력 집계"/>
      <sheetName val="3.3휨응력"/>
      <sheetName val="3.4 PRESTRESS "/>
      <sheetName val="4.가로보 설계"/>
      <sheetName val="5.연속부 검토"/>
      <sheetName val="5.1.1연속부 사용성검토(2경간)"/>
      <sheetName val="5.2.1연속부 사용성검토(3경간)-출력하지말것"/>
      <sheetName val="6. 지점반력 산정"/>
      <sheetName val="8.신축이동량 산정"/>
      <sheetName val="전체검토결과보기"/>
      <sheetName val="설계조건"/>
      <sheetName val="시점부교대"/>
      <sheetName val="input"/>
      <sheetName val="7-3단면_상시"/>
      <sheetName val="1.설계기준"/>
      <sheetName val="STEEL BOX 단면설계(SEC.8)"/>
      <sheetName val="2000전체분"/>
      <sheetName val="2000년1차"/>
      <sheetName val="제원.설계조건"/>
      <sheetName val="철근단면적"/>
      <sheetName val="#REF"/>
      <sheetName val="말뚝설계"/>
      <sheetName val="3.하중계산(상시)"/>
      <sheetName val="3.하중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6">
          <cell r="R26">
            <v>270</v>
          </cell>
          <cell r="V26">
            <v>4000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6PILE  (돌출)"/>
      <sheetName val="7.PILE  (돌출)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1.설계조건"/>
      <sheetName val="2. 단면가정"/>
      <sheetName val="3.하중"/>
      <sheetName val="4.주빔의설계"/>
      <sheetName val="4.2 사하중"/>
      <sheetName val="4.3 사하중에의한 전단력 및 모멘트"/>
      <sheetName val="4.4 활하중에 의한 모멘트 및 전단력"/>
      <sheetName val="4.5 단면력 집계표"/>
      <sheetName val="4.6 휨응력"/>
      <sheetName val="4.7. 프리스트레스계산"/>
      <sheetName val="4.7.1),2)"/>
      <sheetName val="3)"/>
      <sheetName val="4)"/>
      <sheetName val="5) 6)"/>
      <sheetName val="7)설계하중작용시"/>
      <sheetName val="4.8. P.C 강선의 검토"/>
      <sheetName val="3) P.C 강선의 인장력"/>
      <sheetName val="4.9. 처짐"/>
      <sheetName val="4.10. 극한강도에 의한 검토"/>
      <sheetName val="DATA입력"/>
      <sheetName val="4.11. 전단응력 검토"/>
      <sheetName val="4.12. 수평전단 설계"/>
      <sheetName val="5.정착부설계"/>
      <sheetName val="6.슬래브의설계"/>
      <sheetName val="7.연속지점부"/>
      <sheetName val="8.신축이음량계산"/>
      <sheetName val="8.신축이음량계산 (2)"/>
      <sheetName val="9.반력"/>
      <sheetName val="SLAB"/>
      <sheetName val="4.2유효폭의 계산"/>
      <sheetName val="시초1교"/>
      <sheetName val="설계조건"/>
      <sheetName val="검토"/>
      <sheetName val="input"/>
      <sheetName val="자재"/>
      <sheetName val="내역서"/>
      <sheetName val="유효폭의 계산"/>
      <sheetName val="5.4 현장용접"/>
      <sheetName val="빗물받이(910-510-410)"/>
      <sheetName val="다곡2교"/>
      <sheetName val="간지"/>
      <sheetName val="노임"/>
      <sheetName val="분전함신설"/>
      <sheetName val="접지1종"/>
      <sheetName val="3.하중계산"/>
      <sheetName val="7.비합성단면"/>
      <sheetName val="12.합성단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9">
          <cell r="B9">
            <v>270</v>
          </cell>
        </row>
        <row r="31">
          <cell r="C31">
            <v>0.08</v>
          </cell>
        </row>
        <row r="33">
          <cell r="B33">
            <v>0.25</v>
          </cell>
        </row>
        <row r="35">
          <cell r="B35">
            <v>2.4</v>
          </cell>
        </row>
        <row r="43">
          <cell r="B43">
            <v>2.5</v>
          </cell>
        </row>
        <row r="44">
          <cell r="B44">
            <v>2.2999999999999998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222"/>
      <sheetName val="#REF"/>
      <sheetName val="6PILE  (돌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1.설계조건 "/>
      <sheetName val="PILE 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연결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222"/>
      <sheetName val="#REF"/>
      <sheetName val="6PILE  (돌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  지"/>
      <sheetName val="목  차"/>
      <sheetName val="응력집계표"/>
      <sheetName val="1.설계조건"/>
      <sheetName val="(2010)"/>
      <sheetName val="1.5 PUS-PRO"/>
      <sheetName val="2.단면가정"/>
      <sheetName val="3.바닥판계산서첨부"/>
      <sheetName val="4.하중산정"/>
      <sheetName val="3.바닥판설계"/>
      <sheetName val="Sheet5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>
        <row r="5">
          <cell r="AJ5">
            <v>3</v>
          </cell>
          <cell r="BB5">
            <v>220</v>
          </cell>
        </row>
        <row r="8">
          <cell r="AX8">
            <v>2</v>
          </cell>
        </row>
        <row r="9">
          <cell r="AR9">
            <v>1.2E-2</v>
          </cell>
        </row>
        <row r="12">
          <cell r="AN12">
            <v>1.4</v>
          </cell>
          <cell r="AX12">
            <v>0.24</v>
          </cell>
          <cell r="BB12">
            <v>0.08</v>
          </cell>
          <cell r="BF12">
            <v>0.06</v>
          </cell>
          <cell r="BJ12">
            <v>0.04</v>
          </cell>
        </row>
        <row r="15">
          <cell r="AJ15" t="str">
            <v>DB-24</v>
          </cell>
          <cell r="AS15">
            <v>70</v>
          </cell>
          <cell r="AY15">
            <v>0</v>
          </cell>
          <cell r="BD15">
            <v>3.0000000000000001E-3</v>
          </cell>
        </row>
        <row r="17">
          <cell r="AJ17" t="str">
            <v>DB-24</v>
          </cell>
        </row>
        <row r="19">
          <cell r="AY19">
            <v>87.8</v>
          </cell>
        </row>
        <row r="23">
          <cell r="AP23">
            <v>27</v>
          </cell>
          <cell r="AU23">
            <v>25</v>
          </cell>
        </row>
        <row r="25">
          <cell r="AP25">
            <v>400</v>
          </cell>
          <cell r="BE25">
            <v>180</v>
          </cell>
        </row>
        <row r="31">
          <cell r="AJ31" t="str">
            <v>H13</v>
          </cell>
        </row>
        <row r="37">
          <cell r="AP37">
            <v>794.2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AG6">
            <v>3.4999999999999996E-3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7"/>
      <sheetName val="#REF"/>
      <sheetName val="6PILE  (돌출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지"/>
      <sheetName val="목차 "/>
      <sheetName val="설계의견"/>
      <sheetName val="교대설계요약(혼합형)"/>
      <sheetName val="최적설계(혼합형)"/>
      <sheetName val="교대설계요약(측벽형-보관)"/>
      <sheetName val="최적설계(측벽형-보관)"/>
      <sheetName val="설계흐름도"/>
      <sheetName val="1.설계조건"/>
      <sheetName val="2.가정단면"/>
      <sheetName val="3.하중및모멘트계산"/>
      <sheetName val="5.말뚝설계"/>
      <sheetName val="5.8 두부보강"/>
      <sheetName val="RG-table"/>
      <sheetName val="6.단면설계"/>
      <sheetName val="6.5 철근량 산정"/>
      <sheetName val="6.6 배력근검토"/>
      <sheetName val="6.7 균열검토"/>
      <sheetName val="7. 교좌받침부검토(연속교)"/>
      <sheetName val="8. 날개벽(혼합형)"/>
      <sheetName val="8.4 균열검토(혼합형)"/>
      <sheetName val="날개벽(측벽형-보관용)"/>
      <sheetName val="균열검토(측벽형-보관용)"/>
      <sheetName val="접속슬래브(보관)"/>
      <sheetName val="9. 주철근조립도(혼합형)"/>
      <sheetName val="주철근조립도(측벽형-보관)"/>
      <sheetName val="입력DATA"/>
      <sheetName val="설계조건"/>
      <sheetName val="Sheet3"/>
      <sheetName val="토공(우물통,기타) "/>
      <sheetName val="교대(말뚝)"/>
      <sheetName val="교각1"/>
      <sheetName val="6.단면검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설계흐름도"/>
      <sheetName val="결과요약"/>
      <sheetName val="최적설계"/>
      <sheetName val="1.설계조건"/>
      <sheetName val="2.상부슬래브검토"/>
      <sheetName val="2.9.1사용성검토(처짐)"/>
      <sheetName val="2.9.2 사용성검토(균열)"/>
      <sheetName val="2.9.3 사용성검토(피로)"/>
      <sheetName val="3.P.S.C 거더 설계"/>
      <sheetName val="3.단면력 집계"/>
      <sheetName val="3.3휨응력"/>
      <sheetName val="3.4 PRESTRESS "/>
      <sheetName val="4.가로보 설계"/>
      <sheetName val="5.연속부 검토"/>
      <sheetName val="5.1.1연속부 사용성검토(2경간)"/>
      <sheetName val="6. 지점반력 산정"/>
      <sheetName val="8.신축이동량 산정"/>
      <sheetName val="전체검토결과보기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7">
          <cell r="J27">
            <v>2.5</v>
          </cell>
          <cell r="AD27">
            <v>2.35</v>
          </cell>
        </row>
        <row r="28">
          <cell r="R28">
            <v>270</v>
          </cell>
          <cell r="V28">
            <v>4000</v>
          </cell>
        </row>
        <row r="35">
          <cell r="V35">
            <v>108</v>
          </cell>
        </row>
        <row r="63">
          <cell r="V63">
            <v>176</v>
          </cell>
        </row>
        <row r="68">
          <cell r="W68">
            <v>14</v>
          </cell>
        </row>
        <row r="74">
          <cell r="V74">
            <v>160</v>
          </cell>
        </row>
        <row r="77">
          <cell r="V77">
            <v>32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  지"/>
      <sheetName val="목  차"/>
      <sheetName val="응력집계표"/>
      <sheetName val="1.설계조건"/>
      <sheetName val="1.5 PUS-PRO"/>
      <sheetName val="2.단면가정"/>
      <sheetName val="3.바닥판설계"/>
      <sheetName val="4.하중산정"/>
      <sheetName val="단면력곡선"/>
      <sheetName val="3.바닥판계산서첨부"/>
    </sheetNames>
    <sheetDataSet>
      <sheetData sheetId="0"/>
      <sheetData sheetId="1"/>
      <sheetData sheetId="2"/>
      <sheetData sheetId="3">
        <row r="5">
          <cell r="AJ5">
            <v>3</v>
          </cell>
        </row>
        <row r="8">
          <cell r="BA8">
            <v>4.6500000000000004</v>
          </cell>
          <cell r="BE8">
            <v>1.1000000000000001</v>
          </cell>
          <cell r="BI8">
            <v>1.1000000000000001</v>
          </cell>
        </row>
        <row r="9">
          <cell r="AJ9">
            <v>0.35</v>
          </cell>
        </row>
        <row r="12">
          <cell r="AK12">
            <v>0.4</v>
          </cell>
          <cell r="AN12">
            <v>1.6</v>
          </cell>
          <cell r="AT12">
            <v>0.3</v>
          </cell>
        </row>
      </sheetData>
      <sheetData sheetId="4" refreshError="1"/>
      <sheetData sheetId="5"/>
      <sheetData sheetId="6"/>
      <sheetData sheetId="7" refreshError="1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7"/>
      <sheetName val="#REF"/>
      <sheetName val="6PILE  (돌출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5:AC46"/>
  <sheetViews>
    <sheetView view="pageBreakPreview" zoomScaleSheetLayoutView="100" workbookViewId="0">
      <selection activeCell="AM10" sqref="AM10"/>
    </sheetView>
  </sheetViews>
  <sheetFormatPr defaultColWidth="2.77734375" defaultRowHeight="15" customHeight="1"/>
  <cols>
    <col min="1" max="16384" width="2.77734375" style="101"/>
  </cols>
  <sheetData>
    <row r="5" spans="1:29" ht="1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1:29" ht="15" customHeight="1">
      <c r="A6" s="102"/>
      <c r="B6" s="192" t="s">
        <v>214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18"/>
      <c r="AB6" s="118"/>
      <c r="AC6" s="118"/>
    </row>
    <row r="7" spans="1:29" ht="15" customHeight="1">
      <c r="A7" s="10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18"/>
      <c r="AB7" s="118"/>
      <c r="AC7" s="118"/>
    </row>
    <row r="8" spans="1:29" ht="15" customHeight="1">
      <c r="A8" s="10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18"/>
      <c r="AB8" s="118"/>
      <c r="AC8" s="118"/>
    </row>
    <row r="9" spans="1:29" ht="15" customHeight="1">
      <c r="A9" s="10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18"/>
      <c r="AB9" s="118"/>
      <c r="AC9" s="118"/>
    </row>
    <row r="10" spans="1:29" ht="15" customHeight="1">
      <c r="A10" s="102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18"/>
      <c r="AB10" s="118"/>
      <c r="AC10" s="118"/>
    </row>
    <row r="11" spans="1:29" ht="15" customHeight="1">
      <c r="A11" s="102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18"/>
      <c r="AB11" s="118"/>
      <c r="AC11" s="118"/>
    </row>
    <row r="12" spans="1:29" ht="15" customHeight="1">
      <c r="B12" s="193" t="s">
        <v>215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22"/>
    </row>
    <row r="13" spans="1:29" ht="15" customHeight="1"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22"/>
    </row>
    <row r="14" spans="1:29" ht="15" customHeight="1"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22"/>
    </row>
    <row r="15" spans="1:29" ht="15" customHeight="1"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</row>
    <row r="16" spans="1:29" ht="15" customHeight="1"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</row>
    <row r="17" spans="2:28" ht="15" customHeight="1">
      <c r="B17" s="194" t="s">
        <v>216</v>
      </c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23"/>
      <c r="AB17" s="123"/>
    </row>
    <row r="18" spans="2:28" ht="15" customHeight="1"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23"/>
      <c r="AB18" s="123"/>
    </row>
    <row r="19" spans="2:28" ht="15" customHeight="1">
      <c r="B19" s="195" t="s">
        <v>217</v>
      </c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24"/>
      <c r="AB19" s="124"/>
    </row>
    <row r="20" spans="2:28" ht="15" customHeight="1"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24"/>
      <c r="AB20" s="124"/>
    </row>
    <row r="21" spans="2:28" ht="15" customHeight="1">
      <c r="B21" s="195" t="s">
        <v>218</v>
      </c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03"/>
      <c r="AB21" s="103"/>
    </row>
    <row r="22" spans="2:28" ht="15" customHeight="1"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03"/>
      <c r="AB22" s="103"/>
    </row>
    <row r="30" spans="2:28" ht="15" customHeight="1">
      <c r="M30" s="119"/>
      <c r="N30" s="119"/>
      <c r="O30" s="119"/>
      <c r="P30" s="119"/>
      <c r="Q30" s="119"/>
      <c r="R30" s="119"/>
      <c r="S30" s="119"/>
      <c r="T30" s="119"/>
      <c r="U30" s="119"/>
    </row>
    <row r="31" spans="2:28" ht="15" customHeight="1"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42" spans="1:27" ht="15" customHeight="1">
      <c r="B42" s="191" t="s">
        <v>366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21"/>
    </row>
    <row r="43" spans="1:27" ht="15" customHeight="1"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21"/>
    </row>
    <row r="45" spans="1:27" ht="15" customHeight="1">
      <c r="A45" s="190" t="s">
        <v>219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 ht="15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</sheetData>
  <mergeCells count="7">
    <mergeCell ref="A45:AA46"/>
    <mergeCell ref="B42:Z43"/>
    <mergeCell ref="B6:Z9"/>
    <mergeCell ref="B12:Z14"/>
    <mergeCell ref="B17:Z18"/>
    <mergeCell ref="B19:Z20"/>
    <mergeCell ref="B21:Z22"/>
  </mergeCells>
  <phoneticPr fontId="23" type="noConversion"/>
  <pageMargins left="0.75" right="0.75" top="0.75" bottom="0.74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AN45"/>
  <sheetViews>
    <sheetView showGridLines="0" view="pageBreakPreview" zoomScaleSheetLayoutView="100" workbookViewId="0">
      <selection activeCell="T30" sqref="T30"/>
    </sheetView>
  </sheetViews>
  <sheetFormatPr defaultColWidth="2.77734375" defaultRowHeight="15" customHeight="1"/>
  <cols>
    <col min="1" max="5" width="2.77734375" style="101"/>
    <col min="6" max="6" width="2.77734375" style="105"/>
    <col min="7" max="18" width="2.77734375" style="101"/>
    <col min="19" max="19" width="2.77734375" style="106"/>
    <col min="20" max="27" width="2.77734375" style="101"/>
    <col min="28" max="68" width="4.77734375" style="101" customWidth="1"/>
    <col min="69" max="16384" width="2.77734375" style="101"/>
  </cols>
  <sheetData>
    <row r="1" spans="1:40" ht="15" customHeight="1">
      <c r="A1" s="104"/>
      <c r="B1" s="104"/>
      <c r="C1" s="104"/>
      <c r="D1" s="104"/>
      <c r="E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</row>
    <row r="2" spans="1:40" ht="15" customHeight="1">
      <c r="A2" s="104"/>
      <c r="B2" s="196" t="s">
        <v>220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07"/>
      <c r="AB2" s="104"/>
      <c r="AC2" s="104"/>
      <c r="AD2" s="108"/>
      <c r="AE2" s="108"/>
      <c r="AF2" s="108"/>
      <c r="AG2" s="108"/>
    </row>
    <row r="3" spans="1:40" ht="15" customHeight="1" thickBot="1">
      <c r="A3" s="104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07"/>
      <c r="AB3" s="104"/>
      <c r="AC3" s="104"/>
      <c r="AD3" s="108"/>
      <c r="AE3" s="108"/>
      <c r="AF3" s="108"/>
      <c r="AG3" s="108"/>
      <c r="AH3" s="109"/>
      <c r="AI3" s="109"/>
      <c r="AJ3" s="109"/>
      <c r="AK3" s="109"/>
      <c r="AL3" s="109"/>
      <c r="AM3" s="109"/>
      <c r="AN3" s="109"/>
    </row>
    <row r="4" spans="1:40" ht="15" customHeight="1" thickTop="1">
      <c r="A4" s="104"/>
      <c r="B4" s="104"/>
      <c r="C4" s="104"/>
      <c r="D4" s="104"/>
      <c r="E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8"/>
      <c r="AE4" s="108"/>
      <c r="AF4" s="108"/>
      <c r="AG4" s="108"/>
      <c r="AH4" s="109"/>
      <c r="AI4" s="109"/>
      <c r="AJ4" s="109"/>
      <c r="AK4" s="109"/>
      <c r="AL4" s="109"/>
      <c r="AM4" s="109"/>
      <c r="AN4" s="109"/>
    </row>
    <row r="5" spans="1:40" ht="15" customHeight="1">
      <c r="A5" s="104"/>
      <c r="B5" s="104"/>
      <c r="C5" s="110" t="s">
        <v>221</v>
      </c>
      <c r="D5" s="105"/>
      <c r="F5" s="101"/>
      <c r="H5" s="111"/>
      <c r="I5" s="111"/>
      <c r="J5" s="111"/>
      <c r="K5" s="111"/>
      <c r="L5" s="111"/>
      <c r="M5" s="111"/>
      <c r="P5" s="111"/>
      <c r="Q5" s="110" t="s">
        <v>263</v>
      </c>
      <c r="R5" s="106"/>
      <c r="S5" s="112"/>
      <c r="T5" s="111"/>
      <c r="V5" s="111"/>
      <c r="X5" s="104"/>
      <c r="Y5" s="104"/>
      <c r="Z5" s="104"/>
      <c r="AA5" s="104"/>
      <c r="AB5" s="104"/>
      <c r="AC5" s="104"/>
      <c r="AF5" s="108"/>
      <c r="AG5" s="108"/>
      <c r="AH5" s="109"/>
      <c r="AI5" s="109"/>
      <c r="AJ5" s="109"/>
      <c r="AK5" s="109"/>
      <c r="AL5" s="109"/>
      <c r="AM5" s="109"/>
      <c r="AN5" s="109"/>
    </row>
    <row r="6" spans="1:40" ht="15" customHeight="1">
      <c r="A6" s="104"/>
      <c r="B6" s="104"/>
      <c r="C6" s="110"/>
      <c r="D6" s="106" t="s">
        <v>222</v>
      </c>
      <c r="F6" s="101"/>
      <c r="H6" s="111"/>
      <c r="I6" s="111"/>
      <c r="J6" s="111"/>
      <c r="K6" s="111"/>
      <c r="L6" s="111"/>
      <c r="M6" s="111"/>
      <c r="P6" s="111"/>
      <c r="Q6" s="110"/>
      <c r="R6" s="106" t="s">
        <v>223</v>
      </c>
      <c r="S6" s="112"/>
      <c r="T6" s="111"/>
      <c r="V6" s="111"/>
      <c r="X6" s="104"/>
      <c r="Y6" s="104"/>
      <c r="Z6" s="104"/>
      <c r="AA6" s="104"/>
      <c r="AB6" s="104"/>
      <c r="AC6" s="104"/>
      <c r="AF6" s="108"/>
      <c r="AG6" s="108"/>
      <c r="AH6" s="109"/>
      <c r="AI6" s="109"/>
      <c r="AJ6" s="109"/>
      <c r="AK6" s="109"/>
      <c r="AL6" s="109"/>
      <c r="AM6" s="109"/>
      <c r="AN6" s="109"/>
    </row>
    <row r="7" spans="1:40" ht="15" customHeight="1">
      <c r="A7" s="104"/>
      <c r="B7" s="104"/>
      <c r="C7" s="110"/>
      <c r="D7" s="106" t="s">
        <v>240</v>
      </c>
      <c r="F7" s="101"/>
      <c r="H7" s="111"/>
      <c r="I7" s="111"/>
      <c r="J7" s="111"/>
      <c r="K7" s="111"/>
      <c r="L7" s="111"/>
      <c r="M7" s="111"/>
      <c r="P7" s="111"/>
      <c r="Q7" s="110"/>
      <c r="R7" s="106" t="s">
        <v>264</v>
      </c>
      <c r="S7" s="112"/>
      <c r="T7" s="111"/>
      <c r="V7" s="111"/>
      <c r="X7" s="104"/>
      <c r="Y7" s="104"/>
      <c r="Z7" s="104"/>
      <c r="AA7" s="104"/>
      <c r="AB7" s="104"/>
      <c r="AC7" s="104"/>
      <c r="AF7" s="108"/>
      <c r="AG7" s="108"/>
      <c r="AH7" s="109"/>
      <c r="AI7" s="109"/>
      <c r="AJ7" s="109"/>
      <c r="AK7" s="109"/>
      <c r="AL7" s="109"/>
      <c r="AM7" s="109"/>
      <c r="AN7" s="109"/>
    </row>
    <row r="8" spans="1:40" ht="15" customHeight="1">
      <c r="A8" s="104"/>
      <c r="B8" s="104"/>
      <c r="C8" s="110"/>
      <c r="D8" s="106" t="s">
        <v>241</v>
      </c>
      <c r="F8" s="101"/>
      <c r="H8" s="111"/>
      <c r="I8" s="111"/>
      <c r="J8" s="111"/>
      <c r="K8" s="111"/>
      <c r="L8" s="111"/>
      <c r="M8" s="104"/>
      <c r="P8" s="104"/>
      <c r="Q8" s="110"/>
      <c r="R8" s="106" t="s">
        <v>266</v>
      </c>
      <c r="S8" s="112"/>
      <c r="T8" s="111"/>
      <c r="V8" s="111"/>
      <c r="X8" s="104"/>
      <c r="Y8" s="104"/>
      <c r="Z8" s="104"/>
      <c r="AA8" s="104"/>
      <c r="AB8" s="104"/>
      <c r="AC8" s="104"/>
      <c r="AF8" s="108"/>
      <c r="AG8" s="108"/>
      <c r="AH8" s="109"/>
      <c r="AI8" s="109"/>
      <c r="AJ8" s="109"/>
      <c r="AK8" s="109"/>
      <c r="AL8" s="109"/>
      <c r="AM8" s="109"/>
      <c r="AN8" s="109"/>
    </row>
    <row r="9" spans="1:40" ht="15" customHeight="1">
      <c r="A9" s="104"/>
      <c r="B9" s="104"/>
      <c r="C9" s="110"/>
      <c r="D9" s="106" t="s">
        <v>242</v>
      </c>
      <c r="F9" s="101"/>
      <c r="H9" s="111"/>
      <c r="I9" s="111"/>
      <c r="J9" s="111"/>
      <c r="K9" s="111"/>
      <c r="L9" s="111"/>
      <c r="M9" s="104"/>
      <c r="P9" s="104"/>
      <c r="Q9" s="110"/>
      <c r="R9" s="106" t="s">
        <v>265</v>
      </c>
      <c r="S9" s="112"/>
      <c r="T9" s="111"/>
      <c r="V9" s="111"/>
      <c r="X9" s="104"/>
      <c r="Y9" s="104"/>
      <c r="Z9" s="104"/>
      <c r="AA9" s="104"/>
      <c r="AB9" s="104"/>
      <c r="AC9" s="104"/>
      <c r="AD9" s="106"/>
      <c r="AF9" s="108"/>
      <c r="AG9" s="108"/>
      <c r="AH9" s="109"/>
      <c r="AI9" s="109"/>
      <c r="AJ9" s="109"/>
      <c r="AK9" s="109"/>
      <c r="AL9" s="109"/>
      <c r="AM9" s="109"/>
      <c r="AN9" s="109"/>
    </row>
    <row r="10" spans="1:40" ht="15" customHeight="1">
      <c r="A10" s="104"/>
      <c r="B10" s="104"/>
      <c r="C10" s="110"/>
      <c r="D10" s="106" t="s">
        <v>243</v>
      </c>
      <c r="F10" s="101"/>
      <c r="H10" s="111"/>
      <c r="I10" s="111"/>
      <c r="J10" s="111"/>
      <c r="K10" s="111"/>
      <c r="L10" s="111"/>
      <c r="M10" s="104"/>
      <c r="P10" s="112"/>
      <c r="Q10" s="110" t="s">
        <v>269</v>
      </c>
      <c r="R10" s="106"/>
      <c r="S10" s="101"/>
      <c r="T10" s="104"/>
      <c r="Y10" s="112"/>
      <c r="Z10" s="112"/>
      <c r="AA10" s="112"/>
      <c r="AC10" s="104"/>
      <c r="AF10" s="108"/>
      <c r="AG10" s="108"/>
      <c r="AH10" s="109"/>
      <c r="AI10" s="109"/>
      <c r="AJ10" s="109"/>
      <c r="AK10" s="109"/>
      <c r="AL10" s="109"/>
      <c r="AM10" s="109"/>
      <c r="AN10" s="109"/>
    </row>
    <row r="11" spans="1:40" s="112" customFormat="1" ht="15" customHeight="1">
      <c r="B11" s="104"/>
      <c r="C11" s="110"/>
      <c r="D11" s="106" t="s">
        <v>244</v>
      </c>
      <c r="E11" s="101"/>
      <c r="F11" s="101"/>
      <c r="G11" s="101"/>
      <c r="H11" s="111"/>
      <c r="I11" s="111"/>
      <c r="J11" s="111"/>
      <c r="K11" s="111"/>
      <c r="L11" s="111"/>
      <c r="M11" s="104"/>
      <c r="O11" s="101"/>
      <c r="P11" s="104"/>
      <c r="R11" s="113" t="s">
        <v>267</v>
      </c>
      <c r="S11" s="101"/>
      <c r="T11" s="104"/>
      <c r="U11" s="101"/>
      <c r="V11" s="101"/>
      <c r="W11" s="101"/>
      <c r="X11" s="101"/>
      <c r="Y11" s="101"/>
      <c r="Z11" s="101"/>
      <c r="AA11" s="101"/>
      <c r="AC11" s="104"/>
      <c r="AF11" s="108"/>
      <c r="AG11" s="108"/>
      <c r="AH11" s="109"/>
      <c r="AI11" s="109"/>
      <c r="AJ11" s="109"/>
      <c r="AK11" s="109"/>
      <c r="AL11" s="109"/>
      <c r="AM11" s="109"/>
      <c r="AN11" s="109"/>
    </row>
    <row r="12" spans="1:40" s="112" customFormat="1" ht="15" customHeight="1">
      <c r="B12" s="104"/>
      <c r="C12" s="110"/>
      <c r="D12" s="106" t="s">
        <v>358</v>
      </c>
      <c r="E12" s="101"/>
      <c r="F12" s="101"/>
      <c r="G12" s="101"/>
      <c r="H12" s="111"/>
      <c r="I12" s="111"/>
      <c r="J12" s="111"/>
      <c r="K12" s="111"/>
      <c r="L12" s="111"/>
      <c r="M12" s="104"/>
      <c r="O12" s="101"/>
      <c r="P12" s="104"/>
      <c r="Q12" s="101"/>
      <c r="R12" s="113" t="s">
        <v>268</v>
      </c>
      <c r="S12" s="101"/>
      <c r="T12" s="104"/>
      <c r="U12" s="101"/>
      <c r="V12" s="101"/>
      <c r="W12" s="101"/>
      <c r="X12" s="101"/>
      <c r="Y12" s="101"/>
      <c r="Z12" s="101"/>
      <c r="AA12" s="101"/>
      <c r="AC12" s="104"/>
      <c r="AF12" s="108"/>
      <c r="AG12" s="108"/>
      <c r="AH12" s="109"/>
      <c r="AI12" s="109"/>
      <c r="AJ12" s="109"/>
      <c r="AK12" s="109"/>
      <c r="AL12" s="109"/>
      <c r="AM12" s="109"/>
      <c r="AN12" s="109"/>
    </row>
    <row r="13" spans="1:40" ht="15" customHeight="1">
      <c r="A13" s="112"/>
      <c r="B13" s="112"/>
      <c r="C13" s="110" t="s">
        <v>224</v>
      </c>
      <c r="D13" s="105"/>
      <c r="F13" s="101"/>
      <c r="H13" s="111"/>
      <c r="I13" s="111"/>
      <c r="J13" s="111"/>
      <c r="K13" s="111"/>
      <c r="L13" s="111"/>
      <c r="M13" s="112"/>
      <c r="P13" s="104"/>
      <c r="Q13" s="110" t="s">
        <v>227</v>
      </c>
      <c r="R13" s="106"/>
      <c r="S13" s="104"/>
      <c r="T13" s="104"/>
      <c r="U13" s="104"/>
      <c r="V13" s="104"/>
      <c r="X13" s="112"/>
      <c r="Y13" s="104"/>
      <c r="Z13" s="104"/>
      <c r="AB13" s="104"/>
      <c r="AC13" s="104"/>
      <c r="AF13" s="108"/>
      <c r="AG13" s="108"/>
      <c r="AH13" s="109"/>
      <c r="AI13" s="109"/>
      <c r="AJ13" s="109"/>
      <c r="AK13" s="109"/>
      <c r="AL13" s="109"/>
      <c r="AM13" s="109"/>
      <c r="AN13" s="109"/>
    </row>
    <row r="14" spans="1:40" ht="15" customHeight="1">
      <c r="A14" s="104"/>
      <c r="B14" s="104"/>
      <c r="C14" s="110" t="s">
        <v>225</v>
      </c>
      <c r="D14" s="105"/>
      <c r="F14" s="101"/>
      <c r="H14" s="104"/>
      <c r="I14" s="104"/>
      <c r="J14" s="104"/>
      <c r="K14" s="104"/>
      <c r="L14" s="104"/>
      <c r="M14" s="104"/>
      <c r="P14" s="104"/>
      <c r="Q14" s="110" t="s">
        <v>270</v>
      </c>
      <c r="R14" s="106"/>
      <c r="AB14" s="104"/>
      <c r="AC14" s="104"/>
      <c r="AF14" s="108"/>
      <c r="AG14" s="108"/>
      <c r="AH14" s="109"/>
      <c r="AI14" s="109"/>
      <c r="AJ14" s="109"/>
      <c r="AK14" s="109"/>
      <c r="AL14" s="109"/>
      <c r="AM14" s="109"/>
      <c r="AN14" s="109"/>
    </row>
    <row r="15" spans="1:40" ht="15" customHeight="1">
      <c r="A15" s="104"/>
      <c r="B15" s="104"/>
      <c r="D15" s="106" t="s">
        <v>246</v>
      </c>
      <c r="F15" s="101"/>
      <c r="H15" s="104"/>
      <c r="I15" s="104"/>
      <c r="J15" s="104"/>
      <c r="K15" s="104"/>
      <c r="L15" s="104"/>
      <c r="M15" s="112"/>
      <c r="P15" s="114"/>
      <c r="R15" s="113" t="s">
        <v>361</v>
      </c>
      <c r="S15" s="101"/>
      <c r="T15" s="104"/>
      <c r="AB15" s="104"/>
      <c r="AC15" s="104"/>
      <c r="AF15" s="108"/>
      <c r="AG15" s="108"/>
      <c r="AH15" s="109"/>
      <c r="AI15" s="109"/>
      <c r="AJ15" s="109"/>
      <c r="AK15" s="109"/>
      <c r="AL15" s="109"/>
      <c r="AM15" s="109"/>
      <c r="AN15" s="109"/>
    </row>
    <row r="16" spans="1:40" ht="15" customHeight="1">
      <c r="A16" s="104"/>
      <c r="B16" s="104"/>
      <c r="D16" s="106" t="s">
        <v>247</v>
      </c>
      <c r="F16" s="101"/>
      <c r="H16" s="104"/>
      <c r="I16" s="104"/>
      <c r="J16" s="104"/>
      <c r="K16" s="104"/>
      <c r="L16" s="104"/>
      <c r="M16" s="114"/>
      <c r="P16" s="104"/>
      <c r="R16" s="113" t="s">
        <v>362</v>
      </c>
      <c r="S16" s="101"/>
      <c r="AB16" s="104"/>
      <c r="AC16" s="104"/>
      <c r="AF16" s="108"/>
      <c r="AG16" s="108"/>
      <c r="AH16" s="109"/>
      <c r="AI16" s="109"/>
      <c r="AJ16" s="109"/>
      <c r="AK16" s="109"/>
      <c r="AL16" s="109"/>
      <c r="AM16" s="109"/>
      <c r="AN16" s="109"/>
    </row>
    <row r="17" spans="1:40" ht="15" customHeight="1">
      <c r="A17" s="104"/>
      <c r="B17" s="104"/>
      <c r="D17" s="106" t="s">
        <v>248</v>
      </c>
      <c r="F17" s="101"/>
      <c r="H17" s="104"/>
      <c r="I17" s="104"/>
      <c r="J17" s="104"/>
      <c r="K17" s="104"/>
      <c r="L17" s="112"/>
      <c r="M17" s="114"/>
      <c r="O17" s="112"/>
      <c r="P17" s="104"/>
      <c r="Q17" s="110" t="s">
        <v>271</v>
      </c>
      <c r="R17" s="106"/>
      <c r="S17" s="101"/>
      <c r="AC17" s="104"/>
      <c r="AK17" s="104"/>
      <c r="AL17" s="104"/>
      <c r="AM17" s="109"/>
      <c r="AN17" s="109"/>
    </row>
    <row r="18" spans="1:40" ht="15" customHeight="1">
      <c r="A18" s="104"/>
      <c r="B18" s="104"/>
      <c r="C18" s="112"/>
      <c r="D18" s="106" t="s">
        <v>249</v>
      </c>
      <c r="E18" s="112"/>
      <c r="F18" s="112"/>
      <c r="G18" s="112"/>
      <c r="H18" s="112"/>
      <c r="I18" s="112"/>
      <c r="J18" s="112"/>
      <c r="K18" s="112"/>
      <c r="L18" s="104"/>
      <c r="M18" s="111"/>
      <c r="P18" s="104"/>
      <c r="Q18" s="110" t="s">
        <v>272</v>
      </c>
      <c r="R18" s="106"/>
      <c r="S18" s="101"/>
      <c r="T18" s="112"/>
      <c r="U18" s="112"/>
      <c r="V18" s="112"/>
      <c r="W18" s="112"/>
      <c r="AC18" s="104"/>
      <c r="AK18" s="104"/>
      <c r="AL18" s="104"/>
      <c r="AM18" s="109"/>
      <c r="AN18" s="109"/>
    </row>
    <row r="19" spans="1:40" ht="15" customHeight="1">
      <c r="A19" s="104"/>
      <c r="B19" s="104"/>
      <c r="C19" s="112"/>
      <c r="D19" s="106" t="s">
        <v>250</v>
      </c>
      <c r="E19" s="112"/>
      <c r="F19" s="101"/>
      <c r="H19" s="104"/>
      <c r="I19" s="104"/>
      <c r="J19" s="104"/>
      <c r="K19" s="104"/>
      <c r="L19" s="104"/>
      <c r="M19" s="104"/>
      <c r="N19" s="112"/>
      <c r="P19" s="104"/>
      <c r="Q19" s="112"/>
      <c r="R19" s="113" t="s">
        <v>359</v>
      </c>
      <c r="S19" s="112"/>
      <c r="T19" s="112"/>
      <c r="U19" s="112"/>
      <c r="V19" s="112"/>
      <c r="W19" s="112"/>
      <c r="X19" s="112"/>
      <c r="Y19" s="104"/>
      <c r="Z19" s="104"/>
      <c r="AA19" s="104"/>
      <c r="AC19" s="104"/>
      <c r="AK19" s="104"/>
      <c r="AL19" s="104"/>
      <c r="AM19" s="109"/>
      <c r="AN19" s="109"/>
    </row>
    <row r="20" spans="1:40" s="112" customFormat="1" ht="15" customHeight="1">
      <c r="C20" s="110" t="s">
        <v>226</v>
      </c>
      <c r="D20" s="105"/>
      <c r="E20" s="101"/>
      <c r="F20" s="101"/>
      <c r="G20" s="101"/>
      <c r="H20" s="104"/>
      <c r="I20" s="104"/>
      <c r="J20" s="104"/>
      <c r="K20" s="104"/>
      <c r="O20" s="101"/>
      <c r="P20" s="104"/>
      <c r="R20" s="113" t="s">
        <v>360</v>
      </c>
      <c r="Y20" s="101"/>
      <c r="Z20" s="101"/>
      <c r="AA20" s="104"/>
      <c r="AB20" s="104"/>
      <c r="AC20" s="104"/>
      <c r="AK20" s="101"/>
      <c r="AL20" s="101"/>
      <c r="AM20" s="109"/>
      <c r="AN20" s="109"/>
    </row>
    <row r="21" spans="1:40" s="112" customFormat="1" ht="15" customHeight="1">
      <c r="A21" s="104"/>
      <c r="B21" s="104"/>
      <c r="C21" s="110" t="s">
        <v>228</v>
      </c>
      <c r="D21" s="105"/>
      <c r="E21" s="101"/>
      <c r="F21" s="101"/>
      <c r="G21" s="101"/>
      <c r="H21" s="101"/>
      <c r="I21" s="101"/>
      <c r="J21" s="101"/>
      <c r="L21" s="114"/>
      <c r="M21" s="101"/>
      <c r="N21" s="101"/>
      <c r="O21" s="101"/>
      <c r="P21" s="104"/>
      <c r="Q21" s="101"/>
      <c r="R21" s="113" t="s">
        <v>273</v>
      </c>
      <c r="S21" s="106"/>
      <c r="T21" s="101"/>
      <c r="U21" s="101"/>
      <c r="V21" s="101"/>
      <c r="W21" s="101"/>
      <c r="X21" s="101"/>
      <c r="Y21" s="101"/>
      <c r="Z21" s="101"/>
      <c r="AB21" s="104"/>
      <c r="AC21" s="104"/>
      <c r="AI21" s="104"/>
      <c r="AJ21" s="104"/>
      <c r="AK21" s="101"/>
      <c r="AL21" s="101"/>
      <c r="AM21" s="109"/>
      <c r="AN21" s="109"/>
    </row>
    <row r="22" spans="1:40" s="112" customFormat="1" ht="15" customHeight="1">
      <c r="A22" s="104"/>
      <c r="B22" s="104"/>
      <c r="D22" s="106" t="s">
        <v>229</v>
      </c>
      <c r="F22" s="101"/>
      <c r="G22" s="101"/>
      <c r="H22" s="101"/>
      <c r="I22" s="101"/>
      <c r="J22" s="101"/>
      <c r="K22" s="114"/>
      <c r="L22" s="114"/>
      <c r="M22" s="111"/>
      <c r="N22" s="101"/>
      <c r="O22" s="101"/>
      <c r="P22" s="104"/>
      <c r="Q22" s="101"/>
      <c r="R22" s="113" t="s">
        <v>274</v>
      </c>
      <c r="S22" s="101"/>
      <c r="T22" s="101"/>
      <c r="U22" s="101"/>
      <c r="V22" s="101"/>
      <c r="W22" s="101"/>
      <c r="X22" s="104"/>
      <c r="Y22" s="101"/>
      <c r="Z22" s="101"/>
      <c r="AA22" s="104"/>
      <c r="AB22" s="104"/>
      <c r="AC22" s="104"/>
      <c r="AI22" s="104"/>
      <c r="AJ22" s="104"/>
      <c r="AK22" s="101"/>
      <c r="AL22" s="101"/>
      <c r="AM22" s="109"/>
      <c r="AN22" s="109"/>
    </row>
    <row r="23" spans="1:40" s="112" customFormat="1" ht="15" customHeight="1">
      <c r="A23" s="104"/>
      <c r="B23" s="104"/>
      <c r="C23" s="110"/>
      <c r="D23" s="106" t="s">
        <v>230</v>
      </c>
      <c r="E23" s="101"/>
      <c r="F23" s="101"/>
      <c r="G23" s="101"/>
      <c r="H23" s="101"/>
      <c r="I23" s="101"/>
      <c r="J23" s="101"/>
      <c r="K23" s="114"/>
      <c r="L23" s="111"/>
      <c r="M23" s="104"/>
      <c r="N23" s="101"/>
      <c r="O23" s="101"/>
      <c r="P23" s="104"/>
      <c r="Q23" s="110" t="s">
        <v>275</v>
      </c>
      <c r="R23" s="106"/>
      <c r="S23" s="101"/>
      <c r="T23" s="101"/>
      <c r="U23" s="101"/>
      <c r="V23" s="101"/>
      <c r="W23" s="101"/>
      <c r="X23" s="101"/>
      <c r="Y23" s="101"/>
      <c r="Z23" s="101"/>
      <c r="AA23" s="101"/>
      <c r="AB23" s="104"/>
      <c r="AC23" s="104"/>
      <c r="AI23" s="104"/>
      <c r="AJ23" s="104"/>
      <c r="AK23" s="101"/>
      <c r="AL23" s="101"/>
      <c r="AM23" s="104"/>
      <c r="AN23" s="109"/>
    </row>
    <row r="24" spans="1:40" ht="15" customHeight="1">
      <c r="A24" s="104"/>
      <c r="B24" s="104"/>
      <c r="C24" s="110"/>
      <c r="D24" s="106" t="s">
        <v>231</v>
      </c>
      <c r="F24" s="101"/>
      <c r="K24" s="114"/>
      <c r="L24" s="111"/>
      <c r="M24" s="104"/>
      <c r="P24" s="104"/>
      <c r="Q24" s="110" t="s">
        <v>276</v>
      </c>
      <c r="R24" s="106"/>
      <c r="AB24" s="104"/>
      <c r="AC24" s="104"/>
      <c r="AM24" s="104"/>
      <c r="AN24" s="109"/>
    </row>
    <row r="25" spans="1:40" ht="15" customHeight="1">
      <c r="A25" s="104"/>
      <c r="B25" s="104"/>
      <c r="C25" s="110" t="s">
        <v>232</v>
      </c>
      <c r="D25" s="105"/>
      <c r="F25" s="101"/>
      <c r="H25" s="104"/>
      <c r="I25" s="104"/>
      <c r="J25" s="111"/>
      <c r="K25" s="104"/>
      <c r="L25" s="104"/>
      <c r="M25" s="104"/>
      <c r="P25" s="104"/>
      <c r="AB25" s="104"/>
      <c r="AC25" s="104"/>
      <c r="AM25" s="104"/>
      <c r="AN25" s="109"/>
    </row>
    <row r="26" spans="1:40" ht="15" customHeight="1">
      <c r="A26" s="104"/>
      <c r="B26" s="104"/>
      <c r="C26" s="112"/>
      <c r="D26" s="106" t="s">
        <v>233</v>
      </c>
      <c r="F26" s="112"/>
      <c r="H26" s="104"/>
      <c r="I26" s="104"/>
      <c r="J26" s="104"/>
      <c r="K26" s="112"/>
      <c r="L26" s="112"/>
      <c r="M26" s="104"/>
      <c r="P26" s="104"/>
      <c r="AB26" s="104"/>
      <c r="AC26" s="104"/>
      <c r="AM26" s="104"/>
      <c r="AN26" s="109"/>
    </row>
    <row r="27" spans="1:40" ht="15" customHeight="1">
      <c r="A27" s="104"/>
      <c r="B27" s="104"/>
      <c r="C27" s="112"/>
      <c r="D27" s="106" t="s">
        <v>234</v>
      </c>
      <c r="F27" s="112"/>
      <c r="G27" s="112"/>
      <c r="H27" s="112"/>
      <c r="I27" s="112"/>
      <c r="J27" s="112"/>
      <c r="K27" s="112"/>
      <c r="L27" s="112"/>
      <c r="M27" s="104"/>
      <c r="P27" s="104"/>
      <c r="AB27" s="112"/>
      <c r="AC27" s="104"/>
      <c r="AM27" s="104"/>
      <c r="AN27" s="109"/>
    </row>
    <row r="28" spans="1:40" ht="15" customHeight="1">
      <c r="A28" s="104"/>
      <c r="B28" s="104"/>
      <c r="C28" s="112"/>
      <c r="D28" s="106" t="s">
        <v>251</v>
      </c>
      <c r="F28" s="101"/>
      <c r="G28" s="112"/>
      <c r="H28" s="112"/>
      <c r="I28" s="112"/>
      <c r="J28" s="112"/>
      <c r="M28" s="104"/>
      <c r="AB28" s="112"/>
      <c r="AC28" s="104"/>
      <c r="AJ28" s="104"/>
      <c r="AK28" s="104"/>
      <c r="AL28" s="104"/>
      <c r="AM28" s="104"/>
      <c r="AN28" s="109"/>
    </row>
    <row r="29" spans="1:40" ht="15" customHeight="1">
      <c r="A29" s="104"/>
      <c r="B29" s="104"/>
      <c r="C29" s="110" t="s">
        <v>235</v>
      </c>
      <c r="D29" s="105"/>
      <c r="F29" s="101"/>
      <c r="M29" s="104"/>
      <c r="AB29" s="104"/>
      <c r="AC29" s="104"/>
      <c r="AJ29" s="104"/>
      <c r="AK29" s="104"/>
      <c r="AL29" s="104"/>
      <c r="AM29" s="104"/>
      <c r="AN29" s="109"/>
    </row>
    <row r="30" spans="1:40" ht="15" customHeight="1">
      <c r="D30" s="106" t="s">
        <v>254</v>
      </c>
      <c r="F30" s="101"/>
      <c r="K30" s="111"/>
      <c r="L30" s="111"/>
      <c r="M30" s="104"/>
      <c r="AB30" s="104"/>
      <c r="AC30" s="104"/>
      <c r="AI30" s="109"/>
      <c r="AJ30" s="109"/>
      <c r="AK30" s="109"/>
      <c r="AL30" s="109"/>
      <c r="AM30" s="109"/>
      <c r="AN30" s="109"/>
    </row>
    <row r="31" spans="1:40" ht="15" customHeight="1">
      <c r="D31" s="106" t="s">
        <v>255</v>
      </c>
      <c r="F31" s="101"/>
      <c r="K31" s="104"/>
      <c r="L31" s="104"/>
      <c r="M31" s="104"/>
      <c r="X31" s="104"/>
      <c r="Y31" s="104"/>
      <c r="Z31" s="104"/>
      <c r="AB31" s="104"/>
      <c r="AC31" s="104"/>
      <c r="AI31" s="109"/>
      <c r="AJ31" s="109"/>
      <c r="AK31" s="109"/>
      <c r="AL31" s="109"/>
      <c r="AM31" s="109"/>
      <c r="AN31" s="109"/>
    </row>
    <row r="32" spans="1:40" ht="15" customHeight="1">
      <c r="D32" s="106" t="s">
        <v>256</v>
      </c>
      <c r="F32" s="101"/>
      <c r="K32" s="104"/>
      <c r="L32" s="104"/>
      <c r="M32" s="104"/>
      <c r="AC32" s="112"/>
      <c r="AF32" s="108"/>
      <c r="AG32" s="108"/>
      <c r="AH32" s="109"/>
      <c r="AI32" s="109"/>
      <c r="AJ32" s="109"/>
      <c r="AK32" s="109"/>
      <c r="AL32" s="109"/>
      <c r="AM32" s="109"/>
      <c r="AN32" s="109"/>
    </row>
    <row r="33" spans="3:40" ht="15" customHeight="1">
      <c r="D33" s="106" t="s">
        <v>257</v>
      </c>
      <c r="F33" s="101"/>
      <c r="K33" s="104"/>
      <c r="L33" s="104"/>
      <c r="M33" s="104"/>
      <c r="AC33" s="112"/>
      <c r="AF33" s="108"/>
      <c r="AG33" s="108"/>
      <c r="AH33" s="109"/>
      <c r="AI33" s="109"/>
      <c r="AJ33" s="109"/>
      <c r="AK33" s="109"/>
      <c r="AL33" s="109"/>
      <c r="AM33" s="109"/>
      <c r="AN33" s="109"/>
    </row>
    <row r="34" spans="3:40" ht="15" customHeight="1">
      <c r="D34" s="106" t="s">
        <v>363</v>
      </c>
      <c r="F34" s="101"/>
      <c r="K34" s="104"/>
      <c r="L34" s="104"/>
      <c r="M34" s="104"/>
      <c r="AC34" s="112"/>
      <c r="AF34" s="108"/>
      <c r="AG34" s="108"/>
      <c r="AH34" s="109"/>
      <c r="AI34" s="109"/>
      <c r="AJ34" s="109"/>
      <c r="AK34" s="109"/>
      <c r="AL34" s="109"/>
      <c r="AM34" s="109"/>
      <c r="AN34" s="109"/>
    </row>
    <row r="35" spans="3:40" ht="15" customHeight="1">
      <c r="C35" s="110" t="s">
        <v>236</v>
      </c>
      <c r="D35" s="106"/>
      <c r="F35" s="101"/>
      <c r="K35" s="104"/>
      <c r="L35" s="104"/>
      <c r="AC35" s="104"/>
    </row>
    <row r="36" spans="3:40" ht="15" customHeight="1">
      <c r="D36" s="113" t="s">
        <v>258</v>
      </c>
      <c r="F36" s="101"/>
      <c r="K36" s="104"/>
      <c r="L36" s="104"/>
      <c r="AC36" s="104"/>
    </row>
    <row r="37" spans="3:40" ht="15" customHeight="1">
      <c r="D37" s="113" t="s">
        <v>259</v>
      </c>
      <c r="F37" s="101"/>
      <c r="K37" s="104"/>
      <c r="L37" s="104"/>
      <c r="AC37" s="104"/>
    </row>
    <row r="38" spans="3:40" ht="15" customHeight="1">
      <c r="D38" s="113" t="s">
        <v>260</v>
      </c>
      <c r="F38" s="101"/>
      <c r="K38" s="104"/>
      <c r="L38" s="104"/>
    </row>
    <row r="39" spans="3:40" ht="15" customHeight="1">
      <c r="D39" s="106" t="s">
        <v>261</v>
      </c>
      <c r="F39" s="101"/>
      <c r="K39" s="104"/>
      <c r="L39" s="104"/>
    </row>
    <row r="40" spans="3:40" ht="15" customHeight="1">
      <c r="D40" s="106" t="s">
        <v>262</v>
      </c>
      <c r="F40" s="101"/>
      <c r="K40" s="104"/>
      <c r="L40" s="104"/>
    </row>
    <row r="41" spans="3:40" ht="15" customHeight="1">
      <c r="E41" s="112"/>
      <c r="G41" s="112"/>
      <c r="J41" s="104"/>
      <c r="K41" s="104"/>
      <c r="L41" s="111"/>
      <c r="M41" s="104"/>
      <c r="N41" s="104"/>
    </row>
    <row r="42" spans="3:40" ht="15" customHeight="1">
      <c r="J42" s="104"/>
      <c r="K42" s="104"/>
      <c r="L42" s="104"/>
      <c r="M42" s="104"/>
      <c r="N42" s="104"/>
    </row>
    <row r="43" spans="3:40" ht="15" customHeight="1">
      <c r="J43" s="104"/>
      <c r="K43" s="104"/>
      <c r="L43" s="104"/>
      <c r="M43" s="104"/>
      <c r="N43" s="104"/>
    </row>
    <row r="45" spans="3:40" ht="15" customHeight="1">
      <c r="H45" s="110" t="s">
        <v>237</v>
      </c>
    </row>
  </sheetData>
  <mergeCells count="1">
    <mergeCell ref="B2:Z3"/>
  </mergeCells>
  <phoneticPr fontId="23" type="noConversion"/>
  <pageMargins left="0.75" right="0.75" top="0.75" bottom="0.62" header="0.5" footer="0.37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46"/>
  <sheetViews>
    <sheetView showGridLines="0" tabSelected="1" view="pageBreakPreview" zoomScale="98" zoomScaleNormal="100" zoomScaleSheetLayoutView="98" workbookViewId="0">
      <selection activeCell="Q241" sqref="Q241"/>
    </sheetView>
  </sheetViews>
  <sheetFormatPr defaultRowHeight="15" customHeight="1"/>
  <cols>
    <col min="1" max="11" width="2.77734375" style="9" customWidth="1"/>
    <col min="12" max="12" width="2.77734375" style="18" customWidth="1"/>
    <col min="13" max="16" width="2.77734375" style="9" customWidth="1"/>
    <col min="17" max="17" width="2.77734375" style="2" customWidth="1"/>
    <col min="18" max="23" width="2.77734375" style="9" customWidth="1"/>
    <col min="24" max="24" width="2.77734375" style="18" customWidth="1"/>
    <col min="25" max="25" width="2.77734375" style="9" customWidth="1"/>
    <col min="26" max="26" width="2.77734375" style="18" customWidth="1"/>
    <col min="27" max="27" width="2.77734375" style="10" customWidth="1"/>
    <col min="28" max="28" width="5.33203125" style="9" customWidth="1"/>
    <col min="29" max="29" width="4.44140625" style="18" customWidth="1"/>
    <col min="30" max="30" width="5.33203125" style="9" customWidth="1"/>
    <col min="31" max="31" width="6.77734375" style="9" customWidth="1"/>
    <col min="32" max="40" width="5.33203125" style="9" customWidth="1"/>
    <col min="41" max="41" width="7" style="9" customWidth="1"/>
    <col min="42" max="59" width="5.33203125" style="9" customWidth="1"/>
    <col min="60" max="74" width="2.77734375" style="9" customWidth="1"/>
    <col min="75" max="16384" width="8.88671875" style="9"/>
  </cols>
  <sheetData>
    <row r="1" spans="1:39" ht="18" customHeight="1" thickBot="1">
      <c r="A1" s="3" t="s">
        <v>252</v>
      </c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5"/>
      <c r="R1" s="5"/>
      <c r="S1" s="5"/>
      <c r="T1" s="5"/>
      <c r="U1" s="5"/>
      <c r="V1" s="5"/>
      <c r="W1" s="5"/>
      <c r="X1" s="13"/>
      <c r="Y1" s="5"/>
      <c r="Z1" s="13"/>
      <c r="AA1" s="5"/>
      <c r="AC1" s="9"/>
      <c r="AM1" s="8"/>
    </row>
    <row r="2" spans="1:39" ht="15" customHeight="1" thickTop="1">
      <c r="A2" s="11"/>
      <c r="B2" s="12"/>
      <c r="C2" s="12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AB2" s="21"/>
      <c r="AC2" s="22"/>
      <c r="AD2" s="21"/>
      <c r="AE2" s="20"/>
      <c r="AF2" s="20"/>
      <c r="AM2" s="8"/>
    </row>
    <row r="3" spans="1:39" ht="15" customHeight="1">
      <c r="A3" s="1" t="s">
        <v>1</v>
      </c>
      <c r="B3" s="12"/>
      <c r="C3" s="12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AB3" s="21"/>
      <c r="AC3" s="22"/>
      <c r="AD3" s="21"/>
      <c r="AE3" s="20"/>
      <c r="AF3" s="20"/>
      <c r="AM3" s="8"/>
    </row>
    <row r="4" spans="1:39" ht="15" customHeight="1">
      <c r="A4" s="1"/>
      <c r="B4" s="12"/>
      <c r="C4" s="10" t="s">
        <v>2</v>
      </c>
      <c r="D4" s="10" t="s">
        <v>6</v>
      </c>
      <c r="E4" s="10"/>
      <c r="F4" s="10"/>
      <c r="H4" s="7" t="s">
        <v>3</v>
      </c>
      <c r="J4" s="16" t="s">
        <v>277</v>
      </c>
      <c r="K4" s="16"/>
      <c r="L4" s="16"/>
      <c r="M4" s="16"/>
      <c r="N4" s="16"/>
      <c r="O4" s="16"/>
      <c r="P4" s="24"/>
      <c r="X4" s="19"/>
      <c r="Z4" s="19"/>
      <c r="AB4" s="21"/>
      <c r="AC4" s="22"/>
      <c r="AD4" s="21"/>
      <c r="AE4" s="20"/>
      <c r="AF4" s="20"/>
      <c r="AM4" s="8"/>
    </row>
    <row r="5" spans="1:39" ht="15" customHeight="1">
      <c r="A5" s="1"/>
      <c r="B5" s="12"/>
      <c r="C5" s="10" t="s">
        <v>4</v>
      </c>
      <c r="D5" s="10" t="s">
        <v>5</v>
      </c>
      <c r="E5" s="10"/>
      <c r="F5" s="10"/>
      <c r="H5" s="7" t="s">
        <v>3</v>
      </c>
      <c r="J5" s="16" t="s">
        <v>7</v>
      </c>
      <c r="K5" s="16"/>
      <c r="L5" s="16"/>
      <c r="M5" s="16"/>
      <c r="N5" s="16"/>
      <c r="O5" s="16"/>
      <c r="P5" s="24"/>
      <c r="X5" s="19"/>
      <c r="Z5" s="19"/>
      <c r="AB5" s="21"/>
      <c r="AC5" s="22"/>
      <c r="AD5" s="21"/>
      <c r="AE5" s="20"/>
      <c r="AF5" s="20"/>
      <c r="AM5" s="8"/>
    </row>
    <row r="6" spans="1:39" ht="15" customHeight="1">
      <c r="A6" s="1"/>
      <c r="B6" s="12"/>
      <c r="C6" s="10" t="s">
        <v>8</v>
      </c>
      <c r="D6" s="10" t="s">
        <v>9</v>
      </c>
      <c r="E6" s="10"/>
      <c r="F6" s="10"/>
      <c r="H6" s="7" t="s">
        <v>3</v>
      </c>
      <c r="J6" s="16" t="s">
        <v>401</v>
      </c>
      <c r="K6" s="16"/>
      <c r="L6" s="16"/>
      <c r="M6" s="16"/>
      <c r="N6" s="16"/>
      <c r="O6" s="16"/>
      <c r="P6" s="24"/>
      <c r="X6" s="19"/>
      <c r="Z6" s="19"/>
      <c r="AB6" s="21"/>
      <c r="AC6" s="22"/>
      <c r="AD6" s="21"/>
      <c r="AE6" s="20"/>
      <c r="AF6" s="20"/>
      <c r="AM6" s="8"/>
    </row>
    <row r="7" spans="1:39" ht="15" customHeight="1">
      <c r="A7" s="1"/>
      <c r="B7" s="12"/>
      <c r="C7" s="10" t="s">
        <v>12</v>
      </c>
      <c r="D7" s="10" t="s">
        <v>10</v>
      </c>
      <c r="E7" s="10"/>
      <c r="F7" s="10"/>
      <c r="H7" s="7" t="s">
        <v>3</v>
      </c>
      <c r="J7" s="16" t="s">
        <v>11</v>
      </c>
      <c r="K7" s="16"/>
      <c r="L7" s="16"/>
      <c r="M7" s="16"/>
      <c r="N7" s="16"/>
      <c r="O7" s="16"/>
      <c r="P7" s="24"/>
      <c r="X7" s="19"/>
      <c r="Z7" s="19"/>
      <c r="AB7" s="21"/>
      <c r="AC7" s="22"/>
      <c r="AD7" s="21"/>
      <c r="AE7" s="20"/>
      <c r="AF7" s="20"/>
      <c r="AM7" s="8"/>
    </row>
    <row r="8" spans="1:39" ht="15" customHeight="1">
      <c r="A8" s="1"/>
      <c r="B8" s="12"/>
      <c r="C8" s="10" t="s">
        <v>13</v>
      </c>
      <c r="D8" s="10" t="s">
        <v>14</v>
      </c>
      <c r="E8" s="10"/>
      <c r="F8" s="10"/>
      <c r="H8" s="7" t="s">
        <v>3</v>
      </c>
      <c r="J8" s="16" t="s">
        <v>15</v>
      </c>
      <c r="K8" s="16"/>
      <c r="L8" s="16"/>
      <c r="M8" s="16"/>
      <c r="N8" s="16"/>
      <c r="O8" s="16"/>
      <c r="P8" s="24"/>
      <c r="X8" s="19"/>
      <c r="Z8" s="19"/>
      <c r="AB8" s="21"/>
      <c r="AC8" s="22"/>
      <c r="AD8" s="21"/>
      <c r="AE8" s="20"/>
      <c r="AF8" s="20"/>
      <c r="AM8" s="8"/>
    </row>
    <row r="9" spans="1:39" ht="15" customHeight="1">
      <c r="A9" s="1"/>
      <c r="B9" s="12"/>
      <c r="C9" s="10" t="s">
        <v>17</v>
      </c>
      <c r="D9" s="10" t="s">
        <v>16</v>
      </c>
      <c r="E9" s="10"/>
      <c r="F9" s="10"/>
      <c r="H9" s="7" t="s">
        <v>3</v>
      </c>
      <c r="J9" s="16" t="s">
        <v>402</v>
      </c>
      <c r="K9" s="16"/>
      <c r="L9" s="16"/>
      <c r="M9" s="16"/>
      <c r="N9" s="16"/>
      <c r="O9" s="16"/>
      <c r="P9" s="24"/>
      <c r="X9" s="19"/>
      <c r="Z9" s="19"/>
      <c r="AB9" s="21"/>
      <c r="AC9" s="22"/>
      <c r="AD9" s="21"/>
      <c r="AE9" s="20"/>
      <c r="AF9" s="20"/>
      <c r="AM9" s="8"/>
    </row>
    <row r="10" spans="1:39" ht="15" customHeight="1">
      <c r="A10" s="1"/>
      <c r="B10" s="12"/>
      <c r="C10" s="10" t="s">
        <v>18</v>
      </c>
      <c r="D10" s="10" t="s">
        <v>19</v>
      </c>
      <c r="E10" s="10"/>
      <c r="F10" s="10"/>
      <c r="H10" s="7" t="s">
        <v>3</v>
      </c>
      <c r="J10" s="188">
        <v>90</v>
      </c>
      <c r="K10" s="189" t="s">
        <v>400</v>
      </c>
      <c r="L10" s="16"/>
      <c r="M10" s="16"/>
      <c r="N10" s="16"/>
      <c r="O10" s="16"/>
      <c r="P10" s="24"/>
    </row>
    <row r="11" spans="1:39" ht="15" customHeight="1">
      <c r="A11" s="1"/>
      <c r="B11" s="12"/>
      <c r="C11" s="10" t="s">
        <v>20</v>
      </c>
      <c r="D11" s="10" t="s">
        <v>21</v>
      </c>
      <c r="E11" s="10"/>
      <c r="F11" s="10"/>
      <c r="H11" s="7" t="s">
        <v>3</v>
      </c>
      <c r="J11" s="16" t="s">
        <v>22</v>
      </c>
      <c r="K11" s="16"/>
      <c r="L11" s="16" t="s">
        <v>23</v>
      </c>
      <c r="M11" s="16"/>
      <c r="N11" s="16" t="s">
        <v>24</v>
      </c>
      <c r="O11" s="16"/>
      <c r="P11" s="16" t="s">
        <v>23</v>
      </c>
    </row>
    <row r="12" spans="1:39" ht="15" customHeight="1">
      <c r="A12" s="1"/>
      <c r="B12" s="12"/>
      <c r="C12" s="10" t="s">
        <v>26</v>
      </c>
      <c r="D12" s="10" t="s">
        <v>25</v>
      </c>
      <c r="E12" s="10"/>
      <c r="F12" s="10"/>
      <c r="H12" s="7" t="s">
        <v>3</v>
      </c>
      <c r="J12" s="16" t="s">
        <v>27</v>
      </c>
      <c r="K12" s="16"/>
      <c r="L12" s="16"/>
      <c r="M12" s="16"/>
      <c r="N12" s="16"/>
      <c r="O12" s="16"/>
      <c r="P12" s="24"/>
    </row>
    <row r="13" spans="1:39" ht="15" customHeight="1">
      <c r="A13" s="1"/>
      <c r="B13" s="12"/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39" ht="15" customHeight="1">
      <c r="A14" s="1" t="s">
        <v>28</v>
      </c>
      <c r="B14" s="12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39" ht="15" customHeight="1">
      <c r="A15" s="1"/>
      <c r="B15" s="6" t="s">
        <v>94</v>
      </c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X15" s="9"/>
      <c r="Z15" s="9"/>
      <c r="AA15" s="9"/>
      <c r="AC15" s="9"/>
    </row>
    <row r="16" spans="1:39" ht="15" customHeight="1">
      <c r="A16" s="1"/>
      <c r="B16" s="6"/>
      <c r="C16" s="131" t="s">
        <v>308</v>
      </c>
      <c r="D16" s="10" t="s">
        <v>309</v>
      </c>
      <c r="E16" s="10"/>
      <c r="F16" s="10"/>
      <c r="G16" s="10"/>
      <c r="I16" s="10" t="s">
        <v>316</v>
      </c>
      <c r="J16" s="8" t="s">
        <v>318</v>
      </c>
      <c r="K16" s="483">
        <v>210000</v>
      </c>
      <c r="L16" s="483"/>
      <c r="M16" s="483"/>
      <c r="N16" s="10" t="s">
        <v>310</v>
      </c>
      <c r="O16" s="10"/>
      <c r="Q16" s="9"/>
      <c r="X16" s="9"/>
      <c r="Z16" s="9"/>
      <c r="AA16" s="9"/>
      <c r="AC16" s="9"/>
    </row>
    <row r="17" spans="1:39" ht="15" customHeight="1">
      <c r="A17" s="1"/>
      <c r="B17" s="6"/>
      <c r="C17" s="131" t="s">
        <v>308</v>
      </c>
      <c r="D17" s="10" t="s">
        <v>399</v>
      </c>
      <c r="E17" s="10"/>
      <c r="F17" s="10"/>
      <c r="G17" s="10"/>
      <c r="I17" s="10" t="s">
        <v>317</v>
      </c>
      <c r="J17" s="8" t="s">
        <v>318</v>
      </c>
      <c r="K17" s="483">
        <v>81000</v>
      </c>
      <c r="L17" s="483"/>
      <c r="M17" s="483"/>
      <c r="N17" s="10" t="s">
        <v>310</v>
      </c>
      <c r="O17" s="10"/>
      <c r="Q17" s="9"/>
      <c r="X17" s="9"/>
      <c r="Z17" s="9"/>
      <c r="AA17" s="9"/>
      <c r="AC17" s="9"/>
    </row>
    <row r="18" spans="1:39" ht="15" customHeight="1" thickBot="1">
      <c r="A18" s="1"/>
      <c r="B18" s="6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X18" s="9"/>
      <c r="Z18" s="9"/>
      <c r="AA18" s="9"/>
      <c r="AC18" s="9"/>
    </row>
    <row r="19" spans="1:39" ht="15" customHeight="1">
      <c r="A19" s="1"/>
      <c r="B19" s="6"/>
      <c r="C19" s="460" t="s">
        <v>304</v>
      </c>
      <c r="D19" s="461"/>
      <c r="E19" s="461"/>
      <c r="F19" s="484" t="s">
        <v>305</v>
      </c>
      <c r="G19" s="484"/>
      <c r="H19" s="484"/>
      <c r="I19" s="484"/>
      <c r="J19" s="484"/>
      <c r="K19" s="484"/>
      <c r="L19" s="484"/>
      <c r="M19" s="484"/>
      <c r="N19" s="484"/>
      <c r="O19" s="484"/>
      <c r="P19" s="484"/>
      <c r="Q19" s="484"/>
      <c r="R19" s="484"/>
      <c r="S19" s="484"/>
      <c r="T19" s="486" t="s">
        <v>350</v>
      </c>
      <c r="U19" s="486"/>
      <c r="V19" s="486"/>
      <c r="W19" s="487"/>
      <c r="X19" s="9"/>
      <c r="Z19" s="9"/>
      <c r="AA19" s="9"/>
      <c r="AC19" s="9"/>
    </row>
    <row r="20" spans="1:39" ht="15" customHeight="1">
      <c r="A20" s="1"/>
      <c r="B20" s="6"/>
      <c r="C20" s="462"/>
      <c r="D20" s="463"/>
      <c r="E20" s="463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8"/>
      <c r="U20" s="488"/>
      <c r="V20" s="488"/>
      <c r="W20" s="489"/>
      <c r="X20" s="9"/>
      <c r="Z20" s="9"/>
      <c r="AA20" s="9"/>
      <c r="AC20" s="9"/>
    </row>
    <row r="21" spans="1:39" ht="15" customHeight="1">
      <c r="A21" s="1"/>
      <c r="B21" s="6"/>
      <c r="C21" s="464"/>
      <c r="D21" s="465"/>
      <c r="E21" s="465"/>
      <c r="F21" s="430" t="s">
        <v>279</v>
      </c>
      <c r="G21" s="430"/>
      <c r="H21" s="430"/>
      <c r="I21" s="430"/>
      <c r="J21" s="430"/>
      <c r="K21" s="430"/>
      <c r="L21" s="430"/>
      <c r="M21" s="430"/>
      <c r="N21" s="430"/>
      <c r="O21" s="430"/>
      <c r="P21" s="430"/>
      <c r="Q21" s="430"/>
      <c r="R21" s="430"/>
      <c r="S21" s="430"/>
      <c r="T21" s="490" t="s">
        <v>278</v>
      </c>
      <c r="U21" s="490"/>
      <c r="V21" s="490"/>
      <c r="W21" s="491"/>
      <c r="X21" s="9"/>
      <c r="Z21" s="9"/>
      <c r="AA21" s="9"/>
      <c r="AC21" s="9"/>
    </row>
    <row r="22" spans="1:39" ht="15" customHeight="1">
      <c r="A22" s="1"/>
      <c r="B22" s="6"/>
      <c r="C22" s="462" t="s">
        <v>306</v>
      </c>
      <c r="D22" s="463"/>
      <c r="E22" s="463"/>
      <c r="F22" s="492" t="s">
        <v>307</v>
      </c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3" t="s">
        <v>364</v>
      </c>
      <c r="U22" s="493"/>
      <c r="V22" s="493"/>
      <c r="W22" s="494"/>
      <c r="X22" s="9"/>
      <c r="Z22" s="9"/>
      <c r="AA22" s="9"/>
      <c r="AC22" s="9"/>
    </row>
    <row r="23" spans="1:39" ht="15" customHeight="1" thickBot="1">
      <c r="A23" s="1"/>
      <c r="B23" s="6"/>
      <c r="C23" s="466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7"/>
      <c r="P23" s="467"/>
      <c r="Q23" s="467"/>
      <c r="R23" s="467"/>
      <c r="S23" s="467"/>
      <c r="T23" s="495"/>
      <c r="U23" s="495"/>
      <c r="V23" s="495"/>
      <c r="W23" s="496"/>
      <c r="X23" s="9"/>
      <c r="Z23" s="9"/>
      <c r="AA23" s="9"/>
      <c r="AC23" s="9"/>
    </row>
    <row r="24" spans="1:39" ht="15" customHeight="1">
      <c r="A24" s="1"/>
      <c r="B24" s="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X24" s="9"/>
      <c r="Z24" s="9"/>
      <c r="AA24" s="9"/>
      <c r="AC24" s="9"/>
    </row>
    <row r="25" spans="1:39" ht="15" customHeight="1" thickBot="1">
      <c r="A25" s="1"/>
      <c r="B25" s="57" t="s">
        <v>398</v>
      </c>
      <c r="D25" s="25"/>
      <c r="E25" s="25"/>
      <c r="F25" s="25"/>
      <c r="G25" s="25"/>
      <c r="H25" s="34" t="s">
        <v>30</v>
      </c>
      <c r="I25" s="25"/>
      <c r="L25" s="9"/>
      <c r="Q25" s="9"/>
      <c r="W25" s="27" t="s">
        <v>403</v>
      </c>
      <c r="X25" s="9"/>
      <c r="Z25" s="9"/>
      <c r="AC25" s="9"/>
      <c r="AM25" s="8"/>
    </row>
    <row r="26" spans="1:39" ht="15" customHeight="1">
      <c r="A26" s="1"/>
      <c r="C26" s="476" t="s">
        <v>280</v>
      </c>
      <c r="D26" s="426"/>
      <c r="E26" s="426"/>
      <c r="F26" s="426"/>
      <c r="G26" s="426"/>
      <c r="H26" s="426"/>
      <c r="I26" s="198" t="s">
        <v>395</v>
      </c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200"/>
      <c r="X26" s="425" t="s">
        <v>394</v>
      </c>
      <c r="Y26" s="426"/>
      <c r="Z26" s="427"/>
    </row>
    <row r="27" spans="1:39" ht="15" customHeight="1">
      <c r="A27" s="1"/>
      <c r="C27" s="469"/>
      <c r="D27" s="428"/>
      <c r="E27" s="428"/>
      <c r="F27" s="428"/>
      <c r="G27" s="428"/>
      <c r="H27" s="428"/>
      <c r="I27" s="443" t="s">
        <v>286</v>
      </c>
      <c r="J27" s="434"/>
      <c r="K27" s="434"/>
      <c r="L27" s="201" t="s">
        <v>287</v>
      </c>
      <c r="M27" s="201"/>
      <c r="N27" s="201"/>
      <c r="O27" s="201" t="s">
        <v>289</v>
      </c>
      <c r="P27" s="201"/>
      <c r="Q27" s="201"/>
      <c r="R27" s="201" t="s">
        <v>397</v>
      </c>
      <c r="S27" s="201"/>
      <c r="T27" s="201"/>
      <c r="U27" s="434" t="s">
        <v>291</v>
      </c>
      <c r="V27" s="434"/>
      <c r="W27" s="435"/>
      <c r="X27" s="428"/>
      <c r="Y27" s="428"/>
      <c r="Z27" s="429"/>
    </row>
    <row r="28" spans="1:39" ht="15" customHeight="1">
      <c r="A28" s="1"/>
      <c r="C28" s="477"/>
      <c r="D28" s="430"/>
      <c r="E28" s="430"/>
      <c r="F28" s="430"/>
      <c r="G28" s="430"/>
      <c r="H28" s="430"/>
      <c r="I28" s="444"/>
      <c r="J28" s="445"/>
      <c r="K28" s="445"/>
      <c r="L28" s="202" t="s">
        <v>288</v>
      </c>
      <c r="M28" s="202"/>
      <c r="N28" s="202"/>
      <c r="O28" s="202" t="s">
        <v>396</v>
      </c>
      <c r="P28" s="202"/>
      <c r="Q28" s="202"/>
      <c r="R28" s="202" t="s">
        <v>290</v>
      </c>
      <c r="S28" s="202"/>
      <c r="T28" s="202"/>
      <c r="U28" s="445"/>
      <c r="V28" s="445"/>
      <c r="W28" s="446"/>
      <c r="X28" s="430"/>
      <c r="Y28" s="430"/>
      <c r="Z28" s="431"/>
    </row>
    <row r="29" spans="1:39" ht="15" customHeight="1">
      <c r="A29" s="1"/>
      <c r="C29" s="468" t="s">
        <v>294</v>
      </c>
      <c r="D29" s="436"/>
      <c r="E29" s="436"/>
      <c r="F29" s="436" t="s">
        <v>281</v>
      </c>
      <c r="G29" s="436"/>
      <c r="H29" s="436"/>
      <c r="I29" s="432">
        <v>235</v>
      </c>
      <c r="J29" s="433"/>
      <c r="K29" s="433"/>
      <c r="L29" s="433">
        <v>225</v>
      </c>
      <c r="M29" s="433"/>
      <c r="N29" s="433"/>
      <c r="O29" s="433">
        <v>205</v>
      </c>
      <c r="P29" s="433"/>
      <c r="Q29" s="433"/>
      <c r="R29" s="433">
        <v>205</v>
      </c>
      <c r="S29" s="433"/>
      <c r="T29" s="447"/>
      <c r="U29" s="434">
        <v>195</v>
      </c>
      <c r="V29" s="434"/>
      <c r="W29" s="435"/>
      <c r="X29" s="436">
        <v>330</v>
      </c>
      <c r="Y29" s="436"/>
      <c r="Z29" s="437"/>
    </row>
    <row r="30" spans="1:39" ht="15" customHeight="1">
      <c r="A30" s="1"/>
      <c r="C30" s="469"/>
      <c r="D30" s="428"/>
      <c r="E30" s="428"/>
      <c r="F30" s="441" t="s">
        <v>297</v>
      </c>
      <c r="G30" s="441"/>
      <c r="H30" s="441"/>
      <c r="I30" s="438">
        <v>275</v>
      </c>
      <c r="J30" s="439"/>
      <c r="K30" s="439"/>
      <c r="L30" s="439">
        <v>265</v>
      </c>
      <c r="M30" s="439"/>
      <c r="N30" s="439"/>
      <c r="O30" s="439">
        <v>245</v>
      </c>
      <c r="P30" s="439"/>
      <c r="Q30" s="439"/>
      <c r="R30" s="439">
        <v>245</v>
      </c>
      <c r="S30" s="439"/>
      <c r="T30" s="448"/>
      <c r="U30" s="439">
        <v>235</v>
      </c>
      <c r="V30" s="439"/>
      <c r="W30" s="440"/>
      <c r="X30" s="441">
        <v>410</v>
      </c>
      <c r="Y30" s="441"/>
      <c r="Z30" s="442"/>
    </row>
    <row r="31" spans="1:39" ht="15" customHeight="1">
      <c r="A31" s="1"/>
      <c r="C31" s="470" t="s">
        <v>296</v>
      </c>
      <c r="D31" s="471"/>
      <c r="E31" s="471"/>
      <c r="F31" s="474" t="s">
        <v>298</v>
      </c>
      <c r="G31" s="474"/>
      <c r="H31" s="474"/>
      <c r="I31" s="449">
        <v>275</v>
      </c>
      <c r="J31" s="450"/>
      <c r="K31" s="450"/>
      <c r="L31" s="450">
        <v>265</v>
      </c>
      <c r="M31" s="450"/>
      <c r="N31" s="450"/>
      <c r="O31" s="450">
        <v>255</v>
      </c>
      <c r="P31" s="450"/>
      <c r="Q31" s="450"/>
      <c r="R31" s="450">
        <v>245</v>
      </c>
      <c r="S31" s="450"/>
      <c r="T31" s="454"/>
      <c r="U31" s="450">
        <v>235</v>
      </c>
      <c r="V31" s="450"/>
      <c r="W31" s="451"/>
      <c r="X31" s="452">
        <v>410</v>
      </c>
      <c r="Y31" s="452"/>
      <c r="Z31" s="453"/>
    </row>
    <row r="32" spans="1:39" ht="15" customHeight="1">
      <c r="A32" s="1"/>
      <c r="C32" s="470"/>
      <c r="D32" s="471"/>
      <c r="E32" s="471"/>
      <c r="F32" s="475" t="s">
        <v>299</v>
      </c>
      <c r="G32" s="475"/>
      <c r="H32" s="475"/>
      <c r="I32" s="449"/>
      <c r="J32" s="450"/>
      <c r="K32" s="450"/>
      <c r="L32" s="450"/>
      <c r="M32" s="450"/>
      <c r="N32" s="450"/>
      <c r="O32" s="450"/>
      <c r="P32" s="450"/>
      <c r="Q32" s="450"/>
      <c r="R32" s="450"/>
      <c r="S32" s="450"/>
      <c r="T32" s="454"/>
      <c r="U32" s="450"/>
      <c r="V32" s="450"/>
      <c r="W32" s="451"/>
      <c r="X32" s="452"/>
      <c r="Y32" s="452"/>
      <c r="Z32" s="453"/>
    </row>
    <row r="33" spans="1:39" ht="15" customHeight="1">
      <c r="A33" s="1"/>
      <c r="C33" s="470"/>
      <c r="D33" s="471"/>
      <c r="E33" s="471"/>
      <c r="F33" s="474" t="s">
        <v>282</v>
      </c>
      <c r="G33" s="474"/>
      <c r="H33" s="474"/>
      <c r="I33" s="449">
        <v>355</v>
      </c>
      <c r="J33" s="450"/>
      <c r="K33" s="450"/>
      <c r="L33" s="450">
        <v>345</v>
      </c>
      <c r="M33" s="450"/>
      <c r="N33" s="450"/>
      <c r="O33" s="450">
        <v>335</v>
      </c>
      <c r="P33" s="450"/>
      <c r="Q33" s="450"/>
      <c r="R33" s="450">
        <v>325</v>
      </c>
      <c r="S33" s="450"/>
      <c r="T33" s="454"/>
      <c r="U33" s="450">
        <v>305</v>
      </c>
      <c r="V33" s="450"/>
      <c r="W33" s="451"/>
      <c r="X33" s="452">
        <v>490</v>
      </c>
      <c r="Y33" s="452"/>
      <c r="Z33" s="453"/>
    </row>
    <row r="34" spans="1:39" ht="15" customHeight="1">
      <c r="A34" s="1"/>
      <c r="C34" s="470"/>
      <c r="D34" s="471"/>
      <c r="E34" s="471"/>
      <c r="F34" s="475" t="s">
        <v>283</v>
      </c>
      <c r="G34" s="475"/>
      <c r="H34" s="475"/>
      <c r="I34" s="449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4"/>
      <c r="U34" s="450"/>
      <c r="V34" s="450"/>
      <c r="W34" s="451"/>
      <c r="X34" s="452"/>
      <c r="Y34" s="452"/>
      <c r="Z34" s="453"/>
    </row>
    <row r="35" spans="1:39" ht="15" customHeight="1">
      <c r="A35" s="1"/>
      <c r="C35" s="470"/>
      <c r="D35" s="471"/>
      <c r="E35" s="471"/>
      <c r="F35" s="428" t="s">
        <v>300</v>
      </c>
      <c r="G35" s="428"/>
      <c r="H35" s="428"/>
      <c r="I35" s="458">
        <v>420</v>
      </c>
      <c r="J35" s="455"/>
      <c r="K35" s="455"/>
      <c r="L35" s="455">
        <v>410</v>
      </c>
      <c r="M35" s="455"/>
      <c r="N35" s="455"/>
      <c r="O35" s="455">
        <v>400</v>
      </c>
      <c r="P35" s="455"/>
      <c r="Q35" s="455"/>
      <c r="R35" s="455">
        <v>390</v>
      </c>
      <c r="S35" s="455"/>
      <c r="T35" s="459"/>
      <c r="U35" s="455">
        <v>380</v>
      </c>
      <c r="V35" s="455"/>
      <c r="W35" s="457"/>
      <c r="X35" s="428">
        <v>520</v>
      </c>
      <c r="Y35" s="428"/>
      <c r="Z35" s="429"/>
    </row>
    <row r="36" spans="1:39" ht="15" customHeight="1">
      <c r="A36" s="1"/>
      <c r="C36" s="470"/>
      <c r="D36" s="471"/>
      <c r="E36" s="471"/>
      <c r="F36" s="428" t="s">
        <v>301</v>
      </c>
      <c r="G36" s="428"/>
      <c r="H36" s="428"/>
      <c r="I36" s="458">
        <v>460</v>
      </c>
      <c r="J36" s="455"/>
      <c r="K36" s="455"/>
      <c r="L36" s="455">
        <v>450</v>
      </c>
      <c r="M36" s="455"/>
      <c r="N36" s="455"/>
      <c r="O36" s="455">
        <v>430</v>
      </c>
      <c r="P36" s="455"/>
      <c r="Q36" s="455"/>
      <c r="R36" s="456">
        <v>420</v>
      </c>
      <c r="S36" s="455"/>
      <c r="T36" s="459"/>
      <c r="U36" s="456" t="s">
        <v>292</v>
      </c>
      <c r="V36" s="455"/>
      <c r="W36" s="457"/>
      <c r="X36" s="428">
        <v>570</v>
      </c>
      <c r="Y36" s="428"/>
      <c r="Z36" s="429"/>
    </row>
    <row r="37" spans="1:39" ht="15" customHeight="1">
      <c r="A37" s="1"/>
      <c r="C37" s="470"/>
      <c r="D37" s="471"/>
      <c r="E37" s="471"/>
      <c r="F37" s="428" t="s">
        <v>284</v>
      </c>
      <c r="G37" s="428"/>
      <c r="H37" s="428"/>
      <c r="I37" s="458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9"/>
      <c r="U37" s="455"/>
      <c r="V37" s="455"/>
      <c r="W37" s="457"/>
      <c r="X37" s="428"/>
      <c r="Y37" s="428"/>
      <c r="Z37" s="429"/>
    </row>
    <row r="38" spans="1:39" ht="15" customHeight="1">
      <c r="A38" s="1"/>
      <c r="C38" s="469" t="s">
        <v>295</v>
      </c>
      <c r="D38" s="428"/>
      <c r="E38" s="428"/>
      <c r="F38" s="452" t="s">
        <v>302</v>
      </c>
      <c r="G38" s="452"/>
      <c r="H38" s="452"/>
      <c r="I38" s="203">
        <v>380</v>
      </c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5"/>
      <c r="U38" s="501" t="s">
        <v>293</v>
      </c>
      <c r="V38" s="450"/>
      <c r="W38" s="451"/>
      <c r="X38" s="452">
        <v>500</v>
      </c>
      <c r="Y38" s="452"/>
      <c r="Z38" s="453"/>
    </row>
    <row r="39" spans="1:39" ht="15" customHeight="1">
      <c r="A39" s="1"/>
      <c r="C39" s="469"/>
      <c r="D39" s="428"/>
      <c r="E39" s="428"/>
      <c r="F39" s="428" t="s">
        <v>285</v>
      </c>
      <c r="G39" s="428"/>
      <c r="H39" s="428"/>
      <c r="I39" s="206">
        <v>460</v>
      </c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8"/>
      <c r="U39" s="456" t="s">
        <v>293</v>
      </c>
      <c r="V39" s="455"/>
      <c r="W39" s="457"/>
      <c r="X39" s="428">
        <v>600</v>
      </c>
      <c r="Y39" s="428"/>
      <c r="Z39" s="429"/>
    </row>
    <row r="40" spans="1:39" ht="15" customHeight="1" thickBot="1">
      <c r="A40" s="1"/>
      <c r="C40" s="472"/>
      <c r="D40" s="473"/>
      <c r="E40" s="473"/>
      <c r="F40" s="473" t="s">
        <v>303</v>
      </c>
      <c r="G40" s="473"/>
      <c r="H40" s="473"/>
      <c r="I40" s="209">
        <v>690</v>
      </c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1"/>
      <c r="U40" s="497" t="s">
        <v>293</v>
      </c>
      <c r="V40" s="498"/>
      <c r="W40" s="499"/>
      <c r="X40" s="473">
        <v>800</v>
      </c>
      <c r="Y40" s="473"/>
      <c r="Z40" s="500"/>
    </row>
    <row r="41" spans="1:39" ht="15" customHeight="1">
      <c r="A41" s="1"/>
      <c r="L41" s="9"/>
      <c r="Q41" s="9"/>
      <c r="X41" s="9"/>
      <c r="Z41" s="9"/>
      <c r="AA41" s="9"/>
      <c r="AC41" s="9"/>
      <c r="AM41" s="8"/>
    </row>
    <row r="42" spans="1:39" ht="15" customHeight="1">
      <c r="A42" s="1"/>
      <c r="L42" s="9"/>
      <c r="Q42" s="9"/>
      <c r="X42" s="9"/>
      <c r="Z42" s="9"/>
      <c r="AA42" s="9"/>
      <c r="AC42" s="9"/>
      <c r="AM42" s="8"/>
    </row>
    <row r="43" spans="1:39" ht="15" customHeight="1">
      <c r="A43" s="26"/>
      <c r="B43" s="25"/>
      <c r="C43" s="25"/>
      <c r="D43" s="25"/>
      <c r="E43" s="27"/>
      <c r="F43" s="25"/>
      <c r="G43" s="28"/>
      <c r="H43" s="29"/>
      <c r="I43" s="29"/>
      <c r="J43" s="29"/>
      <c r="K43" s="30"/>
      <c r="L43" s="30"/>
      <c r="M43" s="25"/>
      <c r="N43" s="28"/>
      <c r="O43" s="28"/>
      <c r="P43" s="28"/>
      <c r="Q43" s="31"/>
      <c r="R43" s="31"/>
      <c r="S43" s="31"/>
      <c r="T43" s="31"/>
      <c r="U43" s="31"/>
      <c r="V43" s="25"/>
      <c r="W43" s="32"/>
      <c r="X43" s="33"/>
      <c r="Y43" s="32"/>
      <c r="Z43" s="25"/>
      <c r="AA43" s="25"/>
      <c r="AC43" s="23"/>
      <c r="AM43" s="8"/>
    </row>
    <row r="44" spans="1:39" ht="15" customHeight="1" thickBot="1">
      <c r="A44" s="1"/>
      <c r="B44" s="47" t="s">
        <v>48</v>
      </c>
      <c r="C44" s="39" t="s">
        <v>393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27" t="s">
        <v>404</v>
      </c>
      <c r="Z44" s="9"/>
      <c r="AC44" s="9"/>
    </row>
    <row r="45" spans="1:39" ht="15" customHeight="1">
      <c r="A45" s="1"/>
      <c r="B45" s="39"/>
      <c r="C45" s="401" t="s">
        <v>311</v>
      </c>
      <c r="D45" s="402"/>
      <c r="E45" s="402"/>
      <c r="F45" s="402"/>
      <c r="G45" s="402"/>
      <c r="H45" s="402"/>
      <c r="I45" s="402"/>
      <c r="J45" s="403"/>
      <c r="K45" s="407" t="s">
        <v>31</v>
      </c>
      <c r="L45" s="408"/>
      <c r="M45" s="408"/>
      <c r="N45" s="408"/>
      <c r="O45" s="408"/>
      <c r="P45" s="407" t="s">
        <v>32</v>
      </c>
      <c r="Q45" s="408"/>
      <c r="R45" s="408"/>
      <c r="S45" s="408"/>
      <c r="T45" s="411"/>
      <c r="U45" s="408" t="s">
        <v>33</v>
      </c>
      <c r="V45" s="408"/>
      <c r="W45" s="408"/>
      <c r="X45" s="408"/>
      <c r="Y45" s="413"/>
      <c r="Z45" s="9"/>
      <c r="AA45" s="9"/>
      <c r="AC45" s="9"/>
    </row>
    <row r="46" spans="1:39" ht="15" customHeight="1">
      <c r="A46" s="1"/>
      <c r="B46" s="39"/>
      <c r="C46" s="404"/>
      <c r="D46" s="405"/>
      <c r="E46" s="405"/>
      <c r="F46" s="405"/>
      <c r="G46" s="405"/>
      <c r="H46" s="405"/>
      <c r="I46" s="405"/>
      <c r="J46" s="406"/>
      <c r="K46" s="409"/>
      <c r="L46" s="410"/>
      <c r="M46" s="410"/>
      <c r="N46" s="410"/>
      <c r="O46" s="410"/>
      <c r="P46" s="409"/>
      <c r="Q46" s="410"/>
      <c r="R46" s="410"/>
      <c r="S46" s="410"/>
      <c r="T46" s="412"/>
      <c r="U46" s="410"/>
      <c r="V46" s="410"/>
      <c r="W46" s="410"/>
      <c r="X46" s="410"/>
      <c r="Y46" s="414"/>
      <c r="Z46" s="9"/>
      <c r="AA46" s="9"/>
      <c r="AC46" s="9"/>
    </row>
    <row r="47" spans="1:39" ht="15" customHeight="1">
      <c r="A47" s="1"/>
      <c r="B47" s="39"/>
      <c r="C47" s="415" t="s">
        <v>312</v>
      </c>
      <c r="D47" s="416"/>
      <c r="E47" s="416"/>
      <c r="F47" s="416"/>
      <c r="G47" s="416"/>
      <c r="H47" s="416"/>
      <c r="I47" s="416"/>
      <c r="J47" s="417"/>
      <c r="K47" s="418">
        <v>640</v>
      </c>
      <c r="L47" s="419"/>
      <c r="M47" s="419"/>
      <c r="N47" s="419"/>
      <c r="O47" s="419"/>
      <c r="P47" s="418">
        <v>900</v>
      </c>
      <c r="Q47" s="419"/>
      <c r="R47" s="419"/>
      <c r="S47" s="419"/>
      <c r="T47" s="420"/>
      <c r="U47" s="419">
        <v>1170</v>
      </c>
      <c r="V47" s="419"/>
      <c r="W47" s="419"/>
      <c r="X47" s="419"/>
      <c r="Y47" s="421"/>
      <c r="Z47" s="9"/>
      <c r="AA47" s="9"/>
      <c r="AC47" s="9"/>
    </row>
    <row r="48" spans="1:39" ht="15" customHeight="1" thickBot="1">
      <c r="A48" s="1"/>
      <c r="B48" s="39"/>
      <c r="C48" s="380" t="s">
        <v>313</v>
      </c>
      <c r="D48" s="381"/>
      <c r="E48" s="381"/>
      <c r="F48" s="381"/>
      <c r="G48" s="381"/>
      <c r="H48" s="381"/>
      <c r="I48" s="381"/>
      <c r="J48" s="382"/>
      <c r="K48" s="383">
        <v>800</v>
      </c>
      <c r="L48" s="384"/>
      <c r="M48" s="384"/>
      <c r="N48" s="384"/>
      <c r="O48" s="384"/>
      <c r="P48" s="383">
        <v>1000</v>
      </c>
      <c r="Q48" s="384"/>
      <c r="R48" s="384"/>
      <c r="S48" s="384"/>
      <c r="T48" s="385"/>
      <c r="U48" s="384">
        <v>1300</v>
      </c>
      <c r="V48" s="384"/>
      <c r="W48" s="384"/>
      <c r="X48" s="384"/>
      <c r="Y48" s="422"/>
      <c r="Z48" s="9"/>
      <c r="AA48" s="9"/>
      <c r="AC48" s="9"/>
    </row>
    <row r="49" spans="1:29" ht="15" customHeight="1">
      <c r="A49" s="1"/>
      <c r="B49" s="39"/>
      <c r="C49" s="40"/>
      <c r="D49" s="40"/>
      <c r="E49" s="40"/>
      <c r="F49" s="40"/>
      <c r="G49" s="40"/>
      <c r="H49" s="40"/>
      <c r="I49" s="40"/>
      <c r="J49" s="40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9"/>
      <c r="AA49" s="9"/>
      <c r="AC49" s="9"/>
    </row>
    <row r="50" spans="1:29" ht="15" customHeight="1">
      <c r="A50" s="1"/>
      <c r="B50" s="58" t="s">
        <v>95</v>
      </c>
      <c r="D50" s="40"/>
      <c r="E50" s="40"/>
      <c r="F50" s="40"/>
      <c r="G50" s="40"/>
      <c r="H50" s="40"/>
      <c r="I50" s="40"/>
      <c r="J50" s="40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9"/>
      <c r="AA50" s="9"/>
      <c r="AC50" s="9"/>
    </row>
    <row r="51" spans="1:29" ht="15" customHeight="1" thickBot="1">
      <c r="A51" s="1"/>
      <c r="B51" s="47" t="s">
        <v>46</v>
      </c>
      <c r="C51" s="39" t="s">
        <v>34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8"/>
      <c r="Y51" s="38" t="s">
        <v>405</v>
      </c>
      <c r="Z51" s="9"/>
      <c r="AA51" s="9"/>
      <c r="AC51" s="9"/>
    </row>
    <row r="52" spans="1:29" ht="15" customHeight="1">
      <c r="A52" s="1"/>
      <c r="B52" s="39"/>
      <c r="C52" s="387" t="s">
        <v>35</v>
      </c>
      <c r="D52" s="388"/>
      <c r="E52" s="388"/>
      <c r="F52" s="388"/>
      <c r="G52" s="388"/>
      <c r="H52" s="388"/>
      <c r="I52" s="388"/>
      <c r="J52" s="212" t="s">
        <v>36</v>
      </c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4"/>
      <c r="V52" s="212" t="s">
        <v>37</v>
      </c>
      <c r="W52" s="213"/>
      <c r="X52" s="213"/>
      <c r="Y52" s="213"/>
      <c r="Z52" s="9"/>
      <c r="AA52" s="9"/>
      <c r="AC52" s="9"/>
    </row>
    <row r="53" spans="1:29" ht="15" customHeight="1">
      <c r="A53" s="1"/>
      <c r="B53" s="39"/>
      <c r="C53" s="389"/>
      <c r="D53" s="390"/>
      <c r="E53" s="390"/>
      <c r="F53" s="390"/>
      <c r="G53" s="390"/>
      <c r="H53" s="390"/>
      <c r="I53" s="390"/>
      <c r="J53" s="215" t="s">
        <v>388</v>
      </c>
      <c r="K53" s="216"/>
      <c r="L53" s="216"/>
      <c r="M53" s="216"/>
      <c r="N53" s="216"/>
      <c r="O53" s="217"/>
      <c r="P53" s="215" t="s">
        <v>389</v>
      </c>
      <c r="Q53" s="216"/>
      <c r="R53" s="216"/>
      <c r="S53" s="216"/>
      <c r="T53" s="216"/>
      <c r="U53" s="217"/>
      <c r="V53" s="215"/>
      <c r="W53" s="216"/>
      <c r="X53" s="216"/>
      <c r="Y53" s="216"/>
      <c r="Z53" s="9"/>
      <c r="AA53" s="9"/>
      <c r="AC53" s="9"/>
    </row>
    <row r="54" spans="1:29" ht="15" customHeight="1">
      <c r="A54" s="1"/>
      <c r="B54" s="39"/>
      <c r="C54" s="391" t="s">
        <v>390</v>
      </c>
      <c r="D54" s="392"/>
      <c r="E54" s="392"/>
      <c r="F54" s="392"/>
      <c r="G54" s="392"/>
      <c r="H54" s="392"/>
      <c r="I54" s="392"/>
      <c r="J54" s="423" t="s">
        <v>38</v>
      </c>
      <c r="K54" s="423"/>
      <c r="L54" s="423"/>
      <c r="M54" s="423"/>
      <c r="N54" s="423"/>
      <c r="O54" s="423"/>
      <c r="P54" s="423" t="s">
        <v>38</v>
      </c>
      <c r="Q54" s="423"/>
      <c r="R54" s="423"/>
      <c r="S54" s="423"/>
      <c r="T54" s="423"/>
      <c r="U54" s="423"/>
      <c r="V54" s="376"/>
      <c r="W54" s="377"/>
      <c r="X54" s="377"/>
      <c r="Y54" s="377"/>
      <c r="Z54" s="9"/>
      <c r="AA54" s="9"/>
      <c r="AC54" s="9"/>
    </row>
    <row r="55" spans="1:29" ht="15" customHeight="1">
      <c r="A55" s="1"/>
      <c r="B55" s="39"/>
      <c r="C55" s="396" t="s">
        <v>391</v>
      </c>
      <c r="D55" s="397"/>
      <c r="E55" s="397"/>
      <c r="F55" s="397"/>
      <c r="G55" s="397"/>
      <c r="H55" s="397"/>
      <c r="I55" s="397"/>
      <c r="J55" s="424" t="s">
        <v>38</v>
      </c>
      <c r="K55" s="424"/>
      <c r="L55" s="424"/>
      <c r="M55" s="424"/>
      <c r="N55" s="424"/>
      <c r="O55" s="424"/>
      <c r="P55" s="424" t="s">
        <v>38</v>
      </c>
      <c r="Q55" s="424"/>
      <c r="R55" s="424"/>
      <c r="S55" s="424"/>
      <c r="T55" s="424"/>
      <c r="U55" s="424"/>
      <c r="V55" s="378"/>
      <c r="W55" s="379"/>
      <c r="X55" s="379"/>
      <c r="Y55" s="379"/>
      <c r="Z55" s="9"/>
      <c r="AA55" s="9"/>
      <c r="AC55" s="9"/>
    </row>
    <row r="56" spans="1:29" ht="15" customHeight="1" thickBot="1">
      <c r="A56" s="1"/>
      <c r="B56" s="39"/>
      <c r="C56" s="365" t="s">
        <v>39</v>
      </c>
      <c r="D56" s="366"/>
      <c r="E56" s="366"/>
      <c r="F56" s="366"/>
      <c r="G56" s="366"/>
      <c r="H56" s="366"/>
      <c r="I56" s="366"/>
      <c r="J56" s="386" t="s">
        <v>38</v>
      </c>
      <c r="K56" s="386"/>
      <c r="L56" s="386"/>
      <c r="M56" s="386"/>
      <c r="N56" s="386"/>
      <c r="O56" s="386"/>
      <c r="P56" s="386" t="s">
        <v>38</v>
      </c>
      <c r="Q56" s="386"/>
      <c r="R56" s="386"/>
      <c r="S56" s="386"/>
      <c r="T56" s="386"/>
      <c r="U56" s="386"/>
      <c r="V56" s="367"/>
      <c r="W56" s="368"/>
      <c r="X56" s="368"/>
      <c r="Y56" s="368"/>
      <c r="Z56" s="9"/>
      <c r="AA56" s="9"/>
      <c r="AC56" s="9"/>
    </row>
    <row r="57" spans="1:29" ht="15" customHeight="1">
      <c r="A57" s="1"/>
      <c r="B57" s="39"/>
      <c r="C57" s="42" t="s">
        <v>40</v>
      </c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1"/>
      <c r="Z57" s="9"/>
      <c r="AA57" s="9"/>
      <c r="AC57" s="9"/>
    </row>
    <row r="58" spans="1:29" ht="15" customHeight="1">
      <c r="A58" s="1"/>
      <c r="B58" s="39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1"/>
      <c r="Z58" s="9"/>
      <c r="AA58" s="9"/>
      <c r="AC58" s="9"/>
    </row>
    <row r="59" spans="1:29" ht="15" customHeight="1" thickBot="1">
      <c r="A59" s="1"/>
      <c r="B59" s="47" t="s">
        <v>47</v>
      </c>
      <c r="C59" s="39" t="s">
        <v>41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8"/>
      <c r="P59" s="39"/>
      <c r="Q59" s="39"/>
      <c r="R59" s="39"/>
      <c r="S59" s="39"/>
      <c r="T59" s="39"/>
      <c r="U59" s="39"/>
      <c r="V59" s="39"/>
      <c r="W59" s="39"/>
      <c r="X59" s="39"/>
      <c r="Y59" s="38" t="s">
        <v>406</v>
      </c>
      <c r="Z59" s="9"/>
      <c r="AA59" s="9"/>
      <c r="AC59" s="9"/>
    </row>
    <row r="60" spans="1:29" ht="15" customHeight="1">
      <c r="A60" s="1"/>
      <c r="B60" s="39"/>
      <c r="C60" s="387" t="s">
        <v>35</v>
      </c>
      <c r="D60" s="388"/>
      <c r="E60" s="388"/>
      <c r="F60" s="388"/>
      <c r="G60" s="388"/>
      <c r="H60" s="388"/>
      <c r="I60" s="388"/>
      <c r="J60" s="212" t="s">
        <v>42</v>
      </c>
      <c r="K60" s="213"/>
      <c r="L60" s="213"/>
      <c r="M60" s="213"/>
      <c r="N60" s="213"/>
      <c r="O60" s="214"/>
      <c r="P60" s="218" t="s">
        <v>392</v>
      </c>
      <c r="Q60" s="219"/>
      <c r="R60" s="219"/>
      <c r="S60" s="219"/>
      <c r="T60" s="219"/>
      <c r="U60" s="220"/>
      <c r="V60" s="212" t="s">
        <v>43</v>
      </c>
      <c r="W60" s="213"/>
      <c r="X60" s="213"/>
      <c r="Y60" s="213"/>
      <c r="Z60" s="9"/>
      <c r="AA60" s="9"/>
      <c r="AC60" s="9"/>
    </row>
    <row r="61" spans="1:29" ht="15" customHeight="1">
      <c r="A61" s="1"/>
      <c r="B61" s="39"/>
      <c r="C61" s="389"/>
      <c r="D61" s="390"/>
      <c r="E61" s="390"/>
      <c r="F61" s="390"/>
      <c r="G61" s="390"/>
      <c r="H61" s="390"/>
      <c r="I61" s="390"/>
      <c r="J61" s="215" t="s">
        <v>388</v>
      </c>
      <c r="K61" s="216"/>
      <c r="L61" s="217"/>
      <c r="M61" s="215" t="s">
        <v>389</v>
      </c>
      <c r="N61" s="216"/>
      <c r="O61" s="217"/>
      <c r="P61" s="215" t="s">
        <v>388</v>
      </c>
      <c r="Q61" s="216"/>
      <c r="R61" s="217"/>
      <c r="S61" s="215" t="s">
        <v>389</v>
      </c>
      <c r="T61" s="216"/>
      <c r="U61" s="217"/>
      <c r="V61" s="215"/>
      <c r="W61" s="216"/>
      <c r="X61" s="216"/>
      <c r="Y61" s="216"/>
      <c r="Z61" s="9"/>
      <c r="AA61" s="9"/>
      <c r="AC61" s="9"/>
    </row>
    <row r="62" spans="1:29" ht="15" customHeight="1">
      <c r="A62" s="1"/>
      <c r="B62" s="39"/>
      <c r="C62" s="391" t="s">
        <v>390</v>
      </c>
      <c r="D62" s="392"/>
      <c r="E62" s="392"/>
      <c r="F62" s="392"/>
      <c r="G62" s="392"/>
      <c r="H62" s="392"/>
      <c r="I62" s="392"/>
      <c r="J62" s="393" t="s">
        <v>44</v>
      </c>
      <c r="K62" s="394"/>
      <c r="L62" s="394"/>
      <c r="M62" s="394" t="s">
        <v>45</v>
      </c>
      <c r="N62" s="394"/>
      <c r="O62" s="395"/>
      <c r="P62" s="393">
        <v>35</v>
      </c>
      <c r="Q62" s="394"/>
      <c r="R62" s="394"/>
      <c r="S62" s="394">
        <v>30</v>
      </c>
      <c r="T62" s="394"/>
      <c r="U62" s="395"/>
      <c r="V62" s="376">
        <v>35</v>
      </c>
      <c r="W62" s="377"/>
      <c r="X62" s="377"/>
      <c r="Y62" s="377"/>
      <c r="Z62" s="9"/>
      <c r="AA62" s="9"/>
      <c r="AC62" s="9"/>
    </row>
    <row r="63" spans="1:29" ht="15" customHeight="1">
      <c r="A63" s="1"/>
      <c r="B63" s="39"/>
      <c r="C63" s="396" t="s">
        <v>391</v>
      </c>
      <c r="D63" s="397"/>
      <c r="E63" s="397"/>
      <c r="F63" s="397"/>
      <c r="G63" s="397"/>
      <c r="H63" s="397"/>
      <c r="I63" s="397"/>
      <c r="J63" s="364" t="s">
        <v>44</v>
      </c>
      <c r="K63" s="362"/>
      <c r="L63" s="362"/>
      <c r="M63" s="362" t="s">
        <v>45</v>
      </c>
      <c r="N63" s="362"/>
      <c r="O63" s="363"/>
      <c r="P63" s="364">
        <v>35</v>
      </c>
      <c r="Q63" s="362"/>
      <c r="R63" s="362"/>
      <c r="S63" s="362">
        <v>30</v>
      </c>
      <c r="T63" s="362"/>
      <c r="U63" s="363"/>
      <c r="V63" s="378">
        <v>35</v>
      </c>
      <c r="W63" s="379"/>
      <c r="X63" s="379"/>
      <c r="Y63" s="379"/>
      <c r="Z63" s="9"/>
      <c r="AA63" s="9"/>
      <c r="AC63" s="9"/>
    </row>
    <row r="64" spans="1:29" ht="15" customHeight="1" thickBot="1">
      <c r="A64" s="1"/>
      <c r="B64" s="39"/>
      <c r="C64" s="365" t="s">
        <v>39</v>
      </c>
      <c r="D64" s="366"/>
      <c r="E64" s="366"/>
      <c r="F64" s="366"/>
      <c r="G64" s="366"/>
      <c r="H64" s="366"/>
      <c r="I64" s="366"/>
      <c r="J64" s="367" t="s">
        <v>45</v>
      </c>
      <c r="K64" s="368"/>
      <c r="L64" s="368"/>
      <c r="M64" s="368"/>
      <c r="N64" s="368"/>
      <c r="O64" s="369"/>
      <c r="P64" s="370">
        <v>35</v>
      </c>
      <c r="Q64" s="371"/>
      <c r="R64" s="371"/>
      <c r="S64" s="371">
        <v>35</v>
      </c>
      <c r="T64" s="371"/>
      <c r="U64" s="372"/>
      <c r="V64" s="367">
        <v>35</v>
      </c>
      <c r="W64" s="368"/>
      <c r="X64" s="368"/>
      <c r="Y64" s="368"/>
      <c r="Z64" s="9"/>
      <c r="AA64" s="9"/>
      <c r="AC64" s="9"/>
    </row>
    <row r="65" spans="1:39" ht="15" customHeight="1">
      <c r="A65" s="1"/>
      <c r="B65" s="39"/>
      <c r="C65" s="46"/>
      <c r="D65" s="39"/>
      <c r="E65" s="43"/>
      <c r="F65" s="43"/>
      <c r="G65" s="43"/>
      <c r="H65" s="43"/>
      <c r="I65" s="43"/>
      <c r="J65" s="43"/>
      <c r="K65" s="43"/>
      <c r="L65" s="4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39"/>
      <c r="Y65" s="39"/>
      <c r="Z65" s="35"/>
      <c r="AA65" s="35"/>
      <c r="AM65" s="8"/>
    </row>
    <row r="66" spans="1:39" ht="15" customHeight="1" thickBot="1">
      <c r="A66" s="1"/>
      <c r="B66" s="49" t="s">
        <v>47</v>
      </c>
      <c r="C66" s="35" t="s">
        <v>49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6"/>
      <c r="P66" s="37"/>
      <c r="Q66" s="37"/>
      <c r="R66" s="48"/>
      <c r="S66" s="37"/>
      <c r="T66" s="37"/>
      <c r="U66" s="35"/>
      <c r="V66" s="14"/>
      <c r="W66" s="14"/>
      <c r="X66" s="14"/>
      <c r="Y66" s="50" t="s">
        <v>407</v>
      </c>
      <c r="AM66" s="8"/>
    </row>
    <row r="67" spans="1:39" ht="15" customHeight="1">
      <c r="A67" s="1"/>
      <c r="B67" s="1"/>
      <c r="C67" s="313" t="s">
        <v>50</v>
      </c>
      <c r="D67" s="313"/>
      <c r="E67" s="313"/>
      <c r="F67" s="313"/>
      <c r="G67" s="313"/>
      <c r="H67" s="313"/>
      <c r="I67" s="313"/>
      <c r="J67" s="373"/>
      <c r="K67" s="329" t="s">
        <v>51</v>
      </c>
      <c r="L67" s="330"/>
      <c r="M67" s="330"/>
      <c r="N67" s="330"/>
      <c r="O67" s="330"/>
      <c r="P67" s="331"/>
      <c r="Q67" s="329" t="s">
        <v>52</v>
      </c>
      <c r="R67" s="330"/>
      <c r="S67" s="330"/>
      <c r="T67" s="330"/>
      <c r="U67" s="330"/>
      <c r="V67" s="331"/>
      <c r="W67" s="312" t="s">
        <v>53</v>
      </c>
      <c r="X67" s="313"/>
      <c r="Y67" s="313"/>
      <c r="AM67" s="8"/>
    </row>
    <row r="68" spans="1:39" ht="15" customHeight="1">
      <c r="A68" s="1"/>
      <c r="B68" s="1"/>
      <c r="C68" s="315"/>
      <c r="D68" s="315"/>
      <c r="E68" s="315"/>
      <c r="F68" s="315"/>
      <c r="G68" s="315"/>
      <c r="H68" s="315"/>
      <c r="I68" s="315"/>
      <c r="J68" s="323"/>
      <c r="K68" s="314" t="s">
        <v>54</v>
      </c>
      <c r="L68" s="315"/>
      <c r="M68" s="323"/>
      <c r="N68" s="314" t="s">
        <v>55</v>
      </c>
      <c r="O68" s="315"/>
      <c r="P68" s="323"/>
      <c r="Q68" s="314" t="s">
        <v>80</v>
      </c>
      <c r="R68" s="315"/>
      <c r="S68" s="323"/>
      <c r="T68" s="314" t="s">
        <v>55</v>
      </c>
      <c r="U68" s="315"/>
      <c r="V68" s="323"/>
      <c r="W68" s="314"/>
      <c r="X68" s="315"/>
      <c r="Y68" s="315"/>
      <c r="AM68" s="8"/>
    </row>
    <row r="69" spans="1:39" ht="15" customHeight="1">
      <c r="A69" s="1"/>
      <c r="B69" s="1"/>
      <c r="C69" s="317"/>
      <c r="D69" s="317"/>
      <c r="E69" s="317"/>
      <c r="F69" s="317"/>
      <c r="G69" s="317"/>
      <c r="H69" s="317"/>
      <c r="I69" s="317"/>
      <c r="J69" s="324"/>
      <c r="K69" s="316" t="s">
        <v>56</v>
      </c>
      <c r="L69" s="317"/>
      <c r="M69" s="324"/>
      <c r="N69" s="316" t="s">
        <v>57</v>
      </c>
      <c r="O69" s="317"/>
      <c r="P69" s="324"/>
      <c r="Q69" s="316" t="s">
        <v>81</v>
      </c>
      <c r="R69" s="317"/>
      <c r="S69" s="324"/>
      <c r="T69" s="316" t="s">
        <v>56</v>
      </c>
      <c r="U69" s="317"/>
      <c r="V69" s="324"/>
      <c r="W69" s="316" t="s">
        <v>56</v>
      </c>
      <c r="X69" s="317"/>
      <c r="Y69" s="317"/>
      <c r="AM69" s="8"/>
    </row>
    <row r="70" spans="1:39" ht="15" customHeight="1">
      <c r="A70" s="1"/>
      <c r="B70" s="1"/>
      <c r="C70" s="374" t="s">
        <v>58</v>
      </c>
      <c r="D70" s="374"/>
      <c r="E70" s="374"/>
      <c r="F70" s="374"/>
      <c r="G70" s="374"/>
      <c r="H70" s="374"/>
      <c r="I70" s="374"/>
      <c r="J70" s="375"/>
      <c r="K70" s="318" t="str">
        <f>J62</f>
        <v>ED3</v>
      </c>
      <c r="L70" s="319"/>
      <c r="M70" s="325"/>
      <c r="N70" s="318" t="str">
        <f>M62</f>
        <v>ED1</v>
      </c>
      <c r="O70" s="319"/>
      <c r="P70" s="325"/>
      <c r="Q70" s="318" t="str">
        <f>J63</f>
        <v>ED3</v>
      </c>
      <c r="R70" s="319"/>
      <c r="S70" s="325"/>
      <c r="T70" s="318" t="str">
        <f>M63</f>
        <v>ED1</v>
      </c>
      <c r="U70" s="319"/>
      <c r="V70" s="325"/>
      <c r="W70" s="318" t="str">
        <f>J64</f>
        <v>ED1</v>
      </c>
      <c r="X70" s="319"/>
      <c r="Y70" s="319"/>
      <c r="AM70" s="8"/>
    </row>
    <row r="71" spans="1:39" ht="15" customHeight="1">
      <c r="A71" s="1"/>
      <c r="B71" s="1"/>
      <c r="C71" s="342" t="s">
        <v>59</v>
      </c>
      <c r="D71" s="343"/>
      <c r="E71" s="354" t="s">
        <v>60</v>
      </c>
      <c r="F71" s="354"/>
      <c r="G71" s="354"/>
      <c r="H71" s="355" t="s">
        <v>61</v>
      </c>
      <c r="I71" s="356"/>
      <c r="J71" s="356"/>
      <c r="K71" s="326">
        <v>19</v>
      </c>
      <c r="L71" s="327"/>
      <c r="M71" s="328"/>
      <c r="N71" s="326">
        <v>13</v>
      </c>
      <c r="O71" s="327"/>
      <c r="P71" s="328"/>
      <c r="Q71" s="326">
        <v>19</v>
      </c>
      <c r="R71" s="327"/>
      <c r="S71" s="328"/>
      <c r="T71" s="326">
        <v>13</v>
      </c>
      <c r="U71" s="327"/>
      <c r="V71" s="328"/>
      <c r="W71" s="326">
        <v>25</v>
      </c>
      <c r="X71" s="327"/>
      <c r="Y71" s="327"/>
      <c r="AM71" s="8"/>
    </row>
    <row r="72" spans="1:39" ht="15" customHeight="1">
      <c r="A72" s="1"/>
      <c r="B72" s="1"/>
      <c r="C72" s="344"/>
      <c r="D72" s="345"/>
      <c r="E72" s="359" t="s">
        <v>62</v>
      </c>
      <c r="F72" s="359"/>
      <c r="G72" s="359"/>
      <c r="H72" s="361" t="s">
        <v>63</v>
      </c>
      <c r="I72" s="361"/>
      <c r="J72" s="361"/>
      <c r="K72" s="298">
        <f>IF(K70="E0",20,IF(K70="EC1",25,IF(OR(K70="EC2",K70="EC3"),35,IF(K70="EC4",40,IF(OR(K70="ED1",K70="ES1"),45,IF(OR(K70="ED2",K70="ES2"),50,IF(OR(K70="ED3",K70="ES3"),55,"-")))))))</f>
        <v>55</v>
      </c>
      <c r="L72" s="299"/>
      <c r="M72" s="306"/>
      <c r="N72" s="298">
        <f>IF(N70="E0",20,IF(N70="EC1",25,IF(OR(N70="EC2",N70="EC3"),35,IF(N70="EC4",40,IF(OR(N70="ED1",N70="ES1"),45,IF(OR(N70="ED2",N70="ES2"),50,IF(OR(N70="ED3",N70="ES3"),55,"-")))))))</f>
        <v>45</v>
      </c>
      <c r="O72" s="299"/>
      <c r="P72" s="306"/>
      <c r="Q72" s="298">
        <f>IF(Q70="E0",20,IF(Q70="EC1",25,IF(OR(Q70="EC2",Q70="EC3"),35,IF(Q70="EC4",40,IF(OR(Q70="ED1",Q70="ES1"),45,IF(OR(Q70="ED2",Q70="ES2"),50,IF(OR(Q70="ED3",Q70="ES3"),55,"-")))))))</f>
        <v>55</v>
      </c>
      <c r="R72" s="299"/>
      <c r="S72" s="306"/>
      <c r="T72" s="298">
        <f>IF(T70="E0",20,IF(T70="EC1",25,IF(OR(T70="EC2",T70="EC3"),35,IF(T70="EC4",40,IF(OR(T70="ED1",T70="ES1"),45,IF(OR(T70="ED2",T70="ES2"),50,IF(OR(T70="ED3",T70="ES3"),55,"-")))))))</f>
        <v>45</v>
      </c>
      <c r="U72" s="299"/>
      <c r="V72" s="306"/>
      <c r="W72" s="298">
        <f>IF(W70="E0",20,IF(W70="EC1",25,IF(OR(W70="EC2",W70="EC3"),35,IF(W70="EC4",40,IF(OR(W70="ED1",W70="ES1"),45,IF(OR(W70="ED2",W70="ES2"),50,IF(OR(W70="ED3",W70="ES3"),55,"-")))))))</f>
        <v>45</v>
      </c>
      <c r="X72" s="299"/>
      <c r="Y72" s="299"/>
      <c r="AM72" s="8"/>
    </row>
    <row r="73" spans="1:39" ht="15" customHeight="1">
      <c r="A73" s="1"/>
      <c r="B73" s="1"/>
      <c r="C73" s="346"/>
      <c r="D73" s="347"/>
      <c r="E73" s="360" t="s">
        <v>64</v>
      </c>
      <c r="F73" s="360"/>
      <c r="G73" s="360"/>
      <c r="H73" s="357" t="s">
        <v>65</v>
      </c>
      <c r="I73" s="357"/>
      <c r="J73" s="357"/>
      <c r="K73" s="294">
        <f>MAX(K71,K72)</f>
        <v>55</v>
      </c>
      <c r="L73" s="295"/>
      <c r="M73" s="307"/>
      <c r="N73" s="294">
        <f>MAX(N71,N72)</f>
        <v>45</v>
      </c>
      <c r="O73" s="295"/>
      <c r="P73" s="307"/>
      <c r="Q73" s="294">
        <f>MAX(Q71,Q72)</f>
        <v>55</v>
      </c>
      <c r="R73" s="295"/>
      <c r="S73" s="307"/>
      <c r="T73" s="294">
        <f>MAX(T71,T72)</f>
        <v>45</v>
      </c>
      <c r="U73" s="295"/>
      <c r="V73" s="307"/>
      <c r="W73" s="294">
        <f>MAX(W71,W72)</f>
        <v>45</v>
      </c>
      <c r="X73" s="295"/>
      <c r="Y73" s="295"/>
      <c r="AM73" s="8"/>
    </row>
    <row r="74" spans="1:39" ht="15" customHeight="1">
      <c r="A74" s="1"/>
      <c r="B74" s="1"/>
      <c r="C74" s="342" t="s">
        <v>66</v>
      </c>
      <c r="D74" s="343"/>
      <c r="E74" s="358" t="s">
        <v>67</v>
      </c>
      <c r="F74" s="358"/>
      <c r="G74" s="358"/>
      <c r="H74" s="355" t="s">
        <v>68</v>
      </c>
      <c r="I74" s="356"/>
      <c r="J74" s="356"/>
      <c r="K74" s="296">
        <f>IF(OR(K70="ED1",K70="ES1"),5,IF(OR(K70="ED2",K70="ES2"),10,IF(OR(K70="ED3",K70="ES3"),15,0)))</f>
        <v>15</v>
      </c>
      <c r="L74" s="297"/>
      <c r="M74" s="308"/>
      <c r="N74" s="296">
        <f>IF(OR(N70="ED1",N70="ES1"),5,IF(OR(N70="ED2",N70="ES2"),10,IF(OR(N70="ED3",N70="ES3"),15,0)))</f>
        <v>5</v>
      </c>
      <c r="O74" s="297"/>
      <c r="P74" s="308"/>
      <c r="Q74" s="296">
        <f>IF(OR(Q70="ED1",Q70="ES1"),5,IF(OR(Q70="ED2",Q70="ES2"),10,IF(OR(Q70="ED3",Q70="ES3"),15,0)))</f>
        <v>15</v>
      </c>
      <c r="R74" s="297"/>
      <c r="S74" s="308"/>
      <c r="T74" s="296">
        <f>IF(OR(T70="ED1",T70="ES1"),5,IF(OR(T70="ED2",T70="ES2"),10,IF(OR(T70="ED3",T70="ES3"),15,0)))</f>
        <v>5</v>
      </c>
      <c r="U74" s="297"/>
      <c r="V74" s="308"/>
      <c r="W74" s="296">
        <f>IF(OR(W70="ED1",W70="ES1"),5,IF(OR(W70="ED2",W70="ES2"),10,IF(OR(W70="ED3",W70="ES3"),15,0)))</f>
        <v>5</v>
      </c>
      <c r="X74" s="297"/>
      <c r="Y74" s="297"/>
      <c r="AM74" s="8"/>
    </row>
    <row r="75" spans="1:39" ht="15" customHeight="1">
      <c r="A75" s="1"/>
      <c r="B75" s="1"/>
      <c r="C75" s="344"/>
      <c r="D75" s="345"/>
      <c r="E75" s="359" t="s">
        <v>69</v>
      </c>
      <c r="F75" s="359"/>
      <c r="G75" s="359"/>
      <c r="H75" s="359"/>
      <c r="I75" s="359"/>
      <c r="J75" s="359"/>
      <c r="K75" s="298">
        <f>IF(AND(OR(K70="E0",K70="EC1",K70="EC2",K70="EC3"),$V$62-$P$62&gt;=5),-5,IF(AND(OR(K70="ED1",K70="ED2",K70="ED3",K70="ES1",K70="ES2",K70="ES3"),$V$62-$P$62&gt;=10),-5,0))</f>
        <v>0</v>
      </c>
      <c r="L75" s="299"/>
      <c r="M75" s="306"/>
      <c r="N75" s="298">
        <f>IF(AND(OR(N70="E0",N70="EC1",N70="EC2",N70="EC3"),$P$105-$S$62&gt;=5),-5,IF(AND(OR(N70="ED1",N70="ED2",N70="ED3",N70="ES1",N70="ES2",N70="ES3"),V62-$S$62&gt;=10),-5,0))</f>
        <v>0</v>
      </c>
      <c r="O75" s="299"/>
      <c r="P75" s="306"/>
      <c r="Q75" s="298">
        <f>IF(AND(OR(Q70="E0",Q70="EC1",Q70="EC2",Q70="EC3"),$P$63-$V$63&gt;=5),-5,IF(AND(OR(Q70="ED1",Q70="ED2",Q70="ED3",Q70="ES1",Q70="ES2",Q70="ES3"),$P$63-$V$63&gt;=10),-5,0))</f>
        <v>0</v>
      </c>
      <c r="R75" s="299"/>
      <c r="S75" s="306"/>
      <c r="T75" s="298">
        <f>IF(AND(OR(T70="E0",T70="EC1",T70="EC2",T70="EC3"),$S$63-$V$63&gt;=5),-5,IF(AND(OR(T70="ED1",T70="ED2",T70="ED3",T70="ES1",T70="ES2",T70="ES3"),$S$63-$V$63&gt;=10),-5,0))</f>
        <v>0</v>
      </c>
      <c r="U75" s="299"/>
      <c r="V75" s="306"/>
      <c r="W75" s="298">
        <f>IF(AND(OR(W70="E0",W70="EC1",W70="EC2",W70="EC3"),$V$64-$P$64&gt;=5),-5,IF(AND(OR(W70="ED1",W70="ED2",W70="ED3",W70="ES1",W70="ES2",W70="ES3"),$V$64-$P$64&gt;=10),-5,0))</f>
        <v>0</v>
      </c>
      <c r="X75" s="299"/>
      <c r="Y75" s="299"/>
      <c r="AM75" s="8"/>
    </row>
    <row r="76" spans="1:39" ht="15" customHeight="1">
      <c r="A76" s="1"/>
      <c r="B76" s="1"/>
      <c r="C76" s="344"/>
      <c r="D76" s="345"/>
      <c r="E76" s="359" t="s">
        <v>70</v>
      </c>
      <c r="F76" s="359"/>
      <c r="G76" s="359"/>
      <c r="H76" s="359"/>
      <c r="I76" s="359"/>
      <c r="J76" s="359"/>
      <c r="K76" s="309">
        <v>-5</v>
      </c>
      <c r="L76" s="310"/>
      <c r="M76" s="311"/>
      <c r="N76" s="309">
        <v>-5</v>
      </c>
      <c r="O76" s="310"/>
      <c r="P76" s="311"/>
      <c r="Q76" s="298">
        <v>-5</v>
      </c>
      <c r="R76" s="299"/>
      <c r="S76" s="306"/>
      <c r="T76" s="298">
        <v>-5</v>
      </c>
      <c r="U76" s="299"/>
      <c r="V76" s="306"/>
      <c r="W76" s="298">
        <v>-5</v>
      </c>
      <c r="X76" s="299"/>
      <c r="Y76" s="299"/>
      <c r="AM76" s="8"/>
    </row>
    <row r="77" spans="1:39" ht="15" customHeight="1">
      <c r="A77" s="1"/>
      <c r="B77" s="1"/>
      <c r="C77" s="344"/>
      <c r="D77" s="345"/>
      <c r="E77" s="359" t="s">
        <v>71</v>
      </c>
      <c r="F77" s="359"/>
      <c r="G77" s="359"/>
      <c r="H77" s="359"/>
      <c r="I77" s="359"/>
      <c r="J77" s="359"/>
      <c r="K77" s="309">
        <v>-5</v>
      </c>
      <c r="L77" s="310"/>
      <c r="M77" s="311"/>
      <c r="N77" s="309">
        <v>-5</v>
      </c>
      <c r="O77" s="310"/>
      <c r="P77" s="311"/>
      <c r="Q77" s="298">
        <v>-5</v>
      </c>
      <c r="R77" s="299"/>
      <c r="S77" s="306"/>
      <c r="T77" s="298">
        <v>-5</v>
      </c>
      <c r="U77" s="299"/>
      <c r="V77" s="306"/>
      <c r="W77" s="298">
        <v>-5</v>
      </c>
      <c r="X77" s="299"/>
      <c r="Y77" s="299"/>
    </row>
    <row r="78" spans="1:39" ht="15" customHeight="1">
      <c r="C78" s="346"/>
      <c r="D78" s="347"/>
      <c r="E78" s="360" t="s">
        <v>72</v>
      </c>
      <c r="F78" s="360"/>
      <c r="G78" s="360"/>
      <c r="H78" s="360"/>
      <c r="I78" s="360"/>
      <c r="J78" s="360"/>
      <c r="K78" s="294">
        <f>SUM(K74:M77)</f>
        <v>5</v>
      </c>
      <c r="L78" s="295"/>
      <c r="M78" s="307"/>
      <c r="N78" s="294">
        <f>SUM(N74:P77)</f>
        <v>-5</v>
      </c>
      <c r="O78" s="295"/>
      <c r="P78" s="307"/>
      <c r="Q78" s="294">
        <f>SUM(Q74:S77)</f>
        <v>5</v>
      </c>
      <c r="R78" s="295"/>
      <c r="S78" s="307"/>
      <c r="T78" s="294">
        <f>SUM(T74:V77)</f>
        <v>-5</v>
      </c>
      <c r="U78" s="295"/>
      <c r="V78" s="307"/>
      <c r="W78" s="294">
        <f>SUM(W74:Y77)</f>
        <v>-5</v>
      </c>
      <c r="X78" s="295"/>
      <c r="Y78" s="295"/>
    </row>
    <row r="79" spans="1:39" ht="15" customHeight="1">
      <c r="C79" s="342" t="s">
        <v>73</v>
      </c>
      <c r="D79" s="342"/>
      <c r="E79" s="342"/>
      <c r="F79" s="342"/>
      <c r="G79" s="343"/>
      <c r="H79" s="356" t="s">
        <v>74</v>
      </c>
      <c r="I79" s="356"/>
      <c r="J79" s="356"/>
      <c r="K79" s="296">
        <v>5</v>
      </c>
      <c r="L79" s="297"/>
      <c r="M79" s="308"/>
      <c r="N79" s="296">
        <v>5</v>
      </c>
      <c r="O79" s="297"/>
      <c r="P79" s="308"/>
      <c r="Q79" s="296">
        <v>5</v>
      </c>
      <c r="R79" s="297"/>
      <c r="S79" s="308"/>
      <c r="T79" s="296">
        <v>5</v>
      </c>
      <c r="U79" s="297"/>
      <c r="V79" s="308"/>
      <c r="W79" s="296">
        <v>5</v>
      </c>
      <c r="X79" s="297"/>
      <c r="Y79" s="297"/>
    </row>
    <row r="80" spans="1:39" ht="15" customHeight="1">
      <c r="C80" s="346" t="s">
        <v>75</v>
      </c>
      <c r="D80" s="346"/>
      <c r="E80" s="346"/>
      <c r="F80" s="346"/>
      <c r="G80" s="347"/>
      <c r="H80" s="357" t="s">
        <v>76</v>
      </c>
      <c r="I80" s="357"/>
      <c r="J80" s="357"/>
      <c r="K80" s="294">
        <f>K79+K78+K73</f>
        <v>65</v>
      </c>
      <c r="L80" s="295"/>
      <c r="M80" s="307"/>
      <c r="N80" s="294">
        <f>N79+N78+N73</f>
        <v>45</v>
      </c>
      <c r="O80" s="295"/>
      <c r="P80" s="307"/>
      <c r="Q80" s="294">
        <f>Q79+Q78+Q73</f>
        <v>65</v>
      </c>
      <c r="R80" s="295"/>
      <c r="S80" s="307"/>
      <c r="T80" s="294">
        <f>T79+T78+T73</f>
        <v>45</v>
      </c>
      <c r="U80" s="295"/>
      <c r="V80" s="307"/>
      <c r="W80" s="294">
        <f>W79+W78+W73</f>
        <v>45</v>
      </c>
      <c r="X80" s="295"/>
      <c r="Y80" s="295"/>
    </row>
    <row r="81" spans="1:30" ht="15" customHeight="1">
      <c r="C81" s="348" t="s">
        <v>77</v>
      </c>
      <c r="D81" s="348"/>
      <c r="E81" s="348"/>
      <c r="F81" s="348"/>
      <c r="G81" s="348"/>
      <c r="H81" s="348"/>
      <c r="I81" s="348"/>
      <c r="J81" s="349"/>
      <c r="K81" s="333">
        <f>ROUND(K80+K71/2,3)</f>
        <v>74.5</v>
      </c>
      <c r="L81" s="334"/>
      <c r="M81" s="335"/>
      <c r="N81" s="333">
        <f>ROUND(N80+N71/2,3)</f>
        <v>51.5</v>
      </c>
      <c r="O81" s="334"/>
      <c r="P81" s="335"/>
      <c r="Q81" s="301">
        <f>ROUND(Q80+Q71/2,3)</f>
        <v>74.5</v>
      </c>
      <c r="R81" s="302"/>
      <c r="S81" s="332"/>
      <c r="T81" s="301">
        <f>ROUND(T80+T71/2,3)</f>
        <v>51.5</v>
      </c>
      <c r="U81" s="302"/>
      <c r="V81" s="332"/>
      <c r="W81" s="301">
        <f>ROUND(W80+W71/2,3)</f>
        <v>57.5</v>
      </c>
      <c r="X81" s="302"/>
      <c r="Y81" s="302"/>
    </row>
    <row r="82" spans="1:30" ht="15" customHeight="1">
      <c r="C82" s="350" t="s">
        <v>78</v>
      </c>
      <c r="D82" s="350"/>
      <c r="E82" s="350"/>
      <c r="F82" s="350"/>
      <c r="G82" s="350"/>
      <c r="H82" s="350"/>
      <c r="I82" s="350"/>
      <c r="J82" s="351"/>
      <c r="K82" s="336">
        <v>75</v>
      </c>
      <c r="L82" s="337"/>
      <c r="M82" s="338"/>
      <c r="N82" s="339">
        <v>52</v>
      </c>
      <c r="O82" s="340"/>
      <c r="P82" s="341"/>
      <c r="Q82" s="298">
        <v>75</v>
      </c>
      <c r="R82" s="299"/>
      <c r="S82" s="306"/>
      <c r="T82" s="298">
        <v>52</v>
      </c>
      <c r="U82" s="299"/>
      <c r="V82" s="306"/>
      <c r="W82" s="298">
        <v>60</v>
      </c>
      <c r="X82" s="299"/>
      <c r="Y82" s="299"/>
    </row>
    <row r="83" spans="1:30" ht="15" customHeight="1" thickBot="1">
      <c r="C83" s="352" t="s">
        <v>79</v>
      </c>
      <c r="D83" s="352"/>
      <c r="E83" s="352"/>
      <c r="F83" s="352"/>
      <c r="G83" s="352"/>
      <c r="H83" s="352"/>
      <c r="I83" s="352"/>
      <c r="J83" s="353"/>
      <c r="K83" s="320" t="str">
        <f>IF(K82&gt;=K81,"OK","NG")</f>
        <v>OK</v>
      </c>
      <c r="L83" s="321"/>
      <c r="M83" s="322"/>
      <c r="N83" s="320" t="str">
        <f>IF(N82&gt;=N81,"OK","NG")</f>
        <v>OK</v>
      </c>
      <c r="O83" s="321"/>
      <c r="P83" s="322"/>
      <c r="Q83" s="303" t="str">
        <f>IF(Q82&gt;=Q81,"OK","NG")</f>
        <v>OK</v>
      </c>
      <c r="R83" s="304"/>
      <c r="S83" s="305"/>
      <c r="T83" s="303" t="str">
        <f>IF(T82&gt;=T81,"OK","NG")</f>
        <v>OK</v>
      </c>
      <c r="U83" s="304"/>
      <c r="V83" s="305"/>
      <c r="W83" s="303" t="str">
        <f>IF(W82&gt;=W81,"OK","NG")</f>
        <v>OK</v>
      </c>
      <c r="X83" s="304"/>
      <c r="Y83" s="304"/>
    </row>
    <row r="84" spans="1:30" ht="15" customHeight="1" thickBot="1"/>
    <row r="85" spans="1:30" ht="15" customHeight="1">
      <c r="A85" s="39"/>
      <c r="B85" s="58" t="s">
        <v>96</v>
      </c>
      <c r="C85" s="52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8"/>
      <c r="AA85" s="39"/>
      <c r="AB85" s="39"/>
      <c r="AC85" s="132" t="s">
        <v>314</v>
      </c>
      <c r="AD85" s="133" t="s">
        <v>315</v>
      </c>
    </row>
    <row r="86" spans="1:30" ht="15" customHeight="1">
      <c r="A86" s="39"/>
      <c r="B86" s="51"/>
      <c r="C86" s="47" t="s">
        <v>46</v>
      </c>
      <c r="D86" s="39" t="s">
        <v>91</v>
      </c>
      <c r="E86" s="39"/>
      <c r="F86" s="39"/>
      <c r="G86" s="39"/>
      <c r="H86" s="39"/>
      <c r="J86" s="85" t="s">
        <v>207</v>
      </c>
      <c r="K86" s="52" t="s">
        <v>82</v>
      </c>
      <c r="L86" s="234">
        <v>35</v>
      </c>
      <c r="M86" s="234"/>
      <c r="N86" s="234"/>
      <c r="O86" s="53" t="s">
        <v>83</v>
      </c>
      <c r="P86" s="39"/>
      <c r="Q86" s="39"/>
      <c r="R86" s="39"/>
      <c r="S86" s="39"/>
      <c r="T86" s="39"/>
      <c r="U86" s="39"/>
      <c r="V86" s="39"/>
      <c r="W86" s="39"/>
      <c r="X86" s="39"/>
      <c r="Z86" s="38"/>
      <c r="AA86" s="39"/>
      <c r="AB86" s="39"/>
      <c r="AC86" s="134">
        <v>18</v>
      </c>
      <c r="AD86" s="135">
        <v>22</v>
      </c>
    </row>
    <row r="87" spans="1:30" ht="15" customHeight="1">
      <c r="A87" s="39"/>
      <c r="B87" s="51"/>
      <c r="C87" s="47" t="s">
        <v>46</v>
      </c>
      <c r="D87" s="39" t="s">
        <v>92</v>
      </c>
      <c r="E87" s="39"/>
      <c r="F87" s="39"/>
      <c r="G87" s="39"/>
      <c r="H87" s="39"/>
      <c r="J87" s="85" t="s">
        <v>208</v>
      </c>
      <c r="K87" s="52" t="s">
        <v>84</v>
      </c>
      <c r="L87" s="478">
        <f>VLOOKUP(L86,$AC$86:$AD$97,2,TRUE)</f>
        <v>39</v>
      </c>
      <c r="M87" s="478"/>
      <c r="N87" s="478"/>
      <c r="O87" s="53" t="s">
        <v>83</v>
      </c>
      <c r="P87" s="39"/>
      <c r="Q87" s="59"/>
      <c r="R87" s="59"/>
      <c r="S87" s="53"/>
      <c r="U87" s="39"/>
      <c r="V87" s="39"/>
      <c r="W87" s="39"/>
      <c r="X87" s="39"/>
      <c r="Y87" s="39"/>
      <c r="Z87" s="38"/>
      <c r="AA87" s="38" t="s">
        <v>408</v>
      </c>
      <c r="AB87" s="39"/>
      <c r="AC87" s="134">
        <v>21</v>
      </c>
      <c r="AD87" s="135">
        <v>25</v>
      </c>
    </row>
    <row r="88" spans="1:30" ht="15" customHeight="1">
      <c r="A88" s="39"/>
      <c r="B88" s="51"/>
      <c r="C88" s="47" t="s">
        <v>46</v>
      </c>
      <c r="D88" s="39" t="s">
        <v>86</v>
      </c>
      <c r="E88" s="39"/>
      <c r="F88" s="39"/>
      <c r="G88" s="39"/>
      <c r="H88" s="39"/>
      <c r="J88" s="85" t="s">
        <v>209</v>
      </c>
      <c r="K88" s="52" t="s">
        <v>82</v>
      </c>
      <c r="L88" s="9"/>
      <c r="Q88" s="39"/>
      <c r="R88" s="39"/>
      <c r="S88" s="39"/>
      <c r="T88" s="39"/>
      <c r="U88" s="39"/>
      <c r="V88" s="39"/>
      <c r="W88" s="39"/>
      <c r="X88" s="39"/>
      <c r="Y88" s="39"/>
      <c r="AA88" s="38" t="s">
        <v>409</v>
      </c>
      <c r="AB88" s="39"/>
      <c r="AC88" s="134">
        <v>24</v>
      </c>
      <c r="AD88" s="135">
        <v>28</v>
      </c>
    </row>
    <row r="89" spans="1:30" ht="15" customHeight="1">
      <c r="A89" s="39"/>
      <c r="B89" s="51"/>
      <c r="C89" s="47"/>
      <c r="D89" s="39"/>
      <c r="E89" s="39"/>
      <c r="F89" s="39"/>
      <c r="G89" s="39"/>
      <c r="H89" s="39"/>
      <c r="J89" s="128" t="s">
        <v>209</v>
      </c>
      <c r="K89" s="52" t="s">
        <v>82</v>
      </c>
      <c r="L89" s="235">
        <f>0.077*2500^1.5*(L87)^(1/3)</f>
        <v>32640.410139011325</v>
      </c>
      <c r="M89" s="235"/>
      <c r="N89" s="235"/>
      <c r="O89" s="53" t="s">
        <v>85</v>
      </c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134">
        <v>27</v>
      </c>
      <c r="AD89" s="135">
        <v>31</v>
      </c>
    </row>
    <row r="90" spans="1:30" ht="15" customHeight="1">
      <c r="A90" s="39"/>
      <c r="B90" s="58" t="s">
        <v>212</v>
      </c>
      <c r="C90" s="52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8"/>
      <c r="AA90" s="39"/>
      <c r="AB90" s="39"/>
      <c r="AC90" s="134">
        <v>30</v>
      </c>
      <c r="AD90" s="135">
        <v>34</v>
      </c>
    </row>
    <row r="91" spans="1:30" ht="15" customHeight="1">
      <c r="A91" s="39"/>
      <c r="B91" s="51"/>
      <c r="C91" s="47" t="s">
        <v>46</v>
      </c>
      <c r="D91" s="39" t="s">
        <v>91</v>
      </c>
      <c r="E91" s="39"/>
      <c r="F91" s="39"/>
      <c r="G91" s="39"/>
      <c r="H91" s="39"/>
      <c r="J91" s="128" t="s">
        <v>207</v>
      </c>
      <c r="K91" s="52" t="s">
        <v>82</v>
      </c>
      <c r="L91" s="234">
        <v>50</v>
      </c>
      <c r="M91" s="234"/>
      <c r="N91" s="234"/>
      <c r="O91" s="53" t="s">
        <v>83</v>
      </c>
      <c r="P91" s="39"/>
      <c r="Q91" s="39"/>
      <c r="R91" s="39"/>
      <c r="S91" s="39"/>
      <c r="T91" s="39"/>
      <c r="U91" s="39"/>
      <c r="V91" s="39"/>
      <c r="W91" s="39"/>
      <c r="X91" s="39"/>
      <c r="Z91" s="38"/>
      <c r="AA91" s="39"/>
      <c r="AB91" s="39"/>
      <c r="AC91" s="134">
        <v>35</v>
      </c>
      <c r="AD91" s="135">
        <v>39</v>
      </c>
    </row>
    <row r="92" spans="1:30" ht="15" customHeight="1">
      <c r="A92" s="39"/>
      <c r="B92" s="51"/>
      <c r="C92" s="47" t="s">
        <v>46</v>
      </c>
      <c r="D92" s="39" t="s">
        <v>92</v>
      </c>
      <c r="E92" s="39"/>
      <c r="F92" s="39"/>
      <c r="G92" s="39"/>
      <c r="H92" s="39"/>
      <c r="J92" s="128" t="s">
        <v>208</v>
      </c>
      <c r="K92" s="52" t="s">
        <v>82</v>
      </c>
      <c r="L92" s="478">
        <f>VLOOKUP(L91,$AC$86:$AD$97,2,TRUE)</f>
        <v>56</v>
      </c>
      <c r="M92" s="478"/>
      <c r="N92" s="478"/>
      <c r="O92" s="53" t="s">
        <v>83</v>
      </c>
      <c r="P92" s="39"/>
      <c r="Q92" s="59"/>
      <c r="R92" s="59"/>
      <c r="S92" s="53"/>
      <c r="U92" s="39"/>
      <c r="V92" s="39"/>
      <c r="W92" s="39"/>
      <c r="X92" s="39"/>
      <c r="Y92" s="39"/>
      <c r="Z92" s="38"/>
      <c r="AA92" s="38" t="s">
        <v>408</v>
      </c>
      <c r="AB92" s="39"/>
      <c r="AC92" s="134">
        <v>40</v>
      </c>
      <c r="AD92" s="135">
        <v>44</v>
      </c>
    </row>
    <row r="93" spans="1:30" ht="15" customHeight="1">
      <c r="A93" s="39"/>
      <c r="B93" s="51"/>
      <c r="C93" s="47" t="s">
        <v>46</v>
      </c>
      <c r="D93" s="39" t="s">
        <v>86</v>
      </c>
      <c r="E93" s="39"/>
      <c r="F93" s="39"/>
      <c r="G93" s="39"/>
      <c r="H93" s="39"/>
      <c r="J93" s="128" t="s">
        <v>209</v>
      </c>
      <c r="K93" s="52" t="s">
        <v>82</v>
      </c>
      <c r="L93" s="9"/>
      <c r="Q93" s="39"/>
      <c r="R93" s="39"/>
      <c r="S93" s="39"/>
      <c r="T93" s="39"/>
      <c r="U93" s="39"/>
      <c r="V93" s="39"/>
      <c r="W93" s="39"/>
      <c r="X93" s="39"/>
      <c r="Y93" s="39"/>
      <c r="AA93" s="38" t="s">
        <v>409</v>
      </c>
      <c r="AB93" s="39"/>
      <c r="AC93" s="134">
        <v>50</v>
      </c>
      <c r="AD93" s="135">
        <v>56</v>
      </c>
    </row>
    <row r="94" spans="1:30" ht="15" customHeight="1">
      <c r="A94" s="39"/>
      <c r="B94" s="51"/>
      <c r="C94" s="38"/>
      <c r="D94" s="39"/>
      <c r="E94" s="39"/>
      <c r="F94" s="39"/>
      <c r="G94" s="39"/>
      <c r="H94" s="39"/>
      <c r="I94" s="54"/>
      <c r="J94" s="128" t="s">
        <v>209</v>
      </c>
      <c r="K94" s="52" t="s">
        <v>82</v>
      </c>
      <c r="L94" s="235">
        <f>0.077*2500^1.5*(L92)^(1/3)</f>
        <v>36823.925268368461</v>
      </c>
      <c r="M94" s="235"/>
      <c r="N94" s="235"/>
      <c r="O94" s="53" t="s">
        <v>83</v>
      </c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134">
        <v>60</v>
      </c>
      <c r="AD94" s="135">
        <v>66</v>
      </c>
    </row>
    <row r="95" spans="1:30" ht="15" customHeight="1">
      <c r="A95" s="39"/>
      <c r="B95" s="58" t="s">
        <v>213</v>
      </c>
      <c r="E95" s="39"/>
      <c r="F95" s="39"/>
      <c r="G95" s="39"/>
      <c r="H95" s="39"/>
      <c r="I95" s="54"/>
      <c r="J95" s="52"/>
      <c r="K95" s="56"/>
      <c r="L95" s="56"/>
      <c r="M95" s="55"/>
      <c r="N95" s="53"/>
      <c r="O95" s="39"/>
      <c r="P95" s="39"/>
      <c r="Q95" s="39"/>
      <c r="X95" s="39"/>
      <c r="Y95" s="39"/>
      <c r="Z95" s="38"/>
      <c r="AA95" s="39"/>
      <c r="AB95" s="39"/>
      <c r="AC95" s="134">
        <v>70</v>
      </c>
      <c r="AD95" s="135">
        <v>76</v>
      </c>
    </row>
    <row r="96" spans="1:30" ht="15" customHeight="1">
      <c r="A96" s="39"/>
      <c r="B96" s="51"/>
      <c r="C96" s="47" t="s">
        <v>46</v>
      </c>
      <c r="D96" s="39" t="s">
        <v>87</v>
      </c>
      <c r="E96" s="39"/>
      <c r="F96" s="39"/>
      <c r="G96" s="39"/>
      <c r="H96" s="39"/>
      <c r="J96" s="85" t="s">
        <v>210</v>
      </c>
      <c r="K96" s="52" t="s">
        <v>88</v>
      </c>
      <c r="L96" s="234">
        <v>400</v>
      </c>
      <c r="M96" s="234"/>
      <c r="N96" s="234"/>
      <c r="O96" s="53" t="s">
        <v>83</v>
      </c>
      <c r="P96" s="39"/>
      <c r="Q96" s="39"/>
      <c r="R96" s="39"/>
      <c r="V96" s="59"/>
      <c r="X96" s="39"/>
      <c r="Y96" s="38"/>
      <c r="Z96" s="39"/>
      <c r="AA96" s="38"/>
      <c r="AB96" s="38"/>
      <c r="AC96" s="134">
        <v>80</v>
      </c>
      <c r="AD96" s="135">
        <v>86</v>
      </c>
    </row>
    <row r="97" spans="1:30" ht="15" customHeight="1" thickBot="1">
      <c r="A97" s="39"/>
      <c r="B97" s="51"/>
      <c r="C97" s="47" t="s">
        <v>46</v>
      </c>
      <c r="D97" s="39" t="s">
        <v>89</v>
      </c>
      <c r="E97" s="39"/>
      <c r="F97" s="39"/>
      <c r="G97" s="39"/>
      <c r="H97" s="39"/>
      <c r="J97" s="85" t="s">
        <v>211</v>
      </c>
      <c r="K97" s="52" t="s">
        <v>88</v>
      </c>
      <c r="L97" s="300">
        <v>200000</v>
      </c>
      <c r="M97" s="300"/>
      <c r="N97" s="300"/>
      <c r="O97" s="53" t="s">
        <v>90</v>
      </c>
      <c r="P97" s="39"/>
      <c r="Q97" s="39"/>
      <c r="R97" s="39"/>
      <c r="S97" s="39"/>
      <c r="V97" s="55"/>
      <c r="X97" s="39"/>
      <c r="Y97" s="39"/>
      <c r="Z97" s="38"/>
      <c r="AA97" s="39"/>
      <c r="AB97" s="39"/>
      <c r="AC97" s="136">
        <v>90</v>
      </c>
      <c r="AD97" s="137">
        <v>96</v>
      </c>
    </row>
    <row r="98" spans="1:30" ht="15" customHeight="1">
      <c r="A98" s="39"/>
      <c r="B98" s="51"/>
      <c r="C98" s="47"/>
      <c r="D98" s="39"/>
      <c r="E98" s="39"/>
      <c r="F98" s="39"/>
      <c r="G98" s="39"/>
      <c r="H98" s="39"/>
      <c r="J98" s="128"/>
      <c r="K98" s="52"/>
      <c r="L98" s="138"/>
      <c r="M98" s="138"/>
      <c r="N98" s="138"/>
      <c r="O98" s="53"/>
      <c r="P98" s="39"/>
      <c r="Q98" s="39"/>
      <c r="R98" s="39"/>
      <c r="S98" s="39"/>
      <c r="V98" s="55"/>
      <c r="X98" s="39"/>
      <c r="Y98" s="39"/>
      <c r="Z98" s="38"/>
      <c r="AA98" s="39"/>
      <c r="AB98" s="39"/>
      <c r="AC98" s="139"/>
      <c r="AD98" s="139"/>
    </row>
    <row r="99" spans="1:30" ht="15" customHeight="1">
      <c r="A99" s="39"/>
      <c r="B99" s="58" t="s">
        <v>319</v>
      </c>
      <c r="E99" s="39"/>
      <c r="F99" s="39"/>
      <c r="G99" s="39"/>
      <c r="H99" s="39"/>
      <c r="J99" s="128"/>
      <c r="K99" s="52"/>
      <c r="L99" s="138"/>
      <c r="M99" s="138"/>
      <c r="N99" s="138"/>
      <c r="O99" s="53"/>
      <c r="P99" s="39"/>
      <c r="Q99" s="39"/>
      <c r="R99" s="39"/>
      <c r="S99" s="39"/>
      <c r="V99" s="55"/>
      <c r="X99" s="39"/>
      <c r="Y99" s="39"/>
      <c r="Z99" s="38"/>
      <c r="AA99" s="38" t="s">
        <v>410</v>
      </c>
      <c r="AB99" s="39"/>
      <c r="AC99" s="139"/>
      <c r="AD99" s="139"/>
    </row>
    <row r="100" spans="1:30" ht="15" customHeight="1">
      <c r="A100" s="39"/>
      <c r="B100" s="58"/>
      <c r="C100" s="47" t="s">
        <v>46</v>
      </c>
      <c r="D100" s="71" t="s">
        <v>150</v>
      </c>
      <c r="E100" s="81"/>
      <c r="F100" s="81"/>
      <c r="H100" s="81"/>
      <c r="I100" s="71"/>
      <c r="J100" s="71"/>
      <c r="K100" s="52" t="s">
        <v>82</v>
      </c>
      <c r="L100" s="399">
        <v>25</v>
      </c>
      <c r="M100" s="399"/>
      <c r="N100" s="399"/>
      <c r="O100" s="71" t="s">
        <v>134</v>
      </c>
      <c r="P100" s="71"/>
      <c r="Q100" s="39"/>
      <c r="R100" s="39"/>
      <c r="X100" s="39"/>
      <c r="Y100" s="39"/>
      <c r="Z100" s="38"/>
      <c r="AA100" s="39"/>
      <c r="AB100" s="39"/>
      <c r="AC100" s="139"/>
      <c r="AD100" s="139"/>
    </row>
    <row r="101" spans="1:30" ht="15" customHeight="1">
      <c r="A101" s="39"/>
      <c r="B101" s="58"/>
      <c r="C101" s="47" t="s">
        <v>46</v>
      </c>
      <c r="D101" s="71" t="s">
        <v>151</v>
      </c>
      <c r="E101" s="71"/>
      <c r="F101" s="81"/>
      <c r="H101" s="81"/>
      <c r="I101" s="71"/>
      <c r="J101" s="71"/>
      <c r="K101" s="52" t="s">
        <v>82</v>
      </c>
      <c r="L101" s="399">
        <v>23.5</v>
      </c>
      <c r="M101" s="399"/>
      <c r="N101" s="399"/>
      <c r="O101" s="71" t="s">
        <v>134</v>
      </c>
      <c r="P101" s="71"/>
      <c r="Q101" s="39"/>
      <c r="R101" s="39"/>
      <c r="X101" s="39"/>
      <c r="Y101" s="39"/>
      <c r="Z101" s="38"/>
      <c r="AA101" s="39"/>
      <c r="AB101" s="39"/>
      <c r="AC101" s="139"/>
      <c r="AD101" s="139"/>
    </row>
    <row r="102" spans="1:30" ht="15" customHeight="1">
      <c r="A102" s="39"/>
      <c r="B102" s="58"/>
      <c r="C102" s="47" t="s">
        <v>46</v>
      </c>
      <c r="D102" s="53" t="s">
        <v>152</v>
      </c>
      <c r="E102" s="81"/>
      <c r="F102" s="81"/>
      <c r="H102" s="81"/>
      <c r="I102" s="82"/>
      <c r="J102" s="71"/>
      <c r="K102" s="52" t="s">
        <v>82</v>
      </c>
      <c r="L102" s="399">
        <v>78.5</v>
      </c>
      <c r="M102" s="399"/>
      <c r="N102" s="399"/>
      <c r="O102" s="71" t="s">
        <v>134</v>
      </c>
      <c r="P102" s="71"/>
      <c r="Q102" s="39"/>
      <c r="R102" s="39"/>
      <c r="X102" s="39"/>
      <c r="Y102" s="39"/>
      <c r="Z102" s="38"/>
      <c r="AA102" s="39"/>
      <c r="AB102" s="39"/>
      <c r="AC102" s="139"/>
      <c r="AD102" s="139"/>
    </row>
    <row r="103" spans="1:30" ht="15" customHeight="1">
      <c r="A103" s="39"/>
      <c r="B103" s="58"/>
      <c r="C103" s="47" t="s">
        <v>46</v>
      </c>
      <c r="D103" s="53" t="s">
        <v>387</v>
      </c>
      <c r="E103" s="81"/>
      <c r="F103" s="81"/>
      <c r="H103" s="81"/>
      <c r="I103" s="82"/>
      <c r="J103" s="71"/>
      <c r="K103" s="52" t="s">
        <v>82</v>
      </c>
      <c r="L103" s="399">
        <v>23</v>
      </c>
      <c r="M103" s="399"/>
      <c r="N103" s="399"/>
      <c r="O103" s="71" t="s">
        <v>134</v>
      </c>
      <c r="P103" s="10"/>
      <c r="Q103" s="39"/>
      <c r="R103" s="39"/>
      <c r="X103" s="39"/>
      <c r="Y103" s="39"/>
      <c r="Z103" s="38"/>
      <c r="AA103" s="39"/>
      <c r="AB103" s="39"/>
      <c r="AC103" s="139"/>
      <c r="AD103" s="139"/>
    </row>
    <row r="104" spans="1:30" ht="15" customHeight="1">
      <c r="K104" s="52"/>
    </row>
    <row r="105" spans="1:30" ht="15" customHeight="1">
      <c r="A105" s="1" t="s">
        <v>93</v>
      </c>
      <c r="K105" s="52"/>
    </row>
    <row r="106" spans="1:30" ht="15" customHeight="1">
      <c r="A106" s="39"/>
      <c r="B106" s="80" t="s">
        <v>148</v>
      </c>
      <c r="E106" s="60"/>
      <c r="F106" s="60"/>
      <c r="G106" s="60"/>
      <c r="H106" s="39"/>
      <c r="I106" s="39"/>
      <c r="J106" s="39"/>
      <c r="K106" s="52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8"/>
      <c r="AA106" s="39"/>
    </row>
    <row r="107" spans="1:30" ht="15" customHeight="1">
      <c r="A107" s="39"/>
      <c r="B107" s="39"/>
      <c r="C107" s="47" t="s">
        <v>46</v>
      </c>
      <c r="D107" s="39" t="s">
        <v>323</v>
      </c>
      <c r="E107" s="60"/>
      <c r="F107" s="60"/>
      <c r="G107" s="60"/>
      <c r="H107" s="39"/>
      <c r="I107" s="39"/>
      <c r="J107" s="39" t="s">
        <v>320</v>
      </c>
      <c r="K107" s="52" t="s">
        <v>82</v>
      </c>
      <c r="L107" s="39" t="s">
        <v>149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8"/>
      <c r="AA107" s="39"/>
    </row>
    <row r="108" spans="1:30" ht="15" customHeight="1">
      <c r="A108" s="39"/>
      <c r="B108" s="39"/>
      <c r="C108" s="47" t="s">
        <v>46</v>
      </c>
      <c r="D108" s="39" t="s">
        <v>377</v>
      </c>
      <c r="E108" s="60"/>
      <c r="F108" s="60"/>
      <c r="G108" s="60"/>
      <c r="H108" s="39"/>
      <c r="I108" s="39"/>
      <c r="J108" s="39" t="s">
        <v>381</v>
      </c>
      <c r="K108" s="52" t="s">
        <v>82</v>
      </c>
      <c r="L108" s="39" t="s">
        <v>382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8"/>
      <c r="AA108" s="39"/>
    </row>
    <row r="109" spans="1:30" ht="15" customHeight="1">
      <c r="A109" s="39"/>
      <c r="B109" s="39"/>
      <c r="C109" s="47" t="s">
        <v>46</v>
      </c>
      <c r="D109" s="39" t="s">
        <v>378</v>
      </c>
      <c r="E109" s="60"/>
      <c r="F109" s="60"/>
      <c r="G109" s="60"/>
      <c r="H109" s="39"/>
      <c r="I109" s="39"/>
      <c r="J109" s="39" t="s">
        <v>383</v>
      </c>
      <c r="K109" s="52" t="s">
        <v>82</v>
      </c>
      <c r="L109" s="9" t="s">
        <v>384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8"/>
      <c r="AA109" s="39"/>
      <c r="AC109" s="23"/>
    </row>
    <row r="110" spans="1:30" ht="15" customHeight="1">
      <c r="A110" s="39"/>
      <c r="B110" s="39"/>
      <c r="C110" s="47" t="s">
        <v>46</v>
      </c>
      <c r="D110" s="39" t="s">
        <v>379</v>
      </c>
      <c r="E110" s="60"/>
      <c r="F110" s="60"/>
      <c r="G110" s="60"/>
      <c r="H110" s="39"/>
      <c r="I110" s="39"/>
      <c r="J110" s="39" t="s">
        <v>321</v>
      </c>
      <c r="K110" s="52" t="s">
        <v>82</v>
      </c>
      <c r="L110" s="39" t="s">
        <v>385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8"/>
      <c r="AA110" s="39"/>
      <c r="AC110" s="23"/>
    </row>
    <row r="111" spans="1:30" ht="15" customHeight="1">
      <c r="A111" s="39"/>
      <c r="B111" s="39"/>
      <c r="C111" s="47" t="s">
        <v>46</v>
      </c>
      <c r="D111" s="39" t="s">
        <v>380</v>
      </c>
      <c r="E111" s="60"/>
      <c r="F111" s="60"/>
      <c r="G111" s="60"/>
      <c r="H111" s="39"/>
      <c r="I111" s="39"/>
      <c r="J111" s="39" t="s">
        <v>322</v>
      </c>
      <c r="K111" s="52" t="s">
        <v>82</v>
      </c>
      <c r="L111" s="39" t="s">
        <v>386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8"/>
      <c r="AA111" s="39"/>
    </row>
    <row r="112" spans="1:30" ht="15" customHeight="1">
      <c r="A112" s="39"/>
      <c r="B112" s="39"/>
      <c r="C112" s="71"/>
      <c r="D112" s="82"/>
      <c r="E112" s="53"/>
      <c r="F112" s="81"/>
      <c r="G112" s="81"/>
      <c r="H112" s="81"/>
      <c r="I112" s="82"/>
      <c r="J112" s="71"/>
      <c r="K112" s="52"/>
      <c r="L112" s="83"/>
      <c r="M112" s="83"/>
      <c r="N112" s="71"/>
      <c r="O112" s="10"/>
      <c r="P112" s="10"/>
      <c r="Q112" s="10"/>
      <c r="R112" s="10"/>
      <c r="S112" s="10"/>
      <c r="T112" s="71"/>
      <c r="U112" s="10"/>
      <c r="V112" s="10"/>
      <c r="W112" s="10"/>
      <c r="X112" s="10"/>
      <c r="Y112" s="71"/>
      <c r="Z112" s="71"/>
      <c r="AA112" s="71"/>
      <c r="AC112" s="23"/>
    </row>
    <row r="113" spans="1:29" ht="15" customHeight="1">
      <c r="A113" s="61"/>
      <c r="B113" s="84" t="s">
        <v>339</v>
      </c>
      <c r="C113" s="52"/>
      <c r="E113" s="73"/>
      <c r="F113" s="73"/>
      <c r="G113" s="61"/>
      <c r="H113" s="61"/>
      <c r="I113" s="39"/>
      <c r="J113" s="61"/>
      <c r="K113" s="61"/>
      <c r="L113" s="9"/>
      <c r="Q113" s="61"/>
      <c r="R113" s="61"/>
      <c r="S113" s="61"/>
      <c r="T113" s="61"/>
      <c r="U113" s="61"/>
      <c r="V113" s="61"/>
      <c r="W113" s="61"/>
      <c r="X113" s="61"/>
      <c r="Y113" s="61"/>
      <c r="Z113" s="9"/>
      <c r="AA113" s="38" t="s">
        <v>411</v>
      </c>
    </row>
    <row r="114" spans="1:29" ht="15" customHeight="1">
      <c r="A114" s="61"/>
      <c r="B114" s="61"/>
      <c r="C114" s="47" t="s">
        <v>340</v>
      </c>
      <c r="D114" s="61" t="s">
        <v>97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38"/>
    </row>
    <row r="115" spans="1:29" ht="15" customHeight="1">
      <c r="A115" s="61"/>
      <c r="B115" s="61"/>
      <c r="C115" s="47"/>
      <c r="D115" s="61"/>
      <c r="E115" s="61"/>
      <c r="F115" s="61"/>
      <c r="G115" s="61"/>
      <c r="H115" s="61"/>
      <c r="I115" s="61"/>
      <c r="J115" s="62" t="s">
        <v>135</v>
      </c>
      <c r="K115" s="52" t="s">
        <v>82</v>
      </c>
      <c r="L115" s="479">
        <f>10.9-0.45*2</f>
        <v>10</v>
      </c>
      <c r="M115" s="479"/>
      <c r="N115" s="71" t="s">
        <v>324</v>
      </c>
      <c r="P115" s="10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C115" s="23"/>
    </row>
    <row r="116" spans="1:29" ht="15" customHeight="1">
      <c r="A116" s="61"/>
      <c r="B116" s="61"/>
      <c r="C116" s="61"/>
      <c r="E116" s="63"/>
      <c r="I116" s="64"/>
      <c r="J116" s="62" t="s">
        <v>136</v>
      </c>
      <c r="K116" s="63" t="s">
        <v>98</v>
      </c>
      <c r="L116" s="479">
        <v>3.6</v>
      </c>
      <c r="M116" s="479"/>
      <c r="N116" s="64" t="s">
        <v>325</v>
      </c>
      <c r="Q116" s="9"/>
      <c r="X116" s="9"/>
      <c r="Z116" s="9"/>
      <c r="AA116" s="61"/>
    </row>
    <row r="117" spans="1:29" ht="15" customHeight="1">
      <c r="A117" s="61"/>
      <c r="B117" s="61"/>
      <c r="C117" s="61"/>
      <c r="D117" s="62"/>
      <c r="E117" s="63"/>
      <c r="F117" s="126"/>
      <c r="J117" s="62" t="s">
        <v>99</v>
      </c>
      <c r="K117" s="62" t="s">
        <v>98</v>
      </c>
      <c r="L117" s="65" t="s">
        <v>329</v>
      </c>
      <c r="M117" s="65"/>
      <c r="N117" s="62" t="s">
        <v>98</v>
      </c>
      <c r="O117" s="400">
        <f>ROUNDDOWN(L115/L116,0)</f>
        <v>2</v>
      </c>
      <c r="P117" s="400"/>
      <c r="Q117" s="39" t="s">
        <v>100</v>
      </c>
      <c r="R117" s="127"/>
      <c r="S117" s="65"/>
      <c r="T117" s="127"/>
      <c r="U117" s="127"/>
      <c r="V117" s="39"/>
      <c r="W117" s="39"/>
      <c r="X117" s="39"/>
      <c r="Y117" s="39"/>
      <c r="Z117" s="61"/>
      <c r="AA117" s="61"/>
      <c r="AC117" s="23"/>
    </row>
    <row r="118" spans="1:29" ht="15" customHeight="1">
      <c r="A118" s="61"/>
      <c r="B118" s="61"/>
      <c r="C118" s="61"/>
      <c r="D118" s="62"/>
      <c r="E118" s="63"/>
      <c r="F118" s="126"/>
      <c r="J118" s="62" t="s">
        <v>326</v>
      </c>
      <c r="K118" s="140" t="s">
        <v>327</v>
      </c>
      <c r="L118" s="65" t="s">
        <v>328</v>
      </c>
      <c r="M118" s="65"/>
      <c r="N118" s="62" t="s">
        <v>98</v>
      </c>
      <c r="O118" s="480">
        <f>L115/O117</f>
        <v>5</v>
      </c>
      <c r="P118" s="480"/>
      <c r="Q118" s="39" t="s">
        <v>330</v>
      </c>
      <c r="R118" s="141" t="str">
        <f>IF(O118&gt;3.6,"&gt;","&lt;")</f>
        <v>&gt;</v>
      </c>
      <c r="S118" s="481">
        <v>3.6</v>
      </c>
      <c r="T118" s="481"/>
      <c r="U118" s="63" t="s">
        <v>330</v>
      </c>
      <c r="V118" s="39"/>
      <c r="W118" s="39"/>
      <c r="X118" s="39"/>
      <c r="Y118" s="39"/>
      <c r="Z118" s="61"/>
      <c r="AA118" s="61"/>
      <c r="AC118" s="23"/>
    </row>
    <row r="119" spans="1:29" ht="15" customHeight="1">
      <c r="A119" s="61"/>
      <c r="B119" s="61"/>
      <c r="C119" s="61"/>
      <c r="D119" s="142" t="s">
        <v>331</v>
      </c>
      <c r="E119" s="61" t="str">
        <f>IF(O118&gt;S118,"설계 차로폭 "&amp;FIXED(S118,3)&amp;"m 마다 "&amp;FIXED(O117,0)&amp;"차로 연속으로 재하","설계 차로폭 "&amp;FIXED(O118,3)&amp;"m 마다 "&amp;FIXED(O117,0)&amp;"차로 연속으로 재하")</f>
        <v>설계 차로폭 3.600m 마다 2차로 연속으로 재하</v>
      </c>
      <c r="F119" s="126"/>
      <c r="G119" s="126"/>
      <c r="H119" s="126"/>
      <c r="I119" s="64"/>
      <c r="J119" s="62"/>
      <c r="K119" s="62"/>
      <c r="L119" s="65"/>
      <c r="M119" s="65"/>
      <c r="N119" s="127"/>
      <c r="O119" s="127"/>
      <c r="P119" s="39"/>
      <c r="Q119" s="62"/>
      <c r="R119" s="65"/>
      <c r="S119" s="65"/>
      <c r="T119" s="127"/>
      <c r="U119" s="127"/>
      <c r="V119" s="39"/>
      <c r="W119" s="39"/>
      <c r="X119" s="39"/>
      <c r="Y119" s="39"/>
      <c r="Z119" s="61"/>
      <c r="AA119" s="61"/>
      <c r="AC119" s="23"/>
    </row>
    <row r="120" spans="1:29" ht="15" customHeight="1">
      <c r="A120" s="61"/>
      <c r="B120" s="61"/>
      <c r="C120" s="61"/>
      <c r="D120" s="142"/>
      <c r="E120" s="61"/>
      <c r="F120" s="126"/>
      <c r="G120" s="126"/>
      <c r="H120" s="126"/>
      <c r="I120" s="64"/>
      <c r="J120" s="62"/>
      <c r="K120" s="62"/>
      <c r="L120" s="65"/>
      <c r="M120" s="65"/>
      <c r="N120" s="127"/>
      <c r="O120" s="127"/>
      <c r="P120" s="39"/>
      <c r="Q120" s="62"/>
      <c r="R120" s="65"/>
      <c r="S120" s="65"/>
      <c r="T120" s="127"/>
      <c r="U120" s="127"/>
      <c r="V120" s="39"/>
      <c r="W120" s="39"/>
      <c r="X120" s="39"/>
      <c r="Y120" s="39"/>
      <c r="Z120" s="61"/>
      <c r="AA120" s="61"/>
      <c r="AC120" s="23"/>
    </row>
    <row r="121" spans="1:29" ht="15" customHeight="1" thickBot="1">
      <c r="A121" s="61"/>
      <c r="B121" s="61"/>
      <c r="C121" s="47" t="s">
        <v>46</v>
      </c>
      <c r="D121" s="61" t="s">
        <v>332</v>
      </c>
      <c r="E121" s="61"/>
      <c r="F121" s="126"/>
      <c r="G121" s="126"/>
      <c r="H121" s="126"/>
      <c r="I121" s="64"/>
      <c r="J121" s="62"/>
      <c r="K121" s="62"/>
      <c r="L121" s="65"/>
      <c r="M121" s="65"/>
      <c r="N121" s="127"/>
      <c r="O121" s="127"/>
      <c r="P121" s="39"/>
      <c r="Q121" s="62"/>
      <c r="R121" s="65"/>
      <c r="S121" s="65"/>
      <c r="T121" s="127"/>
      <c r="U121" s="127"/>
      <c r="V121" s="39"/>
      <c r="W121" s="39"/>
      <c r="X121" s="39"/>
      <c r="Y121" s="39"/>
      <c r="Z121" s="61"/>
      <c r="AA121" s="61"/>
      <c r="AC121" s="23"/>
    </row>
    <row r="122" spans="1:29" ht="15" customHeight="1">
      <c r="A122" s="61"/>
      <c r="B122" s="61"/>
      <c r="C122" s="61"/>
      <c r="D122" s="142"/>
      <c r="E122" s="166"/>
      <c r="F122" s="167"/>
      <c r="G122" s="166" t="s">
        <v>333</v>
      </c>
      <c r="H122" s="167"/>
      <c r="I122" s="168"/>
      <c r="J122" s="169"/>
      <c r="K122" s="170"/>
      <c r="L122" s="171"/>
      <c r="M122" s="171"/>
      <c r="N122" s="171" t="s">
        <v>417</v>
      </c>
      <c r="O122" s="172"/>
      <c r="P122" s="166"/>
      <c r="Q122" s="169"/>
      <c r="R122" s="169"/>
      <c r="S122" s="65"/>
      <c r="T122" s="127"/>
      <c r="U122" s="127"/>
      <c r="V122" s="39"/>
      <c r="W122" s="39"/>
      <c r="X122" s="39"/>
      <c r="Y122" s="39"/>
      <c r="Z122" s="61"/>
      <c r="AA122" s="61"/>
      <c r="AC122" s="23"/>
    </row>
    <row r="123" spans="1:29" ht="15" customHeight="1">
      <c r="A123" s="61"/>
      <c r="B123" s="61"/>
      <c r="C123" s="61"/>
      <c r="D123" s="142"/>
      <c r="E123" s="143"/>
      <c r="F123" s="144"/>
      <c r="G123" s="143">
        <v>1</v>
      </c>
      <c r="H123" s="144"/>
      <c r="I123" s="145"/>
      <c r="J123" s="146"/>
      <c r="K123" s="147"/>
      <c r="L123" s="148"/>
      <c r="M123" s="129"/>
      <c r="N123" s="129"/>
      <c r="O123" s="221">
        <v>1</v>
      </c>
      <c r="P123" s="221"/>
      <c r="Q123" s="146"/>
      <c r="R123" s="146"/>
      <c r="S123" s="65"/>
      <c r="V123" s="39"/>
      <c r="W123" s="39"/>
      <c r="X123" s="39"/>
      <c r="Y123" s="39"/>
      <c r="Z123" s="61"/>
      <c r="AA123" s="61"/>
      <c r="AC123" s="23"/>
    </row>
    <row r="124" spans="1:29" ht="15" customHeight="1">
      <c r="A124" s="61"/>
      <c r="B124" s="61"/>
      <c r="C124" s="61"/>
      <c r="D124" s="142"/>
      <c r="E124" s="159"/>
      <c r="F124" s="160"/>
      <c r="G124" s="159">
        <v>2</v>
      </c>
      <c r="H124" s="160"/>
      <c r="I124" s="161"/>
      <c r="J124" s="162"/>
      <c r="K124" s="163"/>
      <c r="L124" s="164"/>
      <c r="M124" s="165"/>
      <c r="N124" s="165"/>
      <c r="O124" s="222">
        <v>0.9</v>
      </c>
      <c r="P124" s="222"/>
      <c r="Q124" s="162"/>
      <c r="R124" s="162"/>
      <c r="S124" s="65"/>
      <c r="V124" s="39"/>
      <c r="W124" s="39"/>
      <c r="X124" s="39"/>
      <c r="Y124" s="39"/>
      <c r="Z124" s="61"/>
      <c r="AA124" s="61"/>
      <c r="AC124" s="23"/>
    </row>
    <row r="125" spans="1:29" ht="15" customHeight="1">
      <c r="A125" s="61"/>
      <c r="B125" s="61"/>
      <c r="C125" s="61"/>
      <c r="D125" s="142"/>
      <c r="E125" s="149"/>
      <c r="F125" s="150"/>
      <c r="G125" s="149">
        <v>3</v>
      </c>
      <c r="H125" s="150"/>
      <c r="I125" s="151"/>
      <c r="J125" s="152"/>
      <c r="K125" s="153"/>
      <c r="L125" s="154"/>
      <c r="M125" s="130"/>
      <c r="N125" s="130"/>
      <c r="O125" s="223">
        <v>0.8</v>
      </c>
      <c r="P125" s="223"/>
      <c r="Q125" s="152"/>
      <c r="R125" s="152"/>
      <c r="S125" s="65"/>
      <c r="V125" s="39"/>
      <c r="W125" s="39"/>
      <c r="X125" s="39"/>
      <c r="Y125" s="39"/>
      <c r="Z125" s="61"/>
      <c r="AA125" s="61"/>
      <c r="AC125" s="23"/>
    </row>
    <row r="126" spans="1:29" ht="15" customHeight="1">
      <c r="A126" s="61"/>
      <c r="B126" s="61"/>
      <c r="C126" s="61"/>
      <c r="D126" s="142"/>
      <c r="E126" s="149"/>
      <c r="F126" s="150"/>
      <c r="G126" s="149">
        <v>4</v>
      </c>
      <c r="H126" s="150"/>
      <c r="I126" s="151"/>
      <c r="J126" s="152"/>
      <c r="K126" s="153"/>
      <c r="L126" s="154"/>
      <c r="M126" s="130"/>
      <c r="N126" s="130"/>
      <c r="O126" s="223">
        <v>0.7</v>
      </c>
      <c r="P126" s="223"/>
      <c r="Q126" s="152"/>
      <c r="R126" s="152"/>
      <c r="S126" s="65"/>
      <c r="V126" s="39"/>
      <c r="W126" s="39"/>
      <c r="X126" s="39"/>
      <c r="Y126" s="39"/>
      <c r="Z126" s="61"/>
      <c r="AA126" s="61"/>
      <c r="AC126" s="23"/>
    </row>
    <row r="127" spans="1:29" ht="15" customHeight="1" thickBot="1">
      <c r="A127" s="61"/>
      <c r="B127" s="61"/>
      <c r="C127" s="61"/>
      <c r="E127" s="155"/>
      <c r="F127" s="156"/>
      <c r="G127" s="156" t="s">
        <v>334</v>
      </c>
      <c r="H127" s="156"/>
      <c r="I127" s="156"/>
      <c r="J127" s="156"/>
      <c r="K127" s="157"/>
      <c r="L127" s="156"/>
      <c r="M127" s="158"/>
      <c r="N127" s="158"/>
      <c r="O127" s="482">
        <v>0.65</v>
      </c>
      <c r="P127" s="482"/>
      <c r="Q127" s="156"/>
      <c r="R127" s="156"/>
      <c r="S127" s="61"/>
      <c r="V127" s="61"/>
      <c r="W127" s="61"/>
      <c r="X127" s="61"/>
      <c r="Y127" s="61"/>
      <c r="Z127" s="61"/>
      <c r="AA127" s="61"/>
    </row>
    <row r="128" spans="1:29" ht="15" customHeight="1">
      <c r="A128" s="61"/>
      <c r="B128" s="61"/>
      <c r="C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C128" s="23"/>
    </row>
    <row r="129" spans="1:29" ht="15" customHeight="1">
      <c r="A129" s="61"/>
      <c r="B129" s="61"/>
      <c r="C129" s="47" t="s">
        <v>46</v>
      </c>
      <c r="D129" s="61" t="s">
        <v>341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C129" s="23"/>
    </row>
    <row r="130" spans="1:29" ht="15" customHeight="1">
      <c r="A130" s="39"/>
      <c r="B130" s="39"/>
      <c r="C130" s="39"/>
      <c r="D130" s="66" t="s">
        <v>101</v>
      </c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X130" s="9"/>
      <c r="Z130" s="9"/>
      <c r="AA130" s="9"/>
    </row>
    <row r="131" spans="1:29" ht="15" customHeight="1">
      <c r="A131" s="39"/>
      <c r="B131" s="39"/>
      <c r="C131" s="39"/>
      <c r="D131" s="67"/>
      <c r="E131" s="68"/>
      <c r="F131" s="68"/>
      <c r="G131" s="68"/>
      <c r="H131" s="68"/>
      <c r="I131" s="68"/>
      <c r="J131" s="68"/>
      <c r="K131" s="69"/>
      <c r="L131" s="60"/>
      <c r="M131" s="60"/>
      <c r="N131" s="70"/>
      <c r="O131" s="70"/>
      <c r="P131" s="70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9" ht="15" customHeight="1">
      <c r="A132" s="39"/>
      <c r="B132" s="39"/>
      <c r="C132" s="39"/>
      <c r="D132" s="67"/>
      <c r="E132" s="68"/>
      <c r="F132" s="68"/>
      <c r="G132" s="68"/>
      <c r="H132" s="68"/>
      <c r="I132" s="68"/>
      <c r="J132" s="68"/>
      <c r="K132" s="69"/>
      <c r="L132" s="60"/>
      <c r="M132" s="60"/>
      <c r="N132" s="70"/>
      <c r="O132" s="70"/>
      <c r="P132" s="70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C132" s="23"/>
    </row>
    <row r="133" spans="1:29" ht="15" customHeight="1">
      <c r="A133" s="39"/>
      <c r="B133" s="39"/>
      <c r="C133" s="39"/>
      <c r="D133" s="67"/>
      <c r="E133" s="68"/>
      <c r="F133" s="68"/>
      <c r="G133" s="68"/>
      <c r="H133" s="68"/>
      <c r="I133" s="68"/>
      <c r="J133" s="68"/>
      <c r="K133" s="69"/>
      <c r="L133" s="60"/>
      <c r="M133" s="60"/>
      <c r="N133" s="70"/>
      <c r="O133" s="70"/>
      <c r="P133" s="70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C133" s="23"/>
    </row>
    <row r="134" spans="1:29" ht="15" customHeight="1">
      <c r="A134" s="39"/>
      <c r="B134" s="39"/>
      <c r="C134" s="39"/>
      <c r="D134" s="67"/>
      <c r="E134" s="68"/>
      <c r="F134" s="68"/>
      <c r="G134" s="68"/>
      <c r="H134" s="68"/>
      <c r="I134" s="68"/>
      <c r="J134" s="68"/>
      <c r="K134" s="69"/>
      <c r="L134" s="60"/>
      <c r="M134" s="60"/>
      <c r="N134" s="70"/>
      <c r="O134" s="70"/>
      <c r="P134" s="70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C134" s="23"/>
    </row>
    <row r="135" spans="1:29" ht="15" customHeight="1">
      <c r="A135" s="39"/>
      <c r="B135" s="39"/>
      <c r="C135" s="39"/>
      <c r="D135" s="67"/>
      <c r="E135" s="68"/>
      <c r="F135" s="68"/>
      <c r="G135" s="68"/>
      <c r="H135" s="68"/>
      <c r="I135" s="68"/>
      <c r="J135" s="68"/>
      <c r="K135" s="69"/>
      <c r="L135" s="60"/>
      <c r="M135" s="60"/>
      <c r="N135" s="70"/>
      <c r="O135" s="70"/>
      <c r="P135" s="70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C135" s="23"/>
    </row>
    <row r="136" spans="1:29" ht="15" customHeight="1">
      <c r="A136" s="39"/>
      <c r="B136" s="39"/>
      <c r="C136" s="39"/>
      <c r="D136" s="67"/>
      <c r="E136" s="68"/>
      <c r="F136" s="68"/>
      <c r="G136" s="68"/>
      <c r="H136" s="68"/>
      <c r="I136" s="68"/>
      <c r="J136" s="68"/>
      <c r="K136" s="69"/>
      <c r="L136" s="60"/>
      <c r="M136" s="60"/>
      <c r="N136" s="70"/>
      <c r="O136" s="70"/>
      <c r="P136" s="70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C136" s="23"/>
    </row>
    <row r="137" spans="1:29" ht="15" customHeight="1">
      <c r="A137" s="39"/>
      <c r="B137" s="39"/>
      <c r="C137" s="39"/>
      <c r="D137" s="39"/>
      <c r="E137" s="68"/>
      <c r="F137" s="68"/>
      <c r="G137" s="68"/>
      <c r="H137" s="68"/>
      <c r="I137" s="68"/>
      <c r="J137" s="68"/>
      <c r="K137" s="69"/>
      <c r="L137" s="60"/>
      <c r="M137" s="60"/>
      <c r="N137" s="70"/>
      <c r="O137" s="70"/>
      <c r="P137" s="70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9" ht="15" customHeight="1">
      <c r="A138" s="39"/>
      <c r="B138" s="39"/>
      <c r="C138" s="39"/>
      <c r="D138" s="39"/>
      <c r="E138" s="68"/>
      <c r="F138" s="68"/>
      <c r="G138" s="68"/>
      <c r="H138" s="68"/>
      <c r="I138" s="68"/>
      <c r="J138" s="68"/>
      <c r="K138" s="69"/>
      <c r="L138" s="60"/>
      <c r="M138" s="60"/>
      <c r="N138" s="70"/>
      <c r="O138" s="70"/>
      <c r="P138" s="70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9" ht="15" customHeight="1">
      <c r="A139" s="39"/>
      <c r="B139" s="39"/>
      <c r="C139" s="39"/>
      <c r="D139" s="39"/>
      <c r="E139" s="68"/>
      <c r="F139" s="68"/>
      <c r="G139" s="68"/>
      <c r="H139" s="68"/>
      <c r="I139" s="68"/>
      <c r="J139" s="68"/>
      <c r="K139" s="69"/>
      <c r="L139" s="60"/>
      <c r="M139" s="60"/>
      <c r="N139" s="70"/>
      <c r="O139" s="70"/>
      <c r="P139" s="70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9" ht="15" customHeight="1">
      <c r="A140" s="39"/>
      <c r="B140" s="39"/>
      <c r="C140" s="39"/>
      <c r="D140" s="39"/>
      <c r="E140" s="68"/>
      <c r="F140" s="68"/>
      <c r="G140" s="68"/>
      <c r="H140" s="68"/>
      <c r="I140" s="68"/>
      <c r="J140" s="68"/>
      <c r="K140" s="69"/>
      <c r="L140" s="60"/>
      <c r="M140" s="60"/>
      <c r="N140" s="70"/>
      <c r="O140" s="70"/>
      <c r="P140" s="70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9" ht="15" customHeight="1">
      <c r="A141" s="39"/>
      <c r="B141" s="39"/>
      <c r="C141" s="39"/>
      <c r="D141" s="39"/>
      <c r="E141" s="68"/>
      <c r="F141" s="68"/>
      <c r="G141" s="68"/>
      <c r="H141" s="68"/>
      <c r="I141" s="68"/>
      <c r="J141" s="68"/>
      <c r="K141" s="69"/>
      <c r="L141" s="60"/>
      <c r="M141" s="60"/>
      <c r="N141" s="70"/>
      <c r="O141" s="70"/>
      <c r="P141" s="70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C141" s="23"/>
    </row>
    <row r="142" spans="1:29" ht="15" customHeight="1" thickBot="1">
      <c r="A142" s="39"/>
      <c r="B142" s="39"/>
      <c r="C142" s="39"/>
      <c r="D142" s="66" t="s">
        <v>342</v>
      </c>
      <c r="E142" s="68"/>
      <c r="F142" s="68"/>
      <c r="G142" s="68"/>
      <c r="H142" s="68"/>
      <c r="I142" s="68"/>
      <c r="J142" s="68"/>
      <c r="K142" s="69"/>
      <c r="L142" s="60"/>
      <c r="M142" s="60"/>
      <c r="N142" s="70"/>
      <c r="O142" s="70"/>
      <c r="P142" s="70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9" ht="15" customHeight="1">
      <c r="A143" s="39"/>
      <c r="B143" s="39"/>
      <c r="C143" s="39"/>
      <c r="D143" s="128"/>
      <c r="E143" s="173"/>
      <c r="F143" s="174"/>
      <c r="G143" s="173" t="s">
        <v>335</v>
      </c>
      <c r="H143" s="174"/>
      <c r="I143" s="175"/>
      <c r="J143" s="176"/>
      <c r="K143" s="177"/>
      <c r="L143" s="178"/>
      <c r="M143" s="179" t="s">
        <v>337</v>
      </c>
      <c r="N143" s="176"/>
      <c r="O143" s="176"/>
      <c r="P143" s="176"/>
      <c r="Q143" s="176"/>
      <c r="R143" s="176"/>
      <c r="S143" s="39"/>
      <c r="T143" s="39"/>
      <c r="U143" s="39"/>
      <c r="V143" s="39"/>
      <c r="W143" s="39"/>
      <c r="X143" s="39"/>
      <c r="Y143" s="39"/>
      <c r="Z143" s="39"/>
      <c r="AA143" s="39"/>
      <c r="AC143" s="23"/>
    </row>
    <row r="144" spans="1:29" ht="15" customHeight="1" thickBot="1">
      <c r="A144" s="39"/>
      <c r="B144" s="39"/>
      <c r="C144" s="39"/>
      <c r="D144" s="128"/>
      <c r="E144" s="156"/>
      <c r="F144" s="180"/>
      <c r="G144" s="156" t="s">
        <v>336</v>
      </c>
      <c r="H144" s="180"/>
      <c r="I144" s="181"/>
      <c r="J144" s="182"/>
      <c r="K144" s="183"/>
      <c r="L144" s="184"/>
      <c r="M144" s="158" t="s">
        <v>338</v>
      </c>
      <c r="N144" s="182"/>
      <c r="O144" s="182"/>
      <c r="P144" s="182"/>
      <c r="Q144" s="182"/>
      <c r="R144" s="182"/>
      <c r="S144" s="39"/>
      <c r="T144" s="39"/>
      <c r="U144" s="39"/>
      <c r="V144" s="39"/>
      <c r="W144" s="39"/>
      <c r="X144" s="39"/>
      <c r="Y144" s="39"/>
      <c r="Z144" s="39"/>
      <c r="AA144" s="39"/>
      <c r="AC144" s="23"/>
    </row>
    <row r="145" spans="1:29" ht="15" customHeight="1">
      <c r="A145" s="39"/>
      <c r="B145" s="39"/>
      <c r="C145" s="39"/>
      <c r="D145" s="71"/>
      <c r="E145" s="39" t="s">
        <v>102</v>
      </c>
      <c r="F145" s="72"/>
      <c r="G145" s="72"/>
      <c r="H145" s="72"/>
      <c r="I145" s="72"/>
      <c r="J145" s="72"/>
      <c r="K145" s="69"/>
      <c r="L145" s="60"/>
      <c r="M145" s="60"/>
      <c r="N145" s="70"/>
      <c r="O145" s="70"/>
      <c r="P145" s="70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9" ht="15" customHeight="1">
      <c r="A146" s="39"/>
      <c r="B146" s="39"/>
      <c r="C146" s="39"/>
      <c r="D146" s="71"/>
      <c r="E146" s="39"/>
      <c r="F146" s="72"/>
      <c r="G146" s="72"/>
      <c r="H146" s="72"/>
      <c r="I146" s="72"/>
      <c r="J146" s="72"/>
      <c r="K146" s="69"/>
      <c r="L146" s="60"/>
      <c r="M146" s="60"/>
      <c r="N146" s="70"/>
      <c r="O146" s="70"/>
      <c r="P146" s="70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C146" s="23"/>
    </row>
    <row r="147" spans="1:29" ht="15" customHeight="1">
      <c r="A147" s="39"/>
      <c r="B147" s="84" t="s">
        <v>153</v>
      </c>
      <c r="C147" s="52"/>
      <c r="E147" s="68"/>
      <c r="F147" s="72"/>
      <c r="G147" s="72"/>
      <c r="H147" s="72"/>
      <c r="I147" s="72"/>
      <c r="J147" s="72"/>
      <c r="K147" s="69"/>
      <c r="L147" s="60"/>
      <c r="M147" s="60"/>
      <c r="N147" s="70"/>
      <c r="O147" s="70"/>
      <c r="P147" s="70"/>
      <c r="Q147" s="39"/>
      <c r="R147" s="39"/>
      <c r="S147" s="39"/>
      <c r="T147" s="39"/>
      <c r="U147" s="39"/>
      <c r="V147" s="39"/>
      <c r="W147" s="39"/>
      <c r="X147" s="39"/>
      <c r="Y147" s="39"/>
      <c r="Z147" s="9"/>
      <c r="AA147" s="38" t="s">
        <v>412</v>
      </c>
    </row>
    <row r="148" spans="1:29" ht="15" customHeight="1">
      <c r="A148" s="39"/>
      <c r="B148" s="39"/>
      <c r="C148" s="47" t="s">
        <v>46</v>
      </c>
      <c r="D148" s="39" t="s">
        <v>343</v>
      </c>
      <c r="E148" s="68"/>
      <c r="F148" s="72"/>
      <c r="G148" s="72"/>
      <c r="H148" s="72"/>
      <c r="I148" s="72"/>
      <c r="J148" s="72"/>
      <c r="K148" s="69"/>
      <c r="L148" s="60"/>
      <c r="M148" s="60"/>
      <c r="N148" s="70"/>
      <c r="O148" s="70"/>
      <c r="P148" s="70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9" ht="15" customHeight="1">
      <c r="A149" s="39"/>
      <c r="B149" s="39"/>
      <c r="C149" s="47" t="s">
        <v>46</v>
      </c>
      <c r="D149" s="39" t="s">
        <v>103</v>
      </c>
      <c r="E149" s="68"/>
      <c r="F149" s="72"/>
      <c r="G149" s="72"/>
      <c r="H149" s="72"/>
      <c r="I149" s="72"/>
      <c r="J149" s="72"/>
      <c r="K149" s="69"/>
      <c r="L149" s="60"/>
      <c r="M149" s="60"/>
      <c r="N149" s="70"/>
      <c r="O149" s="74"/>
      <c r="P149" s="75"/>
      <c r="Q149" s="53"/>
      <c r="R149" s="53"/>
      <c r="S149" s="53"/>
      <c r="T149" s="53"/>
      <c r="U149" s="53"/>
      <c r="V149" s="53"/>
      <c r="W149" s="53"/>
      <c r="X149" s="53"/>
      <c r="Y149" s="53"/>
      <c r="Z149" s="39"/>
      <c r="AA149" s="39"/>
    </row>
    <row r="150" spans="1:29" ht="15" customHeight="1">
      <c r="A150" s="39"/>
      <c r="B150" s="39"/>
      <c r="C150" s="47" t="s">
        <v>46</v>
      </c>
      <c r="D150" s="39" t="s">
        <v>137</v>
      </c>
      <c r="E150" s="68"/>
      <c r="F150" s="72"/>
      <c r="G150" s="72"/>
      <c r="H150" s="72"/>
      <c r="I150" s="72"/>
      <c r="J150" s="72"/>
      <c r="K150" s="69"/>
      <c r="L150" s="60"/>
      <c r="M150" s="60"/>
      <c r="N150" s="70"/>
      <c r="O150" s="70"/>
      <c r="P150" s="70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9" ht="15" customHeight="1">
      <c r="A151" s="39"/>
      <c r="B151" s="39"/>
      <c r="C151" s="47" t="s">
        <v>46</v>
      </c>
      <c r="D151" s="39" t="s">
        <v>104</v>
      </c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9" ht="15" customHeight="1">
      <c r="A152" s="39"/>
      <c r="B152" s="39"/>
      <c r="C152" s="39"/>
      <c r="E152" s="60"/>
      <c r="F152" s="60"/>
      <c r="G152" s="60"/>
      <c r="H152" s="60"/>
      <c r="I152" s="60"/>
      <c r="J152" s="60"/>
      <c r="K152" s="60" t="s">
        <v>138</v>
      </c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39"/>
    </row>
    <row r="153" spans="1:29" ht="15" customHeight="1" thickBot="1">
      <c r="A153" s="39"/>
      <c r="B153" s="39"/>
      <c r="C153" s="39"/>
      <c r="D153" s="66" t="s">
        <v>105</v>
      </c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9" ht="15" customHeight="1">
      <c r="A154" s="39"/>
      <c r="B154" s="39"/>
      <c r="C154" s="39"/>
      <c r="D154" s="398" t="s">
        <v>106</v>
      </c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263"/>
      <c r="R154" s="264" t="s">
        <v>107</v>
      </c>
      <c r="S154" s="264"/>
      <c r="T154" s="264"/>
      <c r="U154" s="264"/>
      <c r="V154" s="264"/>
      <c r="W154" s="264"/>
      <c r="X154" s="264"/>
      <c r="Y154" s="264"/>
      <c r="Z154" s="283"/>
      <c r="AA154" s="39"/>
    </row>
    <row r="155" spans="1:29" ht="15" customHeight="1">
      <c r="A155" s="39"/>
      <c r="B155" s="39"/>
      <c r="C155" s="39"/>
      <c r="D155" s="271" t="s">
        <v>108</v>
      </c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2"/>
      <c r="R155" s="273">
        <v>1</v>
      </c>
      <c r="S155" s="273"/>
      <c r="T155" s="273"/>
      <c r="U155" s="273"/>
      <c r="V155" s="273"/>
      <c r="W155" s="273"/>
      <c r="X155" s="273"/>
      <c r="Y155" s="273"/>
      <c r="Z155" s="273"/>
      <c r="AA155" s="39"/>
    </row>
    <row r="156" spans="1:29" ht="15" customHeight="1">
      <c r="A156" s="39"/>
      <c r="B156" s="39"/>
      <c r="C156" s="39"/>
      <c r="D156" s="274" t="s">
        <v>109</v>
      </c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5"/>
      <c r="R156" s="276">
        <v>0.85</v>
      </c>
      <c r="S156" s="276"/>
      <c r="T156" s="276"/>
      <c r="U156" s="276"/>
      <c r="V156" s="276"/>
      <c r="W156" s="276"/>
      <c r="X156" s="276"/>
      <c r="Y156" s="276"/>
      <c r="Z156" s="276"/>
      <c r="AA156" s="39"/>
    </row>
    <row r="157" spans="1:29" ht="15" customHeight="1" thickBot="1">
      <c r="A157" s="39"/>
      <c r="B157" s="39"/>
      <c r="C157" s="39"/>
      <c r="D157" s="277" t="s">
        <v>110</v>
      </c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77"/>
      <c r="P157" s="277"/>
      <c r="Q157" s="278"/>
      <c r="R157" s="279">
        <v>0.8</v>
      </c>
      <c r="S157" s="279"/>
      <c r="T157" s="279"/>
      <c r="U157" s="279"/>
      <c r="V157" s="279"/>
      <c r="W157" s="279"/>
      <c r="X157" s="279"/>
      <c r="Y157" s="279"/>
      <c r="Z157" s="279"/>
      <c r="AA157" s="39"/>
    </row>
    <row r="158" spans="1:29" ht="15" customHeight="1">
      <c r="A158" s="39"/>
      <c r="B158" s="39"/>
      <c r="C158" s="39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86"/>
      <c r="S158" s="86"/>
      <c r="T158" s="86"/>
      <c r="U158" s="86"/>
      <c r="V158" s="86"/>
      <c r="W158" s="86"/>
      <c r="X158" s="86"/>
      <c r="Y158" s="86"/>
      <c r="Z158" s="86"/>
      <c r="AA158" s="39"/>
      <c r="AC158" s="23"/>
    </row>
    <row r="159" spans="1:29" ht="15" customHeight="1">
      <c r="A159" s="39"/>
      <c r="B159" s="84" t="s">
        <v>154</v>
      </c>
      <c r="C159" s="52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9"/>
      <c r="AA159" s="38" t="s">
        <v>413</v>
      </c>
    </row>
    <row r="160" spans="1:29" ht="15" customHeight="1">
      <c r="A160" s="39"/>
      <c r="B160" s="39"/>
      <c r="C160" s="47" t="s">
        <v>46</v>
      </c>
      <c r="D160" s="39" t="s">
        <v>111</v>
      </c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9" ht="15" customHeight="1" thickBot="1">
      <c r="A161" s="39"/>
      <c r="B161" s="39"/>
      <c r="C161" s="39"/>
      <c r="D161" s="66" t="s">
        <v>112</v>
      </c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9" ht="15" customHeight="1">
      <c r="A162" s="39"/>
      <c r="B162" s="39"/>
      <c r="C162" s="39"/>
      <c r="D162" s="280" t="s">
        <v>113</v>
      </c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2"/>
      <c r="V162" s="264" t="s">
        <v>114</v>
      </c>
      <c r="W162" s="264"/>
      <c r="X162" s="264"/>
      <c r="Y162" s="264"/>
      <c r="Z162" s="283"/>
      <c r="AA162" s="39"/>
    </row>
    <row r="163" spans="1:29" ht="15" customHeight="1">
      <c r="A163" s="39"/>
      <c r="B163" s="39"/>
      <c r="C163" s="39"/>
      <c r="D163" s="284" t="s">
        <v>115</v>
      </c>
      <c r="E163" s="285"/>
      <c r="F163" s="285"/>
      <c r="G163" s="285"/>
      <c r="H163" s="285"/>
      <c r="I163" s="285"/>
      <c r="J163" s="285"/>
      <c r="K163" s="285" t="s">
        <v>116</v>
      </c>
      <c r="L163" s="285"/>
      <c r="M163" s="285"/>
      <c r="N163" s="285"/>
      <c r="O163" s="285"/>
      <c r="P163" s="285"/>
      <c r="Q163" s="285"/>
      <c r="R163" s="285"/>
      <c r="S163" s="285"/>
      <c r="T163" s="285"/>
      <c r="U163" s="288"/>
      <c r="V163" s="289">
        <v>0.25</v>
      </c>
      <c r="W163" s="289"/>
      <c r="X163" s="289"/>
      <c r="Y163" s="289"/>
      <c r="Z163" s="290"/>
      <c r="AA163" s="39"/>
    </row>
    <row r="164" spans="1:29" ht="15" customHeight="1" thickBot="1">
      <c r="A164" s="39"/>
      <c r="B164" s="39"/>
      <c r="C164" s="39"/>
      <c r="D164" s="286"/>
      <c r="E164" s="287"/>
      <c r="F164" s="287"/>
      <c r="G164" s="287"/>
      <c r="H164" s="287"/>
      <c r="I164" s="287"/>
      <c r="J164" s="287"/>
      <c r="K164" s="287" t="s">
        <v>117</v>
      </c>
      <c r="L164" s="287"/>
      <c r="M164" s="287"/>
      <c r="N164" s="287"/>
      <c r="O164" s="287"/>
      <c r="P164" s="287"/>
      <c r="Q164" s="287"/>
      <c r="R164" s="287"/>
      <c r="S164" s="287"/>
      <c r="T164" s="287"/>
      <c r="U164" s="291"/>
      <c r="V164" s="292">
        <v>0.15</v>
      </c>
      <c r="W164" s="292"/>
      <c r="X164" s="292"/>
      <c r="Y164" s="292"/>
      <c r="Z164" s="293"/>
      <c r="AA164" s="39"/>
    </row>
    <row r="165" spans="1:29" ht="15" customHeight="1">
      <c r="A165" s="39"/>
      <c r="B165" s="39"/>
      <c r="C165" s="39"/>
      <c r="D165" s="45" t="s">
        <v>118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76"/>
      <c r="W165" s="76"/>
      <c r="X165" s="76"/>
      <c r="Y165" s="76"/>
      <c r="Z165" s="76"/>
      <c r="AA165" s="39"/>
    </row>
    <row r="166" spans="1:29" ht="15" customHeight="1">
      <c r="A166" s="39"/>
      <c r="B166" s="39"/>
      <c r="C166" s="39"/>
      <c r="D166" s="45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76"/>
      <c r="W166" s="76"/>
      <c r="X166" s="76"/>
      <c r="Y166" s="76"/>
      <c r="Z166" s="76"/>
      <c r="AA166" s="39"/>
      <c r="AC166" s="23"/>
    </row>
    <row r="167" spans="1:29" ht="15" customHeight="1" thickBot="1">
      <c r="A167" s="39"/>
      <c r="B167" s="84" t="s">
        <v>155</v>
      </c>
      <c r="C167" s="52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76"/>
      <c r="W167" s="76"/>
      <c r="X167" s="76"/>
      <c r="Y167" s="76"/>
      <c r="Z167" s="9"/>
      <c r="AA167" s="38" t="s">
        <v>414</v>
      </c>
    </row>
    <row r="168" spans="1:29" ht="15" customHeight="1">
      <c r="A168" s="39"/>
      <c r="B168" s="39"/>
      <c r="C168" s="39"/>
      <c r="D168" s="263" t="s">
        <v>119</v>
      </c>
      <c r="E168" s="264"/>
      <c r="F168" s="264"/>
      <c r="G168" s="264"/>
      <c r="H168" s="264"/>
      <c r="I168" s="265" t="s">
        <v>120</v>
      </c>
      <c r="J168" s="265"/>
      <c r="K168" s="265"/>
      <c r="L168" s="265"/>
      <c r="M168" s="265"/>
      <c r="N168" s="265"/>
      <c r="O168" s="265" t="s">
        <v>121</v>
      </c>
      <c r="P168" s="265"/>
      <c r="Q168" s="265"/>
      <c r="R168" s="265"/>
      <c r="S168" s="265"/>
      <c r="T168" s="265"/>
      <c r="U168" s="265" t="s">
        <v>122</v>
      </c>
      <c r="V168" s="265"/>
      <c r="W168" s="265"/>
      <c r="X168" s="265"/>
      <c r="Y168" s="265"/>
      <c r="Z168" s="266"/>
      <c r="AA168" s="39"/>
    </row>
    <row r="169" spans="1:29" ht="15" customHeight="1" thickBot="1">
      <c r="A169" s="39"/>
      <c r="B169" s="39"/>
      <c r="C169" s="39"/>
      <c r="D169" s="267" t="s">
        <v>123</v>
      </c>
      <c r="E169" s="268"/>
      <c r="F169" s="268"/>
      <c r="G169" s="268"/>
      <c r="H169" s="268"/>
      <c r="I169" s="269" t="s">
        <v>139</v>
      </c>
      <c r="J169" s="269"/>
      <c r="K169" s="269"/>
      <c r="L169" s="269"/>
      <c r="M169" s="269"/>
      <c r="N169" s="269"/>
      <c r="O169" s="269" t="s">
        <v>140</v>
      </c>
      <c r="P169" s="269"/>
      <c r="Q169" s="269"/>
      <c r="R169" s="269"/>
      <c r="S169" s="269"/>
      <c r="T169" s="269"/>
      <c r="U169" s="269" t="s">
        <v>141</v>
      </c>
      <c r="V169" s="269"/>
      <c r="W169" s="269"/>
      <c r="X169" s="269"/>
      <c r="Y169" s="269"/>
      <c r="Z169" s="270"/>
      <c r="AA169" s="39"/>
    </row>
    <row r="170" spans="1:29" ht="15" customHeight="1">
      <c r="A170" s="39"/>
      <c r="B170" s="39"/>
      <c r="C170" s="39"/>
      <c r="D170" s="45" t="s">
        <v>142</v>
      </c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76"/>
      <c r="W170" s="76"/>
      <c r="X170" s="76"/>
      <c r="Y170" s="76"/>
      <c r="Z170" s="76"/>
      <c r="AA170" s="39"/>
    </row>
    <row r="171" spans="1:29" ht="15" customHeight="1">
      <c r="A171" s="39"/>
      <c r="B171" s="39"/>
      <c r="C171" s="39"/>
      <c r="D171" s="45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76"/>
      <c r="W171" s="76"/>
      <c r="X171" s="76"/>
      <c r="Y171" s="76"/>
      <c r="Z171" s="76"/>
      <c r="AA171" s="39"/>
      <c r="AC171" s="23"/>
    </row>
    <row r="172" spans="1:29" ht="15" customHeight="1">
      <c r="A172" s="39"/>
      <c r="B172" s="39"/>
      <c r="C172" s="38"/>
      <c r="D172" s="39"/>
      <c r="E172" s="39"/>
      <c r="F172" s="39"/>
      <c r="G172" s="39"/>
      <c r="H172" s="39"/>
      <c r="I172" s="39"/>
      <c r="J172" s="77"/>
      <c r="K172" s="7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C172" s="23"/>
    </row>
    <row r="173" spans="1:29" ht="15" customHeight="1">
      <c r="A173" s="39"/>
      <c r="B173" s="58" t="s">
        <v>373</v>
      </c>
      <c r="C173" s="54"/>
      <c r="E173" s="39"/>
      <c r="F173" s="39"/>
      <c r="G173" s="39"/>
      <c r="H173" s="39"/>
      <c r="I173" s="39"/>
      <c r="J173" s="77"/>
      <c r="K173" s="7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8" t="s">
        <v>415</v>
      </c>
    </row>
    <row r="174" spans="1:29" ht="15" customHeight="1">
      <c r="A174" s="39"/>
      <c r="B174" s="39"/>
      <c r="C174" s="39" t="s">
        <v>124</v>
      </c>
      <c r="D174" s="39"/>
      <c r="E174" s="39"/>
      <c r="F174" s="39"/>
      <c r="G174" s="39"/>
      <c r="H174" s="39"/>
      <c r="I174" s="39"/>
      <c r="J174" s="52"/>
      <c r="K174" s="77"/>
      <c r="L174" s="54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9" ht="15" customHeight="1">
      <c r="A175" s="39"/>
      <c r="B175" s="39"/>
      <c r="C175" s="39"/>
      <c r="D175" s="39" t="s">
        <v>143</v>
      </c>
      <c r="E175" s="39"/>
      <c r="F175" s="39"/>
      <c r="G175" s="39"/>
      <c r="H175" s="39"/>
      <c r="I175" s="39"/>
      <c r="J175" s="52"/>
      <c r="K175" s="77"/>
      <c r="L175" s="54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9" ht="15" customHeight="1">
      <c r="A176" s="39"/>
      <c r="B176" s="39"/>
      <c r="C176" s="78" t="s">
        <v>125</v>
      </c>
      <c r="D176" s="39" t="s">
        <v>126</v>
      </c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9"/>
      <c r="AA176" s="39"/>
    </row>
    <row r="177" spans="1:27" ht="15" customHeight="1">
      <c r="A177" s="39"/>
      <c r="B177" s="39"/>
      <c r="C177" s="47" t="s">
        <v>46</v>
      </c>
      <c r="D177" s="39" t="s">
        <v>144</v>
      </c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5" customHeight="1">
      <c r="A178" s="39"/>
      <c r="B178" s="39"/>
      <c r="C178" s="39"/>
      <c r="D178" s="79" t="s">
        <v>127</v>
      </c>
      <c r="E178" s="39"/>
      <c r="F178" s="39"/>
      <c r="G178" s="39"/>
      <c r="H178" s="39" t="s">
        <v>128</v>
      </c>
      <c r="I178" s="261">
        <v>1</v>
      </c>
      <c r="J178" s="261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5" customHeight="1">
      <c r="A179" s="39"/>
      <c r="B179" s="39"/>
      <c r="C179" s="39"/>
      <c r="D179" s="79" t="s">
        <v>129</v>
      </c>
      <c r="E179" s="39"/>
      <c r="F179" s="39"/>
      <c r="G179" s="39"/>
      <c r="H179" s="39" t="s">
        <v>128</v>
      </c>
      <c r="I179" s="261">
        <v>1</v>
      </c>
      <c r="J179" s="261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5" customHeight="1">
      <c r="A180" s="39"/>
      <c r="B180" s="39"/>
      <c r="C180" s="47" t="s">
        <v>46</v>
      </c>
      <c r="D180" s="39" t="s">
        <v>145</v>
      </c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5" customHeight="1">
      <c r="A181" s="39"/>
      <c r="B181" s="39"/>
      <c r="C181" s="39"/>
      <c r="D181" s="79" t="s">
        <v>127</v>
      </c>
      <c r="E181" s="39"/>
      <c r="F181" s="39"/>
      <c r="G181" s="39"/>
      <c r="H181" s="39" t="s">
        <v>128</v>
      </c>
      <c r="I181" s="261">
        <v>1</v>
      </c>
      <c r="J181" s="261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5" customHeight="1">
      <c r="A182" s="39"/>
      <c r="B182" s="39"/>
      <c r="C182" s="39"/>
      <c r="D182" s="79" t="s">
        <v>129</v>
      </c>
      <c r="E182" s="39"/>
      <c r="F182" s="39"/>
      <c r="G182" s="39"/>
      <c r="H182" s="39" t="s">
        <v>128</v>
      </c>
      <c r="I182" s="261">
        <v>1</v>
      </c>
      <c r="J182" s="261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5" customHeight="1">
      <c r="A183" s="39"/>
      <c r="B183" s="39"/>
      <c r="C183" s="47" t="s">
        <v>46</v>
      </c>
      <c r="D183" s="39" t="s">
        <v>146</v>
      </c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5" customHeight="1">
      <c r="A184" s="39"/>
      <c r="B184" s="39"/>
      <c r="C184" s="39"/>
      <c r="D184" s="79" t="s">
        <v>127</v>
      </c>
      <c r="E184" s="39"/>
      <c r="F184" s="39"/>
      <c r="G184" s="39"/>
      <c r="H184" s="39" t="s">
        <v>128</v>
      </c>
      <c r="I184" s="261">
        <v>1</v>
      </c>
      <c r="J184" s="261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5" customHeight="1">
      <c r="A185" s="39"/>
      <c r="B185" s="39"/>
      <c r="C185" s="39"/>
      <c r="D185" s="79" t="s">
        <v>129</v>
      </c>
      <c r="E185" s="39"/>
      <c r="F185" s="39"/>
      <c r="G185" s="39"/>
      <c r="H185" s="39" t="s">
        <v>128</v>
      </c>
      <c r="I185" s="261">
        <v>1</v>
      </c>
      <c r="J185" s="261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5" customHeight="1">
      <c r="A186" s="39"/>
      <c r="B186" s="39"/>
      <c r="C186" s="47" t="s">
        <v>46</v>
      </c>
      <c r="D186" s="54" t="s">
        <v>130</v>
      </c>
      <c r="E186" s="52" t="s">
        <v>88</v>
      </c>
      <c r="F186" s="39" t="s">
        <v>147</v>
      </c>
      <c r="G186" s="39"/>
      <c r="H186" s="39"/>
      <c r="I186" s="39"/>
      <c r="J186" s="52" t="s">
        <v>88</v>
      </c>
      <c r="K186" s="261">
        <f>I178</f>
        <v>1</v>
      </c>
      <c r="L186" s="262"/>
      <c r="M186" s="54" t="s">
        <v>131</v>
      </c>
      <c r="N186" s="261">
        <f>I181</f>
        <v>1</v>
      </c>
      <c r="O186" s="262"/>
      <c r="P186" s="54" t="s">
        <v>131</v>
      </c>
      <c r="Q186" s="261">
        <f>I184</f>
        <v>1</v>
      </c>
      <c r="R186" s="262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52" t="s">
        <v>88</v>
      </c>
      <c r="K187" s="260">
        <f>K186*N186*Q186</f>
        <v>1</v>
      </c>
      <c r="L187" s="260"/>
      <c r="M187" s="54" t="s">
        <v>372</v>
      </c>
      <c r="N187" s="261">
        <v>0.95</v>
      </c>
      <c r="O187" s="262"/>
      <c r="P187" s="39"/>
      <c r="Q187" s="39" t="s">
        <v>132</v>
      </c>
      <c r="R187" s="261">
        <v>1</v>
      </c>
      <c r="S187" s="261"/>
      <c r="T187" s="39" t="s">
        <v>133</v>
      </c>
      <c r="U187" s="39"/>
      <c r="V187" s="39"/>
      <c r="W187" s="39"/>
      <c r="X187" s="39"/>
      <c r="Y187" s="39"/>
      <c r="Z187" s="39"/>
      <c r="AA187" s="39"/>
    </row>
    <row r="189" spans="1:27" ht="15" customHeight="1" thickBot="1">
      <c r="A189" s="87"/>
      <c r="B189" s="87"/>
      <c r="C189" s="88" t="s">
        <v>125</v>
      </c>
      <c r="D189" s="87" t="s">
        <v>156</v>
      </c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9"/>
      <c r="AA189" s="89" t="s">
        <v>416</v>
      </c>
    </row>
    <row r="190" spans="1:27" ht="15" customHeight="1">
      <c r="A190" s="87"/>
      <c r="B190" s="258"/>
      <c r="C190" s="259"/>
      <c r="D190" s="259"/>
      <c r="E190" s="259"/>
      <c r="F190" s="259" t="s">
        <v>157</v>
      </c>
      <c r="G190" s="259"/>
      <c r="H190" s="259" t="s">
        <v>158</v>
      </c>
      <c r="I190" s="259"/>
      <c r="J190" s="259" t="s">
        <v>159</v>
      </c>
      <c r="K190" s="259"/>
      <c r="L190" s="256" t="s">
        <v>160</v>
      </c>
      <c r="M190" s="258"/>
      <c r="N190" s="256" t="s">
        <v>161</v>
      </c>
      <c r="O190" s="258"/>
      <c r="P190" s="256" t="s">
        <v>162</v>
      </c>
      <c r="Q190" s="258"/>
      <c r="R190" s="256" t="s">
        <v>163</v>
      </c>
      <c r="S190" s="258"/>
      <c r="T190" s="256" t="s">
        <v>164</v>
      </c>
      <c r="U190" s="257"/>
      <c r="V190" s="257"/>
      <c r="W190" s="258"/>
      <c r="X190" s="259" t="s">
        <v>165</v>
      </c>
      <c r="Y190" s="259"/>
      <c r="Z190" s="259" t="s">
        <v>166</v>
      </c>
      <c r="AA190" s="256"/>
    </row>
    <row r="191" spans="1:27" ht="15" customHeight="1">
      <c r="A191" s="87"/>
      <c r="B191" s="252" t="s">
        <v>167</v>
      </c>
      <c r="C191" s="253"/>
      <c r="D191" s="253" t="s">
        <v>168</v>
      </c>
      <c r="E191" s="253"/>
      <c r="F191" s="243">
        <v>1.25</v>
      </c>
      <c r="G191" s="243"/>
      <c r="H191" s="243">
        <v>1.5</v>
      </c>
      <c r="I191" s="243"/>
      <c r="J191" s="243">
        <v>1.8</v>
      </c>
      <c r="K191" s="243"/>
      <c r="L191" s="240">
        <v>1.8</v>
      </c>
      <c r="M191" s="241"/>
      <c r="N191" s="240">
        <v>1</v>
      </c>
      <c r="O191" s="241"/>
      <c r="P191" s="240">
        <v>1</v>
      </c>
      <c r="Q191" s="241"/>
      <c r="R191" s="240"/>
      <c r="S191" s="241"/>
      <c r="T191" s="240">
        <v>0.5</v>
      </c>
      <c r="U191" s="242"/>
      <c r="V191" s="242">
        <v>1.2</v>
      </c>
      <c r="W191" s="241"/>
      <c r="X191" s="243">
        <v>0</v>
      </c>
      <c r="Y191" s="243"/>
      <c r="Z191" s="253" t="s">
        <v>169</v>
      </c>
      <c r="AA191" s="254"/>
    </row>
    <row r="192" spans="1:27" ht="15" customHeight="1">
      <c r="A192" s="87"/>
      <c r="B192" s="252"/>
      <c r="C192" s="253"/>
      <c r="D192" s="253" t="s">
        <v>170</v>
      </c>
      <c r="E192" s="253"/>
      <c r="F192" s="243">
        <v>1.25</v>
      </c>
      <c r="G192" s="243"/>
      <c r="H192" s="243">
        <v>1.5</v>
      </c>
      <c r="I192" s="243"/>
      <c r="J192" s="243">
        <v>1.4</v>
      </c>
      <c r="K192" s="243"/>
      <c r="L192" s="240">
        <v>1.4</v>
      </c>
      <c r="M192" s="241"/>
      <c r="N192" s="240">
        <v>1</v>
      </c>
      <c r="O192" s="241"/>
      <c r="P192" s="240">
        <v>1</v>
      </c>
      <c r="Q192" s="241"/>
      <c r="R192" s="240"/>
      <c r="S192" s="241"/>
      <c r="T192" s="240">
        <v>0.5</v>
      </c>
      <c r="U192" s="242"/>
      <c r="V192" s="242">
        <v>1.2</v>
      </c>
      <c r="W192" s="241"/>
      <c r="X192" s="243">
        <v>0</v>
      </c>
      <c r="Y192" s="243"/>
      <c r="Z192" s="253"/>
      <c r="AA192" s="254"/>
    </row>
    <row r="193" spans="1:29" ht="15" customHeight="1">
      <c r="A193" s="87"/>
      <c r="B193" s="252"/>
      <c r="C193" s="253"/>
      <c r="D193" s="253" t="s">
        <v>171</v>
      </c>
      <c r="E193" s="253"/>
      <c r="F193" s="243">
        <v>1.25</v>
      </c>
      <c r="G193" s="243"/>
      <c r="H193" s="243">
        <v>1.5</v>
      </c>
      <c r="I193" s="243"/>
      <c r="J193" s="243"/>
      <c r="K193" s="243"/>
      <c r="L193" s="240"/>
      <c r="M193" s="241"/>
      <c r="N193" s="240">
        <v>1</v>
      </c>
      <c r="O193" s="241"/>
      <c r="P193" s="240">
        <v>1</v>
      </c>
      <c r="Q193" s="241"/>
      <c r="R193" s="240">
        <v>1.4</v>
      </c>
      <c r="S193" s="241"/>
      <c r="T193" s="240">
        <v>0.5</v>
      </c>
      <c r="U193" s="242"/>
      <c r="V193" s="242">
        <v>1.2</v>
      </c>
      <c r="W193" s="241"/>
      <c r="X193" s="243">
        <v>0</v>
      </c>
      <c r="Y193" s="243"/>
      <c r="Z193" s="254"/>
      <c r="AA193" s="255"/>
    </row>
    <row r="194" spans="1:29" ht="15" customHeight="1">
      <c r="A194" s="87"/>
      <c r="B194" s="252"/>
      <c r="C194" s="253"/>
      <c r="D194" s="253" t="s">
        <v>172</v>
      </c>
      <c r="E194" s="253"/>
      <c r="F194" s="243">
        <v>1.5</v>
      </c>
      <c r="G194" s="243"/>
      <c r="H194" s="243">
        <v>1.5</v>
      </c>
      <c r="I194" s="243"/>
      <c r="J194" s="243"/>
      <c r="K194" s="243"/>
      <c r="L194" s="240"/>
      <c r="M194" s="241"/>
      <c r="N194" s="240">
        <v>1</v>
      </c>
      <c r="O194" s="241"/>
      <c r="P194" s="240">
        <v>1</v>
      </c>
      <c r="Q194" s="241"/>
      <c r="R194" s="240"/>
      <c r="S194" s="241"/>
      <c r="T194" s="240">
        <v>0.5</v>
      </c>
      <c r="U194" s="242"/>
      <c r="V194" s="242">
        <v>1.2</v>
      </c>
      <c r="W194" s="241"/>
      <c r="X194" s="243"/>
      <c r="Y194" s="243"/>
      <c r="Z194" s="253"/>
      <c r="AA194" s="254"/>
    </row>
    <row r="195" spans="1:29" ht="15" customHeight="1">
      <c r="A195" s="87"/>
      <c r="B195" s="252"/>
      <c r="C195" s="253"/>
      <c r="D195" s="253" t="s">
        <v>173</v>
      </c>
      <c r="E195" s="253"/>
      <c r="F195" s="243">
        <v>1.25</v>
      </c>
      <c r="G195" s="243"/>
      <c r="H195" s="243">
        <v>1.5</v>
      </c>
      <c r="I195" s="243"/>
      <c r="J195" s="243">
        <v>1.4</v>
      </c>
      <c r="K195" s="243"/>
      <c r="L195" s="240">
        <v>1.4</v>
      </c>
      <c r="M195" s="241"/>
      <c r="N195" s="240">
        <v>1</v>
      </c>
      <c r="O195" s="241"/>
      <c r="P195" s="240">
        <v>1</v>
      </c>
      <c r="Q195" s="241"/>
      <c r="R195" s="240">
        <v>0.4</v>
      </c>
      <c r="S195" s="241"/>
      <c r="T195" s="240">
        <v>0.5</v>
      </c>
      <c r="U195" s="242"/>
      <c r="V195" s="242">
        <v>1.2</v>
      </c>
      <c r="W195" s="241"/>
      <c r="X195" s="243">
        <v>0</v>
      </c>
      <c r="Y195" s="243"/>
      <c r="Z195" s="253"/>
      <c r="AA195" s="254"/>
    </row>
    <row r="196" spans="1:29" ht="15" customHeight="1">
      <c r="A196" s="87"/>
      <c r="B196" s="252" t="s">
        <v>174</v>
      </c>
      <c r="C196" s="253"/>
      <c r="D196" s="253" t="s">
        <v>168</v>
      </c>
      <c r="E196" s="253"/>
      <c r="F196" s="243">
        <v>1.25</v>
      </c>
      <c r="G196" s="243"/>
      <c r="H196" s="243">
        <v>1.5</v>
      </c>
      <c r="I196" s="243"/>
      <c r="J196" s="243" t="s">
        <v>194</v>
      </c>
      <c r="K196" s="243"/>
      <c r="L196" s="243" t="s">
        <v>194</v>
      </c>
      <c r="M196" s="243"/>
      <c r="N196" s="240">
        <v>1</v>
      </c>
      <c r="O196" s="241"/>
      <c r="P196" s="240">
        <v>1</v>
      </c>
      <c r="Q196" s="241"/>
      <c r="R196" s="240"/>
      <c r="S196" s="241"/>
      <c r="T196" s="240"/>
      <c r="U196" s="242"/>
      <c r="V196" s="242"/>
      <c r="W196" s="241"/>
      <c r="X196" s="243">
        <v>0</v>
      </c>
      <c r="Y196" s="243"/>
      <c r="Z196" s="253"/>
      <c r="AA196" s="254"/>
    </row>
    <row r="197" spans="1:29" ht="15" customHeight="1">
      <c r="A197" s="87"/>
      <c r="B197" s="252"/>
      <c r="C197" s="253"/>
      <c r="D197" s="253" t="s">
        <v>175</v>
      </c>
      <c r="E197" s="253"/>
      <c r="F197" s="243">
        <v>1.25</v>
      </c>
      <c r="G197" s="243"/>
      <c r="H197" s="243">
        <v>1.5</v>
      </c>
      <c r="I197" s="243"/>
      <c r="J197" s="243">
        <v>0.5</v>
      </c>
      <c r="K197" s="243"/>
      <c r="L197" s="240">
        <v>0.5</v>
      </c>
      <c r="M197" s="241"/>
      <c r="N197" s="240">
        <v>1</v>
      </c>
      <c r="O197" s="241"/>
      <c r="P197" s="240">
        <v>1</v>
      </c>
      <c r="Q197" s="241"/>
      <c r="R197" s="240"/>
      <c r="S197" s="241"/>
      <c r="T197" s="240"/>
      <c r="U197" s="242"/>
      <c r="V197" s="242"/>
      <c r="W197" s="241"/>
      <c r="X197" s="243">
        <v>0</v>
      </c>
      <c r="Y197" s="243"/>
      <c r="Z197" s="253"/>
      <c r="AA197" s="254"/>
    </row>
    <row r="198" spans="1:29" ht="15" customHeight="1">
      <c r="A198" s="87"/>
      <c r="B198" s="252" t="s">
        <v>176</v>
      </c>
      <c r="C198" s="253"/>
      <c r="D198" s="253" t="s">
        <v>168</v>
      </c>
      <c r="E198" s="253"/>
      <c r="F198" s="243">
        <v>1</v>
      </c>
      <c r="G198" s="243"/>
      <c r="H198" s="243">
        <v>1</v>
      </c>
      <c r="I198" s="243"/>
      <c r="J198" s="243">
        <v>1</v>
      </c>
      <c r="K198" s="243"/>
      <c r="L198" s="240">
        <v>1</v>
      </c>
      <c r="M198" s="241"/>
      <c r="N198" s="240">
        <v>1</v>
      </c>
      <c r="O198" s="241"/>
      <c r="P198" s="240">
        <v>1</v>
      </c>
      <c r="Q198" s="241"/>
      <c r="R198" s="240">
        <v>0.3</v>
      </c>
      <c r="S198" s="241"/>
      <c r="T198" s="240">
        <v>1</v>
      </c>
      <c r="U198" s="242"/>
      <c r="V198" s="242">
        <v>1.2</v>
      </c>
      <c r="W198" s="241"/>
      <c r="X198" s="243">
        <v>0.5</v>
      </c>
      <c r="Y198" s="243"/>
      <c r="Z198" s="253"/>
      <c r="AA198" s="254"/>
    </row>
    <row r="199" spans="1:29" ht="15" customHeight="1">
      <c r="A199" s="87"/>
      <c r="B199" s="252"/>
      <c r="C199" s="253"/>
      <c r="D199" s="253" t="s">
        <v>170</v>
      </c>
      <c r="E199" s="253"/>
      <c r="F199" s="243">
        <v>1</v>
      </c>
      <c r="G199" s="243"/>
      <c r="H199" s="243">
        <v>1</v>
      </c>
      <c r="I199" s="243"/>
      <c r="J199" s="243">
        <v>1.3</v>
      </c>
      <c r="K199" s="243"/>
      <c r="L199" s="240">
        <v>1.3</v>
      </c>
      <c r="M199" s="241"/>
      <c r="N199" s="240">
        <v>1</v>
      </c>
      <c r="O199" s="241"/>
      <c r="P199" s="240">
        <v>1</v>
      </c>
      <c r="Q199" s="241"/>
      <c r="R199" s="240"/>
      <c r="S199" s="241"/>
      <c r="T199" s="240">
        <v>1</v>
      </c>
      <c r="U199" s="242"/>
      <c r="V199" s="242">
        <v>1.2</v>
      </c>
      <c r="W199" s="241"/>
      <c r="X199" s="243">
        <v>0.5</v>
      </c>
      <c r="Y199" s="243"/>
      <c r="Z199" s="253" t="s">
        <v>169</v>
      </c>
      <c r="AA199" s="254"/>
    </row>
    <row r="200" spans="1:29" ht="15" customHeight="1">
      <c r="A200" s="87"/>
      <c r="B200" s="252"/>
      <c r="C200" s="253"/>
      <c r="D200" s="253" t="s">
        <v>171</v>
      </c>
      <c r="E200" s="253"/>
      <c r="F200" s="243">
        <v>1</v>
      </c>
      <c r="G200" s="243"/>
      <c r="H200" s="243">
        <v>1</v>
      </c>
      <c r="I200" s="243"/>
      <c r="J200" s="243">
        <v>0.8</v>
      </c>
      <c r="K200" s="243"/>
      <c r="L200" s="240">
        <v>0.8</v>
      </c>
      <c r="M200" s="241"/>
      <c r="N200" s="240">
        <v>1</v>
      </c>
      <c r="O200" s="241"/>
      <c r="P200" s="240">
        <v>1</v>
      </c>
      <c r="Q200" s="241"/>
      <c r="R200" s="240"/>
      <c r="S200" s="241"/>
      <c r="T200" s="240">
        <v>1</v>
      </c>
      <c r="U200" s="242"/>
      <c r="V200" s="242">
        <v>1.2</v>
      </c>
      <c r="W200" s="241"/>
      <c r="X200" s="243">
        <v>0.5</v>
      </c>
      <c r="Y200" s="243"/>
      <c r="Z200" s="253"/>
      <c r="AA200" s="254"/>
    </row>
    <row r="201" spans="1:29" ht="15" customHeight="1">
      <c r="A201" s="87"/>
      <c r="B201" s="252"/>
      <c r="C201" s="253"/>
      <c r="D201" s="253" t="s">
        <v>172</v>
      </c>
      <c r="E201" s="253"/>
      <c r="F201" s="243">
        <v>1</v>
      </c>
      <c r="G201" s="243"/>
      <c r="H201" s="243">
        <v>1</v>
      </c>
      <c r="I201" s="243"/>
      <c r="J201" s="243"/>
      <c r="K201" s="243"/>
      <c r="L201" s="240"/>
      <c r="M201" s="241"/>
      <c r="N201" s="240">
        <v>1</v>
      </c>
      <c r="O201" s="241"/>
      <c r="P201" s="240">
        <v>1</v>
      </c>
      <c r="Q201" s="241"/>
      <c r="R201" s="240">
        <v>0.7</v>
      </c>
      <c r="S201" s="241"/>
      <c r="T201" s="240">
        <v>1</v>
      </c>
      <c r="U201" s="242"/>
      <c r="V201" s="242">
        <v>1.2</v>
      </c>
      <c r="W201" s="241"/>
      <c r="X201" s="243">
        <v>1</v>
      </c>
      <c r="Y201" s="243"/>
      <c r="Z201" s="253"/>
      <c r="AA201" s="254"/>
    </row>
    <row r="202" spans="1:29" ht="15" customHeight="1">
      <c r="A202" s="87"/>
      <c r="B202" s="252"/>
      <c r="C202" s="253"/>
      <c r="D202" s="253" t="s">
        <v>173</v>
      </c>
      <c r="E202" s="253"/>
      <c r="F202" s="240">
        <v>1</v>
      </c>
      <c r="G202" s="241"/>
      <c r="H202" s="240">
        <v>1</v>
      </c>
      <c r="I202" s="241"/>
      <c r="J202" s="240"/>
      <c r="K202" s="241"/>
      <c r="L202" s="240"/>
      <c r="M202" s="241"/>
      <c r="N202" s="240">
        <v>1</v>
      </c>
      <c r="O202" s="241"/>
      <c r="P202" s="240">
        <v>1</v>
      </c>
      <c r="Q202" s="241"/>
      <c r="R202" s="240"/>
      <c r="S202" s="241"/>
      <c r="T202" s="240">
        <v>0.5</v>
      </c>
      <c r="U202" s="242"/>
      <c r="V202" s="242"/>
      <c r="W202" s="241"/>
      <c r="X202" s="243">
        <v>1</v>
      </c>
      <c r="Y202" s="243"/>
      <c r="Z202" s="243"/>
      <c r="AA202" s="240"/>
    </row>
    <row r="203" spans="1:29" ht="15" customHeight="1" thickBot="1">
      <c r="A203" s="87"/>
      <c r="B203" s="244" t="s">
        <v>177</v>
      </c>
      <c r="C203" s="245"/>
      <c r="D203" s="245"/>
      <c r="E203" s="245"/>
      <c r="F203" s="246"/>
      <c r="G203" s="245"/>
      <c r="H203" s="247"/>
      <c r="I203" s="247"/>
      <c r="J203" s="247">
        <v>0.75</v>
      </c>
      <c r="K203" s="247"/>
      <c r="L203" s="248">
        <v>0.75</v>
      </c>
      <c r="M203" s="249"/>
      <c r="N203" s="248"/>
      <c r="O203" s="249"/>
      <c r="P203" s="248"/>
      <c r="Q203" s="249"/>
      <c r="R203" s="248"/>
      <c r="S203" s="249"/>
      <c r="T203" s="248"/>
      <c r="U203" s="250"/>
      <c r="V203" s="250"/>
      <c r="W203" s="249"/>
      <c r="X203" s="247"/>
      <c r="Y203" s="247"/>
      <c r="Z203" s="245" t="s">
        <v>169</v>
      </c>
      <c r="AA203" s="251"/>
    </row>
    <row r="204" spans="1:29" ht="1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90"/>
      <c r="K204" s="91"/>
      <c r="L204" s="92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spans="1:29" ht="1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90"/>
      <c r="K205" s="91"/>
      <c r="L205" s="92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spans="1:29" ht="15" customHeight="1">
      <c r="A206" s="87"/>
      <c r="B206" s="98" t="s">
        <v>374</v>
      </c>
      <c r="C206" s="92"/>
      <c r="E206" s="87"/>
      <c r="F206" s="87"/>
      <c r="G206" s="87"/>
      <c r="H206" s="87"/>
      <c r="I206" s="87"/>
      <c r="J206" s="90"/>
      <c r="K206" s="91"/>
      <c r="L206" s="92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spans="1:29" ht="15" customHeight="1">
      <c r="A207" s="87"/>
      <c r="B207" s="98"/>
      <c r="C207" s="186" t="s">
        <v>351</v>
      </c>
      <c r="E207" s="87"/>
      <c r="F207" s="87"/>
      <c r="G207" s="87"/>
      <c r="H207" s="87"/>
      <c r="I207" s="87"/>
      <c r="J207" s="90"/>
      <c r="K207" s="91"/>
      <c r="L207" s="92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C207" s="185"/>
    </row>
    <row r="208" spans="1:29" ht="15" customHeight="1">
      <c r="A208" s="87"/>
      <c r="B208" s="87"/>
      <c r="C208" s="187" t="s">
        <v>356</v>
      </c>
      <c r="D208" s="87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spans="1:29" ht="15" customHeight="1">
      <c r="A209" s="87"/>
      <c r="B209" s="87"/>
      <c r="C209" s="187" t="s">
        <v>357</v>
      </c>
      <c r="D209" s="87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spans="1:29" ht="15" customHeight="1">
      <c r="A210" s="87"/>
      <c r="B210" s="87"/>
      <c r="C210" s="87" t="s">
        <v>352</v>
      </c>
      <c r="D210" s="87"/>
      <c r="E210" s="87"/>
      <c r="F210" s="87"/>
      <c r="G210" s="87"/>
      <c r="H210" s="87"/>
      <c r="I210" s="87"/>
      <c r="J210" s="90"/>
      <c r="K210" s="91"/>
      <c r="L210" s="92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spans="1:29" ht="15" customHeight="1">
      <c r="A211" s="87"/>
      <c r="B211" s="98" t="s">
        <v>375</v>
      </c>
      <c r="C211" s="92"/>
      <c r="E211" s="87"/>
      <c r="F211" s="87"/>
      <c r="G211" s="87"/>
      <c r="H211" s="87"/>
      <c r="I211" s="87"/>
      <c r="J211" s="90"/>
      <c r="K211" s="91"/>
      <c r="L211" s="92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spans="1:29" ht="15" customHeight="1">
      <c r="A212" s="87"/>
      <c r="B212" s="98"/>
      <c r="C212" s="186" t="s">
        <v>351</v>
      </c>
      <c r="E212" s="87"/>
      <c r="F212" s="87"/>
      <c r="G212" s="87"/>
      <c r="H212" s="87"/>
      <c r="I212" s="87"/>
      <c r="J212" s="90"/>
      <c r="K212" s="91"/>
      <c r="L212" s="92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C212" s="185"/>
    </row>
    <row r="213" spans="1:29" ht="15" customHeight="1">
      <c r="A213" s="87"/>
      <c r="B213" s="87"/>
      <c r="C213" s="93" t="s">
        <v>354</v>
      </c>
      <c r="D213" s="87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spans="1:29" ht="15" customHeight="1">
      <c r="A214" s="87"/>
      <c r="B214" s="87"/>
      <c r="C214" s="93" t="s">
        <v>355</v>
      </c>
      <c r="D214" s="87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spans="1:29" ht="15" customHeight="1">
      <c r="A215" s="87"/>
      <c r="B215" s="87"/>
      <c r="C215" s="93" t="s">
        <v>352</v>
      </c>
      <c r="D215" s="87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C215" s="185"/>
    </row>
    <row r="216" spans="1:29" ht="15" customHeight="1">
      <c r="A216" s="87"/>
      <c r="B216" s="98" t="s">
        <v>376</v>
      </c>
      <c r="C216" s="92"/>
      <c r="E216" s="87"/>
      <c r="F216" s="87"/>
      <c r="G216" s="87"/>
      <c r="H216" s="87"/>
      <c r="I216" s="87"/>
      <c r="J216" s="90"/>
      <c r="K216" s="91"/>
      <c r="L216" s="92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C216" s="185"/>
    </row>
    <row r="217" spans="1:29" ht="15" customHeight="1">
      <c r="A217" s="87"/>
      <c r="B217" s="87"/>
      <c r="C217" s="93" t="s">
        <v>365</v>
      </c>
      <c r="D217" s="87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C217" s="185"/>
    </row>
    <row r="218" spans="1:29" ht="15" customHeight="1">
      <c r="A218" s="87"/>
      <c r="B218" s="87"/>
      <c r="C218" s="87" t="s">
        <v>353</v>
      </c>
      <c r="D218" s="87"/>
      <c r="E218" s="87"/>
      <c r="F218" s="87"/>
      <c r="G218" s="87"/>
      <c r="H218" s="87"/>
      <c r="I218" s="87"/>
      <c r="J218" s="90"/>
      <c r="K218" s="91"/>
      <c r="L218" s="92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spans="1:29" ht="1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90"/>
      <c r="K219" s="91"/>
      <c r="L219" s="92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C219" s="185"/>
    </row>
    <row r="220" spans="1:29" ht="15" customHeight="1" thickBot="1">
      <c r="A220" s="98" t="s">
        <v>195</v>
      </c>
      <c r="B220" s="94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spans="1:29" ht="15" customHeight="1">
      <c r="A221" s="87"/>
      <c r="B221" s="87"/>
      <c r="C221" s="236" t="s">
        <v>178</v>
      </c>
      <c r="D221" s="237"/>
      <c r="E221" s="237"/>
      <c r="F221" s="237"/>
      <c r="G221" s="237"/>
      <c r="H221" s="237" t="s">
        <v>179</v>
      </c>
      <c r="I221" s="237"/>
      <c r="J221" s="237"/>
      <c r="K221" s="237"/>
      <c r="L221" s="237"/>
      <c r="M221" s="237"/>
      <c r="N221" s="238" t="s">
        <v>180</v>
      </c>
      <c r="O221" s="238"/>
      <c r="P221" s="238"/>
      <c r="Q221" s="238"/>
      <c r="R221" s="238"/>
      <c r="S221" s="238" t="s">
        <v>181</v>
      </c>
      <c r="T221" s="238"/>
      <c r="U221" s="238"/>
      <c r="V221" s="238"/>
      <c r="W221" s="238"/>
      <c r="X221" s="238"/>
      <c r="Y221" s="238"/>
      <c r="Z221" s="239"/>
      <c r="AA221" s="87"/>
    </row>
    <row r="222" spans="1:29" ht="15" customHeight="1">
      <c r="A222" s="87"/>
      <c r="B222" s="87"/>
      <c r="C222" s="224" t="s">
        <v>182</v>
      </c>
      <c r="D222" s="225"/>
      <c r="E222" s="225"/>
      <c r="F222" s="225"/>
      <c r="G222" s="225"/>
      <c r="H222" s="228" t="s">
        <v>183</v>
      </c>
      <c r="I222" s="225"/>
      <c r="J222" s="225"/>
      <c r="K222" s="225"/>
      <c r="L222" s="225"/>
      <c r="M222" s="225"/>
      <c r="N222" s="229" t="s">
        <v>184</v>
      </c>
      <c r="O222" s="229"/>
      <c r="P222" s="229"/>
      <c r="Q222" s="229"/>
      <c r="R222" s="229"/>
      <c r="S222" s="231" t="s">
        <v>185</v>
      </c>
      <c r="T222" s="229"/>
      <c r="U222" s="229"/>
      <c r="V222" s="229"/>
      <c r="W222" s="229"/>
      <c r="X222" s="229"/>
      <c r="Y222" s="229"/>
      <c r="Z222" s="232"/>
      <c r="AA222" s="87"/>
    </row>
    <row r="223" spans="1:29" ht="15" customHeight="1" thickBot="1">
      <c r="A223" s="87"/>
      <c r="B223" s="87"/>
      <c r="C223" s="226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3"/>
      <c r="AA223" s="87"/>
    </row>
    <row r="224" spans="1:29" ht="15" customHeight="1">
      <c r="A224" s="87"/>
      <c r="B224" s="47" t="s">
        <v>46</v>
      </c>
      <c r="C224" s="87" t="s">
        <v>186</v>
      </c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spans="1:29" ht="15" customHeight="1">
      <c r="A225" s="87"/>
      <c r="B225" s="87"/>
      <c r="C225" s="87" t="s">
        <v>187</v>
      </c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spans="1:29" ht="1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spans="1:29" ht="15" customHeight="1">
      <c r="A227" s="98" t="s">
        <v>196</v>
      </c>
      <c r="B227" s="94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spans="1:29" ht="15" customHeight="1">
      <c r="A228" s="87"/>
      <c r="B228" s="47" t="s">
        <v>46</v>
      </c>
      <c r="C228" s="87" t="s">
        <v>188</v>
      </c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spans="1:29" ht="15" customHeight="1">
      <c r="A229" s="87"/>
      <c r="B229" s="87"/>
      <c r="C229" s="87" t="s">
        <v>189</v>
      </c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spans="1:29" ht="15" customHeight="1">
      <c r="A230" s="87"/>
      <c r="B230" s="87"/>
      <c r="C230" s="87" t="s">
        <v>190</v>
      </c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spans="1:29" ht="15" customHeight="1">
      <c r="A231" s="87"/>
      <c r="B231" s="47" t="s">
        <v>46</v>
      </c>
      <c r="C231" s="87" t="s">
        <v>191</v>
      </c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spans="1:29" ht="15" customHeight="1">
      <c r="A232" s="87"/>
      <c r="B232" s="87"/>
      <c r="C232" s="87" t="s">
        <v>192</v>
      </c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spans="1:29" ht="1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spans="1:29" ht="15" customHeight="1">
      <c r="A234" s="99" t="s">
        <v>197</v>
      </c>
      <c r="B234" s="96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spans="1:29" ht="15" customHeight="1">
      <c r="A235" s="95"/>
      <c r="B235" s="95"/>
      <c r="C235" s="97" t="s">
        <v>198</v>
      </c>
      <c r="D235" s="95" t="s">
        <v>367</v>
      </c>
      <c r="E235" s="95"/>
      <c r="F235" s="95"/>
      <c r="G235" s="95"/>
      <c r="H235" s="95"/>
      <c r="I235" s="95"/>
      <c r="J235" s="95"/>
      <c r="K235" s="95"/>
      <c r="L235" s="95"/>
      <c r="M235" s="95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spans="1:29" ht="15" customHeight="1">
      <c r="A236" s="95"/>
      <c r="B236" s="95"/>
      <c r="C236" s="97" t="s">
        <v>349</v>
      </c>
      <c r="D236" s="95" t="s">
        <v>368</v>
      </c>
      <c r="E236" s="95"/>
      <c r="F236" s="95"/>
      <c r="G236" s="95"/>
      <c r="H236" s="95"/>
      <c r="I236" s="95"/>
      <c r="J236" s="95"/>
      <c r="K236" s="95"/>
      <c r="L236" s="95"/>
      <c r="M236" s="95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spans="1:29" ht="15" customHeight="1">
      <c r="A237" s="95"/>
      <c r="B237" s="95"/>
      <c r="C237" s="97" t="s">
        <v>193</v>
      </c>
      <c r="D237" s="95" t="s">
        <v>199</v>
      </c>
      <c r="E237" s="95"/>
      <c r="F237" s="95"/>
      <c r="G237" s="95"/>
      <c r="H237" s="95"/>
      <c r="I237" s="95"/>
      <c r="J237" s="95"/>
      <c r="K237" s="95"/>
      <c r="L237" s="95"/>
      <c r="M237" s="95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9" spans="1:29" ht="15" customHeight="1">
      <c r="A239" s="100" t="s">
        <v>371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C239" s="9"/>
    </row>
    <row r="240" spans="1:29" ht="15" customHeight="1">
      <c r="A240" s="10"/>
      <c r="B240" s="47" t="s">
        <v>46</v>
      </c>
      <c r="C240" s="10" t="s">
        <v>344</v>
      </c>
      <c r="D240" s="10"/>
      <c r="E240" s="10"/>
      <c r="F240" s="10"/>
      <c r="G240" s="7" t="s">
        <v>200</v>
      </c>
      <c r="I240" s="10" t="s">
        <v>201</v>
      </c>
      <c r="J240" s="10"/>
      <c r="L240" s="9"/>
      <c r="N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C240" s="9"/>
    </row>
    <row r="241" spans="1:29" ht="15" customHeight="1">
      <c r="A241" s="10"/>
      <c r="B241" s="47" t="s">
        <v>46</v>
      </c>
      <c r="C241" s="10" t="s">
        <v>345</v>
      </c>
      <c r="D241" s="10"/>
      <c r="E241" s="10"/>
      <c r="F241" s="10"/>
      <c r="G241" s="7" t="s">
        <v>98</v>
      </c>
      <c r="I241" s="10" t="s">
        <v>202</v>
      </c>
      <c r="J241" s="10"/>
      <c r="L241" s="9"/>
      <c r="N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C241" s="9"/>
    </row>
    <row r="242" spans="1:29" ht="15" customHeight="1">
      <c r="A242" s="10"/>
      <c r="B242" s="47" t="s">
        <v>46</v>
      </c>
      <c r="C242" s="10" t="s">
        <v>369</v>
      </c>
      <c r="D242" s="10"/>
      <c r="E242" s="10"/>
      <c r="F242" s="10"/>
      <c r="G242" s="7" t="s">
        <v>200</v>
      </c>
      <c r="I242" s="10" t="s">
        <v>203</v>
      </c>
      <c r="J242" s="10"/>
      <c r="L242" s="9"/>
      <c r="N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C242" s="9"/>
    </row>
    <row r="243" spans="1:29" ht="15" customHeight="1">
      <c r="A243" s="10"/>
      <c r="B243" s="47" t="s">
        <v>46</v>
      </c>
      <c r="C243" s="10" t="s">
        <v>346</v>
      </c>
      <c r="D243" s="10"/>
      <c r="E243" s="10"/>
      <c r="F243" s="10"/>
      <c r="G243" s="7" t="s">
        <v>98</v>
      </c>
      <c r="I243" s="10" t="s">
        <v>29</v>
      </c>
      <c r="J243" s="10"/>
      <c r="L243" s="9"/>
      <c r="N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C243" s="9"/>
    </row>
    <row r="244" spans="1:29" ht="15" customHeight="1">
      <c r="A244" s="10"/>
      <c r="B244" s="47" t="s">
        <v>46</v>
      </c>
      <c r="C244" s="10" t="s">
        <v>347</v>
      </c>
      <c r="D244" s="10"/>
      <c r="E244" s="10"/>
      <c r="F244" s="10"/>
      <c r="G244" s="7" t="s">
        <v>98</v>
      </c>
      <c r="I244" s="10" t="s">
        <v>204</v>
      </c>
      <c r="J244" s="10"/>
      <c r="L244" s="9"/>
      <c r="N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C244" s="9"/>
    </row>
    <row r="245" spans="1:29" ht="15" customHeight="1">
      <c r="A245" s="10"/>
      <c r="B245" s="47" t="s">
        <v>46</v>
      </c>
      <c r="C245" s="10" t="s">
        <v>370</v>
      </c>
      <c r="D245" s="10"/>
      <c r="E245" s="10"/>
      <c r="F245" s="10"/>
      <c r="G245" s="7" t="s">
        <v>98</v>
      </c>
      <c r="I245" s="10" t="s">
        <v>205</v>
      </c>
      <c r="J245" s="10"/>
      <c r="L245" s="9"/>
      <c r="N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C245" s="9"/>
    </row>
    <row r="246" spans="1:29" ht="15" customHeight="1">
      <c r="A246" s="10"/>
      <c r="B246" s="47" t="s">
        <v>46</v>
      </c>
      <c r="C246" s="10" t="s">
        <v>348</v>
      </c>
      <c r="D246" s="10"/>
      <c r="E246" s="10"/>
      <c r="F246" s="10"/>
      <c r="G246" s="7" t="s">
        <v>98</v>
      </c>
      <c r="I246" s="10" t="s">
        <v>206</v>
      </c>
      <c r="J246" s="10"/>
      <c r="L246" s="9"/>
      <c r="N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C246" s="9"/>
    </row>
  </sheetData>
  <mergeCells count="474">
    <mergeCell ref="X39:Z39"/>
    <mergeCell ref="U40:W40"/>
    <mergeCell ref="X40:Z40"/>
    <mergeCell ref="U38:W38"/>
    <mergeCell ref="X38:Z38"/>
    <mergeCell ref="I36:K37"/>
    <mergeCell ref="L92:N92"/>
    <mergeCell ref="L115:M115"/>
    <mergeCell ref="L116:M116"/>
    <mergeCell ref="O118:P118"/>
    <mergeCell ref="S118:T118"/>
    <mergeCell ref="O127:P127"/>
    <mergeCell ref="K16:M16"/>
    <mergeCell ref="K17:M17"/>
    <mergeCell ref="F19:S20"/>
    <mergeCell ref="T19:W20"/>
    <mergeCell ref="F21:S21"/>
    <mergeCell ref="T21:W21"/>
    <mergeCell ref="F22:S23"/>
    <mergeCell ref="T22:W23"/>
    <mergeCell ref="U39:W39"/>
    <mergeCell ref="C19:E21"/>
    <mergeCell ref="C22:E23"/>
    <mergeCell ref="C29:E30"/>
    <mergeCell ref="C31:E37"/>
    <mergeCell ref="C38:E40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C26:H28"/>
    <mergeCell ref="X33:Z34"/>
    <mergeCell ref="I31:K32"/>
    <mergeCell ref="L31:N32"/>
    <mergeCell ref="O31:Q32"/>
    <mergeCell ref="U31:W32"/>
    <mergeCell ref="X31:Z32"/>
    <mergeCell ref="R31:T32"/>
    <mergeCell ref="R33:T34"/>
    <mergeCell ref="L36:N37"/>
    <mergeCell ref="O36:Q37"/>
    <mergeCell ref="U36:W37"/>
    <mergeCell ref="X36:Z37"/>
    <mergeCell ref="I35:K35"/>
    <mergeCell ref="L35:N35"/>
    <mergeCell ref="O35:Q35"/>
    <mergeCell ref="U35:W35"/>
    <mergeCell ref="X35:Z35"/>
    <mergeCell ref="R35:T35"/>
    <mergeCell ref="R36:T37"/>
    <mergeCell ref="O27:Q27"/>
    <mergeCell ref="O28:Q28"/>
    <mergeCell ref="U27:W28"/>
    <mergeCell ref="R29:T29"/>
    <mergeCell ref="R30:T30"/>
    <mergeCell ref="I33:K34"/>
    <mergeCell ref="L33:N34"/>
    <mergeCell ref="O33:Q34"/>
    <mergeCell ref="U33:W34"/>
    <mergeCell ref="D154:Q154"/>
    <mergeCell ref="L100:N100"/>
    <mergeCell ref="L102:N102"/>
    <mergeCell ref="L101:N101"/>
    <mergeCell ref="L103:N103"/>
    <mergeCell ref="O117:P117"/>
    <mergeCell ref="R154:Z154"/>
    <mergeCell ref="C45:J46"/>
    <mergeCell ref="K45:O46"/>
    <mergeCell ref="P45:T46"/>
    <mergeCell ref="U45:Y46"/>
    <mergeCell ref="C47:J47"/>
    <mergeCell ref="K47:O47"/>
    <mergeCell ref="P47:T47"/>
    <mergeCell ref="U47:Y47"/>
    <mergeCell ref="U48:Y48"/>
    <mergeCell ref="C52:I53"/>
    <mergeCell ref="C54:I54"/>
    <mergeCell ref="J54:O54"/>
    <mergeCell ref="P54:U54"/>
    <mergeCell ref="C55:I55"/>
    <mergeCell ref="J55:O55"/>
    <mergeCell ref="P55:U55"/>
    <mergeCell ref="L87:N87"/>
    <mergeCell ref="V54:Y54"/>
    <mergeCell ref="V55:Y55"/>
    <mergeCell ref="C48:J48"/>
    <mergeCell ref="K48:O48"/>
    <mergeCell ref="P48:T48"/>
    <mergeCell ref="V63:Y63"/>
    <mergeCell ref="V64:Y64"/>
    <mergeCell ref="C56:I56"/>
    <mergeCell ref="J56:O56"/>
    <mergeCell ref="P56:U56"/>
    <mergeCell ref="C60:I61"/>
    <mergeCell ref="C62:I62"/>
    <mergeCell ref="J62:L62"/>
    <mergeCell ref="M62:O62"/>
    <mergeCell ref="P62:R62"/>
    <mergeCell ref="S62:U62"/>
    <mergeCell ref="V56:Y56"/>
    <mergeCell ref="V60:Y61"/>
    <mergeCell ref="V62:Y62"/>
    <mergeCell ref="C63:I63"/>
    <mergeCell ref="J63:L63"/>
    <mergeCell ref="M63:O63"/>
    <mergeCell ref="P63:R63"/>
    <mergeCell ref="S63:U63"/>
    <mergeCell ref="C64:I64"/>
    <mergeCell ref="J64:O64"/>
    <mergeCell ref="P64:R64"/>
    <mergeCell ref="S64:U64"/>
    <mergeCell ref="K72:M72"/>
    <mergeCell ref="N72:P72"/>
    <mergeCell ref="K67:P67"/>
    <mergeCell ref="K68:M68"/>
    <mergeCell ref="K69:M69"/>
    <mergeCell ref="N68:P68"/>
    <mergeCell ref="N69:P69"/>
    <mergeCell ref="K70:M70"/>
    <mergeCell ref="N70:P70"/>
    <mergeCell ref="K71:M71"/>
    <mergeCell ref="N71:P71"/>
    <mergeCell ref="C67:J69"/>
    <mergeCell ref="C70:J70"/>
    <mergeCell ref="C71:D73"/>
    <mergeCell ref="N73:P73"/>
    <mergeCell ref="C83:J83"/>
    <mergeCell ref="E71:G71"/>
    <mergeCell ref="H71:J71"/>
    <mergeCell ref="K73:M73"/>
    <mergeCell ref="K74:M74"/>
    <mergeCell ref="K83:M83"/>
    <mergeCell ref="H79:J79"/>
    <mergeCell ref="H80:J80"/>
    <mergeCell ref="E74:G74"/>
    <mergeCell ref="H74:J74"/>
    <mergeCell ref="E75:J75"/>
    <mergeCell ref="E76:J76"/>
    <mergeCell ref="E77:J77"/>
    <mergeCell ref="E78:J78"/>
    <mergeCell ref="E72:G72"/>
    <mergeCell ref="H72:J72"/>
    <mergeCell ref="E73:G73"/>
    <mergeCell ref="H73:J73"/>
    <mergeCell ref="K75:M75"/>
    <mergeCell ref="N80:P80"/>
    <mergeCell ref="K81:M81"/>
    <mergeCell ref="N81:P81"/>
    <mergeCell ref="K82:M82"/>
    <mergeCell ref="N82:P82"/>
    <mergeCell ref="T76:V76"/>
    <mergeCell ref="Q75:S75"/>
    <mergeCell ref="Q76:S76"/>
    <mergeCell ref="C74:D78"/>
    <mergeCell ref="C79:G79"/>
    <mergeCell ref="C80:G80"/>
    <mergeCell ref="C81:J81"/>
    <mergeCell ref="C82:J82"/>
    <mergeCell ref="W67:Y67"/>
    <mergeCell ref="W68:Y68"/>
    <mergeCell ref="W69:Y69"/>
    <mergeCell ref="W70:Y70"/>
    <mergeCell ref="N83:P83"/>
    <mergeCell ref="N74:P74"/>
    <mergeCell ref="T68:V68"/>
    <mergeCell ref="T69:V69"/>
    <mergeCell ref="T70:V70"/>
    <mergeCell ref="T71:V71"/>
    <mergeCell ref="T72:V72"/>
    <mergeCell ref="T73:V73"/>
    <mergeCell ref="T74:V74"/>
    <mergeCell ref="Q67:V67"/>
    <mergeCell ref="Q68:S68"/>
    <mergeCell ref="Q69:S69"/>
    <mergeCell ref="Q70:S70"/>
    <mergeCell ref="Q71:S71"/>
    <mergeCell ref="Q72:S72"/>
    <mergeCell ref="Q73:S73"/>
    <mergeCell ref="Q74:S74"/>
    <mergeCell ref="W71:Y71"/>
    <mergeCell ref="N75:P75"/>
    <mergeCell ref="W72:Y72"/>
    <mergeCell ref="W73:Y73"/>
    <mergeCell ref="W74:Y74"/>
    <mergeCell ref="W75:Y75"/>
    <mergeCell ref="L89:N89"/>
    <mergeCell ref="L97:N97"/>
    <mergeCell ref="L86:N86"/>
    <mergeCell ref="L96:N96"/>
    <mergeCell ref="W77:Y77"/>
    <mergeCell ref="W78:Y78"/>
    <mergeCell ref="W79:Y79"/>
    <mergeCell ref="W80:Y80"/>
    <mergeCell ref="W81:Y81"/>
    <mergeCell ref="W82:Y82"/>
    <mergeCell ref="W83:Y83"/>
    <mergeCell ref="Q83:S83"/>
    <mergeCell ref="T83:V83"/>
    <mergeCell ref="Q77:S77"/>
    <mergeCell ref="Q78:S78"/>
    <mergeCell ref="T77:V77"/>
    <mergeCell ref="T78:V78"/>
    <mergeCell ref="Q79:S79"/>
    <mergeCell ref="W76:Y76"/>
    <mergeCell ref="T75:V75"/>
    <mergeCell ref="K76:M76"/>
    <mergeCell ref="U168:Z168"/>
    <mergeCell ref="D169:H169"/>
    <mergeCell ref="I169:N169"/>
    <mergeCell ref="O169:T169"/>
    <mergeCell ref="U169:Z169"/>
    <mergeCell ref="D155:Q155"/>
    <mergeCell ref="R155:Z155"/>
    <mergeCell ref="D156:Q156"/>
    <mergeCell ref="R156:Z156"/>
    <mergeCell ref="D157:Q157"/>
    <mergeCell ref="R157:Z157"/>
    <mergeCell ref="D162:U162"/>
    <mergeCell ref="V162:Z162"/>
    <mergeCell ref="D163:J164"/>
    <mergeCell ref="K163:U163"/>
    <mergeCell ref="V163:Z163"/>
    <mergeCell ref="K164:U164"/>
    <mergeCell ref="V164:Z164"/>
    <mergeCell ref="I178:J178"/>
    <mergeCell ref="I179:J179"/>
    <mergeCell ref="I181:J181"/>
    <mergeCell ref="I182:J182"/>
    <mergeCell ref="I184:J184"/>
    <mergeCell ref="I185:J185"/>
    <mergeCell ref="K186:L186"/>
    <mergeCell ref="D168:H168"/>
    <mergeCell ref="I168:N168"/>
    <mergeCell ref="N186:O186"/>
    <mergeCell ref="O168:T168"/>
    <mergeCell ref="Q186:R186"/>
    <mergeCell ref="K187:L187"/>
    <mergeCell ref="N187:O187"/>
    <mergeCell ref="R187:S187"/>
    <mergeCell ref="B190:E190"/>
    <mergeCell ref="F190:G190"/>
    <mergeCell ref="H190:I190"/>
    <mergeCell ref="J190:K190"/>
    <mergeCell ref="L190:M190"/>
    <mergeCell ref="N190:O190"/>
    <mergeCell ref="P190:Q190"/>
    <mergeCell ref="R190:S190"/>
    <mergeCell ref="T190:W190"/>
    <mergeCell ref="X190:Y190"/>
    <mergeCell ref="Z190:AA190"/>
    <mergeCell ref="B191:C195"/>
    <mergeCell ref="D191:E191"/>
    <mergeCell ref="F191:G191"/>
    <mergeCell ref="H191:I191"/>
    <mergeCell ref="J191:K191"/>
    <mergeCell ref="L191:M191"/>
    <mergeCell ref="N191:O191"/>
    <mergeCell ref="P191:Q191"/>
    <mergeCell ref="R191:S191"/>
    <mergeCell ref="T191:U191"/>
    <mergeCell ref="V191:W191"/>
    <mergeCell ref="X191:Y191"/>
    <mergeCell ref="Z191:AA191"/>
    <mergeCell ref="D192:E192"/>
    <mergeCell ref="F192:G192"/>
    <mergeCell ref="H192:I192"/>
    <mergeCell ref="J192:K192"/>
    <mergeCell ref="L192:M192"/>
    <mergeCell ref="N192:O192"/>
    <mergeCell ref="P192:Q192"/>
    <mergeCell ref="R192:S192"/>
    <mergeCell ref="T192:U192"/>
    <mergeCell ref="V192:W192"/>
    <mergeCell ref="X192:Y192"/>
    <mergeCell ref="Z192:AA192"/>
    <mergeCell ref="D193:E193"/>
    <mergeCell ref="F193:G193"/>
    <mergeCell ref="H193:I193"/>
    <mergeCell ref="J193:K193"/>
    <mergeCell ref="L193:M193"/>
    <mergeCell ref="N193:O193"/>
    <mergeCell ref="P193:Q193"/>
    <mergeCell ref="R193:S193"/>
    <mergeCell ref="T193:U193"/>
    <mergeCell ref="V193:W193"/>
    <mergeCell ref="X193:Y193"/>
    <mergeCell ref="Z193:AA193"/>
    <mergeCell ref="V194:W194"/>
    <mergeCell ref="X194:Y194"/>
    <mergeCell ref="Z194:AA194"/>
    <mergeCell ref="D195:E195"/>
    <mergeCell ref="F195:G195"/>
    <mergeCell ref="H195:I195"/>
    <mergeCell ref="J195:K195"/>
    <mergeCell ref="L195:M195"/>
    <mergeCell ref="N195:O195"/>
    <mergeCell ref="P195:Q195"/>
    <mergeCell ref="R195:S195"/>
    <mergeCell ref="T195:U195"/>
    <mergeCell ref="V195:W195"/>
    <mergeCell ref="X195:Y195"/>
    <mergeCell ref="Z195:AA195"/>
    <mergeCell ref="D194:E194"/>
    <mergeCell ref="F194:G194"/>
    <mergeCell ref="H194:I194"/>
    <mergeCell ref="J194:K194"/>
    <mergeCell ref="L194:M194"/>
    <mergeCell ref="N194:O194"/>
    <mergeCell ref="P194:Q194"/>
    <mergeCell ref="R194:S194"/>
    <mergeCell ref="T194:U194"/>
    <mergeCell ref="B196:C197"/>
    <mergeCell ref="D196:E196"/>
    <mergeCell ref="F196:G196"/>
    <mergeCell ref="H196:I196"/>
    <mergeCell ref="J196:K196"/>
    <mergeCell ref="L196:M196"/>
    <mergeCell ref="N196:O196"/>
    <mergeCell ref="P196:Q196"/>
    <mergeCell ref="R196:S196"/>
    <mergeCell ref="T196:U196"/>
    <mergeCell ref="V196:W196"/>
    <mergeCell ref="X196:Y196"/>
    <mergeCell ref="Z196:AA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T198:U198"/>
    <mergeCell ref="V198:W198"/>
    <mergeCell ref="X198:Y198"/>
    <mergeCell ref="Z198:AA198"/>
    <mergeCell ref="D199:E199"/>
    <mergeCell ref="F199:G199"/>
    <mergeCell ref="H199:I199"/>
    <mergeCell ref="J199:K199"/>
    <mergeCell ref="L199:M199"/>
    <mergeCell ref="N199:O199"/>
    <mergeCell ref="P199:Q199"/>
    <mergeCell ref="R199:S199"/>
    <mergeCell ref="T199:U199"/>
    <mergeCell ref="V199:W199"/>
    <mergeCell ref="X199:Y199"/>
    <mergeCell ref="Z199:AA199"/>
    <mergeCell ref="D198:E198"/>
    <mergeCell ref="F198:G198"/>
    <mergeCell ref="H198:I198"/>
    <mergeCell ref="J198:K198"/>
    <mergeCell ref="L198:M198"/>
    <mergeCell ref="N198:O198"/>
    <mergeCell ref="P198:Q198"/>
    <mergeCell ref="R198:S198"/>
    <mergeCell ref="X201:Y201"/>
    <mergeCell ref="Z201:AA201"/>
    <mergeCell ref="D200:E200"/>
    <mergeCell ref="F200:G200"/>
    <mergeCell ref="H200:I200"/>
    <mergeCell ref="J200:K200"/>
    <mergeCell ref="L200:M200"/>
    <mergeCell ref="N200:O200"/>
    <mergeCell ref="P200:Q200"/>
    <mergeCell ref="R200:S200"/>
    <mergeCell ref="X203:Y203"/>
    <mergeCell ref="Z203:AA203"/>
    <mergeCell ref="B198:C202"/>
    <mergeCell ref="D202:E202"/>
    <mergeCell ref="F202:G202"/>
    <mergeCell ref="H202:I202"/>
    <mergeCell ref="J202:K202"/>
    <mergeCell ref="L202:M202"/>
    <mergeCell ref="N202:O202"/>
    <mergeCell ref="P202:Q202"/>
    <mergeCell ref="T200:U200"/>
    <mergeCell ref="V200:W200"/>
    <mergeCell ref="X200:Y200"/>
    <mergeCell ref="Z200:AA200"/>
    <mergeCell ref="D201:E201"/>
    <mergeCell ref="F201:G201"/>
    <mergeCell ref="H201:I201"/>
    <mergeCell ref="J201:K201"/>
    <mergeCell ref="L201:M201"/>
    <mergeCell ref="N201:O201"/>
    <mergeCell ref="P201:Q201"/>
    <mergeCell ref="R201:S201"/>
    <mergeCell ref="T201:U201"/>
    <mergeCell ref="V201:W201"/>
    <mergeCell ref="O126:P126"/>
    <mergeCell ref="C222:G223"/>
    <mergeCell ref="H222:M223"/>
    <mergeCell ref="N222:R223"/>
    <mergeCell ref="S222:Z223"/>
    <mergeCell ref="L91:N91"/>
    <mergeCell ref="L94:N94"/>
    <mergeCell ref="C221:G221"/>
    <mergeCell ref="H221:M221"/>
    <mergeCell ref="N221:R221"/>
    <mergeCell ref="S221:Z221"/>
    <mergeCell ref="R202:S202"/>
    <mergeCell ref="T202:W202"/>
    <mergeCell ref="X202:Y202"/>
    <mergeCell ref="Z202:AA202"/>
    <mergeCell ref="B203:E203"/>
    <mergeCell ref="F203:G203"/>
    <mergeCell ref="H203:I203"/>
    <mergeCell ref="J203:K203"/>
    <mergeCell ref="L203:M203"/>
    <mergeCell ref="N203:O203"/>
    <mergeCell ref="P203:Q203"/>
    <mergeCell ref="R203:S203"/>
    <mergeCell ref="T203:W203"/>
    <mergeCell ref="J60:O60"/>
    <mergeCell ref="J61:L61"/>
    <mergeCell ref="M61:O61"/>
    <mergeCell ref="P60:U60"/>
    <mergeCell ref="P61:R61"/>
    <mergeCell ref="S61:U61"/>
    <mergeCell ref="O123:P123"/>
    <mergeCell ref="O124:P124"/>
    <mergeCell ref="O125:P125"/>
    <mergeCell ref="N76:P76"/>
    <mergeCell ref="K77:M77"/>
    <mergeCell ref="N77:P77"/>
    <mergeCell ref="Q82:S82"/>
    <mergeCell ref="T82:V82"/>
    <mergeCell ref="T79:V79"/>
    <mergeCell ref="Q80:S80"/>
    <mergeCell ref="T80:V80"/>
    <mergeCell ref="Q81:S81"/>
    <mergeCell ref="T81:V81"/>
    <mergeCell ref="K78:M78"/>
    <mergeCell ref="N78:P78"/>
    <mergeCell ref="K79:M79"/>
    <mergeCell ref="N79:P79"/>
    <mergeCell ref="K80:M80"/>
    <mergeCell ref="I26:W26"/>
    <mergeCell ref="R27:T27"/>
    <mergeCell ref="R28:T28"/>
    <mergeCell ref="I38:T38"/>
    <mergeCell ref="I39:T39"/>
    <mergeCell ref="I40:T40"/>
    <mergeCell ref="J52:U52"/>
    <mergeCell ref="J53:O53"/>
    <mergeCell ref="P53:U53"/>
    <mergeCell ref="V52:Y53"/>
    <mergeCell ref="X26:Z28"/>
    <mergeCell ref="I29:K29"/>
    <mergeCell ref="L29:N29"/>
    <mergeCell ref="O29:Q29"/>
    <mergeCell ref="U29:W29"/>
    <mergeCell ref="X29:Z29"/>
    <mergeCell ref="I30:K30"/>
    <mergeCell ref="L30:N30"/>
    <mergeCell ref="O30:Q30"/>
    <mergeCell ref="U30:W30"/>
    <mergeCell ref="X30:Z30"/>
    <mergeCell ref="I27:K28"/>
    <mergeCell ref="L27:N27"/>
    <mergeCell ref="L28:N28"/>
  </mergeCells>
  <phoneticPr fontId="36" type="noConversion"/>
  <pageMargins left="0.70866141732283472" right="0.70866141732283472" top="0.74803149606299213" bottom="0.74803149606299213" header="0.31496062992125984" footer="0.31496062992125984"/>
  <pageSetup paperSize="9" orientation="portrait" r:id="rId1"/>
  <rowBreaks count="5" manualBreakCount="5">
    <brk id="43" max="26" man="1"/>
    <brk id="89" max="26" man="1"/>
    <brk id="128" max="26" man="1"/>
    <brk id="172" max="26" man="1"/>
    <brk id="205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BQ27"/>
  <sheetViews>
    <sheetView showGridLines="0" view="pageBreakPreview" zoomScale="115" zoomScaleSheetLayoutView="115" workbookViewId="0">
      <selection activeCell="B6" sqref="B6"/>
    </sheetView>
  </sheetViews>
  <sheetFormatPr defaultColWidth="2.77734375" defaultRowHeight="15" customHeight="1"/>
  <cols>
    <col min="1" max="52" width="2.77734375" style="115"/>
    <col min="53" max="16384" width="2.77734375" style="116"/>
  </cols>
  <sheetData>
    <row r="1" spans="1:39" s="9" customFormat="1" ht="18" customHeight="1">
      <c r="Q1" s="2"/>
      <c r="X1" s="23"/>
      <c r="Z1" s="23"/>
      <c r="AA1" s="10"/>
      <c r="AB1" s="117"/>
      <c r="AC1" s="117"/>
      <c r="AD1" s="117"/>
      <c r="AE1" s="117"/>
      <c r="AF1" s="117"/>
      <c r="AM1" s="8"/>
    </row>
    <row r="2" spans="1:39" s="9" customFormat="1" ht="18" customHeight="1" thickBot="1">
      <c r="A2" s="3" t="s">
        <v>253</v>
      </c>
      <c r="B2" s="4" t="s">
        <v>245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5"/>
      <c r="R2" s="5"/>
      <c r="S2" s="5"/>
      <c r="T2" s="5"/>
      <c r="U2" s="5"/>
      <c r="V2" s="5"/>
      <c r="W2" s="5"/>
      <c r="X2" s="13"/>
      <c r="Y2" s="5"/>
      <c r="Z2" s="13"/>
      <c r="AA2" s="5"/>
      <c r="AB2" s="117"/>
      <c r="AC2" s="117"/>
      <c r="AD2" s="117"/>
      <c r="AE2" s="117"/>
      <c r="AF2" s="117"/>
      <c r="AM2" s="8"/>
    </row>
    <row r="3" spans="1:39" ht="15" customHeight="1" thickTop="1"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9" ht="15" customHeight="1">
      <c r="E4" s="125" t="s">
        <v>238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9" ht="15" customHeight="1"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</row>
    <row r="6" spans="1:39" ht="15" customHeight="1"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</row>
    <row r="7" spans="1:39" ht="15" customHeight="1"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</row>
    <row r="8" spans="1:39" ht="15" customHeight="1"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</row>
    <row r="9" spans="1:39" ht="15" customHeight="1"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</row>
    <row r="10" spans="1:39" ht="15" customHeight="1"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</row>
    <row r="11" spans="1:39" ht="15" customHeight="1"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</row>
    <row r="12" spans="1:39" ht="15" customHeight="1"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</row>
    <row r="13" spans="1:39" ht="15" customHeight="1"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</row>
    <row r="14" spans="1:39" ht="15" customHeight="1"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</row>
    <row r="15" spans="1:39" ht="15" customHeight="1"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</row>
    <row r="16" spans="1:39" ht="15" customHeight="1"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5:69" s="115" customFormat="1" ht="15" customHeight="1"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</row>
    <row r="18" spans="5:69" s="115" customFormat="1" ht="15" customHeight="1">
      <c r="E18" s="116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</row>
    <row r="19" spans="5:69" s="115" customFormat="1" ht="15" customHeight="1"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</row>
    <row r="20" spans="5:69" s="115" customFormat="1" ht="15" customHeight="1"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</row>
    <row r="21" spans="5:69" s="115" customFormat="1" ht="15" customHeight="1">
      <c r="E21" s="125" t="s">
        <v>239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</row>
    <row r="22" spans="5:69" s="115" customFormat="1" ht="15" customHeight="1"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</row>
    <row r="23" spans="5:69" s="115" customFormat="1" ht="15" customHeight="1"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</row>
    <row r="24" spans="5:69" s="115" customFormat="1" ht="15" customHeight="1"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</row>
    <row r="25" spans="5:69" s="115" customFormat="1" ht="15" customHeight="1"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</row>
    <row r="26" spans="5:69" s="115" customFormat="1" ht="15" customHeight="1"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</row>
    <row r="27" spans="5:69" s="115" customFormat="1" ht="15" customHeight="1"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</row>
  </sheetData>
  <phoneticPr fontId="23" type="noConversion"/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간  지</vt:lpstr>
      <vt:lpstr>목  차</vt:lpstr>
      <vt:lpstr>설계조건</vt:lpstr>
      <vt:lpstr>2.단면가정</vt:lpstr>
      <vt:lpstr>'2.단면가정'!Print_Area</vt:lpstr>
      <vt:lpstr>'간  지'!Print_Area</vt:lpstr>
      <vt:lpstr>'목  차'!Print_Area</vt:lpstr>
      <vt:lpstr>설계조건!Print_Area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2020-04-02T05:29:39Z</cp:lastPrinted>
  <dcterms:created xsi:type="dcterms:W3CDTF">2018-11-08T09:37:05Z</dcterms:created>
  <dcterms:modified xsi:type="dcterms:W3CDTF">2020-10-30T08:02:00Z</dcterms:modified>
</cp:coreProperties>
</file>