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3" activeTab="12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Partitions" sheetId="11" r:id="rId9"/>
    <sheet name="Sheet3" sheetId="14" r:id="rId10"/>
    <sheet name="14 Bus AC" sheetId="6" r:id="rId11"/>
    <sheet name="14 Bus Debug" sheetId="15" r:id="rId12"/>
    <sheet name="Sheet1" sheetId="16" r:id="rId13"/>
  </sheets>
  <calcPr calcId="145621"/>
</workbook>
</file>

<file path=xl/calcChain.xml><?xml version="1.0" encoding="utf-8"?>
<calcChain xmlns="http://schemas.openxmlformats.org/spreadsheetml/2006/main">
  <c r="F27" i="16" l="1"/>
  <c r="F23" i="16"/>
  <c r="F20" i="16"/>
  <c r="F19" i="16"/>
  <c r="F13" i="16"/>
  <c r="F9" i="16"/>
  <c r="F6" i="16"/>
  <c r="F5" i="16"/>
  <c r="F4" i="16"/>
  <c r="F7" i="16"/>
  <c r="F8" i="16"/>
  <c r="F10" i="16"/>
  <c r="F11" i="16"/>
  <c r="F12" i="16"/>
  <c r="F14" i="16"/>
  <c r="F15" i="16"/>
  <c r="F16" i="16"/>
  <c r="F17" i="16"/>
  <c r="F18" i="16"/>
  <c r="F21" i="16"/>
  <c r="F22" i="16"/>
  <c r="F24" i="16"/>
  <c r="F25" i="16"/>
  <c r="F26" i="16"/>
  <c r="F28" i="16"/>
  <c r="F29" i="16"/>
  <c r="F3" i="16"/>
  <c r="F2" i="1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5" i="6"/>
  <c r="I6" i="6"/>
  <c r="I7" i="6"/>
  <c r="I8" i="6"/>
  <c r="I9" i="6"/>
  <c r="I18" i="6"/>
  <c r="I19" i="6"/>
  <c r="I20" i="6"/>
  <c r="I21" i="6"/>
  <c r="I22" i="6"/>
  <c r="I23" i="6"/>
  <c r="I4" i="6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M24" i="11"/>
  <c r="M23" i="11"/>
  <c r="M7" i="11"/>
  <c r="M8" i="1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R54" i="6" l="1"/>
  <c r="R55" i="6"/>
  <c r="R56" i="6"/>
  <c r="R57" i="6"/>
  <c r="R58" i="6"/>
  <c r="R59" i="6"/>
  <c r="R53" i="6"/>
  <c r="R52" i="6"/>
  <c r="R49" i="6" l="1"/>
  <c r="R51" i="6"/>
  <c r="R50" i="6"/>
  <c r="R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R47" i="6" l="1"/>
  <c r="R46" i="6"/>
  <c r="R45" i="6"/>
  <c r="R44" i="6"/>
  <c r="R43" i="6"/>
  <c r="R42" i="6"/>
  <c r="R41" i="6"/>
  <c r="R40" i="6"/>
  <c r="Q39" i="6"/>
  <c r="R39" i="6" s="1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S2" i="6"/>
  <c r="R117" i="6" l="1"/>
  <c r="R118" i="6"/>
  <c r="R119" i="6"/>
  <c r="R116" i="6"/>
  <c r="R111" i="6"/>
  <c r="R112" i="6"/>
  <c r="R113" i="6"/>
  <c r="R110" i="6"/>
  <c r="R95" i="6"/>
  <c r="R96" i="6"/>
  <c r="R97" i="6"/>
  <c r="R98" i="6"/>
  <c r="R99" i="6"/>
  <c r="R100" i="6"/>
  <c r="R101" i="6"/>
  <c r="R102" i="6"/>
  <c r="R103" i="6"/>
  <c r="R104" i="6"/>
  <c r="R105" i="6"/>
  <c r="R106" i="6"/>
  <c r="R94" i="6"/>
  <c r="R83" i="6"/>
  <c r="R84" i="6"/>
  <c r="R85" i="6"/>
  <c r="R86" i="6"/>
  <c r="R87" i="6"/>
  <c r="R88" i="6"/>
  <c r="R89" i="6"/>
  <c r="R90" i="6"/>
  <c r="R91" i="6"/>
  <c r="R82" i="6"/>
  <c r="R75" i="6"/>
  <c r="R76" i="6"/>
  <c r="R77" i="6"/>
  <c r="R78" i="6"/>
  <c r="R79" i="6"/>
  <c r="R74" i="6"/>
  <c r="R65" i="6"/>
  <c r="R66" i="6"/>
  <c r="R67" i="6"/>
  <c r="R68" i="6"/>
  <c r="R69" i="6"/>
  <c r="R70" i="6"/>
  <c r="R71" i="6"/>
  <c r="R64" i="6"/>
  <c r="R121" i="6"/>
  <c r="R120" i="6"/>
  <c r="R115" i="6"/>
  <c r="R114" i="6"/>
  <c r="R109" i="6"/>
  <c r="R108" i="6"/>
  <c r="R93" i="6"/>
  <c r="R92" i="6"/>
  <c r="R81" i="6"/>
  <c r="R80" i="6"/>
  <c r="R73" i="6"/>
  <c r="R72" i="6"/>
  <c r="R63" i="6"/>
  <c r="R62" i="6"/>
  <c r="Q107" i="6"/>
  <c r="R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<sst xmlns="http://schemas.openxmlformats.org/spreadsheetml/2006/main" count="1072" uniqueCount="310">
  <si>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</si>
  <si>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</si>
  <si>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</si>
  <si>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</si>
  <si>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</si>
  <si>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</si>
  <si>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</si>
  <si>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</si>
  <si>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</si>
  <si>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</si>
  <si>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</si>
  <si>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</si>
  <si>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</si>
  <si>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</si>
  <si>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</si>
  <si>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</si>
  <si>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</si>
  <si>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</si>
  <si>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</si>
  <si>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</si>
  <si>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</si>
  <si>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</si>
  <si>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</si>
  <si>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</si>
  <si>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</si>
  <si>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</si>
  <si>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</si>
  <si>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</si>
  <si>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</si>
  <si>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</si>
  <si>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</si>
  <si>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</si>
  <si>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</si>
  <si>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</si>
  <si>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</si>
  <si>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</si>
  <si>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</si>
  <si>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</si>
  <si>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</si>
  <si>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</si>
  <si>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</si>
  <si>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</si>
  <si>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</si>
  <si>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</si>
  <si>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</si>
  <si>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</si>
  <si>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</si>
  <si>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</si>
  <si>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</si>
  <si>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</si>
  <si>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</si>
  <si>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</si>
  <si>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</si>
  <si>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</si>
  <si>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</si>
  <si>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</si>
  <si>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</si>
  <si>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</si>
  <si>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</si>
  <si>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</si>
  <si>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</si>
  <si>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</si>
  <si>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</si>
  <si>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</si>
  <si>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</si>
  <si>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</si>
  <si>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</si>
  <si>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</si>
  <si>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</si>
  <si>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</si>
  <si>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</si>
  <si>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</si>
  <si>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</si>
  <si>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</si>
  <si>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</si>
  <si>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</si>
  <si>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</si>
  <si>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</si>
  <si>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</si>
  <si>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</si>
  <si>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</si>
  <si>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</si>
  <si>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</si>
  <si>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</si>
  <si>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</si>
  <si>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</si>
  <si>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</si>
  <si>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</si>
  <si>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</si>
  <si>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</si>
  <si>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</si>
  <si>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</si>
  <si>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</si>
  <si>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</si>
  <si>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</si>
  <si>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</si>
  <si>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</si>
  <si>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</si>
  <si>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</si>
  <si>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</si>
  <si>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</si>
  <si>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</si>
  <si>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</si>
  <si>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</si>
  <si>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</si>
  <si>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</si>
  <si>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</si>
  <si>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</si>
  <si>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</si>
  <si>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</si>
  <si>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</si>
  <si>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</si>
  <si>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</si>
  <si>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</si>
  <si>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</si>
  <si>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</si>
  <si>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</si>
  <si>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</si>
  <si>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</si>
  <si>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</si>
  <si>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</si>
  <si>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</si>
  <si>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</si>
  <si>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</si>
  <si>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</si>
  <si>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</si>
  <si>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</si>
  <si>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</si>
  <si>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</si>
  <si>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</si>
  <si>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</si>
  <si>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</si>
  <si>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</si>
  <si>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</si>
  <si>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</si>
  <si>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</si>
  <si>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</si>
  <si>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</si>
  <si>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</si>
  <si>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</si>
  <si>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</si>
  <si>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</si>
  <si>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</si>
  <si>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</si>
  <si>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</si>
  <si>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</si>
  <si>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</si>
  <si>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</si>
  <si>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</si>
  <si>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</si>
  <si>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</si>
  <si>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</si>
  <si>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</si>
  <si>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</si>
  <si>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</si>
  <si>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</si>
  <si>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</si>
  <si>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</si>
  <si>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</si>
  <si>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</si>
  <si>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</si>
  <si>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</si>
  <si>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</si>
  <si>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</si>
  <si>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</si>
  <si>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</si>
  <si>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</si>
  <si>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</si>
  <si>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</si>
  <si>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</si>
  <si>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</si>
  <si>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</si>
  <si>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</si>
  <si>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</si>
  <si>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</si>
  <si>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</si>
  <si>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</si>
  <si>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</si>
  <si>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</si>
  <si>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</si>
  <si>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</si>
  <si>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</si>
  <si>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</si>
  <si>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</si>
  <si>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</si>
  <si>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</si>
  <si>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</si>
  <si>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</si>
  <si>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</si>
  <si>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</si>
  <si>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</si>
  <si>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</si>
  <si>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</si>
  <si>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</si>
  <si>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</si>
  <si>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</si>
  <si>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</si>
  <si>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</si>
  <si>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</si>
  <si>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</si>
  <si>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</si>
  <si>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</si>
  <si>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</si>
  <si>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</si>
  <si>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</si>
  <si>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</si>
  <si>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</si>
  <si>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</si>
  <si>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</si>
  <si>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</si>
  <si>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</si>
  <si>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</si>
  <si>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</si>
  <si>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</si>
  <si>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</si>
  <si>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</si>
  <si>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</si>
  <si>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</si>
  <si>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</si>
  <si>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</si>
  <si>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</si>
  <si>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</si>
  <si>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</si>
  <si>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</si>
  <si>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</si>
  <si>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</si>
  <si>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</si>
  <si>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</si>
  <si>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</si>
  <si>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</si>
  <si>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</si>
  <si>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</si>
  <si>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</si>
  <si>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</si>
  <si>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</si>
  <si>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</si>
  <si>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</si>
  <si>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</si>
  <si>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</si>
  <si>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</si>
  <si>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</si>
  <si>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</si>
  <si>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</si>
  <si>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</si>
  <si>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</si>
  <si>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</si>
  <si>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</si>
  <si>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</si>
  <si>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</si>
  <si>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</si>
  <si>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</si>
  <si>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</si>
  <si>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</si>
  <si>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</si>
  <si>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</si>
  <si>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</si>
  <si>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</si>
  <si>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</si>
  <si>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</si>
  <si>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</si>
  <si>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</si>
  <si>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</si>
  <si>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</si>
  <si>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</si>
  <si>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</si>
  <si>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</si>
  <si>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</si>
  <si>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</si>
  <si>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</si>
  <si>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</si>
  <si>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</si>
  <si>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</si>
  <si>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</si>
  <si>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</si>
  <si>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</si>
  <si>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</si>
  <si>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</si>
  <si>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</si>
  <si>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</si>
  <si>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</si>
  <si>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</si>
  <si>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</si>
  <si>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</si>
  <si>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</si>
  <si>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</si>
  <si>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</si>
  <si>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</si>
  <si>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</si>
  <si>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</si>
  <si>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</si>
  <si>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</si>
  <si>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</si>
  <si>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</si>
  <si>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</si>
  <si>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</si>
  <si>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</si>
  <si>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</si>
  <si>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delta Area 1 - Area 2</t>
  </si>
  <si>
    <t>ADMM AC h</t>
  </si>
  <si>
    <t>ADMM c_k</t>
  </si>
  <si>
    <t>Central - c_k</t>
  </si>
  <si>
    <t>c_k</t>
  </si>
  <si>
    <t>x1_k</t>
  </si>
  <si>
    <t>x2_k</t>
  </si>
  <si>
    <t>x3_k</t>
  </si>
  <si>
    <t>x4_k</t>
  </si>
  <si>
    <t>c1_k</t>
  </si>
  <si>
    <t>c2_k</t>
  </si>
  <si>
    <t>c3_k</t>
  </si>
  <si>
    <t>c4_k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</si>
</sst>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92" t="s">
        <v>82</v>
      </c>
      <c r="B1" s="92"/>
      <c r="C1" s="92"/>
      <c r="D1" s="92"/>
      <c r="E1" s="92"/>
      <c r="F1" s="92"/>
      <c r="G1" s="92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47" sqref="L47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9" t="s">
        <v>274</v>
      </c>
      <c r="B1" s="99"/>
      <c r="C1" s="99"/>
      <c r="D1" s="99"/>
      <c r="E1" s="99"/>
      <c r="F1" s="99"/>
      <c r="J1" s="99" t="s">
        <v>274</v>
      </c>
      <c r="K1" s="99"/>
      <c r="L1" s="99"/>
      <c r="M1" s="99"/>
      <c r="N1" s="99"/>
      <c r="O1" s="99"/>
      <c r="P1" s="99"/>
      <c r="Q1" s="99"/>
      <c r="R1" s="99"/>
      <c r="S1" s="99"/>
      <c r="V1" s="72" t="s">
        <v>279</v>
      </c>
    </row>
    <row r="2" spans="1:22" x14ac:dyDescent="0.25">
      <c r="B2" t="s">
        <v>270</v>
      </c>
      <c r="C2" t="s">
        <v>271</v>
      </c>
      <c r="D2" s="72" t="s">
        <v>288</v>
      </c>
      <c r="E2" s="72" t="s">
        <v>272</v>
      </c>
      <c r="F2" s="72" t="s">
        <v>273</v>
      </c>
      <c r="J2" s="72"/>
      <c r="K2" s="72" t="s">
        <v>8</v>
      </c>
      <c r="L2" s="72" t="s">
        <v>270</v>
      </c>
      <c r="M2" s="72" t="s">
        <v>271</v>
      </c>
      <c r="N2" s="72" t="s">
        <v>282</v>
      </c>
      <c r="O2" s="72" t="s">
        <v>285</v>
      </c>
      <c r="P2" s="72" t="s">
        <v>272</v>
      </c>
      <c r="Q2" s="72" t="s">
        <v>283</v>
      </c>
      <c r="R2" s="72" t="s">
        <v>286</v>
      </c>
      <c r="S2" s="72" t="s">
        <v>273</v>
      </c>
      <c r="T2" t="s">
        <v>284</v>
      </c>
      <c r="U2" t="s">
        <v>287</v>
      </c>
      <c r="V2" t="s">
        <v>280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257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258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259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260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261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262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263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264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265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266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229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208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238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230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209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213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212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239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210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211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246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281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275</v>
      </c>
    </row>
    <row r="35" spans="1:1" x14ac:dyDescent="0.25">
      <c r="A35" t="s">
        <v>276</v>
      </c>
    </row>
    <row r="36" spans="1:1" x14ac:dyDescent="0.25">
      <c r="A36" t="s">
        <v>277</v>
      </c>
    </row>
    <row r="37" spans="1:1" x14ac:dyDescent="0.25">
      <c r="A37" t="s">
        <v>278</v>
      </c>
    </row>
    <row r="38" spans="1:1" x14ac:dyDescent="0.25">
      <c r="A38" t="s">
        <v>289</v>
      </c>
    </row>
    <row r="39" spans="1:1" x14ac:dyDescent="0.25">
      <c r="A39" t="s">
        <v>290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6"/>
  <sheetViews>
    <sheetView topLeftCell="A25" workbookViewId="0">
      <selection activeCell="A31" sqref="A31:XFD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2" customWidth="1"/>
    <col min="5" max="6" width="12.7109375" bestFit="1" customWidth="1"/>
    <col min="7" max="7" width="12.7109375" style="72" customWidth="1"/>
    <col min="8" max="12" width="12.7109375" bestFit="1" customWidth="1"/>
    <col min="13" max="14" width="12.7109375" style="72" customWidth="1"/>
    <col min="15" max="15" width="12.7109375" customWidth="1"/>
    <col min="16" max="16" width="10.85546875" bestFit="1" customWidth="1"/>
    <col min="17" max="17" width="14.7109375" bestFit="1" customWidth="1"/>
    <col min="18" max="18" width="15.7109375" bestFit="1" customWidth="1"/>
    <col min="19" max="19" width="18.85546875" bestFit="1" customWidth="1"/>
    <col min="20" max="20" width="14" bestFit="1" customWidth="1"/>
  </cols>
  <sheetData>
    <row r="1" spans="1:22" ht="16.5" thickBot="1" x14ac:dyDescent="0.3">
      <c r="A1" s="94" t="s">
        <v>219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0"/>
      <c r="N1" s="87"/>
      <c r="O1" s="43"/>
      <c r="P1" s="11" t="s">
        <v>1</v>
      </c>
      <c r="Q1" s="11" t="s">
        <v>29</v>
      </c>
      <c r="R1" s="11" t="s">
        <v>137</v>
      </c>
      <c r="S1" s="11" t="s">
        <v>203</v>
      </c>
      <c r="U1" s="18" t="s">
        <v>35</v>
      </c>
    </row>
    <row r="2" spans="1:22" ht="15.75" thickTop="1" x14ac:dyDescent="0.25">
      <c r="A2" s="44"/>
      <c r="B2" s="44" t="s">
        <v>8</v>
      </c>
      <c r="C2" s="95" t="s">
        <v>299</v>
      </c>
      <c r="D2" s="95"/>
      <c r="E2" s="95" t="s">
        <v>298</v>
      </c>
      <c r="F2" s="95"/>
      <c r="G2" s="95"/>
      <c r="H2" s="95"/>
      <c r="I2" s="95"/>
      <c r="J2" s="95" t="s">
        <v>74</v>
      </c>
      <c r="K2" s="95"/>
      <c r="L2" s="95"/>
      <c r="M2" s="4"/>
      <c r="N2" s="4"/>
      <c r="O2" s="4"/>
      <c r="P2" s="60" t="s">
        <v>138</v>
      </c>
      <c r="Q2" s="46" t="s">
        <v>46</v>
      </c>
      <c r="R2" s="50">
        <v>156.440731910842</v>
      </c>
      <c r="S2" s="1">
        <f>R2/100</f>
        <v>1.56440731910842</v>
      </c>
      <c r="T2" s="58"/>
      <c r="V2" t="s">
        <v>75</v>
      </c>
    </row>
    <row r="3" spans="1:22" ht="15.75" thickBot="1" x14ac:dyDescent="0.3">
      <c r="A3" s="10"/>
      <c r="B3" s="10"/>
      <c r="C3" s="10" t="s">
        <v>301</v>
      </c>
      <c r="D3" s="10" t="s">
        <v>300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4"/>
      <c r="O3" s="60" t="s">
        <v>173</v>
      </c>
      <c r="P3" s="46" t="s">
        <v>116</v>
      </c>
      <c r="Q3" s="50">
        <v>-20.300935880694301</v>
      </c>
      <c r="R3" s="1">
        <f t="shared" ref="R3:R9" si="0">Q3/100</f>
        <v>-0.20300935880694301</v>
      </c>
      <c r="S3" s="58"/>
      <c r="U3" s="2" t="s">
        <v>136</v>
      </c>
    </row>
    <row r="4" spans="1:22" ht="15.75" thickTop="1" x14ac:dyDescent="0.25">
      <c r="A4" s="1" t="s">
        <v>84</v>
      </c>
      <c r="B4" s="1">
        <v>1.05999768165375</v>
      </c>
      <c r="C4" s="91">
        <v>1.0599997621858099</v>
      </c>
      <c r="D4" s="91">
        <f>B4-C4</f>
        <v>-2.0805320599670551E-6</v>
      </c>
      <c r="E4" s="72">
        <v>1.0599997511008601</v>
      </c>
      <c r="F4" s="1"/>
      <c r="G4"/>
      <c r="H4" s="1"/>
      <c r="I4" s="1">
        <f>B4-E4</f>
        <v>-2.0694471101201373E-6</v>
      </c>
      <c r="J4" s="1"/>
      <c r="K4" s="1"/>
      <c r="L4" s="1"/>
      <c r="M4" s="91"/>
      <c r="N4" s="88"/>
      <c r="O4" s="60"/>
      <c r="P4" s="46" t="s">
        <v>47</v>
      </c>
      <c r="Q4" s="50">
        <v>75.916881283268793</v>
      </c>
      <c r="R4" s="1">
        <f t="shared" si="0"/>
        <v>0.75916881283268789</v>
      </c>
      <c r="S4" s="58"/>
    </row>
    <row r="5" spans="1:22" x14ac:dyDescent="0.25">
      <c r="A5" s="1" t="s">
        <v>85</v>
      </c>
      <c r="B5" s="1">
        <v>1.0410720611633699</v>
      </c>
      <c r="C5" s="91">
        <v>1.0410729202556499</v>
      </c>
      <c r="D5" s="91">
        <f t="shared" ref="D5:D31" si="1">B5-C5</f>
        <v>-8.5909227998115512E-7</v>
      </c>
      <c r="E5" s="72">
        <v>1.0410737422161001</v>
      </c>
      <c r="F5" s="88">
        <v>1.04107313245226</v>
      </c>
      <c r="G5"/>
      <c r="H5" s="1"/>
      <c r="I5" s="88">
        <f t="shared" ref="I5:I23" si="2">B5-E5</f>
        <v>-1.6810527301291955E-6</v>
      </c>
      <c r="J5" s="1">
        <f>B5-F5</f>
        <v>-1.0712888900421547E-6</v>
      </c>
      <c r="K5" s="1"/>
      <c r="L5" s="1"/>
      <c r="M5" s="91"/>
      <c r="N5" s="88"/>
      <c r="O5" s="60"/>
      <c r="P5" s="46" t="s">
        <v>117</v>
      </c>
      <c r="Q5" s="50">
        <v>-0.155506560051652</v>
      </c>
      <c r="R5" s="1">
        <f t="shared" si="0"/>
        <v>-1.55506560051652E-3</v>
      </c>
      <c r="S5" s="58"/>
    </row>
    <row r="6" spans="1:22" x14ac:dyDescent="0.25">
      <c r="A6" s="1" t="s">
        <v>86</v>
      </c>
      <c r="B6" s="1">
        <v>0.98537777124357495</v>
      </c>
      <c r="C6" s="91">
        <v>0.98537980151855198</v>
      </c>
      <c r="D6" s="91">
        <f t="shared" si="1"/>
        <v>-2.0302749770273465E-6</v>
      </c>
      <c r="E6" s="72">
        <v>0.98538136281301902</v>
      </c>
      <c r="F6" s="88">
        <v>0.98537952175389198</v>
      </c>
      <c r="G6"/>
      <c r="H6" s="1"/>
      <c r="I6" s="88">
        <f t="shared" si="2"/>
        <v>-3.5915694440724621E-6</v>
      </c>
      <c r="J6" s="88">
        <f t="shared" ref="J6:J26" si="3">B6-F6</f>
        <v>-1.750510317033438E-6</v>
      </c>
      <c r="K6" s="1"/>
      <c r="L6" s="1"/>
      <c r="M6" s="91"/>
      <c r="N6" s="88"/>
      <c r="O6" s="60"/>
      <c r="P6" s="46" t="s">
        <v>48</v>
      </c>
      <c r="Q6" s="50">
        <v>41.338725991097199</v>
      </c>
      <c r="R6" s="1">
        <f t="shared" si="0"/>
        <v>0.41338725991097197</v>
      </c>
      <c r="S6" s="58"/>
    </row>
    <row r="7" spans="1:22" x14ac:dyDescent="0.25">
      <c r="A7" s="1" t="s">
        <v>151</v>
      </c>
      <c r="B7" s="1">
        <v>1.00695008061588</v>
      </c>
      <c r="C7" s="91">
        <v>1.0079545060221899</v>
      </c>
      <c r="D7" s="15">
        <f t="shared" si="1"/>
        <v>-1.0044254063099611E-3</v>
      </c>
      <c r="E7" s="72">
        <v>1.0069537044419401</v>
      </c>
      <c r="F7" s="88">
        <v>1.00695177443619</v>
      </c>
      <c r="G7"/>
      <c r="H7" s="88">
        <v>1.00996354489964</v>
      </c>
      <c r="I7" s="88">
        <f t="shared" si="2"/>
        <v>-3.6238260601173522E-6</v>
      </c>
      <c r="J7" s="88">
        <f t="shared" si="3"/>
        <v>-1.693820310011418E-6</v>
      </c>
      <c r="K7" s="1"/>
      <c r="L7" s="1">
        <f>B7-H7</f>
        <v>-3.0134642837600367E-3</v>
      </c>
      <c r="M7" s="91"/>
      <c r="N7" s="88"/>
      <c r="O7" s="60"/>
      <c r="P7" s="46" t="s">
        <v>118</v>
      </c>
      <c r="Q7" s="50">
        <v>-3.8398609004379098</v>
      </c>
      <c r="R7" s="1">
        <f t="shared" si="0"/>
        <v>-3.8398609004379101E-2</v>
      </c>
      <c r="S7" s="58"/>
    </row>
    <row r="8" spans="1:22" x14ac:dyDescent="0.25">
      <c r="A8" s="1" t="s">
        <v>152</v>
      </c>
      <c r="B8" s="1">
        <v>1.01581292033021</v>
      </c>
      <c r="C8" s="91">
        <v>1.0158096789433499</v>
      </c>
      <c r="D8" s="91">
        <f t="shared" si="1"/>
        <v>3.2413868600311702E-6</v>
      </c>
      <c r="E8" s="72">
        <v>1.0158162823742001</v>
      </c>
      <c r="F8" s="88">
        <v>1.01581467096329</v>
      </c>
      <c r="G8" s="72">
        <v>1.0158028020538401</v>
      </c>
      <c r="I8" s="88">
        <f t="shared" si="2"/>
        <v>-3.3620439900960974E-6</v>
      </c>
      <c r="J8" s="88">
        <f t="shared" si="3"/>
        <v>-1.7506330800554082E-6</v>
      </c>
      <c r="K8" s="1">
        <f>B8-G8</f>
        <v>1.0118276369874835E-5</v>
      </c>
      <c r="L8" s="88"/>
      <c r="M8" s="91"/>
      <c r="N8" s="88"/>
      <c r="O8" s="60"/>
      <c r="P8" s="46" t="s">
        <v>49</v>
      </c>
      <c r="Q8" s="50">
        <v>232.35762119293199</v>
      </c>
      <c r="R8" s="1">
        <f t="shared" si="0"/>
        <v>2.32357621192932</v>
      </c>
      <c r="S8" s="58"/>
    </row>
    <row r="9" spans="1:22" x14ac:dyDescent="0.25">
      <c r="A9" s="1" t="s">
        <v>153</v>
      </c>
      <c r="B9" s="1">
        <v>1.0049243733889699</v>
      </c>
      <c r="C9" s="91">
        <v>1.0049269589307599</v>
      </c>
      <c r="D9" s="91">
        <f t="shared" si="1"/>
        <v>-2.5855417900011446E-6</v>
      </c>
      <c r="E9" s="72">
        <v>1.00492888606756</v>
      </c>
      <c r="G9" s="88">
        <v>1.00492719711304</v>
      </c>
      <c r="I9" s="88">
        <f t="shared" si="2"/>
        <v>-4.5126785901405952E-6</v>
      </c>
      <c r="J9" s="88"/>
      <c r="K9" s="88">
        <f t="shared" ref="K9:K31" si="4">B9-G9</f>
        <v>-2.8237240701223243E-6</v>
      </c>
      <c r="L9" s="88"/>
      <c r="M9" s="91"/>
      <c r="N9" s="88"/>
      <c r="O9" s="60"/>
      <c r="P9" s="46" t="s">
        <v>83</v>
      </c>
      <c r="Q9" s="50">
        <v>-20.456442236900301</v>
      </c>
      <c r="R9" s="1">
        <f t="shared" si="0"/>
        <v>-0.20456442236900302</v>
      </c>
      <c r="S9" s="58"/>
    </row>
    <row r="10" spans="1:22" x14ac:dyDescent="0.25">
      <c r="A10" s="1" t="s">
        <v>154</v>
      </c>
      <c r="B10" s="1">
        <v>1.01654592268694</v>
      </c>
      <c r="C10" s="91">
        <v>1.0171280177138</v>
      </c>
      <c r="D10" s="15">
        <f t="shared" si="1"/>
        <v>-5.820950268600189E-4</v>
      </c>
      <c r="F10" s="72">
        <v>1.0165481591655401</v>
      </c>
      <c r="H10" s="72">
        <v>1.0177118977556301</v>
      </c>
      <c r="I10" s="88"/>
      <c r="J10" s="88">
        <f t="shared" si="3"/>
        <v>-2.236478600092795E-6</v>
      </c>
      <c r="K10" s="88"/>
      <c r="L10" s="88">
        <f t="shared" ref="L10:L31" si="5">B10-H10</f>
        <v>-1.1659750686900949E-3</v>
      </c>
      <c r="M10" s="91"/>
      <c r="N10" s="88"/>
      <c r="O10" s="60" t="s">
        <v>139</v>
      </c>
      <c r="P10" s="46" t="s">
        <v>52</v>
      </c>
      <c r="Q10" s="50">
        <v>-23.569740833506799</v>
      </c>
      <c r="R10" s="1">
        <f>Q10/100</f>
        <v>-0.235697408335068</v>
      </c>
      <c r="S10" s="58"/>
    </row>
    <row r="11" spans="1:22" x14ac:dyDescent="0.25">
      <c r="A11" s="1" t="s">
        <v>155</v>
      </c>
      <c r="B11" s="1">
        <v>1.0544057013008099</v>
      </c>
      <c r="C11" s="91">
        <v>1.05440559591863</v>
      </c>
      <c r="D11" s="91">
        <f t="shared" si="1"/>
        <v>1.0538217987132725E-7</v>
      </c>
      <c r="F11" s="72">
        <v>1.05440764654987</v>
      </c>
      <c r="I11" s="88"/>
      <c r="J11" s="88">
        <f t="shared" si="3"/>
        <v>-1.9452490600535555E-6</v>
      </c>
      <c r="K11" s="88"/>
      <c r="L11" s="88"/>
      <c r="M11" s="91"/>
      <c r="N11" s="88"/>
      <c r="O11" s="60" t="s">
        <v>174</v>
      </c>
      <c r="P11" s="46" t="s">
        <v>119</v>
      </c>
      <c r="Q11" s="50">
        <v>0.96859150246414105</v>
      </c>
      <c r="R11" s="1">
        <f t="shared" ref="R11:R15" si="6">Q11/100</f>
        <v>9.6859150246414102E-3</v>
      </c>
      <c r="S11" s="58"/>
    </row>
    <row r="12" spans="1:22" x14ac:dyDescent="0.25">
      <c r="A12" s="1" t="s">
        <v>156</v>
      </c>
      <c r="B12" s="1">
        <v>0.99794960680741096</v>
      </c>
      <c r="C12" s="91">
        <v>0.99829552490949902</v>
      </c>
      <c r="D12" s="15">
        <f t="shared" si="1"/>
        <v>-3.4591810208806084E-4</v>
      </c>
      <c r="F12" s="72">
        <v>0.99795213754072598</v>
      </c>
      <c r="H12" s="72">
        <v>0.99864274324894997</v>
      </c>
      <c r="I12" s="88"/>
      <c r="J12" s="88">
        <f t="shared" si="3"/>
        <v>-2.5307333150204059E-6</v>
      </c>
      <c r="K12" s="88"/>
      <c r="L12" s="88">
        <f t="shared" si="5"/>
        <v>-6.9313644153901066E-4</v>
      </c>
      <c r="M12" s="91"/>
      <c r="N12" s="88"/>
      <c r="O12" s="60"/>
      <c r="P12" s="46" t="s">
        <v>53</v>
      </c>
      <c r="Q12" s="50">
        <v>29.247688021076399</v>
      </c>
      <c r="R12" s="1">
        <f t="shared" si="6"/>
        <v>0.29247688021076401</v>
      </c>
      <c r="S12" s="58"/>
    </row>
    <row r="13" spans="1:22" x14ac:dyDescent="0.25">
      <c r="A13" s="1" t="s">
        <v>157</v>
      </c>
      <c r="B13" s="1">
        <v>0.990436803259924</v>
      </c>
      <c r="C13" s="91">
        <v>0.99068227495305505</v>
      </c>
      <c r="D13" s="15">
        <f t="shared" si="1"/>
        <v>-2.4547169313104966E-4</v>
      </c>
      <c r="G13" s="72">
        <v>0.990432185290816</v>
      </c>
      <c r="H13" s="72">
        <v>0.99093622037218698</v>
      </c>
      <c r="I13" s="88"/>
      <c r="J13" s="88"/>
      <c r="K13" s="88">
        <f t="shared" si="4"/>
        <v>4.617969108000608E-6</v>
      </c>
      <c r="L13" s="88">
        <f t="shared" si="5"/>
        <v>-4.9941711226297869E-4</v>
      </c>
      <c r="M13" s="91"/>
      <c r="N13" s="88"/>
      <c r="O13" s="60"/>
      <c r="P13" s="46" t="s">
        <v>120</v>
      </c>
      <c r="Q13" s="50">
        <v>-10.134384235994199</v>
      </c>
      <c r="R13" s="1">
        <f t="shared" si="6"/>
        <v>-0.101343842359942</v>
      </c>
      <c r="S13" s="58"/>
    </row>
    <row r="14" spans="1:22" x14ac:dyDescent="0.25">
      <c r="A14" s="1" t="s">
        <v>158</v>
      </c>
      <c r="B14" s="1">
        <v>0.99358117274512303</v>
      </c>
      <c r="C14" s="91">
        <v>0.99371520892344301</v>
      </c>
      <c r="D14" s="15">
        <f t="shared" si="1"/>
        <v>-1.3403617831997394E-4</v>
      </c>
      <c r="G14" s="72">
        <v>0.99357908633896896</v>
      </c>
      <c r="H14" s="72">
        <v>0.99385505357405401</v>
      </c>
      <c r="I14" s="88"/>
      <c r="J14" s="88"/>
      <c r="K14" s="88">
        <f t="shared" si="4"/>
        <v>2.0864061540670775E-6</v>
      </c>
      <c r="L14" s="88">
        <f t="shared" si="5"/>
        <v>-2.7388082893098353E-4</v>
      </c>
      <c r="M14" s="91"/>
      <c r="N14" s="88"/>
      <c r="O14" s="60"/>
      <c r="P14" s="46" t="s">
        <v>54</v>
      </c>
      <c r="Q14" s="50">
        <v>4.9388912162000001E-5</v>
      </c>
      <c r="R14" s="1">
        <f t="shared" si="6"/>
        <v>4.9388912162000003E-7</v>
      </c>
      <c r="S14" s="58"/>
    </row>
    <row r="15" spans="1:22" x14ac:dyDescent="0.25">
      <c r="A15" s="1" t="s">
        <v>159</v>
      </c>
      <c r="B15" s="1">
        <v>0.98674259047048396</v>
      </c>
      <c r="C15" s="91">
        <v>0.98673871510688704</v>
      </c>
      <c r="D15" s="91">
        <f t="shared" si="1"/>
        <v>3.8753635969168698E-6</v>
      </c>
      <c r="G15" s="72">
        <v>0.98674065776487996</v>
      </c>
      <c r="I15" s="88"/>
      <c r="J15" s="88"/>
      <c r="K15" s="88">
        <f t="shared" si="4"/>
        <v>1.9327056040019386E-6</v>
      </c>
      <c r="L15" s="88"/>
      <c r="M15" s="91"/>
      <c r="N15" s="88"/>
      <c r="O15" s="60"/>
      <c r="P15" s="46" t="s">
        <v>121</v>
      </c>
      <c r="Q15" s="50">
        <v>-23.1382548362844</v>
      </c>
      <c r="R15" s="1">
        <f t="shared" si="6"/>
        <v>-0.231382548362844</v>
      </c>
      <c r="S15" s="58"/>
    </row>
    <row r="16" spans="1:22" x14ac:dyDescent="0.25">
      <c r="A16" s="1" t="s">
        <v>160</v>
      </c>
      <c r="B16" s="1">
        <v>0.98231334549872895</v>
      </c>
      <c r="C16" s="91">
        <v>0.982396023796414</v>
      </c>
      <c r="D16" s="91">
        <f t="shared" si="1"/>
        <v>-8.2678297685045976E-5</v>
      </c>
      <c r="E16" s="1"/>
      <c r="G16" s="72">
        <v>0.98231019425810095</v>
      </c>
      <c r="H16" s="72">
        <v>0.98248572663218803</v>
      </c>
      <c r="I16" s="88"/>
      <c r="J16" s="88"/>
      <c r="K16" s="88">
        <f t="shared" si="4"/>
        <v>3.1512406279965433E-6</v>
      </c>
      <c r="L16" s="88">
        <f t="shared" si="5"/>
        <v>-1.7238113345907635E-4</v>
      </c>
      <c r="M16" s="91"/>
      <c r="N16" s="88"/>
      <c r="O16" s="60" t="s">
        <v>140</v>
      </c>
      <c r="P16" s="46" t="s">
        <v>56</v>
      </c>
      <c r="Q16" s="50">
        <v>6.4193752642371704</v>
      </c>
      <c r="R16" s="1">
        <f>Q16/100</f>
        <v>6.4193752642371704E-2</v>
      </c>
      <c r="S16" s="58"/>
    </row>
    <row r="17" spans="1:20" x14ac:dyDescent="0.25">
      <c r="A17" s="1" t="s">
        <v>161</v>
      </c>
      <c r="B17" s="1">
        <v>0.96825697606458705</v>
      </c>
      <c r="C17" s="91">
        <v>0.968392444963323</v>
      </c>
      <c r="D17" s="15">
        <f t="shared" si="1"/>
        <v>-1.3546889873594647E-4</v>
      </c>
      <c r="E17" s="72"/>
      <c r="G17" s="72">
        <v>0.96823482800318095</v>
      </c>
      <c r="H17" s="88">
        <v>0.96855419296839496</v>
      </c>
      <c r="I17" s="88"/>
      <c r="J17" s="88"/>
      <c r="K17" s="88">
        <f t="shared" si="4"/>
        <v>2.2148061406102038E-5</v>
      </c>
      <c r="L17" s="88">
        <f t="shared" si="5"/>
        <v>-2.9721690380790644E-4</v>
      </c>
      <c r="M17" s="91"/>
      <c r="N17" s="88"/>
      <c r="O17" s="60" t="s">
        <v>175</v>
      </c>
      <c r="P17" s="46" t="s">
        <v>123</v>
      </c>
      <c r="Q17" s="50">
        <v>1.57798981550307</v>
      </c>
      <c r="R17" s="1">
        <f t="shared" ref="R17:R25" si="7">Q17/100</f>
        <v>1.5779898155030701E-2</v>
      </c>
      <c r="S17" s="58"/>
    </row>
    <row r="18" spans="1:20" s="72" customFormat="1" x14ac:dyDescent="0.25">
      <c r="A18" s="88" t="s">
        <v>87</v>
      </c>
      <c r="B18" s="88">
        <v>0</v>
      </c>
      <c r="C18" s="91">
        <v>0</v>
      </c>
      <c r="D18" s="91">
        <f t="shared" si="1"/>
        <v>0</v>
      </c>
      <c r="E18" s="72">
        <v>0</v>
      </c>
      <c r="I18" s="88">
        <f t="shared" si="2"/>
        <v>0</v>
      </c>
      <c r="J18" s="88"/>
      <c r="K18" s="88"/>
      <c r="L18" s="88"/>
      <c r="M18" s="91"/>
      <c r="N18" s="88"/>
      <c r="O18" s="60"/>
      <c r="P18" s="46" t="s">
        <v>57</v>
      </c>
      <c r="Q18" s="50">
        <v>7.6111237412808599</v>
      </c>
      <c r="R18" s="1">
        <f t="shared" si="7"/>
        <v>7.6111237412808605E-2</v>
      </c>
      <c r="S18" s="58"/>
      <c r="T18"/>
    </row>
    <row r="19" spans="1:20" x14ac:dyDescent="0.25">
      <c r="A19" s="1" t="s">
        <v>88</v>
      </c>
      <c r="B19" s="72">
        <v>-9.0495834798616795E-2</v>
      </c>
      <c r="C19" s="72">
        <v>-9.0493531393673901E-2</v>
      </c>
      <c r="D19" s="91">
        <f t="shared" si="1"/>
        <v>-2.3034049428938275E-6</v>
      </c>
      <c r="E19" s="72">
        <v>-9.0496583187875498E-2</v>
      </c>
      <c r="F19" s="72">
        <v>-9.0492639023846799E-2</v>
      </c>
      <c r="I19" s="88">
        <f t="shared" si="2"/>
        <v>7.4838925870346351E-7</v>
      </c>
      <c r="J19" s="88">
        <f t="shared" si="3"/>
        <v>-3.1957747699956629E-6</v>
      </c>
      <c r="K19" s="88"/>
      <c r="L19" s="88"/>
      <c r="M19" s="91"/>
      <c r="N19" s="88"/>
      <c r="O19" s="60"/>
      <c r="P19" s="46" t="s">
        <v>122</v>
      </c>
      <c r="Q19" s="50">
        <v>2.2749299623984598</v>
      </c>
      <c r="R19" s="1">
        <f t="shared" si="7"/>
        <v>2.2749299623984597E-2</v>
      </c>
      <c r="S19" s="58"/>
    </row>
    <row r="20" spans="1:20" x14ac:dyDescent="0.25">
      <c r="A20" s="1" t="s">
        <v>89</v>
      </c>
      <c r="B20" s="72">
        <v>-0.22164655627270699</v>
      </c>
      <c r="C20" s="72">
        <v>-0.22164268009229701</v>
      </c>
      <c r="D20" s="91">
        <f t="shared" si="1"/>
        <v>-3.8761804099785024E-6</v>
      </c>
      <c r="E20" s="72">
        <v>-0.22164303678837699</v>
      </c>
      <c r="F20" s="72">
        <v>-0.22164370984260501</v>
      </c>
      <c r="I20" s="88">
        <f t="shared" si="2"/>
        <v>-3.5194843300001555E-6</v>
      </c>
      <c r="J20" s="88">
        <f t="shared" si="3"/>
        <v>-2.8464301019825999E-6</v>
      </c>
      <c r="K20" s="88"/>
      <c r="L20" s="88"/>
      <c r="M20" s="91"/>
      <c r="N20" s="88"/>
      <c r="O20" s="60"/>
      <c r="P20" s="46" t="s">
        <v>58</v>
      </c>
      <c r="Q20" s="50">
        <v>17.236621109828601</v>
      </c>
      <c r="R20" s="1">
        <f t="shared" si="7"/>
        <v>0.17236621109828601</v>
      </c>
      <c r="S20" s="58"/>
    </row>
    <row r="21" spans="1:20" x14ac:dyDescent="0.25">
      <c r="A21" s="1" t="s">
        <v>162</v>
      </c>
      <c r="B21" s="72">
        <v>-0.18448701889772101</v>
      </c>
      <c r="C21" s="72">
        <v>-0.184668354085539</v>
      </c>
      <c r="D21" s="15">
        <f t="shared" si="1"/>
        <v>1.8133518781798807E-4</v>
      </c>
      <c r="E21" s="72">
        <v>-0.18448391547260901</v>
      </c>
      <c r="F21" s="72">
        <v>-0.184485283589502</v>
      </c>
      <c r="H21" s="72">
        <v>-0.18503534812550401</v>
      </c>
      <c r="I21" s="88">
        <f t="shared" si="2"/>
        <v>-3.1034251120054535E-6</v>
      </c>
      <c r="J21" s="88">
        <f t="shared" si="3"/>
        <v>-1.73530821900858E-6</v>
      </c>
      <c r="K21" s="88"/>
      <c r="L21" s="88">
        <f t="shared" si="5"/>
        <v>5.4832922778300097E-4</v>
      </c>
      <c r="M21" s="91"/>
      <c r="N21" s="88"/>
      <c r="O21" s="60"/>
      <c r="P21" s="46" t="s">
        <v>124</v>
      </c>
      <c r="Q21" s="50">
        <v>6.2088690408799696</v>
      </c>
      <c r="R21" s="1">
        <f t="shared" si="7"/>
        <v>6.2088690408799697E-2</v>
      </c>
      <c r="S21" s="58"/>
    </row>
    <row r="22" spans="1:20" x14ac:dyDescent="0.25">
      <c r="A22" s="1" t="s">
        <v>163</v>
      </c>
      <c r="B22" s="72">
        <v>-0.158411156268046</v>
      </c>
      <c r="C22" s="72">
        <v>-0.158407777042162</v>
      </c>
      <c r="D22" s="91">
        <f t="shared" si="1"/>
        <v>-3.3792258840037448E-6</v>
      </c>
      <c r="E22" s="72">
        <v>-0.15840864797552401</v>
      </c>
      <c r="F22" s="72">
        <v>-0.158409442565668</v>
      </c>
      <c r="G22" s="72">
        <v>-0.158404611844949</v>
      </c>
      <c r="I22" s="88">
        <f t="shared" si="2"/>
        <v>-2.508292521991029E-6</v>
      </c>
      <c r="J22" s="88">
        <f t="shared" si="3"/>
        <v>-1.71370237800339E-6</v>
      </c>
      <c r="K22" s="88">
        <f t="shared" si="4"/>
        <v>-6.5444230969990969E-6</v>
      </c>
      <c r="L22" s="88"/>
      <c r="M22" s="91"/>
      <c r="N22" s="88"/>
      <c r="O22" s="60"/>
      <c r="P22" s="46" t="s">
        <v>59</v>
      </c>
      <c r="Q22" s="50">
        <v>1.4392071686730901</v>
      </c>
      <c r="R22" s="1">
        <f t="shared" si="7"/>
        <v>1.4392071686730901E-2</v>
      </c>
      <c r="S22" s="58"/>
    </row>
    <row r="23" spans="1:20" x14ac:dyDescent="0.25">
      <c r="A23" s="1" t="s">
        <v>164</v>
      </c>
      <c r="B23" s="72">
        <v>-0.26207372353015002</v>
      </c>
      <c r="C23" s="72">
        <v>-0.262069695041034</v>
      </c>
      <c r="D23" s="91">
        <f t="shared" si="1"/>
        <v>-4.0284891160147218E-6</v>
      </c>
      <c r="E23" s="72">
        <v>-0.26206908569225601</v>
      </c>
      <c r="G23" s="72">
        <v>-0.262070640122187</v>
      </c>
      <c r="I23" s="88">
        <f t="shared" si="2"/>
        <v>-4.6378378940059584E-6</v>
      </c>
      <c r="J23" s="88"/>
      <c r="K23" s="88">
        <f t="shared" si="4"/>
        <v>-3.0834079630115419E-6</v>
      </c>
      <c r="L23" s="88"/>
      <c r="M23" s="91"/>
      <c r="N23" s="88"/>
      <c r="O23" s="60"/>
      <c r="P23" s="46" t="s">
        <v>125</v>
      </c>
      <c r="Q23" s="50">
        <v>0.52526799870488805</v>
      </c>
      <c r="R23" s="1">
        <f t="shared" si="7"/>
        <v>5.2526799870488807E-3</v>
      </c>
      <c r="S23" s="58"/>
    </row>
    <row r="24" spans="1:20" x14ac:dyDescent="0.25">
      <c r="A24" s="1" t="s">
        <v>165</v>
      </c>
      <c r="B24" s="72">
        <v>-0.246986077730002</v>
      </c>
      <c r="C24" s="72">
        <v>-0.245955336832233</v>
      </c>
      <c r="D24" s="15">
        <f t="shared" si="1"/>
        <v>-1.0307408977690002E-3</v>
      </c>
      <c r="F24" s="72">
        <v>-0.24698548709700099</v>
      </c>
      <c r="H24" s="72">
        <v>-0.24492655820126599</v>
      </c>
      <c r="I24" s="1"/>
      <c r="J24" s="88">
        <f t="shared" si="3"/>
        <v>-5.9063300100747895E-7</v>
      </c>
      <c r="K24" s="88"/>
      <c r="L24" s="88">
        <f t="shared" si="5"/>
        <v>-2.0595195287360091E-3</v>
      </c>
      <c r="M24" s="91"/>
      <c r="N24" s="88"/>
      <c r="O24" s="60"/>
      <c r="P24" s="46" t="s">
        <v>12</v>
      </c>
      <c r="Q24" s="50">
        <v>-6.1</v>
      </c>
      <c r="R24" s="1">
        <f t="shared" si="7"/>
        <v>-6.0999999999999999E-2</v>
      </c>
      <c r="S24" s="58"/>
    </row>
    <row r="25" spans="1:20" x14ac:dyDescent="0.25">
      <c r="A25" s="1" t="s">
        <v>166</v>
      </c>
      <c r="B25" s="72">
        <v>-0.25618480157818402</v>
      </c>
      <c r="C25" s="72">
        <v>-0.25619065061799801</v>
      </c>
      <c r="D25" s="91">
        <f t="shared" si="1"/>
        <v>5.8490398139876554E-6</v>
      </c>
      <c r="F25" s="72">
        <v>-0.25618433392062101</v>
      </c>
      <c r="I25" s="1"/>
      <c r="J25" s="88">
        <f t="shared" si="3"/>
        <v>-4.6765756300803929E-7</v>
      </c>
      <c r="K25" s="88"/>
      <c r="L25" s="88"/>
      <c r="M25" s="91"/>
      <c r="N25" s="88"/>
      <c r="O25" s="60"/>
      <c r="P25" s="46" t="s">
        <v>20</v>
      </c>
      <c r="Q25" s="50">
        <v>-1.6</v>
      </c>
      <c r="R25" s="1">
        <f t="shared" si="7"/>
        <v>-1.6E-2</v>
      </c>
      <c r="S25" s="58"/>
    </row>
    <row r="26" spans="1:20" x14ac:dyDescent="0.25">
      <c r="A26" s="1" t="s">
        <v>167</v>
      </c>
      <c r="B26" s="72">
        <v>-0.27411931344698798</v>
      </c>
      <c r="C26" s="72">
        <v>-0.27309041744898099</v>
      </c>
      <c r="D26" s="15">
        <f t="shared" si="1"/>
        <v>-1.0288959980069845E-3</v>
      </c>
      <c r="F26" s="72">
        <v>-0.274119032775341</v>
      </c>
      <c r="H26" s="88">
        <v>-0.27206131194628702</v>
      </c>
      <c r="I26" s="1"/>
      <c r="J26" s="88">
        <f t="shared" si="3"/>
        <v>-2.8067164697942459E-7</v>
      </c>
      <c r="K26" s="88"/>
      <c r="L26" s="88">
        <f t="shared" si="5"/>
        <v>-2.0580015007009567E-3</v>
      </c>
      <c r="M26" s="91"/>
      <c r="N26" s="88"/>
      <c r="O26" s="60"/>
      <c r="P26" s="46" t="s">
        <v>61</v>
      </c>
      <c r="Q26" s="50">
        <v>6.1481308294477897</v>
      </c>
      <c r="R26" s="1">
        <f>Q26/100</f>
        <v>6.1481308294477899E-2</v>
      </c>
      <c r="S26" s="57"/>
    </row>
    <row r="27" spans="1:20" x14ac:dyDescent="0.25">
      <c r="A27" s="1" t="s">
        <v>168</v>
      </c>
      <c r="B27" s="72">
        <v>-0.27529246082033898</v>
      </c>
      <c r="C27" s="72">
        <v>-0.274158675248316</v>
      </c>
      <c r="D27" s="15">
        <f t="shared" si="1"/>
        <v>-1.1337855720229828E-3</v>
      </c>
      <c r="G27" s="72">
        <v>-0.27528456522628397</v>
      </c>
      <c r="H27" s="88">
        <v>-0.273035701817684</v>
      </c>
      <c r="I27" s="1"/>
      <c r="J27" s="1"/>
      <c r="K27" s="88">
        <f t="shared" si="4"/>
        <v>-7.8955940550073933E-6</v>
      </c>
      <c r="L27" s="88">
        <f t="shared" si="5"/>
        <v>-2.2567590026549844E-3</v>
      </c>
      <c r="M27" s="91"/>
      <c r="N27" s="88"/>
      <c r="O27" s="60" t="s">
        <v>141</v>
      </c>
      <c r="P27" s="46" t="s">
        <v>126</v>
      </c>
      <c r="Q27" s="50">
        <v>6.1776975079165704</v>
      </c>
      <c r="R27" s="1">
        <f t="shared" ref="R27:R30" si="8">Q27/100</f>
        <v>6.1776975079165707E-2</v>
      </c>
      <c r="S27" s="57"/>
    </row>
    <row r="28" spans="1:20" x14ac:dyDescent="0.25">
      <c r="A28" s="1" t="s">
        <v>169</v>
      </c>
      <c r="B28" s="72">
        <v>-0.27032933293769501</v>
      </c>
      <c r="C28" s="72">
        <v>-0.26906241839019801</v>
      </c>
      <c r="D28" s="15">
        <f t="shared" si="1"/>
        <v>-1.2669145474970001E-3</v>
      </c>
      <c r="G28" s="72">
        <v>-0.27032264406406797</v>
      </c>
      <c r="H28" s="72">
        <v>-0.267805813851972</v>
      </c>
      <c r="I28" s="1"/>
      <c r="J28" s="1"/>
      <c r="K28" s="88">
        <f t="shared" si="4"/>
        <v>-6.6888736270365179E-6</v>
      </c>
      <c r="L28" s="88">
        <f t="shared" si="5"/>
        <v>-2.5235190857230139E-3</v>
      </c>
      <c r="M28" s="91"/>
      <c r="N28" s="88"/>
      <c r="O28" s="56" t="s">
        <v>176</v>
      </c>
      <c r="P28" s="46" t="s">
        <v>62</v>
      </c>
      <c r="Q28" s="50">
        <v>10.1258308263922</v>
      </c>
      <c r="R28" s="1">
        <f t="shared" si="8"/>
        <v>0.101258308263922</v>
      </c>
      <c r="S28" s="58"/>
    </row>
    <row r="29" spans="1:20" x14ac:dyDescent="0.25">
      <c r="A29" s="1" t="s">
        <v>170</v>
      </c>
      <c r="B29" s="72">
        <v>-0.27392983143629202</v>
      </c>
      <c r="C29" s="72">
        <v>-0.273922946838627</v>
      </c>
      <c r="D29" s="91">
        <f t="shared" si="1"/>
        <v>-6.88459766501337E-6</v>
      </c>
      <c r="G29" s="72">
        <v>-0.27392304691536401</v>
      </c>
      <c r="I29" s="1"/>
      <c r="J29" s="1"/>
      <c r="K29" s="88">
        <f t="shared" si="4"/>
        <v>-6.7845209280048557E-6</v>
      </c>
      <c r="L29" s="88"/>
      <c r="M29" s="91"/>
      <c r="N29" s="88"/>
      <c r="O29" s="61"/>
      <c r="P29" s="46" t="s">
        <v>127</v>
      </c>
      <c r="Q29" s="50">
        <v>4.8779939913553596</v>
      </c>
      <c r="R29" s="1">
        <f t="shared" si="8"/>
        <v>4.8779939913553595E-2</v>
      </c>
      <c r="S29" s="57"/>
    </row>
    <row r="30" spans="1:20" x14ac:dyDescent="0.25">
      <c r="A30" s="1" t="s">
        <v>171</v>
      </c>
      <c r="B30" s="72">
        <v>-0.27443829599560998</v>
      </c>
      <c r="C30" s="72">
        <v>-0.27284921479316998</v>
      </c>
      <c r="D30" s="15">
        <f t="shared" si="1"/>
        <v>-1.5890812024400014E-3</v>
      </c>
      <c r="G30" s="72">
        <v>-0.27443001849145199</v>
      </c>
      <c r="H30" s="72">
        <v>-0.27126408666823298</v>
      </c>
      <c r="I30" s="1"/>
      <c r="J30" s="1"/>
      <c r="K30" s="88">
        <f t="shared" si="4"/>
        <v>-8.2775041579941089E-6</v>
      </c>
      <c r="L30" s="88">
        <f t="shared" si="5"/>
        <v>-3.1742093273769978E-3</v>
      </c>
      <c r="M30" s="91"/>
      <c r="N30" s="88"/>
      <c r="O30" s="61"/>
      <c r="P30" s="46" t="s">
        <v>63</v>
      </c>
      <c r="Q30" s="50">
        <v>-7.6</v>
      </c>
      <c r="R30" s="1">
        <f t="shared" si="8"/>
        <v>-7.5999999999999998E-2</v>
      </c>
      <c r="S30" s="58"/>
    </row>
    <row r="31" spans="1:20" x14ac:dyDescent="0.25">
      <c r="A31" s="1" t="s">
        <v>172</v>
      </c>
      <c r="B31" s="72">
        <v>-0.287190454321613</v>
      </c>
      <c r="C31" s="72">
        <v>-0.28583029884172501</v>
      </c>
      <c r="D31" s="15">
        <f t="shared" si="1"/>
        <v>-1.3601554798879922E-3</v>
      </c>
      <c r="G31" s="72">
        <v>-0.28716765031181002</v>
      </c>
      <c r="H31" s="72">
        <v>-0.28449010818014198</v>
      </c>
      <c r="I31" s="1"/>
      <c r="J31" s="1"/>
      <c r="K31" s="88">
        <f t="shared" si="4"/>
        <v>-2.2804009802979142E-5</v>
      </c>
      <c r="L31" s="88">
        <f t="shared" si="5"/>
        <v>-2.7003461414710217E-3</v>
      </c>
      <c r="M31" s="91"/>
      <c r="N31" s="60" t="s">
        <v>142</v>
      </c>
      <c r="O31" s="56" t="s">
        <v>177</v>
      </c>
      <c r="P31" s="46" t="s">
        <v>128</v>
      </c>
      <c r="Q31" s="50">
        <v>-1.6</v>
      </c>
      <c r="R31" s="1">
        <f>Q31/100</f>
        <v>-1.6E-2</v>
      </c>
      <c r="S31" s="58"/>
    </row>
    <row r="32" spans="1:20" x14ac:dyDescent="0.25">
      <c r="N32"/>
      <c r="O32" s="60" t="s">
        <v>143</v>
      </c>
      <c r="P32" s="46" t="s">
        <v>64</v>
      </c>
      <c r="Q32" s="51">
        <v>-63.001699846354903</v>
      </c>
      <c r="R32" s="1">
        <f>Q32/100</f>
        <v>-0.63001699846354908</v>
      </c>
      <c r="S32" s="58"/>
    </row>
    <row r="33" spans="1:19" x14ac:dyDescent="0.25">
      <c r="N33"/>
      <c r="O33" s="56" t="s">
        <v>178</v>
      </c>
      <c r="P33" s="46" t="s">
        <v>129</v>
      </c>
      <c r="Q33" s="50">
        <v>10.2039485868599</v>
      </c>
      <c r="R33" s="1">
        <f>Q33/100</f>
        <v>0.102039485868599</v>
      </c>
      <c r="S33" s="58"/>
    </row>
    <row r="34" spans="1:19" x14ac:dyDescent="0.25">
      <c r="N34"/>
      <c r="O34" s="60"/>
      <c r="P34" s="46" t="s">
        <v>65</v>
      </c>
      <c r="Q34" s="50">
        <v>16.526211548050401</v>
      </c>
      <c r="R34" s="1">
        <f>Q34/100</f>
        <v>0.16526211548050401</v>
      </c>
      <c r="S34" s="58"/>
    </row>
    <row r="35" spans="1:19" ht="15.75" x14ac:dyDescent="0.25">
      <c r="F35" s="49"/>
      <c r="G35" s="49"/>
      <c r="N35"/>
      <c r="O35" s="60"/>
      <c r="P35" s="46" t="s">
        <v>130</v>
      </c>
      <c r="Q35" s="52">
        <v>-1.34369314780613</v>
      </c>
      <c r="R35" s="1">
        <f>Q35/100</f>
        <v>-1.34369314780613E-2</v>
      </c>
      <c r="S35" s="58"/>
    </row>
    <row r="36" spans="1:19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49"/>
      <c r="O36" s="60"/>
      <c r="P36" s="46" t="s">
        <v>66</v>
      </c>
      <c r="Q36" s="52">
        <v>29.247637436823101</v>
      </c>
      <c r="R36" s="1">
        <f>Q36/100</f>
        <v>0.29247637436823104</v>
      </c>
      <c r="S36" s="58"/>
    </row>
    <row r="37" spans="1:19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60"/>
      <c r="P37" s="46" t="s">
        <v>131</v>
      </c>
      <c r="Q37" s="52">
        <v>11.0919776937066</v>
      </c>
      <c r="R37" s="1">
        <f>Q37/100</f>
        <v>0.11091977693706599</v>
      </c>
      <c r="S37" s="58"/>
    </row>
    <row r="38" spans="1:19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60"/>
      <c r="P38" s="46" t="s">
        <v>67</v>
      </c>
      <c r="Q38" s="53">
        <v>-94.199996999999996</v>
      </c>
      <c r="R38" s="1">
        <f>Q38/100</f>
        <v>-0.94199996999999991</v>
      </c>
      <c r="S38" s="58"/>
    </row>
    <row r="39" spans="1:19" x14ac:dyDescent="0.25">
      <c r="A39" s="47"/>
      <c r="B39" s="47"/>
      <c r="C39" s="47"/>
      <c r="D39" s="47"/>
      <c r="E39" s="47"/>
      <c r="F39" s="1"/>
      <c r="G39" s="86"/>
      <c r="H39" s="47"/>
      <c r="I39" s="47"/>
      <c r="J39" s="47"/>
      <c r="K39" s="47"/>
      <c r="L39" s="47"/>
      <c r="M39" s="47"/>
      <c r="N39" s="47"/>
      <c r="O39" s="60"/>
      <c r="P39" s="46" t="s">
        <v>132</v>
      </c>
      <c r="Q39">
        <f>21.4613437652587-19</f>
        <v>2.4613437652587002</v>
      </c>
      <c r="R39" s="1">
        <f>Q39/100</f>
        <v>2.4613437652587004E-2</v>
      </c>
      <c r="S39" s="58"/>
    </row>
    <row r="40" spans="1:19" x14ac:dyDescent="0.25">
      <c r="A40" s="1"/>
      <c r="B40" s="1"/>
      <c r="C40" s="91"/>
      <c r="D40" s="91"/>
      <c r="E40" s="1"/>
      <c r="F40" s="1"/>
      <c r="G40" s="86"/>
      <c r="J40" s="1"/>
      <c r="K40" s="1"/>
      <c r="L40" s="1"/>
      <c r="M40" s="91"/>
      <c r="N40" s="1"/>
      <c r="O40" s="60" t="s">
        <v>144</v>
      </c>
      <c r="P40" s="46" t="s">
        <v>68</v>
      </c>
      <c r="Q40" s="52">
        <v>4.9650161007164098</v>
      </c>
      <c r="R40" s="1">
        <f>Q40/100</f>
        <v>4.9650161007164101E-2</v>
      </c>
      <c r="S40" s="58"/>
    </row>
    <row r="41" spans="1:19" x14ac:dyDescent="0.25">
      <c r="A41" s="1"/>
      <c r="B41" s="1"/>
      <c r="C41" s="91"/>
      <c r="D41" s="91"/>
      <c r="F41" s="1"/>
      <c r="G41" s="86"/>
      <c r="J41" s="1"/>
      <c r="K41" s="1"/>
      <c r="L41" s="1"/>
      <c r="M41" s="91"/>
      <c r="N41" s="1"/>
      <c r="O41" s="56" t="s">
        <v>179</v>
      </c>
      <c r="P41" s="46" t="s">
        <v>133</v>
      </c>
      <c r="Q41" s="52">
        <v>0.52427629116916796</v>
      </c>
      <c r="R41" s="1">
        <f t="shared" ref="R41:R43" si="9">Q41/100</f>
        <v>5.2427629116916794E-3</v>
      </c>
      <c r="S41" s="58"/>
    </row>
    <row r="42" spans="1:19" x14ac:dyDescent="0.25">
      <c r="A42" s="1"/>
      <c r="B42" s="1"/>
      <c r="C42" s="91"/>
      <c r="D42" s="91"/>
      <c r="E42" s="1"/>
      <c r="F42" s="1"/>
      <c r="G42" s="86"/>
      <c r="J42" s="1"/>
      <c r="K42" s="1"/>
      <c r="L42" s="1"/>
      <c r="M42" s="91"/>
      <c r="N42" s="1"/>
      <c r="O42" s="60"/>
      <c r="P42" s="46" t="s">
        <v>16</v>
      </c>
      <c r="Q42" s="52">
        <v>-13.5</v>
      </c>
      <c r="R42" s="1">
        <f t="shared" si="9"/>
        <v>-0.13500000000000001</v>
      </c>
      <c r="S42" s="58"/>
    </row>
    <row r="43" spans="1:19" x14ac:dyDescent="0.25">
      <c r="A43" s="1"/>
      <c r="B43" s="1"/>
      <c r="C43" s="91"/>
      <c r="D43" s="91"/>
      <c r="E43" s="1"/>
      <c r="J43" s="1"/>
      <c r="K43" s="1"/>
      <c r="L43" s="1"/>
      <c r="M43" s="91"/>
      <c r="N43" s="1"/>
      <c r="O43" s="60"/>
      <c r="P43" s="46" t="s">
        <v>22</v>
      </c>
      <c r="Q43" s="52">
        <v>-5.8</v>
      </c>
      <c r="R43" s="1">
        <f t="shared" si="9"/>
        <v>-5.7999999999999996E-2</v>
      </c>
      <c r="S43" s="58"/>
    </row>
    <row r="44" spans="1:19" x14ac:dyDescent="0.25">
      <c r="A44" s="1"/>
      <c r="B44" s="1"/>
      <c r="C44" s="91"/>
      <c r="D44" s="91"/>
      <c r="E44" s="1"/>
      <c r="F44" s="1"/>
      <c r="G44" s="86"/>
      <c r="H44" s="1"/>
      <c r="I44" s="1"/>
      <c r="J44" s="1"/>
      <c r="K44" s="1"/>
      <c r="L44" s="1"/>
      <c r="M44" s="91"/>
      <c r="N44" s="1"/>
      <c r="O44" s="60" t="s">
        <v>145</v>
      </c>
      <c r="P44" s="46" t="s">
        <v>69</v>
      </c>
      <c r="Q44" s="52">
        <v>-2.8744036925517298</v>
      </c>
      <c r="R44" s="1">
        <f>Q44/100</f>
        <v>-2.8744036925517299E-2</v>
      </c>
      <c r="S44" s="58"/>
    </row>
    <row r="45" spans="1:19" x14ac:dyDescent="0.25">
      <c r="A45" s="1"/>
      <c r="B45" s="1"/>
      <c r="C45" s="91"/>
      <c r="D45" s="91"/>
      <c r="E45" s="1"/>
      <c r="F45" s="1"/>
      <c r="G45" s="86"/>
      <c r="H45" s="72"/>
      <c r="I45" s="1"/>
      <c r="J45" s="1"/>
      <c r="K45" s="1"/>
      <c r="L45" s="1"/>
      <c r="M45" s="91"/>
      <c r="N45" s="1"/>
      <c r="O45" s="56" t="s">
        <v>180</v>
      </c>
      <c r="P45" s="46" t="s">
        <v>134</v>
      </c>
      <c r="Q45" s="52">
        <v>0.31779049296478201</v>
      </c>
      <c r="R45" s="1">
        <f t="shared" ref="R45:R51" si="10">Q45/100</f>
        <v>3.1779049296478202E-3</v>
      </c>
      <c r="S45" s="58"/>
    </row>
    <row r="46" spans="1:19" x14ac:dyDescent="0.25">
      <c r="A46" s="1"/>
      <c r="B46" s="1"/>
      <c r="C46" s="91"/>
      <c r="D46" s="91"/>
      <c r="E46" s="1"/>
      <c r="F46" s="1"/>
      <c r="G46" s="86"/>
      <c r="H46" s="72"/>
      <c r="I46" s="1"/>
      <c r="J46" s="1"/>
      <c r="K46" s="1"/>
      <c r="L46" s="1"/>
      <c r="M46" s="91"/>
      <c r="N46" s="1"/>
      <c r="O46" s="60"/>
      <c r="P46" s="46" t="s">
        <v>70</v>
      </c>
      <c r="Q46" s="52">
        <v>-14.9</v>
      </c>
      <c r="R46" s="1">
        <f t="shared" si="10"/>
        <v>-0.14899999999999999</v>
      </c>
      <c r="S46" s="58"/>
    </row>
    <row r="47" spans="1:19" x14ac:dyDescent="0.25">
      <c r="A47" s="1"/>
      <c r="B47" s="1"/>
      <c r="C47" s="91"/>
      <c r="D47" s="91"/>
      <c r="E47" s="1"/>
      <c r="F47" s="1"/>
      <c r="G47" s="86"/>
      <c r="H47" s="72"/>
      <c r="I47" s="1"/>
      <c r="J47" s="1"/>
      <c r="K47" s="1"/>
      <c r="L47" s="1"/>
      <c r="M47" s="91"/>
      <c r="N47" s="1"/>
      <c r="O47" s="60"/>
      <c r="P47" s="46" t="s">
        <v>135</v>
      </c>
      <c r="Q47" s="52">
        <v>-5</v>
      </c>
      <c r="R47" s="1">
        <f t="shared" si="10"/>
        <v>-0.05</v>
      </c>
      <c r="S47" s="58"/>
    </row>
    <row r="48" spans="1:19" x14ac:dyDescent="0.25">
      <c r="A48" s="1"/>
      <c r="B48" s="1"/>
      <c r="C48" s="91"/>
      <c r="D48" s="91"/>
      <c r="E48" s="1"/>
      <c r="F48" s="1"/>
      <c r="G48" s="86"/>
      <c r="I48" s="1"/>
      <c r="J48" s="1"/>
      <c r="K48" s="1"/>
      <c r="L48" s="1"/>
      <c r="M48" s="91"/>
      <c r="N48" s="1"/>
      <c r="O48" s="60" t="s">
        <v>202</v>
      </c>
      <c r="P48" s="79" t="s">
        <v>206</v>
      </c>
      <c r="Q48" s="80">
        <v>72.934574594694098</v>
      </c>
      <c r="R48" s="1">
        <f t="shared" si="10"/>
        <v>0.72934574594694102</v>
      </c>
      <c r="S48" s="58" t="s">
        <v>215</v>
      </c>
    </row>
    <row r="49" spans="1:19" s="72" customFormat="1" x14ac:dyDescent="0.25">
      <c r="A49" s="1"/>
      <c r="B49" s="1"/>
      <c r="C49" s="91"/>
      <c r="D49" s="91"/>
      <c r="E49" s="1"/>
      <c r="F49" s="1"/>
      <c r="G49" s="86"/>
      <c r="I49" s="1"/>
      <c r="J49" s="1"/>
      <c r="K49" s="1"/>
      <c r="L49" s="1"/>
      <c r="M49" s="91"/>
      <c r="N49" s="1"/>
      <c r="O49" s="60" t="s">
        <v>214</v>
      </c>
      <c r="P49" s="79" t="s">
        <v>207</v>
      </c>
      <c r="Q49" s="72">
        <v>3.5900360862934599</v>
      </c>
      <c r="R49" s="1">
        <f>Q49/100</f>
        <v>3.5900360862934598E-2</v>
      </c>
      <c r="S49" s="58" t="s">
        <v>215</v>
      </c>
    </row>
    <row r="50" spans="1:19" s="72" customFormat="1" x14ac:dyDescent="0.25">
      <c r="A50" s="1"/>
      <c r="B50" s="1"/>
      <c r="C50" s="91"/>
      <c r="D50" s="91"/>
      <c r="E50" s="1"/>
      <c r="F50" s="1"/>
      <c r="G50" s="86"/>
      <c r="I50" s="1"/>
      <c r="J50" s="1"/>
      <c r="K50" s="1"/>
      <c r="L50" s="1"/>
      <c r="M50" s="91"/>
      <c r="N50" s="1"/>
      <c r="O50" s="60"/>
      <c r="P50" s="79" t="s">
        <v>204</v>
      </c>
      <c r="Q50" s="52">
        <v>42.467165475154701</v>
      </c>
      <c r="R50" s="1">
        <f t="shared" si="10"/>
        <v>0.424671654751547</v>
      </c>
      <c r="S50" s="58" t="s">
        <v>216</v>
      </c>
    </row>
    <row r="51" spans="1:19" s="72" customFormat="1" x14ac:dyDescent="0.25">
      <c r="A51" s="1"/>
      <c r="B51" s="1"/>
      <c r="C51" s="91"/>
      <c r="D51" s="91"/>
      <c r="E51" s="1"/>
      <c r="F51" s="1"/>
      <c r="G51" s="86"/>
      <c r="I51" s="1"/>
      <c r="J51" s="1"/>
      <c r="K51" s="1"/>
      <c r="L51" s="1"/>
      <c r="M51" s="91"/>
      <c r="N51" s="1"/>
      <c r="O51" s="60"/>
      <c r="P51" s="79" t="s">
        <v>205</v>
      </c>
      <c r="Q51" s="80">
        <v>-2.12732489205733</v>
      </c>
      <c r="R51" s="1">
        <f t="shared" si="10"/>
        <v>-2.12732489205733E-2</v>
      </c>
      <c r="S51" s="58" t="s">
        <v>216</v>
      </c>
    </row>
    <row r="52" spans="1:19" s="72" customFormat="1" x14ac:dyDescent="0.25">
      <c r="A52" s="1"/>
      <c r="B52" s="1"/>
      <c r="C52" s="91"/>
      <c r="D52" s="91"/>
      <c r="E52" s="1"/>
      <c r="F52" s="1"/>
      <c r="G52" s="86"/>
      <c r="I52" s="1"/>
      <c r="J52" s="1"/>
      <c r="K52" s="1"/>
      <c r="L52" s="1"/>
      <c r="M52" s="91"/>
      <c r="N52" s="1"/>
      <c r="O52" s="60"/>
      <c r="P52" s="79" t="s">
        <v>26</v>
      </c>
      <c r="Q52" s="80">
        <v>1.059999943</v>
      </c>
      <c r="R52" s="1">
        <f>Q52</f>
        <v>1.059999943</v>
      </c>
      <c r="S52" s="58" t="s">
        <v>216</v>
      </c>
    </row>
    <row r="53" spans="1:19" s="72" customFormat="1" x14ac:dyDescent="0.25">
      <c r="A53" s="1"/>
      <c r="B53" s="1"/>
      <c r="C53" s="91"/>
      <c r="D53" s="91"/>
      <c r="E53" s="1"/>
      <c r="F53" s="1"/>
      <c r="G53" s="86"/>
      <c r="I53" s="1"/>
      <c r="J53" s="1"/>
      <c r="K53" s="1"/>
      <c r="L53" s="1"/>
      <c r="M53" s="91"/>
      <c r="N53" s="1"/>
      <c r="O53" s="60"/>
      <c r="P53" s="81" t="s">
        <v>208</v>
      </c>
      <c r="Q53" s="80">
        <v>1.028092515</v>
      </c>
      <c r="R53" s="1">
        <f>Q53</f>
        <v>1.028092515</v>
      </c>
      <c r="S53" s="58" t="s">
        <v>216</v>
      </c>
    </row>
    <row r="54" spans="1:19" s="72" customFormat="1" x14ac:dyDescent="0.25">
      <c r="A54" s="1"/>
      <c r="B54" s="1"/>
      <c r="C54" s="91"/>
      <c r="D54" s="91"/>
      <c r="E54" s="1"/>
      <c r="F54" s="1"/>
      <c r="G54" s="86"/>
      <c r="I54" s="1"/>
      <c r="J54" s="1"/>
      <c r="K54" s="1"/>
      <c r="N54" s="1"/>
      <c r="O54" s="60"/>
      <c r="P54" s="81" t="s">
        <v>94</v>
      </c>
      <c r="Q54" s="80">
        <v>1.009999997</v>
      </c>
      <c r="R54" s="1">
        <f t="shared" ref="R54:R59" si="11">Q54</f>
        <v>1.009999997</v>
      </c>
      <c r="S54" s="58" t="s">
        <v>215</v>
      </c>
    </row>
    <row r="55" spans="1:19" s="72" customFormat="1" x14ac:dyDescent="0.25">
      <c r="A55" s="1"/>
      <c r="B55" s="1"/>
      <c r="C55" s="91"/>
      <c r="D55" s="91"/>
      <c r="E55" s="1"/>
      <c r="F55" s="1"/>
      <c r="G55" s="86"/>
      <c r="I55" s="1"/>
      <c r="J55" s="1"/>
      <c r="K55" s="1"/>
      <c r="N55" s="1"/>
      <c r="O55" s="60"/>
      <c r="P55" s="81" t="s">
        <v>209</v>
      </c>
      <c r="Q55" s="80">
        <v>1.085083507</v>
      </c>
      <c r="R55" s="1">
        <f t="shared" si="11"/>
        <v>1.085083507</v>
      </c>
      <c r="S55" s="58" t="s">
        <v>215</v>
      </c>
    </row>
    <row r="56" spans="1:19" s="72" customFormat="1" x14ac:dyDescent="0.25">
      <c r="A56" s="1"/>
      <c r="B56" s="1"/>
      <c r="C56" s="91"/>
      <c r="D56" s="91"/>
      <c r="E56" s="1"/>
      <c r="F56" s="1"/>
      <c r="G56" s="86"/>
      <c r="I56" s="1"/>
      <c r="J56" s="1"/>
      <c r="K56" s="1"/>
      <c r="N56" s="1"/>
      <c r="O56" s="60"/>
      <c r="P56" s="81" t="s">
        <v>210</v>
      </c>
      <c r="Q56" s="80">
        <v>1.0240525229999999</v>
      </c>
      <c r="R56" s="1">
        <f t="shared" si="11"/>
        <v>1.0240525229999999</v>
      </c>
      <c r="S56" s="58" t="s">
        <v>217</v>
      </c>
    </row>
    <row r="57" spans="1:19" s="72" customFormat="1" x14ac:dyDescent="0.25">
      <c r="A57" s="1"/>
      <c r="B57" s="1"/>
      <c r="C57" s="91"/>
      <c r="D57" s="91"/>
      <c r="E57" s="1"/>
      <c r="F57" s="1"/>
      <c r="G57" s="86"/>
      <c r="I57" s="1"/>
      <c r="J57" s="1"/>
      <c r="K57" s="1"/>
      <c r="N57" s="1"/>
      <c r="O57" s="60"/>
      <c r="P57" s="81" t="s">
        <v>211</v>
      </c>
      <c r="Q57" s="80">
        <v>1.019923836</v>
      </c>
      <c r="R57" s="1">
        <f t="shared" si="11"/>
        <v>1.019923836</v>
      </c>
      <c r="S57" s="58" t="s">
        <v>217</v>
      </c>
    </row>
    <row r="58" spans="1:19" s="72" customFormat="1" x14ac:dyDescent="0.25">
      <c r="A58" s="1"/>
      <c r="B58" s="1"/>
      <c r="C58" s="91"/>
      <c r="D58" s="91"/>
      <c r="E58" s="1"/>
      <c r="F58" s="1"/>
      <c r="G58" s="86"/>
      <c r="I58" s="1"/>
      <c r="J58" s="1"/>
      <c r="K58" s="1"/>
      <c r="N58" s="1"/>
      <c r="O58" s="60"/>
      <c r="P58" s="81" t="s">
        <v>212</v>
      </c>
      <c r="Q58" s="80">
        <v>1.027986216</v>
      </c>
      <c r="R58" s="1">
        <f t="shared" si="11"/>
        <v>1.027986216</v>
      </c>
      <c r="S58" s="58" t="s">
        <v>218</v>
      </c>
    </row>
    <row r="59" spans="1:19" s="72" customFormat="1" x14ac:dyDescent="0.25">
      <c r="A59" s="1"/>
      <c r="B59" s="1"/>
      <c r="C59" s="91"/>
      <c r="D59" s="91"/>
      <c r="E59" s="1"/>
      <c r="F59" s="1"/>
      <c r="G59" s="86"/>
      <c r="I59" s="1"/>
      <c r="J59" s="1"/>
      <c r="K59" s="1"/>
      <c r="N59" s="1"/>
      <c r="O59" s="60"/>
      <c r="P59" s="81" t="s">
        <v>213</v>
      </c>
      <c r="Q59" s="80">
        <v>1.0349152580000001</v>
      </c>
      <c r="R59" s="1">
        <f t="shared" si="11"/>
        <v>1.0349152580000001</v>
      </c>
      <c r="S59" s="58" t="s">
        <v>215</v>
      </c>
    </row>
    <row r="60" spans="1:19" s="72" customFormat="1" x14ac:dyDescent="0.25">
      <c r="A60" s="1"/>
      <c r="B60" s="1"/>
      <c r="C60" s="91"/>
      <c r="D60" s="91"/>
      <c r="E60" s="1"/>
      <c r="F60" s="1"/>
      <c r="G60" s="86"/>
      <c r="I60" s="1"/>
      <c r="J60" s="1"/>
      <c r="K60" s="1"/>
      <c r="N60" s="1"/>
      <c r="O60"/>
      <c r="P60" s="46"/>
      <c r="Q60" s="52"/>
      <c r="R60" s="1"/>
      <c r="S60" s="58"/>
    </row>
    <row r="61" spans="1:19" ht="15.75" thickBot="1" x14ac:dyDescent="0.3">
      <c r="A61" s="1"/>
      <c r="B61" s="1"/>
      <c r="C61" s="91"/>
      <c r="D61" s="91"/>
      <c r="E61" s="1"/>
      <c r="F61" s="1"/>
      <c r="G61" s="86"/>
      <c r="I61" s="1"/>
      <c r="J61" s="1"/>
      <c r="K61" s="1"/>
      <c r="L61" s="1"/>
      <c r="M61" s="91"/>
      <c r="N61" s="1"/>
      <c r="P61" s="11" t="s">
        <v>1</v>
      </c>
      <c r="Q61" s="11" t="s">
        <v>29</v>
      </c>
      <c r="R61" s="11" t="s">
        <v>137</v>
      </c>
      <c r="S61" s="11" t="s">
        <v>40</v>
      </c>
    </row>
    <row r="62" spans="1:19" ht="15.75" thickTop="1" x14ac:dyDescent="0.25">
      <c r="A62" s="1"/>
      <c r="B62" s="1"/>
      <c r="C62" s="91"/>
      <c r="D62" s="91"/>
      <c r="E62" s="1"/>
      <c r="F62" s="1"/>
      <c r="G62" s="86"/>
      <c r="H62" s="1"/>
      <c r="I62" s="1"/>
      <c r="J62" s="1"/>
      <c r="K62" s="1"/>
      <c r="L62" s="1"/>
      <c r="M62" s="91"/>
      <c r="N62" s="1"/>
      <c r="O62" t="s">
        <v>138</v>
      </c>
      <c r="P62" s="42" t="s">
        <v>41</v>
      </c>
      <c r="Q62" s="50">
        <v>0</v>
      </c>
      <c r="R62" s="54">
        <f>Q62</f>
        <v>0</v>
      </c>
      <c r="S62" s="58">
        <v>0</v>
      </c>
    </row>
    <row r="63" spans="1:19" x14ac:dyDescent="0.25">
      <c r="A63" s="1"/>
      <c r="B63" s="1"/>
      <c r="C63" s="91"/>
      <c r="D63" s="91"/>
      <c r="E63" s="1"/>
      <c r="F63" s="1"/>
      <c r="G63" s="86"/>
      <c r="H63" s="1"/>
      <c r="I63" s="1"/>
      <c r="J63" s="1"/>
      <c r="K63" s="1"/>
      <c r="L63" s="1"/>
      <c r="M63" s="91"/>
      <c r="N63" s="1"/>
      <c r="O63" s="55">
        <v>4.8611111111111112E-2</v>
      </c>
      <c r="P63" s="42" t="s">
        <v>23</v>
      </c>
      <c r="Q63" s="50">
        <v>1.0599999427795399</v>
      </c>
      <c r="R63" s="54">
        <f>Q63</f>
        <v>1.0599999427795399</v>
      </c>
      <c r="S63" s="58">
        <v>-2.9953879373185301E-2</v>
      </c>
    </row>
    <row r="64" spans="1:19" x14ac:dyDescent="0.25">
      <c r="A64" s="1"/>
      <c r="B64" s="1"/>
      <c r="C64" s="91"/>
      <c r="D64" s="91"/>
      <c r="E64" s="1"/>
      <c r="F64" s="1"/>
      <c r="G64" s="86"/>
      <c r="H64" s="1"/>
      <c r="J64" s="1"/>
      <c r="K64" s="1"/>
      <c r="L64" s="1"/>
      <c r="M64" s="91"/>
      <c r="N64" s="1"/>
      <c r="P64" s="42" t="s">
        <v>46</v>
      </c>
      <c r="Q64" s="50">
        <v>156.440731910842</v>
      </c>
      <c r="R64" s="1">
        <f>Q64/100</f>
        <v>1.56440731910842</v>
      </c>
      <c r="S64" s="58">
        <v>-8.6738403137775998E-6</v>
      </c>
    </row>
    <row r="65" spans="1:19" x14ac:dyDescent="0.25">
      <c r="A65" s="1"/>
      <c r="B65" s="1"/>
      <c r="C65" s="91"/>
      <c r="D65" s="91"/>
      <c r="E65" s="1"/>
      <c r="H65" s="1"/>
      <c r="I65" s="1"/>
      <c r="J65" s="1"/>
      <c r="K65" s="1"/>
      <c r="L65" s="1"/>
      <c r="M65" s="91"/>
      <c r="N65" s="1"/>
      <c r="P65" s="42" t="s">
        <v>116</v>
      </c>
      <c r="Q65" s="50">
        <v>-20.300935880694301</v>
      </c>
      <c r="R65" s="1">
        <f t="shared" ref="R65:R71" si="12">Q65/100</f>
        <v>-0.20300935880694301</v>
      </c>
      <c r="S65" s="58">
        <v>2.1648716178694401E-3</v>
      </c>
    </row>
    <row r="66" spans="1:19" x14ac:dyDescent="0.25">
      <c r="N66"/>
      <c r="P66" s="42" t="s">
        <v>47</v>
      </c>
      <c r="Q66" s="50">
        <v>75.916881283268793</v>
      </c>
      <c r="R66" s="1">
        <f t="shared" si="12"/>
        <v>0.75916881283268789</v>
      </c>
      <c r="S66" s="58">
        <v>6.4758759358596297E-4</v>
      </c>
    </row>
    <row r="67" spans="1:19" x14ac:dyDescent="0.25">
      <c r="N67"/>
      <c r="P67" s="42" t="s">
        <v>117</v>
      </c>
      <c r="Q67" s="50">
        <v>-0.155506560051652</v>
      </c>
      <c r="R67" s="1">
        <f t="shared" si="12"/>
        <v>-1.55506560051652E-3</v>
      </c>
      <c r="S67" s="58">
        <v>-1.47979634931223E-3</v>
      </c>
    </row>
    <row r="68" spans="1:19" x14ac:dyDescent="0.25">
      <c r="N68"/>
      <c r="P68" s="42" t="s">
        <v>48</v>
      </c>
      <c r="Q68" s="50">
        <v>41.338725991097199</v>
      </c>
      <c r="R68" s="1">
        <f t="shared" si="12"/>
        <v>0.41338725991097197</v>
      </c>
      <c r="S68" s="58">
        <v>6.8870384835700903E-4</v>
      </c>
    </row>
    <row r="69" spans="1:19" x14ac:dyDescent="0.25">
      <c r="N69"/>
      <c r="P69" s="42" t="s">
        <v>118</v>
      </c>
      <c r="Q69" s="50">
        <v>-3.8398609004379098</v>
      </c>
      <c r="R69" s="1">
        <f t="shared" si="12"/>
        <v>-3.8398609004379101E-2</v>
      </c>
      <c r="S69" s="58">
        <v>-1.3891657030102901E-3</v>
      </c>
    </row>
    <row r="70" spans="1:19" x14ac:dyDescent="0.25">
      <c r="N70"/>
      <c r="P70" s="42" t="s">
        <v>49</v>
      </c>
      <c r="Q70" s="50">
        <v>232.35762119293199</v>
      </c>
      <c r="R70" s="1">
        <f t="shared" si="12"/>
        <v>2.32357621192932</v>
      </c>
      <c r="S70" s="58">
        <v>6.3899375327158804E-4</v>
      </c>
    </row>
    <row r="71" spans="1:19" x14ac:dyDescent="0.25">
      <c r="N71"/>
      <c r="P71" s="42" t="s">
        <v>83</v>
      </c>
      <c r="Q71" s="50">
        <v>-20.456442236900301</v>
      </c>
      <c r="R71" s="1">
        <f t="shared" si="12"/>
        <v>-0.20456442236900302</v>
      </c>
      <c r="S71" s="58">
        <v>6.8507826856001298E-4</v>
      </c>
    </row>
    <row r="72" spans="1:19" x14ac:dyDescent="0.25">
      <c r="N72"/>
      <c r="O72" t="s">
        <v>139</v>
      </c>
      <c r="P72" s="42" t="s">
        <v>51</v>
      </c>
      <c r="Q72" s="50">
        <v>-0.22125272217770001</v>
      </c>
      <c r="R72" s="54">
        <f>Q72</f>
        <v>-0.22125272217770001</v>
      </c>
      <c r="S72" s="59">
        <v>-0.2212527222</v>
      </c>
    </row>
    <row r="73" spans="1:19" x14ac:dyDescent="0.25">
      <c r="N73"/>
      <c r="O73" s="55">
        <v>0.47083333333333338</v>
      </c>
      <c r="P73" s="42" t="s">
        <v>27</v>
      </c>
      <c r="Q73" s="50">
        <v>1.0099999973080001</v>
      </c>
      <c r="R73" s="54">
        <f>Q73</f>
        <v>1.0099999973080001</v>
      </c>
      <c r="S73" s="59">
        <v>2.17540256007367E-2</v>
      </c>
    </row>
    <row r="74" spans="1:19" x14ac:dyDescent="0.25">
      <c r="N74"/>
      <c r="P74" s="42" t="s">
        <v>52</v>
      </c>
      <c r="Q74" s="50">
        <v>-23.569740833506799</v>
      </c>
      <c r="R74" s="1">
        <f>Q74/100</f>
        <v>-0.235697408335068</v>
      </c>
      <c r="S74" s="58">
        <v>-1.05523560178061E-3</v>
      </c>
    </row>
    <row r="75" spans="1:19" x14ac:dyDescent="0.25">
      <c r="N75"/>
      <c r="P75" s="42" t="s">
        <v>119</v>
      </c>
      <c r="Q75" s="50">
        <v>0.96859150246414105</v>
      </c>
      <c r="R75" s="1">
        <f t="shared" ref="R75:R79" si="13">Q75/100</f>
        <v>9.6859150246414102E-3</v>
      </c>
      <c r="S75" s="58">
        <v>-2.2375145874756201E-3</v>
      </c>
    </row>
    <row r="76" spans="1:19" x14ac:dyDescent="0.25">
      <c r="N76"/>
      <c r="P76" s="42" t="s">
        <v>53</v>
      </c>
      <c r="Q76" s="50">
        <v>29.247688021076399</v>
      </c>
      <c r="R76" s="1">
        <f t="shared" si="13"/>
        <v>0.29247688021076401</v>
      </c>
      <c r="S76" s="58">
        <v>5.1585990707936401E-4</v>
      </c>
    </row>
    <row r="77" spans="1:19" x14ac:dyDescent="0.25">
      <c r="N77"/>
      <c r="P77" s="42" t="s">
        <v>120</v>
      </c>
      <c r="Q77" s="50">
        <v>-10.134384235994199</v>
      </c>
      <c r="R77" s="1">
        <f t="shared" si="13"/>
        <v>-0.101343842359942</v>
      </c>
      <c r="S77" s="58">
        <v>-2.7105327863768802E-3</v>
      </c>
    </row>
    <row r="78" spans="1:19" x14ac:dyDescent="0.25">
      <c r="N78"/>
      <c r="P78" s="42" t="s">
        <v>54</v>
      </c>
      <c r="Q78" s="50">
        <v>4.9388912162000001E-5</v>
      </c>
      <c r="R78" s="1">
        <f t="shared" si="13"/>
        <v>4.9388912162000003E-7</v>
      </c>
      <c r="S78" s="58">
        <v>6.5059278082477401E-7</v>
      </c>
    </row>
    <row r="79" spans="1:19" x14ac:dyDescent="0.25">
      <c r="N79"/>
      <c r="P79" s="42" t="s">
        <v>121</v>
      </c>
      <c r="Q79" s="50">
        <v>-23.1382548362844</v>
      </c>
      <c r="R79" s="1">
        <f t="shared" si="13"/>
        <v>-0.231382548362844</v>
      </c>
      <c r="S79" s="58">
        <v>1.7465773008429299E-7</v>
      </c>
    </row>
    <row r="80" spans="1:19" x14ac:dyDescent="0.25">
      <c r="N80"/>
      <c r="O80" t="s">
        <v>140</v>
      </c>
      <c r="P80" s="42" t="s">
        <v>55</v>
      </c>
      <c r="Q80" s="50">
        <v>-0.25510563387813501</v>
      </c>
      <c r="R80" s="54">
        <f>Q80</f>
        <v>-0.25510563387813501</v>
      </c>
      <c r="S80" s="59">
        <v>-0.25510563390000002</v>
      </c>
    </row>
    <row r="81" spans="12:19" x14ac:dyDescent="0.25">
      <c r="N81"/>
      <c r="O81" s="55">
        <v>0.8125</v>
      </c>
      <c r="P81" s="42" t="s">
        <v>114</v>
      </c>
      <c r="Q81" s="50">
        <v>1.0385379019832599</v>
      </c>
      <c r="R81" s="54">
        <f>Q81</f>
        <v>1.0385379019832599</v>
      </c>
      <c r="S81" s="59">
        <v>-5.12238863404413E-3</v>
      </c>
    </row>
    <row r="82" spans="12:19" x14ac:dyDescent="0.25">
      <c r="N82"/>
      <c r="P82" s="42" t="s">
        <v>56</v>
      </c>
      <c r="Q82" s="50">
        <v>6.4193752642371704</v>
      </c>
      <c r="R82" s="1">
        <f>Q82/100</f>
        <v>6.4193752642371704E-2</v>
      </c>
      <c r="S82" s="58">
        <v>1.2851248455257599E-4</v>
      </c>
    </row>
    <row r="83" spans="12:19" x14ac:dyDescent="0.25">
      <c r="N83"/>
      <c r="P83" s="42" t="s">
        <v>123</v>
      </c>
      <c r="Q83" s="50">
        <v>1.57798981550307</v>
      </c>
      <c r="R83" s="1">
        <f t="shared" ref="R83:R91" si="14">Q83/100</f>
        <v>1.5779898155030701E-2</v>
      </c>
      <c r="S83" s="58">
        <v>1.0767413611616999E-3</v>
      </c>
    </row>
    <row r="84" spans="12:19" x14ac:dyDescent="0.25">
      <c r="N84"/>
      <c r="P84" s="42" t="s">
        <v>57</v>
      </c>
      <c r="Q84" s="50">
        <v>7.6111237412808599</v>
      </c>
      <c r="R84" s="1">
        <f t="shared" si="14"/>
        <v>7.6111237412808605E-2</v>
      </c>
      <c r="S84" s="58">
        <v>1.6297137374082799E-5</v>
      </c>
    </row>
    <row r="85" spans="12:19" x14ac:dyDescent="0.25">
      <c r="N85"/>
      <c r="P85" s="42" t="s">
        <v>122</v>
      </c>
      <c r="Q85" s="50">
        <v>2.2749299623984598</v>
      </c>
      <c r="R85" s="1">
        <f t="shared" si="14"/>
        <v>2.2749299623984597E-2</v>
      </c>
      <c r="S85" s="58">
        <v>9.80565804585901E-5</v>
      </c>
    </row>
    <row r="86" spans="12:19" x14ac:dyDescent="0.25">
      <c r="N86"/>
      <c r="P86" s="42" t="s">
        <v>58</v>
      </c>
      <c r="Q86" s="50">
        <v>17.236621109828601</v>
      </c>
      <c r="R86" s="1">
        <f t="shared" si="14"/>
        <v>0.17236621109828601</v>
      </c>
      <c r="S86" s="58">
        <v>2.8072391037720099E-5</v>
      </c>
    </row>
    <row r="87" spans="12:19" x14ac:dyDescent="0.25">
      <c r="N87"/>
      <c r="P87" s="42" t="s">
        <v>124</v>
      </c>
      <c r="Q87" s="50">
        <v>6.2088690408799696</v>
      </c>
      <c r="R87" s="1">
        <f t="shared" si="14"/>
        <v>6.2088690408799697E-2</v>
      </c>
      <c r="S87" s="58">
        <v>3.8053003130694002E-4</v>
      </c>
    </row>
    <row r="88" spans="12:19" x14ac:dyDescent="0.25">
      <c r="N88"/>
      <c r="P88" s="42" t="s">
        <v>59</v>
      </c>
      <c r="Q88" s="50">
        <v>1.4392071686730901</v>
      </c>
      <c r="R88" s="1">
        <f t="shared" si="14"/>
        <v>1.4392071686730901E-2</v>
      </c>
      <c r="S88" s="58">
        <v>3.3901950999533699E-5</v>
      </c>
    </row>
    <row r="89" spans="12:19" x14ac:dyDescent="0.25">
      <c r="N89"/>
      <c r="P89" s="42" t="s">
        <v>125</v>
      </c>
      <c r="Q89" s="50">
        <v>0.52526799870488805</v>
      </c>
      <c r="R89" s="1">
        <f t="shared" si="14"/>
        <v>5.2526799870488807E-3</v>
      </c>
      <c r="S89" s="58">
        <v>9.7871725652031802E-5</v>
      </c>
    </row>
    <row r="90" spans="12:19" x14ac:dyDescent="0.25">
      <c r="N90"/>
      <c r="P90" s="42" t="s">
        <v>12</v>
      </c>
      <c r="Q90" s="50">
        <v>-6.1</v>
      </c>
      <c r="R90" s="1">
        <f t="shared" si="14"/>
        <v>-6.0999999999999999E-2</v>
      </c>
      <c r="S90" s="58">
        <v>-5.5804864002167998E-6</v>
      </c>
    </row>
    <row r="91" spans="12:19" x14ac:dyDescent="0.25">
      <c r="N91"/>
      <c r="P91" s="42" t="s">
        <v>20</v>
      </c>
      <c r="Q91" s="50">
        <v>-1.6</v>
      </c>
      <c r="R91" s="1">
        <f t="shared" si="14"/>
        <v>-1.6E-2</v>
      </c>
      <c r="S91" s="58">
        <v>5.2797756594065403E-5</v>
      </c>
    </row>
    <row r="92" spans="12:19" x14ac:dyDescent="0.25">
      <c r="N92"/>
      <c r="O92" t="s">
        <v>141</v>
      </c>
      <c r="P92" s="42" t="s">
        <v>60</v>
      </c>
      <c r="Q92" s="50">
        <v>-0.26806990591321</v>
      </c>
      <c r="R92" s="54">
        <f>Q92</f>
        <v>-0.26806990591321</v>
      </c>
      <c r="S92" s="59">
        <v>-0.26806990590000002</v>
      </c>
    </row>
    <row r="93" spans="12:19" x14ac:dyDescent="0.25">
      <c r="N93"/>
      <c r="O93" s="56" t="s">
        <v>146</v>
      </c>
      <c r="P93" s="42" t="s">
        <v>115</v>
      </c>
      <c r="Q93" s="50">
        <v>1.0349152577221601</v>
      </c>
      <c r="R93" s="54">
        <f>Q93</f>
        <v>1.0349152577221601</v>
      </c>
      <c r="S93" s="59">
        <v>-2.1765958813597698E-3</v>
      </c>
    </row>
    <row r="94" spans="12:19" x14ac:dyDescent="0.25">
      <c r="L94" s="72"/>
      <c r="N94"/>
      <c r="O94" s="47"/>
      <c r="P94" s="42" t="s">
        <v>61</v>
      </c>
      <c r="Q94" s="50">
        <v>6.1481308294477897</v>
      </c>
      <c r="R94" s="1">
        <f>Q94/100</f>
        <v>6.1481308294477899E-2</v>
      </c>
      <c r="S94" s="57">
        <v>-1.88116567434796E-5</v>
      </c>
    </row>
    <row r="95" spans="12:19" x14ac:dyDescent="0.25">
      <c r="L95" s="72"/>
      <c r="N95"/>
      <c r="O95" s="47"/>
      <c r="P95" s="42" t="s">
        <v>126</v>
      </c>
      <c r="Q95" s="50">
        <v>6.1776975079165704</v>
      </c>
      <c r="R95" s="1">
        <f t="shared" ref="R95:R107" si="15">Q95/100</f>
        <v>6.1776975079165707E-2</v>
      </c>
      <c r="S95" s="57">
        <v>-4.4567340559324698E-4</v>
      </c>
    </row>
    <row r="96" spans="12:19" x14ac:dyDescent="0.25">
      <c r="L96" s="72"/>
      <c r="N96"/>
      <c r="O96" s="47"/>
      <c r="P96" s="42" t="s">
        <v>62</v>
      </c>
      <c r="Q96" s="50">
        <v>10.1258308263922</v>
      </c>
      <c r="R96" s="1">
        <f t="shared" si="15"/>
        <v>0.101258308263922</v>
      </c>
      <c r="S96" s="58">
        <v>-1.40656940313608E-4</v>
      </c>
    </row>
    <row r="97" spans="12:19" x14ac:dyDescent="0.25">
      <c r="L97" s="72"/>
      <c r="N97"/>
      <c r="O97" s="47"/>
      <c r="P97" s="42" t="s">
        <v>127</v>
      </c>
      <c r="Q97" s="50">
        <v>4.8779939913553596</v>
      </c>
      <c r="R97" s="1">
        <f t="shared" si="15"/>
        <v>4.8779939913553595E-2</v>
      </c>
      <c r="S97" s="57">
        <v>-6.3339605935184401E-4</v>
      </c>
    </row>
    <row r="98" spans="12:19" x14ac:dyDescent="0.25">
      <c r="L98" s="72"/>
      <c r="N98"/>
      <c r="O98" t="s">
        <v>142</v>
      </c>
      <c r="P98" s="42" t="s">
        <v>63</v>
      </c>
      <c r="Q98" s="50">
        <v>-7.6</v>
      </c>
      <c r="R98" s="1">
        <f t="shared" si="15"/>
        <v>-7.5999999999999998E-2</v>
      </c>
      <c r="S98" s="58">
        <v>-1.4483820858600399E-4</v>
      </c>
    </row>
    <row r="99" spans="12:19" x14ac:dyDescent="0.25">
      <c r="L99" s="72"/>
      <c r="N99"/>
      <c r="O99" s="56" t="s">
        <v>147</v>
      </c>
      <c r="P99" s="42" t="s">
        <v>128</v>
      </c>
      <c r="Q99" s="50">
        <v>-1.6</v>
      </c>
      <c r="R99" s="1">
        <f t="shared" si="15"/>
        <v>-1.6E-2</v>
      </c>
      <c r="S99" s="58">
        <v>-3.5573742834272E-3</v>
      </c>
    </row>
    <row r="100" spans="12:19" x14ac:dyDescent="0.25">
      <c r="L100" s="72"/>
      <c r="N100"/>
      <c r="O100" t="s">
        <v>143</v>
      </c>
      <c r="P100" s="42" t="s">
        <v>64</v>
      </c>
      <c r="Q100" s="51">
        <v>-63.001699846354903</v>
      </c>
      <c r="R100" s="1">
        <f t="shared" si="15"/>
        <v>-0.63001699846354908</v>
      </c>
      <c r="S100" s="58">
        <v>-9.5060452610995505E-4</v>
      </c>
    </row>
    <row r="101" spans="12:19" x14ac:dyDescent="0.25">
      <c r="L101" s="72"/>
      <c r="N101"/>
      <c r="O101" s="56" t="s">
        <v>148</v>
      </c>
      <c r="P101" s="42" t="s">
        <v>129</v>
      </c>
      <c r="Q101" s="50">
        <v>10.2039485868599</v>
      </c>
      <c r="R101" s="1">
        <f t="shared" si="15"/>
        <v>0.102039485868599</v>
      </c>
      <c r="S101" s="58">
        <v>-5.1145973996759402E-3</v>
      </c>
    </row>
    <row r="102" spans="12:19" x14ac:dyDescent="0.25">
      <c r="L102" s="72"/>
      <c r="N102"/>
      <c r="P102" s="42" t="s">
        <v>65</v>
      </c>
      <c r="Q102" s="50">
        <v>16.526211548050401</v>
      </c>
      <c r="R102" s="1">
        <f t="shared" si="15"/>
        <v>0.16526211548050401</v>
      </c>
      <c r="S102" s="58">
        <v>3.0418249791705498E-4</v>
      </c>
    </row>
    <row r="103" spans="12:19" x14ac:dyDescent="0.25">
      <c r="L103" s="72"/>
      <c r="N103"/>
      <c r="P103" s="42" t="s">
        <v>130</v>
      </c>
      <c r="Q103" s="52">
        <v>-1.34369314780613</v>
      </c>
      <c r="R103" s="1">
        <f t="shared" si="15"/>
        <v>-1.34369314780613E-2</v>
      </c>
      <c r="S103" s="58">
        <v>-1.37670401876801E-3</v>
      </c>
    </row>
    <row r="104" spans="12:19" x14ac:dyDescent="0.25">
      <c r="L104" s="72"/>
      <c r="N104"/>
      <c r="P104" s="42" t="s">
        <v>66</v>
      </c>
      <c r="Q104" s="52">
        <v>29.247637436823101</v>
      </c>
      <c r="R104" s="1">
        <f t="shared" si="15"/>
        <v>0.29247637436823104</v>
      </c>
      <c r="S104" s="58">
        <v>2.2761940039589499E-4</v>
      </c>
    </row>
    <row r="105" spans="12:19" x14ac:dyDescent="0.25">
      <c r="L105" s="72"/>
      <c r="N105"/>
      <c r="P105" s="42" t="s">
        <v>131</v>
      </c>
      <c r="Q105" s="52">
        <v>11.0919776937066</v>
      </c>
      <c r="R105" s="1">
        <f t="shared" si="15"/>
        <v>0.11091977693706599</v>
      </c>
      <c r="S105" s="58">
        <v>-1.3983824680780001E-3</v>
      </c>
    </row>
    <row r="106" spans="12:19" x14ac:dyDescent="0.25">
      <c r="L106" s="72"/>
      <c r="N106"/>
      <c r="P106" s="42" t="s">
        <v>67</v>
      </c>
      <c r="Q106" s="53">
        <v>-94.199996999999996</v>
      </c>
      <c r="R106" s="1">
        <f t="shared" si="15"/>
        <v>-0.94199996999999991</v>
      </c>
      <c r="S106" s="58">
        <v>-2.81965662445027E-3</v>
      </c>
    </row>
    <row r="107" spans="12:19" x14ac:dyDescent="0.25">
      <c r="L107" s="72"/>
      <c r="N107"/>
      <c r="P107" s="42" t="s">
        <v>132</v>
      </c>
      <c r="Q107">
        <f>21.4613437652587-19</f>
        <v>2.4613437652587002</v>
      </c>
      <c r="R107" s="1">
        <f t="shared" si="15"/>
        <v>2.4613437652587004E-2</v>
      </c>
      <c r="S107" s="58">
        <v>-6.8701998242329402E-3</v>
      </c>
    </row>
    <row r="108" spans="12:19" x14ac:dyDescent="0.25">
      <c r="L108" s="72"/>
      <c r="N108"/>
      <c r="P108" s="42" t="s">
        <v>51</v>
      </c>
      <c r="Q108" s="52">
        <v>-0.22125272217770001</v>
      </c>
      <c r="R108" s="54">
        <f>Q108</f>
        <v>-0.22125272217770001</v>
      </c>
      <c r="S108" s="59">
        <v>-0.2212527222</v>
      </c>
    </row>
    <row r="109" spans="12:19" x14ac:dyDescent="0.25">
      <c r="L109" s="72"/>
      <c r="N109"/>
      <c r="P109" s="42" t="s">
        <v>27</v>
      </c>
      <c r="Q109" s="52">
        <v>1.0099999973080001</v>
      </c>
      <c r="R109" s="54">
        <f>Q109</f>
        <v>1.0099999973080001</v>
      </c>
      <c r="S109" s="59">
        <v>2.17540256007367E-2</v>
      </c>
    </row>
    <row r="110" spans="12:19" x14ac:dyDescent="0.25">
      <c r="N110"/>
      <c r="O110" t="s">
        <v>144</v>
      </c>
      <c r="P110" s="42" t="s">
        <v>68</v>
      </c>
      <c r="Q110" s="52">
        <v>4.9650161007164098</v>
      </c>
      <c r="R110" s="1">
        <f>Q110/100</f>
        <v>4.9650161007164101E-2</v>
      </c>
      <c r="S110" s="58">
        <v>1.15284947015369E-4</v>
      </c>
    </row>
    <row r="111" spans="12:19" x14ac:dyDescent="0.25">
      <c r="N111"/>
      <c r="O111" s="56" t="s">
        <v>149</v>
      </c>
      <c r="P111" s="42" t="s">
        <v>133</v>
      </c>
      <c r="Q111" s="52">
        <v>0.52427629116916796</v>
      </c>
      <c r="R111" s="1">
        <f t="shared" ref="R111:R113" si="16">Q111/100</f>
        <v>5.2427629116916794E-3</v>
      </c>
      <c r="S111" s="58">
        <v>6.2348925580496799E-4</v>
      </c>
    </row>
    <row r="112" spans="12:19" x14ac:dyDescent="0.25">
      <c r="N112"/>
      <c r="P112" s="42" t="s">
        <v>16</v>
      </c>
      <c r="Q112" s="52">
        <v>-13.5</v>
      </c>
      <c r="R112" s="1">
        <f t="shared" si="16"/>
        <v>-0.13500000000000001</v>
      </c>
      <c r="S112" s="58">
        <v>-1.30914832287277E-5</v>
      </c>
    </row>
    <row r="113" spans="14:20" x14ac:dyDescent="0.25">
      <c r="N113"/>
      <c r="P113" s="42" t="s">
        <v>22</v>
      </c>
      <c r="Q113" s="52">
        <v>-5.8</v>
      </c>
      <c r="R113" s="1">
        <f t="shared" si="16"/>
        <v>-5.7999999999999996E-2</v>
      </c>
      <c r="S113" s="58">
        <v>1.15841086511394E-4</v>
      </c>
    </row>
    <row r="114" spans="14:20" x14ac:dyDescent="0.25">
      <c r="N114"/>
      <c r="P114" s="42" t="s">
        <v>55</v>
      </c>
      <c r="Q114" s="52">
        <v>-0.25510563387813501</v>
      </c>
      <c r="R114" s="54">
        <f>Q114</f>
        <v>-0.25510563387813501</v>
      </c>
      <c r="S114" s="59">
        <v>-0.25510563390000002</v>
      </c>
    </row>
    <row r="115" spans="14:20" x14ac:dyDescent="0.25">
      <c r="N115"/>
      <c r="P115" s="42" t="s">
        <v>114</v>
      </c>
      <c r="Q115" s="52">
        <v>1.0385379019832599</v>
      </c>
      <c r="R115" s="54">
        <f>Q115</f>
        <v>1.0385379019832599</v>
      </c>
      <c r="S115" s="59">
        <v>-5.12238863404413E-3</v>
      </c>
    </row>
    <row r="116" spans="14:20" x14ac:dyDescent="0.25">
      <c r="N116"/>
      <c r="O116" t="s">
        <v>145</v>
      </c>
      <c r="P116" s="42" t="s">
        <v>69</v>
      </c>
      <c r="Q116" s="52">
        <v>-2.8744036925517298</v>
      </c>
      <c r="R116" s="1">
        <f>Q116/100</f>
        <v>-2.8744036925517299E-2</v>
      </c>
      <c r="S116" s="58">
        <v>-9.7142222335186394E-5</v>
      </c>
    </row>
    <row r="117" spans="14:20" x14ac:dyDescent="0.25">
      <c r="N117"/>
      <c r="O117" s="56" t="s">
        <v>150</v>
      </c>
      <c r="P117" s="42" t="s">
        <v>134</v>
      </c>
      <c r="Q117" s="52">
        <v>0.31779049296478201</v>
      </c>
      <c r="R117" s="1">
        <f t="shared" ref="R117:R119" si="17">Q117/100</f>
        <v>3.1779049296478202E-3</v>
      </c>
      <c r="S117" s="58">
        <v>-1.0332946463634299E-3</v>
      </c>
    </row>
    <row r="118" spans="14:20" x14ac:dyDescent="0.25">
      <c r="N118"/>
      <c r="P118" s="42" t="s">
        <v>70</v>
      </c>
      <c r="Q118" s="52">
        <v>-14.9</v>
      </c>
      <c r="R118" s="1">
        <f t="shared" si="17"/>
        <v>-0.14899999999999999</v>
      </c>
      <c r="S118" s="58">
        <v>-4.6294745534552998E-5</v>
      </c>
    </row>
    <row r="119" spans="14:20" x14ac:dyDescent="0.25">
      <c r="N119"/>
      <c r="P119" s="42" t="s">
        <v>135</v>
      </c>
      <c r="Q119" s="52">
        <v>-5</v>
      </c>
      <c r="R119" s="1">
        <f t="shared" si="17"/>
        <v>-0.05</v>
      </c>
      <c r="S119" s="58">
        <v>-4.2582952991622499E-5</v>
      </c>
    </row>
    <row r="120" spans="14:20" x14ac:dyDescent="0.25">
      <c r="N120"/>
      <c r="P120" s="42" t="s">
        <v>60</v>
      </c>
      <c r="Q120" s="52">
        <v>-0.26806990591321</v>
      </c>
      <c r="R120" s="54">
        <f>Q120</f>
        <v>-0.26806990591321</v>
      </c>
      <c r="S120" s="59">
        <v>-0.26806990590000002</v>
      </c>
    </row>
    <row r="121" spans="14:20" x14ac:dyDescent="0.25">
      <c r="N121"/>
      <c r="P121" s="42" t="s">
        <v>115</v>
      </c>
      <c r="Q121" s="52">
        <v>1.0349152577221601</v>
      </c>
      <c r="R121" s="54">
        <f>Q121</f>
        <v>1.0349152577221601</v>
      </c>
      <c r="S121" s="59">
        <v>-2.1765958813597698E-3</v>
      </c>
    </row>
    <row r="122" spans="14:20" x14ac:dyDescent="0.25">
      <c r="N122"/>
      <c r="R122" s="1"/>
      <c r="S122" s="3"/>
    </row>
    <row r="123" spans="14:20" x14ac:dyDescent="0.25">
      <c r="N123"/>
      <c r="P123" s="48"/>
      <c r="Q123" s="48"/>
      <c r="R123" s="1"/>
      <c r="S123" s="3"/>
    </row>
    <row r="124" spans="14:20" x14ac:dyDescent="0.25">
      <c r="Q124" s="48"/>
      <c r="R124" s="47"/>
      <c r="T124" s="3"/>
    </row>
    <row r="125" spans="14:20" x14ac:dyDescent="0.25">
      <c r="Q125" s="48"/>
      <c r="R125" s="47"/>
      <c r="T125" s="3"/>
    </row>
    <row r="126" spans="14:20" x14ac:dyDescent="0.25">
      <c r="Q126" s="48"/>
      <c r="R126" s="47"/>
    </row>
    <row r="127" spans="14:20" x14ac:dyDescent="0.25">
      <c r="Q127" s="42"/>
      <c r="R127" s="1"/>
    </row>
    <row r="128" spans="14:20" x14ac:dyDescent="0.25">
      <c r="Q128" s="42"/>
      <c r="R128" s="1"/>
    </row>
    <row r="129" spans="17:18" x14ac:dyDescent="0.25">
      <c r="Q129" s="42"/>
      <c r="R129" s="1"/>
    </row>
    <row r="130" spans="17:18" x14ac:dyDescent="0.25">
      <c r="Q130" s="42"/>
      <c r="R130" s="1"/>
    </row>
    <row r="131" spans="17:18" x14ac:dyDescent="0.25">
      <c r="Q131" s="42"/>
      <c r="R131" s="1"/>
    </row>
    <row r="132" spans="17:18" x14ac:dyDescent="0.25">
      <c r="Q132" s="42"/>
      <c r="R132" s="1"/>
    </row>
    <row r="133" spans="17:18" x14ac:dyDescent="0.25">
      <c r="Q133" s="42"/>
      <c r="R133" s="1"/>
    </row>
    <row r="134" spans="17:18" x14ac:dyDescent="0.25">
      <c r="Q134" s="42"/>
      <c r="R134" s="1"/>
    </row>
    <row r="135" spans="17:18" x14ac:dyDescent="0.25">
      <c r="Q135" s="42"/>
      <c r="R135" s="1"/>
    </row>
    <row r="136" spans="17:18" x14ac:dyDescent="0.25">
      <c r="Q136" s="42"/>
      <c r="R136" s="1"/>
    </row>
    <row r="137" spans="17:18" x14ac:dyDescent="0.25">
      <c r="Q137" s="42"/>
      <c r="R137" s="1"/>
    </row>
    <row r="138" spans="17:18" x14ac:dyDescent="0.25">
      <c r="Q138" s="42"/>
      <c r="R138" s="1"/>
    </row>
    <row r="139" spans="17:18" x14ac:dyDescent="0.25">
      <c r="Q139" s="42"/>
      <c r="R139" s="1"/>
    </row>
    <row r="140" spans="17:18" x14ac:dyDescent="0.25">
      <c r="Q140" s="42"/>
      <c r="R140" s="1"/>
    </row>
    <row r="141" spans="17:18" x14ac:dyDescent="0.25">
      <c r="Q141" s="42"/>
      <c r="R141" s="1"/>
    </row>
    <row r="142" spans="17:18" x14ac:dyDescent="0.25">
      <c r="Q142" s="42"/>
      <c r="R142" s="1"/>
    </row>
    <row r="143" spans="17:18" x14ac:dyDescent="0.25">
      <c r="Q143" s="42"/>
      <c r="R143" s="1"/>
    </row>
    <row r="144" spans="17:18" x14ac:dyDescent="0.25">
      <c r="Q144" s="42"/>
      <c r="R144" s="1"/>
    </row>
    <row r="145" spans="17:18" x14ac:dyDescent="0.25">
      <c r="Q145" s="42"/>
      <c r="R145" s="1"/>
    </row>
    <row r="146" spans="17:18" x14ac:dyDescent="0.25">
      <c r="Q146" s="42"/>
      <c r="R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3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A3" sqref="A3:A30"/>
    </sheetView>
  </sheetViews>
  <sheetFormatPr defaultRowHeight="15" x14ac:dyDescent="0.25"/>
  <cols>
    <col min="1" max="1" width="9.140625" style="72"/>
    <col min="2" max="2" width="9.140625" style="80"/>
    <col min="5" max="5" width="9.140625" style="72"/>
    <col min="7" max="7" width="9.140625" style="72"/>
    <col min="13" max="13" width="9.140625" style="72"/>
    <col min="15" max="15" width="9.140625" style="72"/>
    <col min="16" max="16" width="12.7109375" style="72" bestFit="1" customWidth="1"/>
    <col min="17" max="17" width="9.140625" style="72"/>
  </cols>
  <sheetData>
    <row r="1" spans="1:20" ht="15.75" thickBot="1" x14ac:dyDescent="0.3">
      <c r="A1" s="100" t="s">
        <v>8</v>
      </c>
      <c r="B1" s="102"/>
      <c r="D1" s="100" t="s">
        <v>291</v>
      </c>
      <c r="E1" s="101"/>
      <c r="F1" s="101"/>
      <c r="G1" s="101"/>
      <c r="H1" s="101"/>
      <c r="I1" s="101"/>
      <c r="J1" s="102"/>
      <c r="L1" s="100" t="s">
        <v>293</v>
      </c>
      <c r="M1" s="101"/>
      <c r="N1" s="101"/>
      <c r="O1" s="101"/>
      <c r="P1" s="101"/>
      <c r="Q1" s="101"/>
      <c r="R1" s="101"/>
      <c r="S1" s="102"/>
      <c r="T1" s="89"/>
    </row>
    <row r="2" spans="1:20" s="72" customFormat="1" x14ac:dyDescent="0.25">
      <c r="B2" s="80"/>
      <c r="C2" s="72" t="s">
        <v>292</v>
      </c>
      <c r="D2" s="72">
        <v>1</v>
      </c>
      <c r="E2" s="72" t="s">
        <v>294</v>
      </c>
      <c r="F2" s="72">
        <v>2</v>
      </c>
      <c r="G2" s="72" t="s">
        <v>295</v>
      </c>
      <c r="H2" s="72">
        <v>3</v>
      </c>
      <c r="I2" s="72">
        <v>4</v>
      </c>
      <c r="J2" s="72">
        <v>5</v>
      </c>
      <c r="K2" s="72" t="s">
        <v>292</v>
      </c>
      <c r="L2" s="72">
        <v>1</v>
      </c>
      <c r="M2" s="72" t="s">
        <v>294</v>
      </c>
      <c r="N2" s="72">
        <v>2</v>
      </c>
      <c r="O2" s="72" t="s">
        <v>295</v>
      </c>
      <c r="P2" s="72" t="s">
        <v>296</v>
      </c>
      <c r="R2" s="72">
        <v>3</v>
      </c>
      <c r="S2" s="72">
        <v>4</v>
      </c>
    </row>
    <row r="3" spans="1:20" x14ac:dyDescent="0.25">
      <c r="A3" s="72" t="s">
        <v>84</v>
      </c>
      <c r="B3" s="80">
        <v>1.05999768165375</v>
      </c>
      <c r="D3" s="72">
        <v>1</v>
      </c>
      <c r="E3" s="72">
        <v>1</v>
      </c>
      <c r="F3" s="72">
        <v>1.06533305986797</v>
      </c>
      <c r="G3" s="72">
        <v>1.06528940064943</v>
      </c>
      <c r="H3" s="72">
        <v>1.0600165777700401</v>
      </c>
      <c r="I3" s="72">
        <v>1.0599997874967699</v>
      </c>
      <c r="J3" s="72">
        <v>1.05999978718632</v>
      </c>
      <c r="L3" s="72"/>
      <c r="N3" s="72"/>
      <c r="R3" s="72"/>
      <c r="S3" s="72"/>
    </row>
    <row r="4" spans="1:20" x14ac:dyDescent="0.25">
      <c r="A4" s="72" t="s">
        <v>85</v>
      </c>
      <c r="B4" s="80">
        <v>1.0410720611633699</v>
      </c>
      <c r="D4" s="72">
        <v>1</v>
      </c>
      <c r="E4" s="72">
        <v>1</v>
      </c>
      <c r="F4" s="72">
        <v>1.04608494122694</v>
      </c>
      <c r="G4" s="72">
        <v>1.0460411087171999</v>
      </c>
      <c r="H4" s="72">
        <v>1.0410910413558101</v>
      </c>
      <c r="I4" s="72">
        <v>1.0410737795753799</v>
      </c>
      <c r="J4" s="72">
        <v>1.04107377920551</v>
      </c>
      <c r="L4" s="72">
        <v>1</v>
      </c>
      <c r="M4" s="72">
        <v>1</v>
      </c>
      <c r="N4" s="72">
        <v>1.0369843473685101</v>
      </c>
      <c r="O4" s="72">
        <v>1.0366520373714401</v>
      </c>
      <c r="P4" s="72">
        <f>O4*COS($O$34)-O18*SIN($O$34)</f>
        <v>1.0415935493377144</v>
      </c>
      <c r="R4" s="72">
        <v>1.0355551395331</v>
      </c>
      <c r="S4" s="72">
        <v>1.03555482368706</v>
      </c>
    </row>
    <row r="5" spans="1:20" x14ac:dyDescent="0.25">
      <c r="A5" s="72" t="s">
        <v>86</v>
      </c>
      <c r="B5" s="80">
        <v>0.98537777124357495</v>
      </c>
      <c r="C5" s="72"/>
      <c r="D5" s="72">
        <v>1</v>
      </c>
      <c r="E5" s="72">
        <v>1</v>
      </c>
      <c r="F5" s="72">
        <v>0.99206820068229096</v>
      </c>
      <c r="G5" s="72">
        <v>0.99202295652386696</v>
      </c>
      <c r="H5" s="72">
        <v>0.985433169587563</v>
      </c>
      <c r="I5" s="72">
        <v>0.98538140321982803</v>
      </c>
      <c r="J5" s="72">
        <v>0.98538140182336897</v>
      </c>
      <c r="L5" s="72">
        <v>1</v>
      </c>
      <c r="M5" s="72">
        <v>1</v>
      </c>
      <c r="N5" s="72">
        <v>1.0111278758958799</v>
      </c>
      <c r="O5" s="72">
        <v>1.01080492498633</v>
      </c>
      <c r="P5" s="72">
        <f t="shared" ref="P5:P11" si="0">O5*COS($O$34)-O19*SIN($O$34)</f>
        <v>0.98392576775238594</v>
      </c>
      <c r="R5" s="72">
        <v>1.0100004179556901</v>
      </c>
      <c r="S5" s="72">
        <v>1.0099998991758801</v>
      </c>
    </row>
    <row r="6" spans="1:20" x14ac:dyDescent="0.25">
      <c r="A6" s="72" t="s">
        <v>151</v>
      </c>
      <c r="B6" s="80">
        <v>1.00695008061588</v>
      </c>
      <c r="C6" s="72"/>
      <c r="D6" s="72">
        <v>1</v>
      </c>
      <c r="E6" s="72">
        <v>1</v>
      </c>
      <c r="F6" s="72">
        <v>1.0145404380146501</v>
      </c>
      <c r="G6" s="72">
        <v>1.01449687116911</v>
      </c>
      <c r="H6" s="72">
        <v>1.0070047269826901</v>
      </c>
      <c r="I6" s="72">
        <v>1.00695374379497</v>
      </c>
      <c r="J6" s="72">
        <v>1.0069537425188899</v>
      </c>
      <c r="L6" s="72">
        <v>1</v>
      </c>
      <c r="M6" s="72">
        <v>1</v>
      </c>
      <c r="N6" s="72">
        <v>1.0240868115736701</v>
      </c>
      <c r="O6" s="72">
        <v>1.0237650685834301</v>
      </c>
      <c r="P6" s="72">
        <f t="shared" si="0"/>
        <v>1.0059403301057195</v>
      </c>
      <c r="R6" s="72">
        <v>1.02289303954022</v>
      </c>
      <c r="S6" s="72">
        <v>1.0228919073365299</v>
      </c>
    </row>
    <row r="7" spans="1:20" x14ac:dyDescent="0.25">
      <c r="A7" s="72" t="s">
        <v>152</v>
      </c>
      <c r="B7" s="80">
        <v>1.01581292033021</v>
      </c>
      <c r="C7" s="72"/>
      <c r="D7" s="72">
        <v>1</v>
      </c>
      <c r="E7" s="72">
        <v>1</v>
      </c>
      <c r="F7" s="72">
        <v>1.0219366145712201</v>
      </c>
      <c r="G7" s="72">
        <v>1.0218931452171001</v>
      </c>
      <c r="H7" s="72">
        <v>1.01584998332955</v>
      </c>
      <c r="I7" s="72">
        <v>1.0158163216936</v>
      </c>
      <c r="J7" s="72">
        <v>1.0158163207673501</v>
      </c>
      <c r="L7" s="72">
        <v>1</v>
      </c>
      <c r="M7" s="72">
        <v>1</v>
      </c>
      <c r="N7" s="72">
        <v>1.02821982839885</v>
      </c>
      <c r="O7" s="72">
        <v>1.02789838928665</v>
      </c>
      <c r="P7" s="72">
        <f t="shared" si="0"/>
        <v>1.0163647228796404</v>
      </c>
      <c r="R7" s="72">
        <v>1.0258188539831601</v>
      </c>
      <c r="S7" s="72">
        <v>1.02581637885398</v>
      </c>
    </row>
    <row r="8" spans="1:20" x14ac:dyDescent="0.25">
      <c r="A8" s="72" t="s">
        <v>153</v>
      </c>
      <c r="B8" s="80">
        <v>1.0049243733889699</v>
      </c>
      <c r="C8" s="72"/>
      <c r="D8" s="72">
        <v>1</v>
      </c>
      <c r="E8" s="72">
        <v>1</v>
      </c>
      <c r="F8" s="72">
        <v>1.01568075631152</v>
      </c>
      <c r="G8" s="72">
        <v>1.01563267653981</v>
      </c>
      <c r="H8" s="72">
        <v>1.0050120735426</v>
      </c>
      <c r="I8" s="72">
        <v>1.00492893352141</v>
      </c>
      <c r="J8" s="72">
        <v>1.00492893134671</v>
      </c>
    </row>
    <row r="9" spans="1:20" x14ac:dyDescent="0.25">
      <c r="A9" s="72" t="s">
        <v>154</v>
      </c>
      <c r="B9" s="80">
        <v>1.01654592268694</v>
      </c>
      <c r="C9" s="72"/>
      <c r="L9" s="72">
        <v>1</v>
      </c>
      <c r="M9" s="72">
        <v>1</v>
      </c>
      <c r="N9" s="72">
        <v>1.0468580669979699</v>
      </c>
      <c r="O9" s="72">
        <v>1.0465513528972901</v>
      </c>
      <c r="P9" s="72">
        <f t="shared" si="0"/>
        <v>1.0141659267677694</v>
      </c>
      <c r="R9" s="72">
        <v>1.0459720344730401</v>
      </c>
      <c r="S9" s="72">
        <v>1.0459697680587301</v>
      </c>
    </row>
    <row r="10" spans="1:20" x14ac:dyDescent="0.25">
      <c r="A10" s="72" t="s">
        <v>155</v>
      </c>
      <c r="B10" s="80">
        <v>1.0544057013008099</v>
      </c>
      <c r="C10" s="72"/>
      <c r="L10" s="72">
        <v>1</v>
      </c>
      <c r="M10" s="72">
        <v>1</v>
      </c>
      <c r="N10" s="72">
        <v>1.0878569947686001</v>
      </c>
      <c r="O10" s="72">
        <v>1.0875611278507999</v>
      </c>
      <c r="P10" s="72">
        <f t="shared" si="0"/>
        <v>1.0540922732031093</v>
      </c>
      <c r="R10" s="72">
        <v>1.0849291595974</v>
      </c>
      <c r="S10" s="72">
        <v>1.08492499334111</v>
      </c>
    </row>
    <row r="11" spans="1:20" x14ac:dyDescent="0.25">
      <c r="A11" s="72" t="s">
        <v>156</v>
      </c>
      <c r="B11" s="80">
        <v>0.99794960680741096</v>
      </c>
      <c r="C11" s="72"/>
      <c r="L11" s="72">
        <v>1</v>
      </c>
      <c r="M11" s="72">
        <v>1</v>
      </c>
      <c r="N11" s="72">
        <v>1.03394466011885</v>
      </c>
      <c r="O11" s="72">
        <v>1.03363463574681</v>
      </c>
      <c r="P11" s="72">
        <f t="shared" si="0"/>
        <v>0.99423745052268397</v>
      </c>
      <c r="R11" s="72">
        <v>1.0337848728213801</v>
      </c>
      <c r="S11" s="72">
        <v>1.0337814695397101</v>
      </c>
    </row>
    <row r="12" spans="1:20" x14ac:dyDescent="0.25">
      <c r="A12" s="72" t="s">
        <v>157</v>
      </c>
      <c r="B12" s="80">
        <v>0.990436803259924</v>
      </c>
      <c r="C12" s="72"/>
    </row>
    <row r="13" spans="1:20" x14ac:dyDescent="0.25">
      <c r="A13" s="72" t="s">
        <v>158</v>
      </c>
      <c r="B13" s="80">
        <v>0.99358117274512303</v>
      </c>
      <c r="C13" s="72"/>
    </row>
    <row r="14" spans="1:20" x14ac:dyDescent="0.25">
      <c r="A14" s="72" t="s">
        <v>159</v>
      </c>
      <c r="B14" s="80">
        <v>0.98674259047048396</v>
      </c>
      <c r="C14" s="72"/>
    </row>
    <row r="15" spans="1:20" x14ac:dyDescent="0.25">
      <c r="A15" s="72" t="s">
        <v>160</v>
      </c>
      <c r="B15" s="80">
        <v>0.98231334549872895</v>
      </c>
      <c r="C15" s="72"/>
    </row>
    <row r="16" spans="1:20" x14ac:dyDescent="0.25">
      <c r="A16" s="72" t="s">
        <v>161</v>
      </c>
      <c r="B16" s="80">
        <v>0.96825697606458705</v>
      </c>
      <c r="C16" s="72"/>
    </row>
    <row r="17" spans="1:19" x14ac:dyDescent="0.25">
      <c r="A17" s="72" t="s">
        <v>87</v>
      </c>
      <c r="B17" s="80">
        <v>0</v>
      </c>
    </row>
    <row r="18" spans="1:19" x14ac:dyDescent="0.25">
      <c r="A18" s="72" t="s">
        <v>88</v>
      </c>
      <c r="B18" s="80">
        <v>-9.0495834798616795E-2</v>
      </c>
      <c r="C18" s="72"/>
      <c r="D18" s="72">
        <v>0</v>
      </c>
      <c r="E18" s="72">
        <v>0</v>
      </c>
      <c r="F18" s="72">
        <v>-9.5763058096830903E-2</v>
      </c>
      <c r="G18" s="72">
        <v>-9.5759873274871996E-2</v>
      </c>
      <c r="H18" s="72">
        <v>-9.0522333879163405E-2</v>
      </c>
      <c r="I18" s="72">
        <v>-9.0496580282704894E-2</v>
      </c>
      <c r="J18" s="72">
        <v>-9.0496579875177993E-2</v>
      </c>
      <c r="L18" s="72">
        <v>0</v>
      </c>
      <c r="M18" s="72">
        <v>0</v>
      </c>
      <c r="N18" s="72">
        <v>0.14190508621673401</v>
      </c>
      <c r="O18" s="72">
        <v>0.14190821118581601</v>
      </c>
      <c r="P18" s="72">
        <f>O18*COS($O$34)+O4*SIN($O$34)</f>
        <v>-9.9339141159858424E-2</v>
      </c>
      <c r="R18" s="72">
        <v>0.14017786803584301</v>
      </c>
      <c r="S18" s="72">
        <v>0.14017577922497201</v>
      </c>
    </row>
    <row r="19" spans="1:19" x14ac:dyDescent="0.25">
      <c r="A19" s="72" t="s">
        <v>89</v>
      </c>
      <c r="B19" s="80">
        <v>-0.22164655627270699</v>
      </c>
      <c r="C19" s="72"/>
      <c r="D19" s="72">
        <v>0</v>
      </c>
      <c r="E19" s="72">
        <v>0</v>
      </c>
      <c r="F19" s="72">
        <v>-0.23800588017159</v>
      </c>
      <c r="G19" s="72">
        <v>-0.23799618884858001</v>
      </c>
      <c r="H19" s="72">
        <v>-0.22171331675245701</v>
      </c>
      <c r="I19" s="72">
        <v>-0.22164303136827901</v>
      </c>
      <c r="J19" s="72">
        <v>-0.22164303099970301</v>
      </c>
      <c r="N19">
        <v>0</v>
      </c>
      <c r="P19" s="72">
        <f t="shared" ref="P19:P25" si="1">O19*COS($O$34)+O5*SIN($O$34)</f>
        <v>-0.23155275841478998</v>
      </c>
    </row>
    <row r="20" spans="1:19" x14ac:dyDescent="0.25">
      <c r="A20" s="72" t="s">
        <v>162</v>
      </c>
      <c r="B20" s="80">
        <v>-0.18448701889772101</v>
      </c>
      <c r="C20" s="72"/>
      <c r="D20" s="72">
        <v>0</v>
      </c>
      <c r="E20" s="72">
        <v>0</v>
      </c>
      <c r="F20" s="72">
        <v>-0.19638118269521301</v>
      </c>
      <c r="G20" s="72">
        <v>-0.19637184279346301</v>
      </c>
      <c r="H20" s="72">
        <v>-0.184529729646183</v>
      </c>
      <c r="I20" s="72">
        <v>-0.18448390913554799</v>
      </c>
      <c r="J20" s="72">
        <v>-0.184483909370634</v>
      </c>
      <c r="L20" s="72">
        <v>0</v>
      </c>
      <c r="M20" s="72">
        <v>0</v>
      </c>
      <c r="N20" s="72">
        <v>4.1048074319574197E-2</v>
      </c>
      <c r="O20" s="72">
        <v>4.1029996249025397E-2</v>
      </c>
      <c r="P20" s="72">
        <f t="shared" si="1"/>
        <v>-0.19458270352378823</v>
      </c>
      <c r="R20" s="72">
        <v>4.0987295398868598E-2</v>
      </c>
      <c r="S20" s="72">
        <v>4.0987568598234499E-2</v>
      </c>
    </row>
    <row r="21" spans="1:19" x14ac:dyDescent="0.25">
      <c r="A21" s="72" t="s">
        <v>163</v>
      </c>
      <c r="B21" s="80">
        <v>-0.158411156268046</v>
      </c>
      <c r="C21" s="72"/>
      <c r="D21" s="72">
        <v>0</v>
      </c>
      <c r="E21" s="72">
        <v>0</v>
      </c>
      <c r="F21" s="72">
        <v>-0.16855924043430601</v>
      </c>
      <c r="G21" s="72">
        <v>-0.16854963328528999</v>
      </c>
      <c r="H21" s="72">
        <v>-0.15845685850628999</v>
      </c>
      <c r="I21" s="72">
        <v>-0.15840864288239401</v>
      </c>
      <c r="J21" s="72">
        <v>-0.158408642251126</v>
      </c>
      <c r="L21" s="72">
        <v>0</v>
      </c>
      <c r="M21" s="72">
        <v>0</v>
      </c>
      <c r="N21" s="72">
        <v>6.8991501779206404E-2</v>
      </c>
      <c r="O21" s="72">
        <v>6.8972426535251805E-2</v>
      </c>
      <c r="P21" s="72">
        <f t="shared" si="1"/>
        <v>-0.16833016487261557</v>
      </c>
      <c r="R21" s="72">
        <v>6.8373148384516205E-2</v>
      </c>
      <c r="S21" s="72">
        <v>6.8372779117075594E-2</v>
      </c>
    </row>
    <row r="22" spans="1:19" x14ac:dyDescent="0.25">
      <c r="A22" s="72" t="s">
        <v>164</v>
      </c>
      <c r="B22" s="80">
        <v>-0.26207372353015002</v>
      </c>
      <c r="C22" s="72"/>
      <c r="D22" s="72">
        <v>0</v>
      </c>
      <c r="E22" s="72">
        <v>0</v>
      </c>
      <c r="F22" s="72">
        <v>-0.27885176976860698</v>
      </c>
      <c r="G22" s="72">
        <v>-0.27881886491819902</v>
      </c>
      <c r="H22" s="72">
        <v>-0.26212779502536798</v>
      </c>
      <c r="I22" s="72">
        <v>-0.262069078964628</v>
      </c>
      <c r="J22" s="72">
        <v>-0.26206907987484701</v>
      </c>
    </row>
    <row r="23" spans="1:19" x14ac:dyDescent="0.25">
      <c r="A23" s="72" t="s">
        <v>165</v>
      </c>
      <c r="B23" s="80">
        <v>-0.246986077730002</v>
      </c>
      <c r="C23" s="72"/>
      <c r="L23" s="72">
        <v>0</v>
      </c>
      <c r="M23" s="72">
        <v>0</v>
      </c>
      <c r="N23" s="72">
        <v>-1.9846358627806902E-2</v>
      </c>
      <c r="O23" s="72">
        <v>-1.98871734161255E-2</v>
      </c>
      <c r="P23" s="72">
        <f t="shared" si="1"/>
        <v>-0.25909980104373337</v>
      </c>
      <c r="R23" s="72">
        <v>-1.78844694996073E-2</v>
      </c>
      <c r="S23" s="72">
        <v>-1.7881857577711199E-2</v>
      </c>
    </row>
    <row r="24" spans="1:19" x14ac:dyDescent="0.25">
      <c r="A24" s="72" t="s">
        <v>166</v>
      </c>
      <c r="B24" s="80">
        <v>-0.25618480157818402</v>
      </c>
      <c r="C24" s="72"/>
      <c r="L24" s="72">
        <v>0</v>
      </c>
      <c r="M24" s="72">
        <v>0</v>
      </c>
      <c r="N24" s="72">
        <v>-1.9809732982957001E-2</v>
      </c>
      <c r="O24" s="72">
        <v>-1.9856194268582199E-2</v>
      </c>
      <c r="P24" s="72">
        <f t="shared" si="1"/>
        <v>-0.26846406619217644</v>
      </c>
      <c r="R24" s="72">
        <v>-1.8546173291966801E-2</v>
      </c>
      <c r="S24" s="72">
        <v>-1.85478379022295E-2</v>
      </c>
    </row>
    <row r="25" spans="1:19" x14ac:dyDescent="0.25">
      <c r="A25" s="72" t="s">
        <v>167</v>
      </c>
      <c r="B25" s="80">
        <v>-0.27411931344698798</v>
      </c>
      <c r="C25" s="72"/>
      <c r="L25" s="72">
        <v>0</v>
      </c>
      <c r="M25" s="72">
        <v>0</v>
      </c>
      <c r="N25" s="72">
        <v>-5.1948904711735702E-2</v>
      </c>
      <c r="O25" s="72">
        <v>-5.1995238756297503E-2</v>
      </c>
      <c r="P25" s="72">
        <f t="shared" si="1"/>
        <v>-0.28739512356148034</v>
      </c>
      <c r="R25" s="72">
        <v>-4.84398135658205E-2</v>
      </c>
      <c r="S25" s="72">
        <v>-4.8434587658939203E-2</v>
      </c>
    </row>
    <row r="26" spans="1:19" x14ac:dyDescent="0.25">
      <c r="A26" s="72" t="s">
        <v>168</v>
      </c>
      <c r="B26" s="80">
        <v>-0.27529246082033898</v>
      </c>
      <c r="C26" s="72"/>
    </row>
    <row r="27" spans="1:19" x14ac:dyDescent="0.25">
      <c r="A27" s="72" t="s">
        <v>169</v>
      </c>
      <c r="B27" s="80">
        <v>-0.27032933293769501</v>
      </c>
      <c r="C27" s="72"/>
    </row>
    <row r="28" spans="1:19" x14ac:dyDescent="0.25">
      <c r="A28" s="72" t="s">
        <v>170</v>
      </c>
      <c r="B28" s="80">
        <v>-0.27392983143629202</v>
      </c>
      <c r="C28" s="72"/>
    </row>
    <row r="29" spans="1:19" x14ac:dyDescent="0.25">
      <c r="A29" s="72" t="s">
        <v>171</v>
      </c>
      <c r="B29" s="80">
        <v>-0.27443829599560998</v>
      </c>
      <c r="C29" s="72"/>
    </row>
    <row r="30" spans="1:19" x14ac:dyDescent="0.25">
      <c r="A30" s="72" t="s">
        <v>172</v>
      </c>
      <c r="B30" s="80">
        <v>-0.287190454321613</v>
      </c>
      <c r="C30" s="72"/>
    </row>
    <row r="34" spans="13:15" x14ac:dyDescent="0.25">
      <c r="M34" s="72" t="s">
        <v>297</v>
      </c>
      <c r="O34" s="72">
        <v>-0.23112997065948099</v>
      </c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21" sqref="B21"/>
    </sheetView>
  </sheetViews>
  <sheetFormatPr defaultRowHeight="15" x14ac:dyDescent="0.25"/>
  <cols>
    <col min="1" max="1" width="9.140625" style="72"/>
  </cols>
  <sheetData>
    <row r="1" spans="1:10" x14ac:dyDescent="0.25">
      <c r="B1" t="s">
        <v>302</v>
      </c>
      <c r="C1" t="s">
        <v>303</v>
      </c>
      <c r="D1" t="s">
        <v>304</v>
      </c>
      <c r="E1" t="s">
        <v>305</v>
      </c>
      <c r="F1" t="s">
        <v>301</v>
      </c>
      <c r="G1" t="s">
        <v>306</v>
      </c>
      <c r="H1" t="s">
        <v>307</v>
      </c>
      <c r="I1" t="s">
        <v>308</v>
      </c>
      <c r="J1" t="s">
        <v>309</v>
      </c>
    </row>
    <row r="2" spans="1:10" x14ac:dyDescent="0.25">
      <c r="A2" s="72" t="s">
        <v>84</v>
      </c>
      <c r="B2">
        <v>1.0653308745190699</v>
      </c>
      <c r="F2">
        <f>SUM(B2:E2)/1</f>
        <v>1.0653308745190699</v>
      </c>
      <c r="G2">
        <v>1.0653308745190699</v>
      </c>
    </row>
    <row r="3" spans="1:10" x14ac:dyDescent="0.25">
      <c r="A3" s="72" t="s">
        <v>85</v>
      </c>
      <c r="B3">
        <v>1.0460827472023899</v>
      </c>
      <c r="C3">
        <v>1.0419011373896101</v>
      </c>
      <c r="F3">
        <f>SUM(B3:E3)/2</f>
        <v>1.043991942296</v>
      </c>
      <c r="G3">
        <v>1.043991942296</v>
      </c>
      <c r="H3" s="72">
        <v>1.043991942296</v>
      </c>
    </row>
    <row r="4" spans="1:10" x14ac:dyDescent="0.25">
      <c r="A4" s="72" t="s">
        <v>86</v>
      </c>
      <c r="B4">
        <v>0.99206593600613302</v>
      </c>
      <c r="C4">
        <v>0.98422670318933703</v>
      </c>
      <c r="F4" s="72">
        <f t="shared" ref="F4:F29" si="0">SUM(B4:E4)/2</f>
        <v>0.98814631959773502</v>
      </c>
      <c r="G4">
        <v>0.98814631959773502</v>
      </c>
      <c r="H4" s="72">
        <v>0.98814631959773502</v>
      </c>
    </row>
    <row r="5" spans="1:10" x14ac:dyDescent="0.25">
      <c r="A5" s="72" t="s">
        <v>151</v>
      </c>
      <c r="B5">
        <v>1.0145382572825601</v>
      </c>
      <c r="C5">
        <v>1.0062437116768499</v>
      </c>
      <c r="E5">
        <v>1.00836615033154</v>
      </c>
      <c r="F5" s="72">
        <f>SUM(B5:E5)/3</f>
        <v>1.00971603976365</v>
      </c>
      <c r="G5">
        <v>1.00971603976365</v>
      </c>
      <c r="H5" s="72">
        <v>1.00971603976365</v>
      </c>
      <c r="J5">
        <v>1.00971603976365</v>
      </c>
    </row>
    <row r="6" spans="1:10" x14ac:dyDescent="0.25">
      <c r="A6" s="72" t="s">
        <v>152</v>
      </c>
      <c r="B6">
        <v>1.02193443869333</v>
      </c>
      <c r="C6">
        <v>1.0166677780373501</v>
      </c>
      <c r="D6">
        <v>1.0148174146840101</v>
      </c>
      <c r="F6" s="72">
        <f>SUM(B6:E6)/3</f>
        <v>1.0178065438048967</v>
      </c>
      <c r="G6">
        <v>1.0178065438049</v>
      </c>
      <c r="H6" s="72">
        <v>1.0178065438049</v>
      </c>
      <c r="I6">
        <v>1.0178065438049</v>
      </c>
    </row>
    <row r="7" spans="1:10" x14ac:dyDescent="0.25">
      <c r="A7" s="72" t="s">
        <v>153</v>
      </c>
      <c r="B7">
        <v>1.01567834973681</v>
      </c>
      <c r="D7">
        <v>1.00233000053944</v>
      </c>
      <c r="F7" s="72">
        <f t="shared" si="0"/>
        <v>1.0090041751381249</v>
      </c>
      <c r="G7">
        <v>1.00900417513813</v>
      </c>
      <c r="I7">
        <v>1.00900417513813</v>
      </c>
    </row>
    <row r="8" spans="1:10" x14ac:dyDescent="0.25">
      <c r="A8" s="72" t="s">
        <v>154</v>
      </c>
      <c r="C8">
        <v>1.01446100345849</v>
      </c>
      <c r="E8">
        <v>1.0157558052696001</v>
      </c>
      <c r="F8" s="72">
        <f t="shared" si="0"/>
        <v>1.015108404364045</v>
      </c>
      <c r="H8" s="72">
        <v>1.0151084043640399</v>
      </c>
      <c r="J8">
        <v>1.0151084043640399</v>
      </c>
    </row>
    <row r="9" spans="1:10" x14ac:dyDescent="0.25">
      <c r="A9" s="72" t="s">
        <v>155</v>
      </c>
      <c r="C9">
        <v>1.0543786419732899</v>
      </c>
      <c r="F9" s="72">
        <f>SUM(B9:E9)/1</f>
        <v>1.0543786419732899</v>
      </c>
      <c r="H9" s="72">
        <v>1.0543786419732899</v>
      </c>
    </row>
    <row r="10" spans="1:10" x14ac:dyDescent="0.25">
      <c r="A10" s="72" t="s">
        <v>156</v>
      </c>
      <c r="C10">
        <v>0.99453707179519701</v>
      </c>
      <c r="E10">
        <v>0.99569823810444702</v>
      </c>
      <c r="F10" s="72">
        <f t="shared" si="0"/>
        <v>0.99511765494982196</v>
      </c>
      <c r="H10" s="72">
        <v>0.99511765494982196</v>
      </c>
      <c r="J10">
        <v>0.99511765494982196</v>
      </c>
    </row>
    <row r="11" spans="1:10" x14ac:dyDescent="0.25">
      <c r="A11" s="72" t="s">
        <v>157</v>
      </c>
      <c r="D11">
        <v>0.98704507313640799</v>
      </c>
      <c r="E11">
        <v>0.98770761300527199</v>
      </c>
      <c r="F11" s="72">
        <f t="shared" si="0"/>
        <v>0.98737634307083999</v>
      </c>
      <c r="I11">
        <v>0.98737634307083999</v>
      </c>
      <c r="J11">
        <v>0.98737634307083999</v>
      </c>
    </row>
    <row r="12" spans="1:10" x14ac:dyDescent="0.25">
      <c r="A12" s="72" t="s">
        <v>158</v>
      </c>
      <c r="D12">
        <v>0.99040370351849905</v>
      </c>
      <c r="E12">
        <v>0.99069230710844902</v>
      </c>
      <c r="F12" s="72">
        <f t="shared" si="0"/>
        <v>0.99054800531347409</v>
      </c>
      <c r="I12">
        <v>0.99054800531347398</v>
      </c>
      <c r="J12">
        <v>0.99054800531347398</v>
      </c>
    </row>
    <row r="13" spans="1:10" x14ac:dyDescent="0.25">
      <c r="A13" s="72" t="s">
        <v>159</v>
      </c>
      <c r="D13">
        <v>0.98338131750073099</v>
      </c>
      <c r="F13" s="72">
        <f>SUM(B13:E13)/1</f>
        <v>0.98338131750073099</v>
      </c>
      <c r="I13">
        <v>0.98338131750073099</v>
      </c>
    </row>
    <row r="14" spans="1:10" x14ac:dyDescent="0.25">
      <c r="A14" s="72" t="s">
        <v>160</v>
      </c>
      <c r="D14">
        <v>0.97885024589985004</v>
      </c>
      <c r="E14">
        <v>0.97823122018008402</v>
      </c>
      <c r="F14" s="72">
        <f t="shared" si="0"/>
        <v>0.97854073303996703</v>
      </c>
      <c r="I14">
        <v>0.97854073303996703</v>
      </c>
      <c r="J14">
        <v>0.97854073303996703</v>
      </c>
    </row>
    <row r="15" spans="1:10" x14ac:dyDescent="0.25">
      <c r="A15" s="72" t="s">
        <v>161</v>
      </c>
      <c r="D15">
        <v>0.96391219094354996</v>
      </c>
      <c r="E15">
        <v>0.96471273837628002</v>
      </c>
      <c r="F15" s="72">
        <f t="shared" si="0"/>
        <v>0.96431246465991505</v>
      </c>
      <c r="I15">
        <v>0.96431246465991505</v>
      </c>
      <c r="J15">
        <v>0.96431246465991505</v>
      </c>
    </row>
    <row r="16" spans="1:10" x14ac:dyDescent="0.25">
      <c r="A16" s="72" t="s">
        <v>87</v>
      </c>
      <c r="B16">
        <v>0</v>
      </c>
      <c r="F16" s="72">
        <f t="shared" si="0"/>
        <v>0</v>
      </c>
    </row>
    <row r="17" spans="1:10" x14ac:dyDescent="0.25">
      <c r="A17" s="72" t="s">
        <v>88</v>
      </c>
      <c r="B17">
        <v>-9.5762898894148199E-2</v>
      </c>
      <c r="C17">
        <v>-9.9403927096677294E-2</v>
      </c>
      <c r="F17" s="72">
        <f t="shared" si="0"/>
        <v>-9.7583412995412747E-2</v>
      </c>
      <c r="G17">
        <v>-9.7583412995412705E-2</v>
      </c>
      <c r="H17" s="72">
        <v>-9.7583412995412705E-2</v>
      </c>
    </row>
    <row r="18" spans="1:10" x14ac:dyDescent="0.25">
      <c r="A18" s="72" t="s">
        <v>89</v>
      </c>
      <c r="B18">
        <v>-0.23800539573420201</v>
      </c>
      <c r="C18">
        <v>-0.23161319541207001</v>
      </c>
      <c r="F18" s="72">
        <f t="shared" si="0"/>
        <v>-0.23480929557313601</v>
      </c>
      <c r="G18">
        <v>-0.23480929557313601</v>
      </c>
    </row>
    <row r="19" spans="1:10" x14ac:dyDescent="0.25">
      <c r="A19" s="72" t="s">
        <v>162</v>
      </c>
      <c r="B19">
        <v>-0.196380715818672</v>
      </c>
      <c r="C19">
        <v>-0.19462594450047499</v>
      </c>
      <c r="E19">
        <v>-0.19518600209304199</v>
      </c>
      <c r="F19" s="72">
        <f>SUM(B19:E19)/3</f>
        <v>-0.19539755413739632</v>
      </c>
      <c r="G19">
        <v>-0.19539755413739601</v>
      </c>
      <c r="H19" s="72">
        <v>-0.19539755413739601</v>
      </c>
      <c r="J19">
        <v>-0.19539755413739601</v>
      </c>
    </row>
    <row r="20" spans="1:10" x14ac:dyDescent="0.25">
      <c r="A20" s="72" t="s">
        <v>163</v>
      </c>
      <c r="B20">
        <v>-0.16855876019027499</v>
      </c>
      <c r="C20">
        <v>-0.168372313666141</v>
      </c>
      <c r="D20">
        <v>-0.16754567259603501</v>
      </c>
      <c r="F20" s="72">
        <f>SUM(B20:E20)/3</f>
        <v>-0.16815891548415032</v>
      </c>
      <c r="G20">
        <v>-0.16815891548415099</v>
      </c>
      <c r="H20" s="72">
        <v>-0.16815891548415099</v>
      </c>
      <c r="I20">
        <v>-0.16815891548415099</v>
      </c>
    </row>
    <row r="21" spans="1:10" x14ac:dyDescent="0.25">
      <c r="A21" s="72" t="s">
        <v>164</v>
      </c>
      <c r="B21">
        <v>-0.27885012491119499</v>
      </c>
      <c r="D21">
        <v>-0.27501913457712801</v>
      </c>
      <c r="F21" s="72">
        <f t="shared" si="0"/>
        <v>-0.2769346297441615</v>
      </c>
      <c r="G21">
        <v>-0.276934629744162</v>
      </c>
    </row>
    <row r="22" spans="1:10" x14ac:dyDescent="0.25">
      <c r="A22" s="72" t="s">
        <v>165</v>
      </c>
      <c r="C22">
        <v>-0.25911867031810898</v>
      </c>
      <c r="E22">
        <v>-0.257248122671484</v>
      </c>
      <c r="F22" s="72">
        <f t="shared" si="0"/>
        <v>-0.25818339649479649</v>
      </c>
      <c r="H22" s="72">
        <v>-0.25818339649479599</v>
      </c>
      <c r="J22">
        <v>-0.25818339649479599</v>
      </c>
    </row>
    <row r="23" spans="1:10" x14ac:dyDescent="0.25">
      <c r="A23" s="72" t="s">
        <v>166</v>
      </c>
      <c r="C23">
        <v>-0.26847495600301302</v>
      </c>
      <c r="F23" s="72">
        <f>SUM(B23:E23)/1</f>
        <v>-0.26847495600301302</v>
      </c>
      <c r="H23" s="72">
        <v>-0.26847495600301302</v>
      </c>
    </row>
    <row r="24" spans="1:10" x14ac:dyDescent="0.25">
      <c r="A24" s="72" t="s">
        <v>167</v>
      </c>
      <c r="C24">
        <v>-0.28740981002385901</v>
      </c>
      <c r="E24">
        <v>-0.28507011642059898</v>
      </c>
      <c r="F24" s="72">
        <f t="shared" si="0"/>
        <v>-0.286239963222229</v>
      </c>
      <c r="H24" s="72">
        <v>-0.286239963222229</v>
      </c>
    </row>
    <row r="25" spans="1:10" x14ac:dyDescent="0.25">
      <c r="A25" s="72" t="s">
        <v>168</v>
      </c>
      <c r="D25">
        <v>-0.288511502676017</v>
      </c>
      <c r="E25">
        <v>-0.28597724096423699</v>
      </c>
      <c r="F25" s="72">
        <f t="shared" si="0"/>
        <v>-0.28724437182012696</v>
      </c>
      <c r="H25" s="72"/>
      <c r="I25">
        <v>-0.28724437182012702</v>
      </c>
      <c r="J25">
        <v>-0.28724437182012702</v>
      </c>
    </row>
    <row r="26" spans="1:10" x14ac:dyDescent="0.25">
      <c r="A26" s="72" t="s">
        <v>169</v>
      </c>
      <c r="D26">
        <v>-0.28343275047129302</v>
      </c>
      <c r="E26">
        <v>-0.28061080007592998</v>
      </c>
      <c r="F26" s="72">
        <f t="shared" si="0"/>
        <v>-0.2820217752736115</v>
      </c>
      <c r="H26" s="72"/>
      <c r="I26">
        <v>-0.282021775273612</v>
      </c>
      <c r="J26">
        <v>-0.282021775273612</v>
      </c>
    </row>
    <row r="27" spans="1:10" x14ac:dyDescent="0.25">
      <c r="A27" s="72" t="s">
        <v>170</v>
      </c>
      <c r="D27">
        <v>-0.28709173194842103</v>
      </c>
      <c r="F27" s="72">
        <f>SUM(B27:E27)/1</f>
        <v>-0.28709173194842103</v>
      </c>
      <c r="H27" s="72"/>
      <c r="I27">
        <v>-0.28709173194842103</v>
      </c>
    </row>
    <row r="28" spans="1:10" x14ac:dyDescent="0.25">
      <c r="A28" s="72" t="s">
        <v>171</v>
      </c>
      <c r="D28">
        <v>-0.28760982916431099</v>
      </c>
      <c r="E28">
        <v>-0.28401651180971799</v>
      </c>
      <c r="F28" s="72">
        <f t="shared" si="0"/>
        <v>-0.28581317048701449</v>
      </c>
      <c r="H28" s="72"/>
      <c r="I28">
        <v>-0.28581317048701399</v>
      </c>
      <c r="J28">
        <v>-0.28581317048701399</v>
      </c>
    </row>
    <row r="29" spans="1:10" x14ac:dyDescent="0.25">
      <c r="A29" s="72" t="s">
        <v>172</v>
      </c>
      <c r="D29">
        <v>-0.30050475459221399</v>
      </c>
      <c r="E29">
        <v>-0.297611084281802</v>
      </c>
      <c r="F29" s="72">
        <f t="shared" si="0"/>
        <v>-0.29905791943700799</v>
      </c>
      <c r="H29" s="72"/>
      <c r="I29">
        <v>-0.29905791943700799</v>
      </c>
      <c r="J29">
        <v>-0.29905791943700799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2" t="s">
        <v>0</v>
      </c>
      <c r="B1" s="92"/>
      <c r="C1" s="92"/>
      <c r="D1" s="92"/>
      <c r="E1" s="92"/>
      <c r="F1" s="92"/>
      <c r="G1" s="92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3" t="s">
        <v>80</v>
      </c>
      <c r="B12" s="93"/>
      <c r="C12" s="93"/>
      <c r="D12" s="93"/>
      <c r="E12" s="93"/>
      <c r="F12" s="93"/>
      <c r="G12" s="93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3" t="s">
        <v>81</v>
      </c>
      <c r="B32" s="93"/>
      <c r="C32" s="93"/>
      <c r="D32" s="93"/>
      <c r="E32" s="93"/>
      <c r="F32" s="93"/>
      <c r="G32" s="93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2" t="s">
        <v>90</v>
      </c>
      <c r="B1" s="92"/>
      <c r="C1" s="92"/>
      <c r="D1" s="92"/>
      <c r="E1" s="92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92" t="s">
        <v>106</v>
      </c>
      <c r="Q1" s="92"/>
      <c r="R1" s="92"/>
      <c r="S1" s="92"/>
      <c r="T1" s="92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2" t="s">
        <v>108</v>
      </c>
      <c r="Q10" s="92"/>
      <c r="R10" s="92"/>
      <c r="S10" s="92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2" t="s">
        <v>102</v>
      </c>
      <c r="B33" s="92"/>
      <c r="C33" s="92"/>
      <c r="D33" s="92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2" t="s">
        <v>104</v>
      </c>
      <c r="B42" s="92"/>
      <c r="C42" s="92"/>
      <c r="D42" s="92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3" t="s">
        <v>81</v>
      </c>
      <c r="B1" s="93"/>
      <c r="C1" s="93"/>
      <c r="D1" s="93"/>
      <c r="E1" s="93"/>
      <c r="F1" s="93"/>
      <c r="G1" s="93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E30" sqref="E30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4" t="s">
        <v>72</v>
      </c>
      <c r="B1" s="94"/>
      <c r="C1" s="94"/>
      <c r="D1" s="94"/>
      <c r="E1" s="94"/>
      <c r="F1" s="94"/>
      <c r="G1" s="94"/>
      <c r="H1" s="94"/>
      <c r="I1" s="94"/>
      <c r="J1" s="94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5" t="s">
        <v>9</v>
      </c>
      <c r="D2" s="95"/>
      <c r="E2" s="95"/>
      <c r="F2" s="95"/>
      <c r="G2" s="95" t="s">
        <v>74</v>
      </c>
      <c r="H2" s="95"/>
      <c r="I2" s="95"/>
      <c r="J2" s="95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4" t="s">
        <v>78</v>
      </c>
      <c r="B35" s="94"/>
      <c r="C35" s="94"/>
      <c r="D35" s="94"/>
      <c r="E35" s="94"/>
      <c r="F35" s="94"/>
      <c r="G35" s="94"/>
      <c r="H35" s="94"/>
      <c r="I35" s="94"/>
      <c r="J35" s="94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I37" sqref="I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6" t="s">
        <v>220</v>
      </c>
      <c r="B1" s="97"/>
      <c r="C1" s="97"/>
      <c r="D1" s="98"/>
      <c r="F1" s="96" t="s">
        <v>226</v>
      </c>
      <c r="G1" s="97"/>
      <c r="H1" s="97"/>
      <c r="I1" s="98"/>
      <c r="K1" s="96" t="s">
        <v>227</v>
      </c>
      <c r="L1" s="97"/>
      <c r="M1" s="97"/>
      <c r="N1" s="98"/>
      <c r="P1" s="96" t="s">
        <v>228</v>
      </c>
      <c r="Q1" s="97"/>
      <c r="R1" s="97"/>
      <c r="S1" s="98"/>
    </row>
    <row r="2" spans="1:19" ht="15.75" thickBot="1" x14ac:dyDescent="0.3">
      <c r="A2" s="82" t="s">
        <v>1</v>
      </c>
      <c r="B2" s="83" t="s">
        <v>221</v>
      </c>
      <c r="C2" s="83" t="s">
        <v>222</v>
      </c>
      <c r="D2" s="84" t="s">
        <v>223</v>
      </c>
      <c r="F2" s="82" t="s">
        <v>1</v>
      </c>
      <c r="G2" s="83" t="s">
        <v>221</v>
      </c>
      <c r="H2" s="83" t="s">
        <v>222</v>
      </c>
      <c r="I2" s="84" t="s">
        <v>223</v>
      </c>
      <c r="K2" s="82" t="s">
        <v>1</v>
      </c>
      <c r="L2" s="83" t="s">
        <v>221</v>
      </c>
      <c r="M2" s="83" t="s">
        <v>222</v>
      </c>
      <c r="N2" s="84" t="s">
        <v>223</v>
      </c>
      <c r="P2" s="82" t="s">
        <v>1</v>
      </c>
      <c r="Q2" s="83" t="s">
        <v>221</v>
      </c>
      <c r="R2" s="83" t="s">
        <v>222</v>
      </c>
      <c r="S2" s="84" t="s">
        <v>223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213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212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246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229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247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208</v>
      </c>
      <c r="B11" s="72">
        <v>1.0280925147905799</v>
      </c>
      <c r="C11" s="20">
        <f t="shared" si="5"/>
        <v>1.0280925147905799</v>
      </c>
      <c r="D11" s="74"/>
      <c r="F11" s="20" t="s">
        <v>230</v>
      </c>
      <c r="G11" s="72">
        <v>1.04612245201456</v>
      </c>
      <c r="H11" s="20">
        <f t="shared" si="6"/>
        <v>1.04612245201456</v>
      </c>
      <c r="I11" s="74"/>
      <c r="K11" s="72" t="s">
        <v>238</v>
      </c>
      <c r="L11" s="72">
        <v>1.0385379019832599</v>
      </c>
      <c r="M11" s="72">
        <f>L11</f>
        <v>1.0385379019832599</v>
      </c>
      <c r="N11" s="72"/>
      <c r="P11" t="s">
        <v>248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209</v>
      </c>
      <c r="G12" s="72">
        <v>1.0850835071553799</v>
      </c>
      <c r="H12" s="20">
        <f t="shared" si="6"/>
        <v>1.0850835071553799</v>
      </c>
      <c r="I12" s="74"/>
      <c r="K12" t="s">
        <v>239</v>
      </c>
      <c r="L12" s="72">
        <v>1.02970205350408</v>
      </c>
      <c r="M12" s="72">
        <f t="shared" ref="M12:M14" si="8">L12</f>
        <v>1.02970205350408</v>
      </c>
      <c r="P12" t="s">
        <v>249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210</v>
      </c>
      <c r="L13" s="72">
        <v>1.0240525230119499</v>
      </c>
      <c r="M13" s="72">
        <f t="shared" si="8"/>
        <v>1.0240525230119499</v>
      </c>
      <c r="P13" t="s">
        <v>250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211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231</v>
      </c>
      <c r="G15" s="72">
        <v>-47.799999</v>
      </c>
      <c r="H15" s="20">
        <f t="shared" si="10"/>
        <v>-0.47799998999999999</v>
      </c>
      <c r="I15" s="74"/>
      <c r="K15" t="s">
        <v>240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232</v>
      </c>
      <c r="G16" s="74">
        <v>3.9</v>
      </c>
      <c r="H16" s="20">
        <f t="shared" si="10"/>
        <v>3.9E-2</v>
      </c>
      <c r="I16" s="74"/>
      <c r="K16" t="s">
        <v>241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256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233</v>
      </c>
      <c r="G17" s="20">
        <v>0</v>
      </c>
      <c r="H17" s="20">
        <f t="shared" si="10"/>
        <v>0</v>
      </c>
      <c r="I17" s="74"/>
      <c r="K17" t="s">
        <v>242</v>
      </c>
      <c r="L17">
        <v>-3.5</v>
      </c>
      <c r="M17" s="72">
        <f t="shared" si="11"/>
        <v>-3.5000000000000003E-2</v>
      </c>
      <c r="P17" s="72" t="s">
        <v>256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225</v>
      </c>
      <c r="F18" s="20" t="s">
        <v>234</v>
      </c>
      <c r="G18" s="20">
        <v>0</v>
      </c>
      <c r="H18" s="20">
        <f t="shared" si="10"/>
        <v>0</v>
      </c>
      <c r="I18" s="74"/>
      <c r="K18" t="s">
        <v>243</v>
      </c>
      <c r="L18">
        <v>-1.8</v>
      </c>
      <c r="M18" s="72">
        <f t="shared" si="11"/>
        <v>-1.8000000000000002E-2</v>
      </c>
      <c r="P18" s="2" t="s">
        <v>251</v>
      </c>
      <c r="Q18" s="2">
        <v>-29.247637436823101</v>
      </c>
      <c r="R18" s="2">
        <f t="shared" si="7"/>
        <v>-0.29247637436823104</v>
      </c>
      <c r="S18" s="85" t="s">
        <v>225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225</v>
      </c>
      <c r="F19" s="20" t="s">
        <v>235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252</v>
      </c>
      <c r="Q19" s="2">
        <v>-11.0919776937066</v>
      </c>
      <c r="R19" s="2">
        <f t="shared" si="7"/>
        <v>-0.11091977693706599</v>
      </c>
      <c r="S19" s="85" t="s">
        <v>225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225</v>
      </c>
      <c r="F20" s="20" t="s">
        <v>236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225</v>
      </c>
    </row>
    <row r="21" spans="1:19" x14ac:dyDescent="0.25">
      <c r="A21" s="85" t="s">
        <v>224</v>
      </c>
      <c r="B21" s="2">
        <v>-8.5672111358111902</v>
      </c>
      <c r="C21" s="85">
        <f>B21/100</f>
        <v>-8.5672111358111896E-2</v>
      </c>
      <c r="D21" s="85" t="s">
        <v>225</v>
      </c>
      <c r="F21" s="85" t="s">
        <v>237</v>
      </c>
      <c r="G21" s="2">
        <v>-70.630210315105003</v>
      </c>
      <c r="H21" s="85">
        <f>G21/100</f>
        <v>-0.70630210315105002</v>
      </c>
      <c r="I21" s="85" t="s">
        <v>225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225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225</v>
      </c>
      <c r="F22" s="85" t="s">
        <v>255</v>
      </c>
      <c r="G22" s="2">
        <v>1.49275268307195</v>
      </c>
      <c r="H22" s="85">
        <f>G22/100</f>
        <v>1.49275268307195E-2</v>
      </c>
      <c r="I22" s="85" t="s">
        <v>225</v>
      </c>
      <c r="K22" t="s">
        <v>22</v>
      </c>
      <c r="L22">
        <v>-5.8</v>
      </c>
      <c r="M22" s="72">
        <f t="shared" si="11"/>
        <v>-5.7999999999999996E-2</v>
      </c>
      <c r="P22" s="2" t="s">
        <v>253</v>
      </c>
      <c r="Q22" s="2">
        <v>-4.9650161007164098</v>
      </c>
      <c r="R22" s="2">
        <f t="shared" si="7"/>
        <v>-4.9650161007164101E-2</v>
      </c>
      <c r="S22" s="85" t="s">
        <v>225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225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225</v>
      </c>
      <c r="K23" s="2" t="s">
        <v>268</v>
      </c>
      <c r="L23" s="2">
        <v>-42.467163764624999</v>
      </c>
      <c r="M23" s="2">
        <f t="shared" ref="M23:M28" si="12">L23/100</f>
        <v>-0.42467163764624999</v>
      </c>
      <c r="N23" s="85" t="s">
        <v>225</v>
      </c>
      <c r="P23" s="2" t="s">
        <v>254</v>
      </c>
      <c r="Q23" s="2">
        <v>-0.52427629116916796</v>
      </c>
      <c r="R23" s="2">
        <f t="shared" si="7"/>
        <v>-5.2427629116916794E-3</v>
      </c>
      <c r="S23" s="85" t="s">
        <v>225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225</v>
      </c>
      <c r="K24" s="2" t="s">
        <v>269</v>
      </c>
      <c r="L24" s="2">
        <v>6.4382015347410002</v>
      </c>
      <c r="M24" s="2">
        <f t="shared" si="12"/>
        <v>6.4382015347410004E-2</v>
      </c>
      <c r="N24" s="85" t="s">
        <v>225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225</v>
      </c>
      <c r="K25" s="2" t="s">
        <v>244</v>
      </c>
      <c r="L25" s="2">
        <v>2.8808971477310599</v>
      </c>
      <c r="M25" s="2">
        <f t="shared" si="12"/>
        <v>2.88089714773106E-2</v>
      </c>
      <c r="N25" s="85" t="s">
        <v>225</v>
      </c>
    </row>
    <row r="26" spans="1:19" x14ac:dyDescent="0.25">
      <c r="A26" s="72" t="s">
        <v>267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225</v>
      </c>
      <c r="K26" s="2" t="s">
        <v>245</v>
      </c>
      <c r="L26" s="2">
        <v>-0.30259003060574602</v>
      </c>
      <c r="M26" s="2">
        <f t="shared" si="12"/>
        <v>-3.0259003060574604E-3</v>
      </c>
      <c r="N26" s="85" t="s">
        <v>225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225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225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Partitions</vt:lpstr>
      <vt:lpstr>Sheet3</vt:lpstr>
      <vt:lpstr>14 Bus AC</vt:lpstr>
      <vt:lpstr>14 Bus Debug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2015-05-20T19:06:26Z</dcterms:modified>
</cp:coreProperties>
</file>