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240" windowHeight="9240" activeTab="9"/>
  </bookViews>
  <sheets>
    <sheet name="2 Bus" sheetId="4" r:id="rId1"/>
    <sheet name="3 Bus" sheetId="1" r:id="rId2"/>
    <sheet name="3 Bus Debug" sheetId="5" r:id="rId3"/>
    <sheet name="3 Bus ADMM vs New Fcns" sheetId="7" r:id="rId4"/>
    <sheet name="14 Bus DC" sheetId="2" r:id="rId5"/>
    <sheet name="14 Bus Central H" sheetId="8" r:id="rId6"/>
    <sheet name="14 Bus ADMM H" sheetId="9" r:id="rId7"/>
    <sheet name="14 Bus h" sheetId="10" r:id="rId8"/>
    <sheet name="14 Bus AC" sheetId="6" r:id="rId9"/>
    <sheet name="Sheet1" sheetId="11" r:id="rId10"/>
  </sheets>
  <calcPr calcId="145621"/>
</workbook>
</file>

<file path=xl/calcChain.xml><?xml version="1.0" encoding="utf-8"?>
<calcChain xmlns="http://schemas.openxmlformats.org/spreadsheetml/2006/main">
  <c r="G38" i="11" l="1"/>
  <c r="G37" i="11"/>
  <c r="H55" i="11"/>
  <c r="H56" i="11"/>
  <c r="H57" i="11"/>
  <c r="H58" i="11"/>
  <c r="H59" i="11"/>
  <c r="H51" i="11"/>
  <c r="F48" i="11"/>
  <c r="F49" i="11"/>
  <c r="F50" i="11"/>
  <c r="F52" i="11"/>
  <c r="F53" i="11"/>
  <c r="F54" i="11"/>
  <c r="F47" i="11"/>
  <c r="D40" i="11"/>
  <c r="F40" i="11" s="1"/>
  <c r="D39" i="11"/>
  <c r="F39" i="11" s="1"/>
  <c r="D38" i="11"/>
  <c r="F38" i="11" s="1"/>
  <c r="D36" i="11"/>
  <c r="F36" i="11" s="1"/>
  <c r="D35" i="11"/>
  <c r="F35" i="11" s="1"/>
  <c r="D34" i="11"/>
  <c r="D33" i="11"/>
  <c r="F33" i="11" s="1"/>
  <c r="F34" i="11"/>
  <c r="C8" i="11" l="1"/>
  <c r="C7" i="11"/>
  <c r="M22" i="11" l="1"/>
  <c r="M21" i="11"/>
  <c r="H22" i="11"/>
  <c r="H21" i="11"/>
  <c r="C21" i="11"/>
  <c r="C20" i="11"/>
  <c r="R11" i="11"/>
  <c r="R12" i="11"/>
  <c r="R13" i="11"/>
  <c r="R14" i="11"/>
  <c r="R15" i="11"/>
  <c r="R16" i="11"/>
  <c r="R17" i="11"/>
  <c r="R18" i="11"/>
  <c r="R19" i="11"/>
  <c r="R20" i="11"/>
  <c r="R21" i="11"/>
  <c r="R10" i="11"/>
  <c r="R8" i="11"/>
  <c r="R9" i="11"/>
  <c r="R7" i="11"/>
  <c r="R4" i="11"/>
  <c r="R5" i="11"/>
  <c r="R6" i="11"/>
  <c r="R3" i="11"/>
  <c r="M15" i="11"/>
  <c r="M16" i="11"/>
  <c r="M17" i="11"/>
  <c r="M18" i="11"/>
  <c r="M19" i="11"/>
  <c r="M20" i="11"/>
  <c r="M23" i="11"/>
  <c r="M24" i="11"/>
  <c r="M13" i="11"/>
  <c r="M10" i="11"/>
  <c r="M11" i="11"/>
  <c r="M12" i="11"/>
  <c r="M9" i="11"/>
  <c r="M4" i="11"/>
  <c r="M5" i="11"/>
  <c r="M6" i="11"/>
  <c r="M7" i="11"/>
  <c r="M8" i="11"/>
  <c r="M3" i="11"/>
  <c r="H15" i="11"/>
  <c r="H16" i="11"/>
  <c r="H17" i="11"/>
  <c r="H18" i="11"/>
  <c r="H19" i="11"/>
  <c r="H20" i="11"/>
  <c r="H23" i="11"/>
  <c r="H24" i="11"/>
  <c r="H25" i="11"/>
  <c r="H26" i="11"/>
  <c r="H13" i="11"/>
  <c r="H10" i="11"/>
  <c r="H11" i="11"/>
  <c r="H12" i="11"/>
  <c r="H9" i="11"/>
  <c r="H4" i="11"/>
  <c r="H5" i="11"/>
  <c r="H6" i="11"/>
  <c r="H7" i="11"/>
  <c r="H8" i="11"/>
  <c r="H3" i="11"/>
  <c r="C13" i="11"/>
  <c r="C16" i="11"/>
  <c r="C17" i="11"/>
  <c r="C18" i="11"/>
  <c r="C19" i="11"/>
  <c r="C22" i="11"/>
  <c r="C23" i="11"/>
  <c r="C12" i="11"/>
  <c r="C10" i="11"/>
  <c r="C11" i="11"/>
  <c r="C9" i="11"/>
  <c r="C4" i="11"/>
  <c r="C5" i="11"/>
  <c r="C6" i="11"/>
  <c r="C3" i="11"/>
  <c r="L14" i="11"/>
  <c r="M14" i="11" s="1"/>
  <c r="G14" i="11"/>
  <c r="H14" i="11" s="1"/>
  <c r="B15" i="11"/>
  <c r="C15" i="11" s="1"/>
  <c r="B14" i="11"/>
  <c r="C14" i="11" s="1"/>
  <c r="J13" i="6" l="1"/>
  <c r="J14" i="6"/>
  <c r="J16" i="6"/>
  <c r="J17" i="6"/>
  <c r="J25" i="6"/>
  <c r="J26" i="6"/>
  <c r="J27" i="6"/>
  <c r="J29" i="6"/>
  <c r="J30" i="6"/>
  <c r="J12" i="6"/>
  <c r="I14" i="6"/>
  <c r="I15" i="6"/>
  <c r="I16" i="6"/>
  <c r="I17" i="6"/>
  <c r="I22" i="6"/>
  <c r="I27" i="6"/>
  <c r="I28" i="6"/>
  <c r="I29" i="6"/>
  <c r="I30" i="6"/>
  <c r="I9" i="6"/>
  <c r="H5" i="6"/>
  <c r="H6" i="6"/>
  <c r="H7" i="6"/>
  <c r="H8" i="6"/>
  <c r="H10" i="6"/>
  <c r="H11" i="6"/>
  <c r="H12" i="6"/>
  <c r="H18" i="6"/>
  <c r="H19" i="6"/>
  <c r="H20" i="6"/>
  <c r="H21" i="6"/>
  <c r="H23" i="6"/>
  <c r="H24" i="6"/>
  <c r="H25" i="6"/>
  <c r="G5" i="6"/>
  <c r="G7" i="6"/>
  <c r="G8" i="6"/>
  <c r="G9" i="6"/>
  <c r="G18" i="6"/>
  <c r="G20" i="6"/>
  <c r="G21" i="6"/>
  <c r="G22" i="6"/>
  <c r="G4" i="6"/>
  <c r="O54" i="6"/>
  <c r="O55" i="6"/>
  <c r="O56" i="6"/>
  <c r="O57" i="6"/>
  <c r="O58" i="6"/>
  <c r="O59" i="6"/>
  <c r="O53" i="6"/>
  <c r="O52" i="6"/>
  <c r="O49" i="6" l="1"/>
  <c r="O51" i="6"/>
  <c r="O50" i="6"/>
  <c r="O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P7" i="10"/>
  <c r="P8" i="10" s="1"/>
  <c r="P9" i="10" s="1"/>
  <c r="P3" i="10"/>
  <c r="P4" i="10" s="1"/>
  <c r="P5" i="10" s="1"/>
  <c r="L13" i="10"/>
  <c r="L14" i="10" s="1"/>
  <c r="L15" i="10" s="1"/>
  <c r="L3" i="10"/>
  <c r="L4" i="10" s="1"/>
  <c r="L5" i="10" s="1"/>
  <c r="L6" i="10" s="1"/>
  <c r="L7" i="10" s="1"/>
  <c r="L8" i="10" s="1"/>
  <c r="L9" i="10" s="1"/>
  <c r="L10" i="10" s="1"/>
  <c r="L11" i="10" s="1"/>
  <c r="H9" i="10"/>
  <c r="H10" i="10" s="1"/>
  <c r="H11" i="10" s="1"/>
  <c r="H12" i="10" s="1"/>
  <c r="H13" i="10" s="1"/>
  <c r="H14" i="10" s="1"/>
  <c r="H15" i="10" s="1"/>
  <c r="H3" i="10"/>
  <c r="H4" i="10" s="1"/>
  <c r="H5" i="10" s="1"/>
  <c r="H6" i="10" s="1"/>
  <c r="H7" i="10" s="1"/>
  <c r="D11" i="10"/>
  <c r="D2" i="10"/>
  <c r="D3" i="10" s="1"/>
  <c r="D4" i="10" s="1"/>
  <c r="D5" i="10" s="1"/>
  <c r="D6" i="10" s="1"/>
  <c r="D7" i="10" s="1"/>
  <c r="D8" i="10" s="1"/>
  <c r="D9" i="10" s="1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3" i="8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O47" i="6" l="1"/>
  <c r="O46" i="6"/>
  <c r="O45" i="6"/>
  <c r="O44" i="6"/>
  <c r="O43" i="6"/>
  <c r="O42" i="6"/>
  <c r="O41" i="6"/>
  <c r="O40" i="6"/>
  <c r="N39" i="6"/>
  <c r="O39" i="6" s="1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17" i="6" l="1"/>
  <c r="O118" i="6"/>
  <c r="O119" i="6"/>
  <c r="O116" i="6"/>
  <c r="O111" i="6"/>
  <c r="O112" i="6"/>
  <c r="O113" i="6"/>
  <c r="O110" i="6"/>
  <c r="O95" i="6"/>
  <c r="O96" i="6"/>
  <c r="O97" i="6"/>
  <c r="O98" i="6"/>
  <c r="O99" i="6"/>
  <c r="O100" i="6"/>
  <c r="O101" i="6"/>
  <c r="O102" i="6"/>
  <c r="O103" i="6"/>
  <c r="O104" i="6"/>
  <c r="O105" i="6"/>
  <c r="O106" i="6"/>
  <c r="O94" i="6"/>
  <c r="O83" i="6"/>
  <c r="O84" i="6"/>
  <c r="O85" i="6"/>
  <c r="O86" i="6"/>
  <c r="O87" i="6"/>
  <c r="O88" i="6"/>
  <c r="O89" i="6"/>
  <c r="O90" i="6"/>
  <c r="O91" i="6"/>
  <c r="O82" i="6"/>
  <c r="O75" i="6"/>
  <c r="O76" i="6"/>
  <c r="O77" i="6"/>
  <c r="O78" i="6"/>
  <c r="O79" i="6"/>
  <c r="O74" i="6"/>
  <c r="O65" i="6"/>
  <c r="O66" i="6"/>
  <c r="O67" i="6"/>
  <c r="O68" i="6"/>
  <c r="O69" i="6"/>
  <c r="O70" i="6"/>
  <c r="O71" i="6"/>
  <c r="O64" i="6"/>
  <c r="O121" i="6"/>
  <c r="O120" i="6"/>
  <c r="O115" i="6"/>
  <c r="O114" i="6"/>
  <c r="O109" i="6"/>
  <c r="O108" i="6"/>
  <c r="O93" i="6"/>
  <c r="O92" i="6"/>
  <c r="O81" i="6"/>
  <c r="O80" i="6"/>
  <c r="O73" i="6"/>
  <c r="O72" i="6"/>
  <c r="O63" i="6"/>
  <c r="O62" i="6"/>
  <c r="N107" i="6"/>
  <c r="O107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<sst xmlns="http://schemas.openxmlformats.org/spreadsheetml/2006/main" count="940" uniqueCount="272">
  <si>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</si>
  <si>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</si>
  <si>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</si>
  <si>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</si>
  <si>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</si>
  <si>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</si>
  <si>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</si>
  <si>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</si>
  <si>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</si>
  <si>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</si>
  <si>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</si>
  <si>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</si>
  <si>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</si>
  <si>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</si>
  <si>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</si>
  <si>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</si>
  <si>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</si>
  <si>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</si>
  <si>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</si>
  <si>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</si>
  <si>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</si>
  <si>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</si>
  <si>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</si>
  <si>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</si>
  <si>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</si>
  <si>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</si>
  <si>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</si>
  <si>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</si>
  <si>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</si>
  <si>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</si>
  <si>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</si>
  <si>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</si>
  <si>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</si>
  <si>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</si>
  <si>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</si>
  <si>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</si>
  <si>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</si>
  <si>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</si>
  <si>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</si>
  <si>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</si>
  <si>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</si>
  <si>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</si>
  <si>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</si>
  <si>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</si>
  <si>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</si>
  <si>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</si>
  <si>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</si>
  <si>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</si>
  <si>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</si>
  <si>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</si>
  <si>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</si>
  <si>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</si>
  <si>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</si>
  <si>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</si>
  <si>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</si>
  <si>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</si>
  <si>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</si>
  <si>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</si>
  <si>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</si>
  <si>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</si>
  <si>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</si>
  <si>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</si>
  <si>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</si>
  <si>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</si>
  <si>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</si>
  <si>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</si>
  <si>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</si>
  <si>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</si>
  <si>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</si>
  <si>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</si>
  <si>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</si>
  <si>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</si>
  <si>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</si>
  <si>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</si>
  <si>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</si>
  <si>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</si>
  <si>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</si>
  <si>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</si>
  <si>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</si>
  <si>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</si>
  <si>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</si>
  <si>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</si>
  <si>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</si>
  <si>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</si>
  <si>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</si>
  <si>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</si>
  <si>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</si>
  <si>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</si>
  <si>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</si>
  <si>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</si>
  <si>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</si>
  <si>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</si>
  <si>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</si>
  <si>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</si>
  <si>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</si>
  <si>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</si>
  <si>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</si>
  <si>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</si>
  <si>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</si>
  <si>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</si>
  <si>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</si>
  <si>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</si>
  <si>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</si>
  <si>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</si>
  <si>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</si>
  <si>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</si>
  <si>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</si>
  <si>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</si>
  <si>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</si>
  <si>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</si>
  <si>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</si>
  <si>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</si>
  <si>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</si>
  <si>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</si>
  <si>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</si>
  <si>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</si>
  <si>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</si>
  <si>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</si>
  <si>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</si>
  <si>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</si>
  <si>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</si>
  <si>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</si>
  <si>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</si>
  <si>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</si>
  <si>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</si>
  <si>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</si>
  <si>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</si>
  <si>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</si>
  <si>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</si>
  <si>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</si>
  <si>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</si>
  <si>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</si>
  <si>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</si>
  <si>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</si>
  <si>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</si>
  <si>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</si>
  <si>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</si>
  <si>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</si>
  <si>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</si>
  <si>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</si>
  <si>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</si>
  <si>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</si>
  <si>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</si>
  <si>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</si>
  <si>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</si>
  <si>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</si>
  <si>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</si>
  <si>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</si>
  <si>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</si>
  <si>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</si>
  <si>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</si>
  <si>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</si>
  <si>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</si>
  <si>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</si>
  <si>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</si>
  <si>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</si>
  <si>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</si>
  <si>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</si>
  <si>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</si>
  <si>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</si>
  <si>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</si>
  <si>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</si>
  <si>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</si>
  <si>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</si>
  <si>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</si>
  <si>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</si>
  <si>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</si>
  <si>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</si>
  <si>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</si>
  <si>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</si>
  <si>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</si>
  <si>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</si>
  <si>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</si>
  <si>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</si>
  <si>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</si>
  <si>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</si>
  <si>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</si>
  <si>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</si>
  <si>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</si>
  <si>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</si>
  <si>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</si>
  <si>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</si>
  <si>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</si>
  <si>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</si>
  <si>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</si>
  <si>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</si>
  <si>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h</t>
  </si>
  <si>
    <t>Measurement</t>
  </si>
  <si>
    <t>ADMM h1</t>
  </si>
  <si>
    <t>ADMM h2</t>
  </si>
  <si>
    <t>ADMM h3</t>
  </si>
  <si>
    <t>ADMM h4</t>
  </si>
  <si>
    <t>Matches with ADMM H2</t>
  </si>
  <si>
    <t>Correct H3</t>
  </si>
  <si>
    <t>Matches with ADMM H3</t>
  </si>
  <si>
    <t>Correct H4</t>
  </si>
  <si>
    <t>Matches with ADMM H4</t>
  </si>
  <si>
    <t>pf</t>
  </si>
  <si>
    <t>qf</t>
  </si>
  <si>
    <t>p</t>
  </si>
  <si>
    <t>q</t>
  </si>
  <si>
    <t>Type</t>
  </si>
  <si>
    <t>Extra Meas</t>
  </si>
  <si>
    <t>Central AC Res</t>
  </si>
  <si>
    <t>P5-6</t>
  </si>
  <si>
    <t>Q5-6</t>
  </si>
  <si>
    <t>P2-3</t>
  </si>
  <si>
    <t>Q2-3</t>
  </si>
  <si>
    <t>Bus Records</t>
  </si>
  <si>
    <t>PU Volt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</si>
  <si>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</si>
  <si>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</si>
  <si>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</si>
  <si>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</si>
  <si>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</si>
  <si>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</si>
  <si>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</si>
  <si>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</si>
  <si>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</si>
  <si>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</si>
  <si>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</si>
  <si>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PowerWorld IEEE 14-Bus Case (construct AC case, use ACPF results) - Doesn't converge in 10 iterations</t>
  </si>
  <si>
    <t>Partition 1 Measurements</t>
  </si>
  <si>
    <t>Actual Value</t>
  </si>
  <si>
    <t>Per-unit Value</t>
  </si>
  <si>
    <t>Comments</t>
  </si>
  <si>
    <t>Q5-4</t>
  </si>
  <si>
    <t>Boundary, treat as injections</t>
  </si>
  <si>
    <t>Partition 2 Measurements</t>
  </si>
  <si>
    <t>Partition 3 Measurements</t>
  </si>
  <si>
    <t>Partition 4 Measurements</t>
  </si>
  <si>
    <t>V4</t>
  </si>
  <si>
    <t>V7</t>
  </si>
  <si>
    <t>P4</t>
  </si>
  <si>
    <t>Q4</t>
  </si>
  <si>
    <t>P7</t>
  </si>
  <si>
    <t>Q7</t>
  </si>
  <si>
    <t>P8</t>
  </si>
  <si>
    <t>Q8</t>
  </si>
  <si>
    <t>P3-2</t>
  </si>
  <si>
    <t>V6</t>
  </si>
  <si>
    <t>V11</t>
  </si>
  <si>
    <t>P6</t>
  </si>
  <si>
    <t>Q6</t>
  </si>
  <si>
    <t>P11</t>
  </si>
  <si>
    <t>Q11</t>
  </si>
  <si>
    <t>P11-10</t>
  </si>
  <si>
    <t>Q11-10</t>
  </si>
  <si>
    <t>V14</t>
  </si>
  <si>
    <t>P9</t>
  </si>
  <si>
    <t>Q9</t>
  </si>
  <si>
    <t>P10</t>
  </si>
  <si>
    <t>Q10</t>
  </si>
  <si>
    <t>P9-7</t>
  </si>
  <si>
    <t>Q9-7</t>
  </si>
  <si>
    <t>P14-13</t>
  </si>
  <si>
    <t>Q14-13</t>
  </si>
  <si>
    <t>Q3-2</t>
  </si>
  <si>
    <t>P6-5?</t>
  </si>
  <si>
    <t>Q6-5?</t>
  </si>
  <si>
    <t>P9-4?</t>
  </si>
  <si>
    <t>th4</t>
  </si>
  <si>
    <t>th5</t>
  </si>
  <si>
    <t>th6</t>
  </si>
  <si>
    <t>th7</t>
  </si>
  <si>
    <t>th8</t>
  </si>
  <si>
    <t>th10</t>
  </si>
  <si>
    <t>th11</t>
  </si>
  <si>
    <t>th12</t>
  </si>
  <si>
    <t>th13</t>
  </si>
  <si>
    <t>th14</t>
  </si>
  <si>
    <t>P5-4 = -P4-5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</si>
</sst>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5" xfId="0" applyBorder="1"/>
    <xf numFmtId="0" fontId="0" fillId="0" borderId="4" xfId="0" applyBorder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2" borderId="0" xfId="0" applyFill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86" t="s">
        <v>82</v>
      </c>
      <c r="B1" s="86"/>
      <c r="C1" s="86"/>
      <c r="D1" s="86"/>
      <c r="E1" s="86"/>
      <c r="F1" s="86"/>
      <c r="G1" s="86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topLeftCell="A28" workbookViewId="0">
      <selection activeCell="H37" sqref="H37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" bestFit="1" customWidth="1"/>
    <col min="4" max="4" width="26.7109375" bestFit="1" customWidth="1"/>
    <col min="5" max="5" width="4.7109375" customWidth="1"/>
    <col min="6" max="6" width="10.5703125" bestFit="1" customWidth="1"/>
    <col min="7" max="7" width="12.140625" bestFit="1" customWidth="1"/>
    <col min="8" max="8" width="14" bestFit="1" customWidth="1"/>
    <col min="9" max="9" width="26.7109375" bestFit="1" customWidth="1"/>
    <col min="10" max="10" width="4.7109375" customWidth="1"/>
    <col min="11" max="11" width="10.5703125" bestFit="1" customWidth="1"/>
    <col min="12" max="12" width="12.140625" bestFit="1" customWidth="1"/>
    <col min="13" max="13" width="14" bestFit="1" customWidth="1"/>
    <col min="14" max="14" width="26.7109375" bestFit="1" customWidth="1"/>
    <col min="15" max="15" width="4.7109375" customWidth="1"/>
    <col min="16" max="16" width="10.5703125" bestFit="1" customWidth="1"/>
    <col min="17" max="17" width="12.140625" bestFit="1" customWidth="1"/>
    <col min="18" max="18" width="14" bestFit="1" customWidth="1"/>
    <col min="19" max="19" width="26.7109375" bestFit="1" customWidth="1"/>
  </cols>
  <sheetData>
    <row r="1" spans="1:19" ht="15.75" x14ac:dyDescent="0.25">
      <c r="A1" s="90" t="s">
        <v>222</v>
      </c>
      <c r="B1" s="91"/>
      <c r="C1" s="91"/>
      <c r="D1" s="92"/>
      <c r="F1" s="90" t="s">
        <v>228</v>
      </c>
      <c r="G1" s="91"/>
      <c r="H1" s="91"/>
      <c r="I1" s="92"/>
      <c r="K1" s="90" t="s">
        <v>229</v>
      </c>
      <c r="L1" s="91"/>
      <c r="M1" s="91"/>
      <c r="N1" s="92"/>
      <c r="P1" s="90" t="s">
        <v>230</v>
      </c>
      <c r="Q1" s="91"/>
      <c r="R1" s="91"/>
      <c r="S1" s="92"/>
    </row>
    <row r="2" spans="1:19" ht="15.75" thickBot="1" x14ac:dyDescent="0.3">
      <c r="A2" s="82" t="s">
        <v>1</v>
      </c>
      <c r="B2" s="83" t="s">
        <v>223</v>
      </c>
      <c r="C2" s="83" t="s">
        <v>224</v>
      </c>
      <c r="D2" s="84" t="s">
        <v>225</v>
      </c>
      <c r="F2" s="82" t="s">
        <v>1</v>
      </c>
      <c r="G2" s="83" t="s">
        <v>223</v>
      </c>
      <c r="H2" s="83" t="s">
        <v>224</v>
      </c>
      <c r="I2" s="84" t="s">
        <v>225</v>
      </c>
      <c r="K2" s="82" t="s">
        <v>1</v>
      </c>
      <c r="L2" s="83" t="s">
        <v>223</v>
      </c>
      <c r="M2" s="83" t="s">
        <v>224</v>
      </c>
      <c r="N2" s="84" t="s">
        <v>225</v>
      </c>
      <c r="P2" s="82" t="s">
        <v>1</v>
      </c>
      <c r="Q2" s="83" t="s">
        <v>223</v>
      </c>
      <c r="R2" s="83" t="s">
        <v>224</v>
      </c>
      <c r="S2" s="84" t="s">
        <v>225</v>
      </c>
    </row>
    <row r="3" spans="1:19" x14ac:dyDescent="0.25">
      <c r="A3" s="74" t="s">
        <v>46</v>
      </c>
      <c r="B3" s="72">
        <v>156.440731910842</v>
      </c>
      <c r="C3" s="74">
        <f>B3/100</f>
        <v>1.56440731910842</v>
      </c>
      <c r="D3" s="74"/>
      <c r="F3" s="74" t="s">
        <v>52</v>
      </c>
      <c r="G3" s="72">
        <v>-23.569740833506799</v>
      </c>
      <c r="H3" s="74">
        <f>G3/100</f>
        <v>-0.235697408335068</v>
      </c>
      <c r="I3" s="74"/>
      <c r="K3" t="s">
        <v>56</v>
      </c>
      <c r="L3" s="72">
        <v>6.4193752642371704</v>
      </c>
      <c r="M3">
        <f>L3/100</f>
        <v>6.4193752642371704E-2</v>
      </c>
      <c r="P3" t="s">
        <v>61</v>
      </c>
      <c r="Q3" s="72">
        <v>6.1481308294477897</v>
      </c>
      <c r="R3">
        <f>Q3/100</f>
        <v>6.1481308294477899E-2</v>
      </c>
    </row>
    <row r="4" spans="1:19" x14ac:dyDescent="0.25">
      <c r="A4" s="74" t="s">
        <v>116</v>
      </c>
      <c r="B4" s="72">
        <v>-20.300935880694301</v>
      </c>
      <c r="C4" s="74">
        <f t="shared" ref="C4:C6" si="0">B4/100</f>
        <v>-0.20300935880694301</v>
      </c>
      <c r="D4" s="74"/>
      <c r="F4" s="74" t="s">
        <v>119</v>
      </c>
      <c r="G4" s="72">
        <v>0.96859150246414105</v>
      </c>
      <c r="H4" s="74">
        <f t="shared" ref="H4:H8" si="1">G4/100</f>
        <v>9.6859150246414102E-3</v>
      </c>
      <c r="I4" s="74"/>
      <c r="K4" t="s">
        <v>123</v>
      </c>
      <c r="L4" s="72">
        <v>1.57798981550307</v>
      </c>
      <c r="M4" s="72">
        <f t="shared" ref="M4:M8" si="2">L4/100</f>
        <v>1.5779898155030701E-2</v>
      </c>
      <c r="P4" t="s">
        <v>126</v>
      </c>
      <c r="Q4" s="72">
        <v>6.1776975079165704</v>
      </c>
      <c r="R4" s="72">
        <f t="shared" ref="R4:R6" si="3">Q4/100</f>
        <v>6.1776975079165707E-2</v>
      </c>
    </row>
    <row r="5" spans="1:19" x14ac:dyDescent="0.25">
      <c r="A5" s="74" t="s">
        <v>47</v>
      </c>
      <c r="B5" s="72">
        <v>75.916881283268793</v>
      </c>
      <c r="C5" s="74">
        <f t="shared" si="0"/>
        <v>0.75916881283268789</v>
      </c>
      <c r="D5" s="74"/>
      <c r="F5" s="74" t="s">
        <v>53</v>
      </c>
      <c r="G5" s="72">
        <v>29.247688021076399</v>
      </c>
      <c r="H5" s="74">
        <f t="shared" si="1"/>
        <v>0.29247688021076401</v>
      </c>
      <c r="I5" s="74"/>
      <c r="K5" t="s">
        <v>57</v>
      </c>
      <c r="L5" s="72">
        <v>7.6111237412808599</v>
      </c>
      <c r="M5" s="72">
        <f t="shared" si="2"/>
        <v>7.6111237412808605E-2</v>
      </c>
      <c r="P5" t="s">
        <v>62</v>
      </c>
      <c r="Q5" s="72">
        <v>10.1258308263922</v>
      </c>
      <c r="R5" s="72">
        <f t="shared" si="3"/>
        <v>0.101258308263922</v>
      </c>
    </row>
    <row r="6" spans="1:19" x14ac:dyDescent="0.25">
      <c r="A6" s="74" t="s">
        <v>117</v>
      </c>
      <c r="B6" s="72">
        <v>-0.155506560051652</v>
      </c>
      <c r="C6" s="74">
        <f t="shared" si="0"/>
        <v>-1.55506560051652E-3</v>
      </c>
      <c r="D6" s="74"/>
      <c r="F6" s="20" t="s">
        <v>120</v>
      </c>
      <c r="G6" s="72">
        <v>-10.134384235994199</v>
      </c>
      <c r="H6" s="74">
        <f t="shared" si="1"/>
        <v>-0.101343842359942</v>
      </c>
      <c r="I6" s="74"/>
      <c r="K6" t="s">
        <v>122</v>
      </c>
      <c r="L6" s="72">
        <v>2.2749299623984598</v>
      </c>
      <c r="M6" s="72">
        <f t="shared" si="2"/>
        <v>2.2749299623984597E-2</v>
      </c>
      <c r="P6" t="s">
        <v>127</v>
      </c>
      <c r="Q6" s="72">
        <v>4.8779939913553596</v>
      </c>
      <c r="R6" s="72">
        <f t="shared" si="3"/>
        <v>4.8779939913553595E-2</v>
      </c>
    </row>
    <row r="7" spans="1:19" s="72" customFormat="1" x14ac:dyDescent="0.25">
      <c r="A7" s="20" t="s">
        <v>48</v>
      </c>
      <c r="B7" s="72">
        <v>41.338725991097199</v>
      </c>
      <c r="C7" s="20">
        <f>B7/100</f>
        <v>0.41338725991097197</v>
      </c>
      <c r="D7" s="74"/>
      <c r="F7" s="20" t="s">
        <v>54</v>
      </c>
      <c r="G7" s="72">
        <v>4.9388912162000001E-5</v>
      </c>
      <c r="H7" s="74">
        <f t="shared" si="1"/>
        <v>4.9388912162000003E-7</v>
      </c>
      <c r="I7" s="74"/>
      <c r="K7" s="72" t="s">
        <v>59</v>
      </c>
      <c r="L7" s="72">
        <v>1.4392071686730901</v>
      </c>
      <c r="M7" s="72">
        <f t="shared" si="2"/>
        <v>1.4392071686730901E-2</v>
      </c>
      <c r="P7" s="72" t="s">
        <v>215</v>
      </c>
      <c r="Q7" s="72">
        <v>1.0349152577221601</v>
      </c>
      <c r="R7" s="72">
        <f>Q7</f>
        <v>1.0349152577221601</v>
      </c>
    </row>
    <row r="8" spans="1:19" s="72" customFormat="1" x14ac:dyDescent="0.25">
      <c r="A8" s="20" t="s">
        <v>118</v>
      </c>
      <c r="B8" s="72">
        <v>-3.8398609004379098</v>
      </c>
      <c r="C8" s="20">
        <f>B8/100</f>
        <v>-3.8398609004379101E-2</v>
      </c>
      <c r="D8" s="74"/>
      <c r="F8" s="20" t="s">
        <v>121</v>
      </c>
      <c r="G8" s="72">
        <v>-23.1382548362844</v>
      </c>
      <c r="H8" s="74">
        <f t="shared" si="1"/>
        <v>-0.231382548362844</v>
      </c>
      <c r="I8" s="74"/>
      <c r="K8" s="72" t="s">
        <v>125</v>
      </c>
      <c r="L8" s="72">
        <v>0.52526799870488805</v>
      </c>
      <c r="M8" s="72">
        <f t="shared" si="2"/>
        <v>5.2526799870488807E-3</v>
      </c>
      <c r="P8" s="72" t="s">
        <v>214</v>
      </c>
      <c r="Q8" s="72">
        <v>1.02798621556374</v>
      </c>
      <c r="R8" s="72">
        <f t="shared" ref="R8:R9" si="4">Q8</f>
        <v>1.02798621556374</v>
      </c>
    </row>
    <row r="9" spans="1:19" s="72" customFormat="1" x14ac:dyDescent="0.25">
      <c r="A9" s="74" t="s">
        <v>26</v>
      </c>
      <c r="B9" s="72">
        <v>1.0599999427795399</v>
      </c>
      <c r="C9" s="20">
        <f>B9</f>
        <v>1.0599999427795399</v>
      </c>
      <c r="D9" s="74"/>
      <c r="F9" s="20" t="s">
        <v>94</v>
      </c>
      <c r="G9" s="72">
        <v>1.0099999973080001</v>
      </c>
      <c r="H9" s="20">
        <f>G9</f>
        <v>1.0099999973080001</v>
      </c>
      <c r="I9" s="74"/>
      <c r="K9" s="72" t="s">
        <v>240</v>
      </c>
      <c r="L9" s="72">
        <v>1.0385379019832599</v>
      </c>
      <c r="M9" s="72">
        <f>L9</f>
        <v>1.0385379019832599</v>
      </c>
      <c r="P9" s="72" t="s">
        <v>248</v>
      </c>
      <c r="Q9" s="72">
        <v>1.00994172446495</v>
      </c>
      <c r="R9" s="72">
        <f t="shared" si="4"/>
        <v>1.00994172446495</v>
      </c>
    </row>
    <row r="10" spans="1:19" x14ac:dyDescent="0.25">
      <c r="A10" s="74" t="s">
        <v>28</v>
      </c>
      <c r="B10" s="72">
        <v>1.04499995797579</v>
      </c>
      <c r="C10" s="20">
        <f t="shared" ref="C10:C11" si="5">B10</f>
        <v>1.04499995797579</v>
      </c>
      <c r="D10" s="74"/>
      <c r="F10" s="20" t="s">
        <v>231</v>
      </c>
      <c r="G10" s="72">
        <v>1.02371286456331</v>
      </c>
      <c r="H10" s="20">
        <f t="shared" ref="H10:H12" si="6">G10</f>
        <v>1.02371286456331</v>
      </c>
      <c r="I10" s="74"/>
      <c r="K10" t="s">
        <v>241</v>
      </c>
      <c r="L10" s="72">
        <v>1.02970205350408</v>
      </c>
      <c r="M10" s="72">
        <f t="shared" ref="M10:M12" si="7">L10</f>
        <v>1.02970205350408</v>
      </c>
      <c r="P10" t="s">
        <v>249</v>
      </c>
      <c r="Q10" s="72">
        <v>-29.499998999999999</v>
      </c>
      <c r="R10">
        <f>Q10/100</f>
        <v>-0.29499998999999999</v>
      </c>
    </row>
    <row r="11" spans="1:19" x14ac:dyDescent="0.25">
      <c r="A11" s="74" t="s">
        <v>210</v>
      </c>
      <c r="B11" s="72">
        <v>1.0280925147905799</v>
      </c>
      <c r="C11" s="20">
        <f t="shared" si="5"/>
        <v>1.0280925147905799</v>
      </c>
      <c r="D11" s="74"/>
      <c r="F11" s="20" t="s">
        <v>232</v>
      </c>
      <c r="G11" s="72">
        <v>1.04612245201456</v>
      </c>
      <c r="H11" s="20">
        <f t="shared" si="6"/>
        <v>1.04612245201456</v>
      </c>
      <c r="I11" s="74"/>
      <c r="K11" t="s">
        <v>212</v>
      </c>
      <c r="L11" s="72">
        <v>1.0240525230119499</v>
      </c>
      <c r="M11" s="72">
        <f t="shared" si="7"/>
        <v>1.0240525230119499</v>
      </c>
      <c r="P11" t="s">
        <v>250</v>
      </c>
      <c r="Q11" s="72">
        <v>-16.599999</v>
      </c>
      <c r="R11" s="72">
        <f t="shared" ref="R11:R21" si="8">Q11/100</f>
        <v>-0.16599999000000001</v>
      </c>
    </row>
    <row r="12" spans="1:19" x14ac:dyDescent="0.25">
      <c r="A12" s="74" t="s">
        <v>49</v>
      </c>
      <c r="B12" s="72">
        <v>232.35762119293199</v>
      </c>
      <c r="C12" s="74">
        <f>B12/100</f>
        <v>2.32357621192932</v>
      </c>
      <c r="D12" s="74"/>
      <c r="F12" s="20" t="s">
        <v>211</v>
      </c>
      <c r="G12" s="72">
        <v>1.0850835071553799</v>
      </c>
      <c r="H12" s="20">
        <f t="shared" si="6"/>
        <v>1.0850835071553799</v>
      </c>
      <c r="I12" s="74"/>
      <c r="K12" t="s">
        <v>213</v>
      </c>
      <c r="L12" s="72">
        <v>1.01992383631813</v>
      </c>
      <c r="M12" s="72">
        <f t="shared" si="7"/>
        <v>1.01992383631813</v>
      </c>
      <c r="P12" t="s">
        <v>251</v>
      </c>
      <c r="Q12">
        <v>-9</v>
      </c>
      <c r="R12" s="72">
        <f t="shared" si="8"/>
        <v>-0.09</v>
      </c>
    </row>
    <row r="13" spans="1:19" x14ac:dyDescent="0.25">
      <c r="A13" s="74" t="s">
        <v>83</v>
      </c>
      <c r="B13" s="72">
        <v>-20.456442236900301</v>
      </c>
      <c r="C13" s="74">
        <f t="shared" ref="C13:C23" si="9">B13/100</f>
        <v>-0.20456442236900302</v>
      </c>
      <c r="D13" s="74"/>
      <c r="F13" s="20" t="s">
        <v>67</v>
      </c>
      <c r="G13" s="72">
        <v>-94.199996999999996</v>
      </c>
      <c r="H13" s="20">
        <f>G13/100</f>
        <v>-0.94199996999999991</v>
      </c>
      <c r="I13" s="74"/>
      <c r="K13" t="s">
        <v>242</v>
      </c>
      <c r="L13">
        <v>-11.2</v>
      </c>
      <c r="M13">
        <f>L13/100</f>
        <v>-0.11199999999999999</v>
      </c>
      <c r="P13" t="s">
        <v>252</v>
      </c>
      <c r="Q13">
        <v>-5.8</v>
      </c>
      <c r="R13" s="72">
        <f t="shared" si="8"/>
        <v>-5.7999999999999996E-2</v>
      </c>
    </row>
    <row r="14" spans="1:19" x14ac:dyDescent="0.25">
      <c r="A14" s="74" t="s">
        <v>18</v>
      </c>
      <c r="B14" s="72">
        <f>40.0000005960464-21.699999</f>
        <v>18.3000015960464</v>
      </c>
      <c r="C14" s="74">
        <f t="shared" si="9"/>
        <v>0.183000015960464</v>
      </c>
      <c r="D14" s="74"/>
      <c r="F14" s="20" t="s">
        <v>132</v>
      </c>
      <c r="G14" s="72">
        <f>21.4613437652587-19</f>
        <v>2.4613437652587002</v>
      </c>
      <c r="H14" s="20">
        <f t="shared" ref="H14:H26" si="10">G14/100</f>
        <v>2.4613437652587004E-2</v>
      </c>
      <c r="I14" s="74"/>
      <c r="K14" t="s">
        <v>243</v>
      </c>
      <c r="L14" s="72">
        <f>23.9999994635581-7.5</f>
        <v>16.499999463558101</v>
      </c>
      <c r="M14" s="72">
        <f t="shared" ref="M14:M24" si="11">L14/100</f>
        <v>0.16499999463558102</v>
      </c>
      <c r="P14" t="s">
        <v>70</v>
      </c>
      <c r="Q14">
        <v>-14.9</v>
      </c>
      <c r="R14" s="72">
        <f t="shared" si="8"/>
        <v>-0.14899999999999999</v>
      </c>
    </row>
    <row r="15" spans="1:19" x14ac:dyDescent="0.25">
      <c r="A15" s="74" t="s">
        <v>24</v>
      </c>
      <c r="B15" s="72">
        <f>34.8948746919631-12.7</f>
        <v>22.194874691963104</v>
      </c>
      <c r="C15" s="74">
        <f t="shared" si="9"/>
        <v>0.22194874691963104</v>
      </c>
      <c r="D15" s="74"/>
      <c r="F15" s="20" t="s">
        <v>233</v>
      </c>
      <c r="G15" s="72">
        <v>-47.799999</v>
      </c>
      <c r="H15" s="20">
        <f t="shared" si="10"/>
        <v>-0.47799998999999999</v>
      </c>
      <c r="I15" s="74"/>
      <c r="K15" t="s">
        <v>244</v>
      </c>
      <c r="L15">
        <v>-3.5</v>
      </c>
      <c r="M15" s="72">
        <f t="shared" si="11"/>
        <v>-3.5000000000000003E-2</v>
      </c>
      <c r="P15" t="s">
        <v>135</v>
      </c>
      <c r="Q15">
        <v>-5</v>
      </c>
      <c r="R15" s="72">
        <f t="shared" si="8"/>
        <v>-0.05</v>
      </c>
    </row>
    <row r="16" spans="1:19" x14ac:dyDescent="0.25">
      <c r="A16" s="74" t="s">
        <v>63</v>
      </c>
      <c r="B16" s="74">
        <v>-7.6</v>
      </c>
      <c r="C16" s="74">
        <f t="shared" si="9"/>
        <v>-7.5999999999999998E-2</v>
      </c>
      <c r="D16" s="74"/>
      <c r="F16" s="20" t="s">
        <v>234</v>
      </c>
      <c r="G16" s="74">
        <v>3.9</v>
      </c>
      <c r="H16" s="20">
        <f t="shared" si="10"/>
        <v>3.9E-2</v>
      </c>
      <c r="I16" s="74"/>
      <c r="K16" t="s">
        <v>245</v>
      </c>
      <c r="L16">
        <v>-1.8</v>
      </c>
      <c r="M16" s="72">
        <f t="shared" si="11"/>
        <v>-1.8000000000000002E-2</v>
      </c>
      <c r="P16" t="s">
        <v>253</v>
      </c>
      <c r="Q16" s="72">
        <v>-29.247637436823101</v>
      </c>
      <c r="R16" s="72">
        <f t="shared" si="8"/>
        <v>-0.29247637436823104</v>
      </c>
      <c r="S16" s="74" t="s">
        <v>227</v>
      </c>
    </row>
    <row r="17" spans="1:19" x14ac:dyDescent="0.25">
      <c r="A17" s="74" t="s">
        <v>128</v>
      </c>
      <c r="B17" s="20">
        <v>-1.6</v>
      </c>
      <c r="C17" s="74">
        <f t="shared" si="9"/>
        <v>-1.6E-2</v>
      </c>
      <c r="D17" s="74"/>
      <c r="F17" s="20" t="s">
        <v>235</v>
      </c>
      <c r="G17" s="20">
        <v>0</v>
      </c>
      <c r="H17" s="20">
        <f t="shared" si="10"/>
        <v>0</v>
      </c>
      <c r="I17" s="74"/>
      <c r="K17" t="s">
        <v>12</v>
      </c>
      <c r="L17">
        <v>-6.1</v>
      </c>
      <c r="M17" s="72">
        <f t="shared" si="11"/>
        <v>-6.0999999999999999E-2</v>
      </c>
      <c r="P17" t="s">
        <v>254</v>
      </c>
      <c r="Q17" s="72">
        <v>-11.0919776937066</v>
      </c>
      <c r="R17" s="72">
        <f t="shared" si="8"/>
        <v>-0.11091977693706599</v>
      </c>
      <c r="S17" s="74" t="s">
        <v>227</v>
      </c>
    </row>
    <row r="18" spans="1:19" x14ac:dyDescent="0.25">
      <c r="A18" s="74" t="s">
        <v>206</v>
      </c>
      <c r="B18" s="72">
        <v>72.934574594694098</v>
      </c>
      <c r="C18" s="74">
        <f t="shared" si="9"/>
        <v>0.72934574594694102</v>
      </c>
      <c r="D18" s="74" t="s">
        <v>227</v>
      </c>
      <c r="F18" s="20" t="s">
        <v>236</v>
      </c>
      <c r="G18" s="20">
        <v>0</v>
      </c>
      <c r="H18" s="20">
        <f t="shared" si="10"/>
        <v>0</v>
      </c>
      <c r="I18" s="74"/>
      <c r="K18" t="s">
        <v>20</v>
      </c>
      <c r="L18">
        <v>-1.6</v>
      </c>
      <c r="M18" s="72">
        <f t="shared" si="11"/>
        <v>-1.6E-2</v>
      </c>
      <c r="P18" t="s">
        <v>69</v>
      </c>
      <c r="Q18" s="72">
        <v>-2.8744036925517298</v>
      </c>
      <c r="R18" s="72">
        <f t="shared" si="8"/>
        <v>-2.8744036925517299E-2</v>
      </c>
      <c r="S18" s="74" t="s">
        <v>227</v>
      </c>
    </row>
    <row r="19" spans="1:19" x14ac:dyDescent="0.25">
      <c r="A19" s="74" t="s">
        <v>207</v>
      </c>
      <c r="B19" s="72">
        <v>3.5900360862934599</v>
      </c>
      <c r="C19" s="74">
        <f t="shared" si="9"/>
        <v>3.5900360862934598E-2</v>
      </c>
      <c r="D19" s="74" t="s">
        <v>227</v>
      </c>
      <c r="F19" s="20" t="s">
        <v>237</v>
      </c>
      <c r="G19" s="20">
        <v>0</v>
      </c>
      <c r="H19" s="20">
        <f t="shared" si="10"/>
        <v>0</v>
      </c>
      <c r="I19" s="74"/>
      <c r="K19" t="s">
        <v>16</v>
      </c>
      <c r="L19">
        <v>-13.5</v>
      </c>
      <c r="M19" s="72">
        <f t="shared" si="11"/>
        <v>-0.13500000000000001</v>
      </c>
      <c r="P19" t="s">
        <v>134</v>
      </c>
      <c r="Q19" s="72">
        <v>0.31779049296478201</v>
      </c>
      <c r="R19" s="72">
        <f t="shared" si="8"/>
        <v>3.1779049296478202E-3</v>
      </c>
      <c r="S19" s="74" t="s">
        <v>227</v>
      </c>
    </row>
    <row r="20" spans="1:19" x14ac:dyDescent="0.25">
      <c r="A20" s="85" t="s">
        <v>50</v>
      </c>
      <c r="B20" s="2">
        <v>63.520589529047797</v>
      </c>
      <c r="C20" s="85">
        <f>B20/100</f>
        <v>0.635205895290478</v>
      </c>
      <c r="D20" s="85" t="s">
        <v>227</v>
      </c>
      <c r="F20" s="20" t="s">
        <v>238</v>
      </c>
      <c r="G20" s="72">
        <v>23.999999463558101</v>
      </c>
      <c r="H20" s="20">
        <f t="shared" si="10"/>
        <v>0.239999994635581</v>
      </c>
      <c r="I20" s="74"/>
      <c r="K20" t="s">
        <v>22</v>
      </c>
      <c r="L20">
        <v>-5.8</v>
      </c>
      <c r="M20" s="72">
        <f t="shared" si="11"/>
        <v>-5.7999999999999996E-2</v>
      </c>
      <c r="P20" s="2" t="s">
        <v>255</v>
      </c>
      <c r="Q20" s="2">
        <v>-4.9650161007164098</v>
      </c>
      <c r="R20" s="2">
        <f t="shared" si="8"/>
        <v>-4.9650161007164101E-2</v>
      </c>
      <c r="S20" s="85" t="s">
        <v>227</v>
      </c>
    </row>
    <row r="21" spans="1:19" x14ac:dyDescent="0.25">
      <c r="A21" s="85" t="s">
        <v>226</v>
      </c>
      <c r="B21" s="2">
        <v>-8.5672111358111902</v>
      </c>
      <c r="C21" s="85">
        <f>B21/100</f>
        <v>-8.5672111358111896E-2</v>
      </c>
      <c r="D21" s="85" t="s">
        <v>227</v>
      </c>
      <c r="F21" s="85" t="s">
        <v>239</v>
      </c>
      <c r="G21" s="2">
        <v>-70.630210315105003</v>
      </c>
      <c r="H21" s="85">
        <f>G21/100</f>
        <v>-0.70630210315105002</v>
      </c>
      <c r="I21" s="85" t="s">
        <v>227</v>
      </c>
      <c r="K21" s="2" t="s">
        <v>246</v>
      </c>
      <c r="L21" s="2">
        <v>2.8808971477310599</v>
      </c>
      <c r="M21" s="2">
        <f>L21/100</f>
        <v>2.88089714773106E-2</v>
      </c>
      <c r="N21" s="85" t="s">
        <v>227</v>
      </c>
      <c r="P21" s="2" t="s">
        <v>256</v>
      </c>
      <c r="Q21" s="2">
        <v>-0.52427629116916796</v>
      </c>
      <c r="R21" s="2">
        <f t="shared" si="8"/>
        <v>-5.2427629116916794E-3</v>
      </c>
      <c r="S21" s="85" t="s">
        <v>227</v>
      </c>
    </row>
    <row r="22" spans="1:19" x14ac:dyDescent="0.25">
      <c r="A22" s="74" t="s">
        <v>204</v>
      </c>
      <c r="B22" s="72">
        <v>42.467165475154701</v>
      </c>
      <c r="C22" s="74">
        <f t="shared" si="9"/>
        <v>0.424671654751547</v>
      </c>
      <c r="D22" s="74" t="s">
        <v>227</v>
      </c>
      <c r="F22" s="85" t="s">
        <v>257</v>
      </c>
      <c r="G22" s="2">
        <v>1.49275268307195</v>
      </c>
      <c r="H22" s="85">
        <f>G22/100</f>
        <v>1.49275268307195E-2</v>
      </c>
      <c r="I22" s="85" t="s">
        <v>227</v>
      </c>
      <c r="K22" s="2" t="s">
        <v>247</v>
      </c>
      <c r="L22" s="2">
        <v>-0.30259003060574602</v>
      </c>
      <c r="M22" s="2">
        <f>L22/100</f>
        <v>-3.0259003060574604E-3</v>
      </c>
      <c r="N22" s="85" t="s">
        <v>227</v>
      </c>
    </row>
    <row r="23" spans="1:19" x14ac:dyDescent="0.25">
      <c r="A23" s="74" t="s">
        <v>205</v>
      </c>
      <c r="B23" s="72">
        <v>-2.12732489205733</v>
      </c>
      <c r="C23" s="74">
        <f t="shared" si="9"/>
        <v>-2.12732489205733E-2</v>
      </c>
      <c r="D23" s="74" t="s">
        <v>227</v>
      </c>
      <c r="F23" s="20" t="s">
        <v>64</v>
      </c>
      <c r="G23" s="72">
        <v>-63.001699846354903</v>
      </c>
      <c r="H23" s="20">
        <f t="shared" si="10"/>
        <v>-0.63001699846354908</v>
      </c>
      <c r="I23" s="74" t="s">
        <v>227</v>
      </c>
      <c r="K23" t="s">
        <v>68</v>
      </c>
      <c r="L23" s="72">
        <v>4.9650161007164098</v>
      </c>
      <c r="M23" s="72">
        <f t="shared" si="11"/>
        <v>4.9650161007164101E-2</v>
      </c>
      <c r="N23" s="74" t="s">
        <v>227</v>
      </c>
    </row>
    <row r="24" spans="1:19" x14ac:dyDescent="0.25">
      <c r="F24" s="20" t="s">
        <v>129</v>
      </c>
      <c r="G24" s="72">
        <v>10.2039485868599</v>
      </c>
      <c r="H24" s="20">
        <f t="shared" si="10"/>
        <v>0.102039485868599</v>
      </c>
      <c r="I24" s="74" t="s">
        <v>227</v>
      </c>
      <c r="K24" t="s">
        <v>133</v>
      </c>
      <c r="L24" s="72">
        <v>0.52427629116916796</v>
      </c>
      <c r="M24" s="72">
        <f t="shared" si="11"/>
        <v>5.2427629116916794E-3</v>
      </c>
      <c r="N24" s="74" t="s">
        <v>227</v>
      </c>
    </row>
    <row r="25" spans="1:19" x14ac:dyDescent="0.25">
      <c r="F25" s="20" t="s">
        <v>66</v>
      </c>
      <c r="G25" s="72">
        <v>29.247637436823101</v>
      </c>
      <c r="H25" s="20">
        <f t="shared" si="10"/>
        <v>0.29247637436823104</v>
      </c>
      <c r="I25" s="74" t="s">
        <v>227</v>
      </c>
      <c r="P25" s="72"/>
      <c r="Q25" s="72"/>
    </row>
    <row r="26" spans="1:19" x14ac:dyDescent="0.25">
      <c r="A26" s="72" t="s">
        <v>271</v>
      </c>
      <c r="F26" s="20" t="s">
        <v>131</v>
      </c>
      <c r="G26" s="72">
        <v>11.0919776937066</v>
      </c>
      <c r="H26" s="20">
        <f t="shared" si="10"/>
        <v>0.11091977693706599</v>
      </c>
      <c r="I26" s="74" t="s">
        <v>227</v>
      </c>
      <c r="K26" t="s">
        <v>258</v>
      </c>
      <c r="P26" s="72" t="s">
        <v>260</v>
      </c>
      <c r="Q26" s="72"/>
    </row>
    <row r="27" spans="1:19" x14ac:dyDescent="0.25">
      <c r="A27" s="72"/>
      <c r="K27" t="s">
        <v>259</v>
      </c>
      <c r="P27" t="s">
        <v>260</v>
      </c>
      <c r="Q27" s="72"/>
    </row>
    <row r="28" spans="1:19" x14ac:dyDescent="0.25">
      <c r="K28" s="72"/>
      <c r="L28" s="72"/>
    </row>
    <row r="29" spans="1:19" x14ac:dyDescent="0.25">
      <c r="E29" s="72"/>
      <c r="G29" s="72"/>
      <c r="H29" s="72"/>
      <c r="L29" s="72"/>
      <c r="M29" s="72"/>
      <c r="Q29" s="72"/>
    </row>
    <row r="30" spans="1:19" x14ac:dyDescent="0.25">
      <c r="A30" s="72"/>
      <c r="B30" s="72"/>
      <c r="E30" s="72"/>
      <c r="G30" s="72"/>
      <c r="H30" s="72"/>
      <c r="Q30" s="72"/>
    </row>
    <row r="31" spans="1:19" x14ac:dyDescent="0.25">
      <c r="A31" s="72"/>
      <c r="B31" s="72" t="s">
        <v>8</v>
      </c>
      <c r="C31" s="72" t="s">
        <v>13</v>
      </c>
      <c r="D31" s="34" t="s">
        <v>14</v>
      </c>
      <c r="E31" s="72"/>
      <c r="F31" t="s">
        <v>11</v>
      </c>
      <c r="G31" t="s">
        <v>42</v>
      </c>
      <c r="H31" s="72"/>
      <c r="I31" s="72"/>
      <c r="L31" s="72"/>
      <c r="Q31" s="72"/>
    </row>
    <row r="32" spans="1:19" x14ac:dyDescent="0.25">
      <c r="A32" s="72" t="s">
        <v>91</v>
      </c>
      <c r="B32" s="72">
        <v>0</v>
      </c>
      <c r="C32" s="72">
        <v>0</v>
      </c>
      <c r="D32" s="34"/>
      <c r="E32" s="72"/>
      <c r="H32" s="72"/>
      <c r="I32" s="72"/>
      <c r="L32" s="72"/>
    </row>
    <row r="33" spans="1:12" x14ac:dyDescent="0.25">
      <c r="A33" t="s">
        <v>92</v>
      </c>
      <c r="B33" s="72">
        <v>-8.6707362007295993E-2</v>
      </c>
      <c r="C33" s="72">
        <v>-8.6708237100475705E-2</v>
      </c>
      <c r="D33" s="34">
        <f>0.884088158942101+$B$34</f>
        <v>0.66283543676440104</v>
      </c>
      <c r="E33" s="72"/>
      <c r="F33" s="72">
        <f>B33-D33</f>
        <v>-0.74954279877169705</v>
      </c>
      <c r="J33" s="72"/>
      <c r="K33" s="72"/>
      <c r="L33" s="72"/>
    </row>
    <row r="34" spans="1:12" x14ac:dyDescent="0.25">
      <c r="A34" t="s">
        <v>93</v>
      </c>
      <c r="B34" s="72">
        <v>-0.22125272217770001</v>
      </c>
      <c r="C34" s="72">
        <v>-0.22124896604786901</v>
      </c>
      <c r="D34" s="34">
        <f>0+$B$34</f>
        <v>-0.22125272217770001</v>
      </c>
      <c r="E34" s="72"/>
      <c r="F34" s="72">
        <f t="shared" ref="F34:F40" si="12">B34-D34</f>
        <v>0</v>
      </c>
      <c r="G34" s="72"/>
      <c r="H34" s="72"/>
      <c r="I34" s="72"/>
      <c r="J34" s="72"/>
      <c r="K34" s="72"/>
      <c r="L34" s="72"/>
    </row>
    <row r="35" spans="1:12" x14ac:dyDescent="0.25">
      <c r="A35" s="72" t="s">
        <v>261</v>
      </c>
      <c r="B35" s="72">
        <v>-0.18120346048303301</v>
      </c>
      <c r="C35" s="72">
        <v>-0.18120036659231001</v>
      </c>
      <c r="D35" s="34">
        <f>0.040048851584724+$B$34</f>
        <v>-0.18120387059297599</v>
      </c>
      <c r="F35" s="72">
        <f t="shared" si="12"/>
        <v>4.1010994297763226E-7</v>
      </c>
      <c r="G35" s="72"/>
      <c r="H35" s="72"/>
      <c r="J35" s="72"/>
    </row>
    <row r="36" spans="1:12" x14ac:dyDescent="0.25">
      <c r="A36" s="72" t="s">
        <v>262</v>
      </c>
      <c r="B36" s="72">
        <v>-0.15469869726819899</v>
      </c>
      <c r="C36" s="72">
        <v>-0.15469627337389699</v>
      </c>
      <c r="D36" s="34">
        <f>0.066553618443497+$B$34</f>
        <v>-0.15469910373420301</v>
      </c>
      <c r="F36" s="72">
        <f t="shared" si="12"/>
        <v>4.0646600402149957E-7</v>
      </c>
      <c r="G36" s="72"/>
      <c r="H36" s="72"/>
    </row>
    <row r="37" spans="1:12" x14ac:dyDescent="0.25">
      <c r="A37" s="72" t="s">
        <v>263</v>
      </c>
      <c r="B37" s="72">
        <v>-0.25510563387813501</v>
      </c>
      <c r="C37" s="72">
        <v>-0.255101990043542</v>
      </c>
      <c r="F37" s="72"/>
      <c r="G37" s="72">
        <f>0+B37</f>
        <v>-0.25510563387813501</v>
      </c>
      <c r="H37" s="72"/>
    </row>
    <row r="38" spans="1:12" x14ac:dyDescent="0.25">
      <c r="A38" s="72" t="s">
        <v>264</v>
      </c>
      <c r="B38" s="72">
        <v>-0.238346440923459</v>
      </c>
      <c r="C38" s="72"/>
      <c r="D38" s="72">
        <f>-0.0170943075250511+$B$34</f>
        <v>-0.2383470297027511</v>
      </c>
      <c r="F38" s="72">
        <f t="shared" si="12"/>
        <v>5.8877929209888435E-7</v>
      </c>
      <c r="G38" s="72">
        <f>0.00525434884790097+B37</f>
        <v>-0.24985128503023404</v>
      </c>
      <c r="H38" s="72"/>
    </row>
    <row r="39" spans="1:12" x14ac:dyDescent="0.25">
      <c r="A39" s="72" t="s">
        <v>265</v>
      </c>
      <c r="B39" s="72">
        <v>-0.23834653794917299</v>
      </c>
      <c r="D39" s="34">
        <f>-0.0170943114208884+$B$34</f>
        <v>-0.23834703359858841</v>
      </c>
      <c r="F39" s="72">
        <f t="shared" si="12"/>
        <v>4.9564941542734609E-7</v>
      </c>
      <c r="G39" s="72">
        <v>3.7900965250991601E-3</v>
      </c>
      <c r="H39" s="72"/>
    </row>
    <row r="40" spans="1:12" x14ac:dyDescent="0.25">
      <c r="A40" s="72" t="s">
        <v>71</v>
      </c>
      <c r="B40" s="72">
        <v>-0.26806990591321</v>
      </c>
      <c r="D40" s="34">
        <f>-0.0468176408310144+$B$34</f>
        <v>-0.2680703630087144</v>
      </c>
      <c r="F40" s="72">
        <f t="shared" si="12"/>
        <v>4.5709550439143598E-7</v>
      </c>
      <c r="G40" s="72">
        <v>3.8658936106577501E-3</v>
      </c>
      <c r="H40" s="72"/>
    </row>
    <row r="41" spans="1:12" x14ac:dyDescent="0.25">
      <c r="A41" s="72" t="s">
        <v>266</v>
      </c>
      <c r="B41" s="72">
        <v>-0.27110601345129198</v>
      </c>
      <c r="D41" s="34"/>
      <c r="G41" s="72">
        <v>5.1455717794403602E-3</v>
      </c>
    </row>
    <row r="42" spans="1:12" x14ac:dyDescent="0.25">
      <c r="A42" s="72" t="s">
        <v>267</v>
      </c>
      <c r="B42" s="72">
        <v>-0.26564400434675201</v>
      </c>
      <c r="D42" s="34"/>
      <c r="G42" s="72">
        <v>2.18618035355134E-2</v>
      </c>
    </row>
    <row r="43" spans="1:12" x14ac:dyDescent="0.25">
      <c r="A43" s="72" t="s">
        <v>268</v>
      </c>
      <c r="B43" s="72">
        <v>-0.27078434534196499</v>
      </c>
      <c r="D43" s="34"/>
    </row>
    <row r="44" spans="1:12" x14ac:dyDescent="0.25">
      <c r="A44" s="72" t="s">
        <v>269</v>
      </c>
      <c r="B44" s="72">
        <v>-0.272427561300289</v>
      </c>
      <c r="D44" s="34"/>
    </row>
    <row r="45" spans="1:12" x14ac:dyDescent="0.25">
      <c r="A45" s="72" t="s">
        <v>270</v>
      </c>
      <c r="B45" s="72">
        <v>-0.28833317446325502</v>
      </c>
      <c r="D45" s="34"/>
    </row>
    <row r="46" spans="1:12" x14ac:dyDescent="0.25">
      <c r="A46" t="s">
        <v>26</v>
      </c>
      <c r="B46" s="72">
        <v>1.0599999427795399</v>
      </c>
      <c r="C46" s="72">
        <v>1.05999978718632</v>
      </c>
      <c r="D46" s="34"/>
    </row>
    <row r="47" spans="1:12" x14ac:dyDescent="0.25">
      <c r="A47" s="72" t="s">
        <v>28</v>
      </c>
      <c r="B47" s="72">
        <v>1.04499995797579</v>
      </c>
      <c r="C47" s="72">
        <v>1.04499963862116</v>
      </c>
      <c r="D47" s="34">
        <v>1.6333803303629399</v>
      </c>
      <c r="F47" s="72">
        <f>B47-D47</f>
        <v>-0.58838037238714991</v>
      </c>
    </row>
    <row r="48" spans="1:12" x14ac:dyDescent="0.25">
      <c r="A48" s="72" t="s">
        <v>94</v>
      </c>
      <c r="B48" s="72">
        <v>1.0099999973080001</v>
      </c>
      <c r="C48" s="72">
        <v>1.0100010595292099</v>
      </c>
      <c r="D48" s="34">
        <v>1.0099999154299499</v>
      </c>
      <c r="F48" s="72">
        <f t="shared" ref="F48:F54" si="13">B48-D48</f>
        <v>8.1878050117722978E-8</v>
      </c>
      <c r="H48" s="72"/>
    </row>
    <row r="49" spans="1:8" x14ac:dyDescent="0.25">
      <c r="A49" s="72" t="s">
        <v>231</v>
      </c>
      <c r="B49" s="72">
        <v>1.02371286456331</v>
      </c>
      <c r="C49" s="72">
        <v>1.0237139016294901</v>
      </c>
      <c r="D49" s="34">
        <v>1.0237127741001699</v>
      </c>
      <c r="F49" s="72">
        <f t="shared" si="13"/>
        <v>9.0463140089980243E-8</v>
      </c>
      <c r="H49" s="72"/>
    </row>
    <row r="50" spans="1:8" x14ac:dyDescent="0.25">
      <c r="A50" s="72" t="s">
        <v>210</v>
      </c>
      <c r="B50" s="72">
        <v>1.0280925147905799</v>
      </c>
      <c r="C50" s="72">
        <v>1.0280934274068501</v>
      </c>
      <c r="D50" s="34">
        <v>1.0280924499320001</v>
      </c>
      <c r="F50" s="72">
        <f t="shared" si="13"/>
        <v>6.4858579840176844E-8</v>
      </c>
      <c r="H50" s="72"/>
    </row>
    <row r="51" spans="1:8" x14ac:dyDescent="0.25">
      <c r="A51" s="72" t="s">
        <v>240</v>
      </c>
      <c r="B51" s="72">
        <v>1.0385379019832599</v>
      </c>
      <c r="C51" s="72">
        <v>1.03853856918465</v>
      </c>
      <c r="F51" s="72"/>
      <c r="G51" s="72">
        <v>1.0340843666464401</v>
      </c>
      <c r="H51" s="72">
        <f>B51-G51</f>
        <v>4.4535353368198027E-3</v>
      </c>
    </row>
    <row r="52" spans="1:8" x14ac:dyDescent="0.25">
      <c r="A52" s="72" t="s">
        <v>232</v>
      </c>
      <c r="B52" s="72">
        <v>1.04612245201456</v>
      </c>
      <c r="D52" s="72">
        <v>1.04612260923001</v>
      </c>
      <c r="F52" s="72">
        <f t="shared" si="13"/>
        <v>-1.5721544999180992E-7</v>
      </c>
      <c r="H52" s="72"/>
    </row>
    <row r="53" spans="1:8" x14ac:dyDescent="0.25">
      <c r="A53" s="72" t="s">
        <v>211</v>
      </c>
      <c r="B53" s="72">
        <v>1.0850835071553799</v>
      </c>
      <c r="D53" s="34">
        <v>1.0850835263671801</v>
      </c>
      <c r="F53" s="72">
        <f t="shared" si="13"/>
        <v>-1.921180015074242E-8</v>
      </c>
      <c r="H53" s="72"/>
    </row>
    <row r="54" spans="1:8" x14ac:dyDescent="0.25">
      <c r="A54" s="72" t="s">
        <v>215</v>
      </c>
      <c r="B54" s="72">
        <v>1.0349152577221601</v>
      </c>
      <c r="D54" s="72">
        <v>1.03491546996032</v>
      </c>
      <c r="F54" s="72">
        <f t="shared" si="13"/>
        <v>-2.1223815993565154E-7</v>
      </c>
      <c r="H54" s="72"/>
    </row>
    <row r="55" spans="1:8" x14ac:dyDescent="0.25">
      <c r="A55" s="72" t="s">
        <v>214</v>
      </c>
      <c r="B55" s="72">
        <v>1.02798621556374</v>
      </c>
      <c r="G55" s="72">
        <v>1.02971162455886</v>
      </c>
      <c r="H55" s="72">
        <f t="shared" ref="H52:H59" si="14">B55-G55</f>
        <v>-1.7254089951199703E-3</v>
      </c>
    </row>
    <row r="56" spans="1:8" x14ac:dyDescent="0.25">
      <c r="A56" s="72" t="s">
        <v>241</v>
      </c>
      <c r="B56" s="72">
        <v>1.02970205350408</v>
      </c>
      <c r="G56" s="72">
        <v>1.02966763377662</v>
      </c>
      <c r="H56" s="72">
        <f t="shared" si="14"/>
        <v>3.4419727459988891E-5</v>
      </c>
    </row>
    <row r="57" spans="1:8" x14ac:dyDescent="0.25">
      <c r="A57" s="72" t="s">
        <v>212</v>
      </c>
      <c r="B57" s="72">
        <v>1.0240525230119499</v>
      </c>
      <c r="G57" s="72">
        <v>1.0257083598498999</v>
      </c>
      <c r="H57" s="72">
        <f t="shared" si="14"/>
        <v>-1.6558368379500088E-3</v>
      </c>
    </row>
    <row r="58" spans="1:8" x14ac:dyDescent="0.25">
      <c r="A58" s="72" t="s">
        <v>213</v>
      </c>
      <c r="B58" s="72">
        <v>1.01992383631813</v>
      </c>
      <c r="G58" s="72">
        <v>1.0228316776611599</v>
      </c>
      <c r="H58" s="72">
        <f t="shared" si="14"/>
        <v>-2.9078413430299044E-3</v>
      </c>
    </row>
    <row r="59" spans="1:8" x14ac:dyDescent="0.25">
      <c r="A59" s="72" t="s">
        <v>248</v>
      </c>
      <c r="B59" s="72">
        <v>1.00994172446495</v>
      </c>
      <c r="G59" s="72">
        <v>1.0220031485954399</v>
      </c>
      <c r="H59" s="72">
        <f t="shared" si="14"/>
        <v>-1.2061424130489939E-2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topLeftCell="A16" workbookViewId="0">
      <selection activeCell="A32" sqref="A32:N49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86" t="s">
        <v>0</v>
      </c>
      <c r="B1" s="86"/>
      <c r="C1" s="86"/>
      <c r="D1" s="86"/>
      <c r="E1" s="86"/>
      <c r="F1" s="86"/>
      <c r="G1" s="86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87" t="s">
        <v>80</v>
      </c>
      <c r="B12" s="87"/>
      <c r="C12" s="87"/>
      <c r="D12" s="87"/>
      <c r="E12" s="87"/>
      <c r="F12" s="87"/>
      <c r="G12" s="87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87" t="s">
        <v>81</v>
      </c>
      <c r="B32" s="87"/>
      <c r="C32" s="87"/>
      <c r="D32" s="87"/>
      <c r="E32" s="87"/>
      <c r="F32" s="87"/>
      <c r="G32" s="87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113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84</v>
      </c>
      <c r="B44" s="1"/>
      <c r="C44" s="1"/>
      <c r="D44" s="1"/>
      <c r="E44" s="1"/>
      <c r="F44" s="1"/>
      <c r="G44" s="1"/>
    </row>
    <row r="45" spans="1:14" x14ac:dyDescent="0.25">
      <c r="A45" s="1" t="s">
        <v>85</v>
      </c>
      <c r="B45" s="1"/>
      <c r="C45" s="1"/>
      <c r="D45" s="1"/>
      <c r="E45" s="3"/>
      <c r="F45" s="3"/>
      <c r="G45" s="3"/>
    </row>
    <row r="46" spans="1:14" x14ac:dyDescent="0.25">
      <c r="A46" s="1" t="s">
        <v>86</v>
      </c>
      <c r="B46" s="1"/>
      <c r="C46" s="1"/>
      <c r="D46" s="1"/>
      <c r="E46" s="3"/>
      <c r="F46" s="3"/>
      <c r="G46" s="3"/>
    </row>
    <row r="47" spans="1:14" x14ac:dyDescent="0.25">
      <c r="A47" s="1" t="s">
        <v>87</v>
      </c>
      <c r="B47" s="1"/>
      <c r="C47" s="1"/>
      <c r="D47" s="1"/>
      <c r="E47" s="1"/>
      <c r="F47" s="1"/>
      <c r="G47" s="1"/>
    </row>
    <row r="48" spans="1:14" x14ac:dyDescent="0.25">
      <c r="A48" s="1" t="s">
        <v>88</v>
      </c>
      <c r="B48" s="1"/>
      <c r="C48" s="1"/>
      <c r="D48" s="1"/>
      <c r="E48" s="1"/>
      <c r="F48" s="1"/>
      <c r="G48" s="1"/>
    </row>
    <row r="49" spans="1:14" x14ac:dyDescent="0.25">
      <c r="A49" s="1" t="s">
        <v>89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R26" sqref="R26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86" t="s">
        <v>90</v>
      </c>
      <c r="B1" s="86"/>
      <c r="C1" s="86"/>
      <c r="D1" s="86"/>
      <c r="E1" s="86"/>
      <c r="G1" s="30" t="s">
        <v>100</v>
      </c>
      <c r="H1" s="31" t="s">
        <v>92</v>
      </c>
      <c r="I1" s="31" t="s">
        <v>93</v>
      </c>
      <c r="J1" s="31" t="s">
        <v>26</v>
      </c>
      <c r="K1" s="31" t="s">
        <v>28</v>
      </c>
      <c r="L1" s="31" t="s">
        <v>94</v>
      </c>
      <c r="P1" s="86" t="s">
        <v>106</v>
      </c>
      <c r="Q1" s="86"/>
      <c r="R1" s="86"/>
      <c r="S1" s="86"/>
      <c r="T1" s="86"/>
      <c r="V1" s="30" t="s">
        <v>100</v>
      </c>
      <c r="W1" s="31" t="s">
        <v>84</v>
      </c>
      <c r="X1" s="31" t="s">
        <v>85</v>
      </c>
      <c r="Y1" s="31" t="s">
        <v>86</v>
      </c>
      <c r="Z1" s="31" t="s">
        <v>88</v>
      </c>
      <c r="AA1" s="31" t="s">
        <v>89</v>
      </c>
    </row>
    <row r="2" spans="1:27" x14ac:dyDescent="0.25">
      <c r="A2" s="27" t="s">
        <v>37</v>
      </c>
      <c r="B2" s="1" t="s">
        <v>97</v>
      </c>
      <c r="C2" s="1" t="s">
        <v>98</v>
      </c>
      <c r="D2" s="1" t="s">
        <v>99</v>
      </c>
      <c r="E2" s="1" t="s">
        <v>107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97</v>
      </c>
      <c r="R2" s="1" t="s">
        <v>98</v>
      </c>
      <c r="S2" s="1" t="s">
        <v>99</v>
      </c>
      <c r="T2" s="1" t="s">
        <v>107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91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84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92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85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93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86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87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88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94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89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110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111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86" t="s">
        <v>108</v>
      </c>
      <c r="Q10" s="86"/>
      <c r="R10" s="86"/>
      <c r="S10" s="86"/>
      <c r="T10" s="25"/>
    </row>
    <row r="11" spans="1:27" x14ac:dyDescent="0.25">
      <c r="B11" s="1" t="s">
        <v>95</v>
      </c>
      <c r="C11" s="1" t="s">
        <v>96</v>
      </c>
      <c r="D11" s="1" t="s">
        <v>103</v>
      </c>
      <c r="G11" s="30" t="s">
        <v>101</v>
      </c>
      <c r="H11" s="31" t="s">
        <v>92</v>
      </c>
      <c r="I11" s="31" t="s">
        <v>93</v>
      </c>
      <c r="J11" s="31" t="s">
        <v>26</v>
      </c>
      <c r="K11" s="31" t="s">
        <v>28</v>
      </c>
      <c r="L11" s="31" t="s">
        <v>94</v>
      </c>
      <c r="Q11" s="1" t="s">
        <v>95</v>
      </c>
      <c r="R11" s="1" t="s">
        <v>96</v>
      </c>
      <c r="S11" s="1" t="s">
        <v>103</v>
      </c>
      <c r="V11" s="30" t="s">
        <v>101</v>
      </c>
      <c r="W11" s="31" t="s">
        <v>84</v>
      </c>
      <c r="X11" s="31" t="s">
        <v>85</v>
      </c>
      <c r="Y11" s="31" t="s">
        <v>86</v>
      </c>
      <c r="Z11" s="31" t="s">
        <v>88</v>
      </c>
      <c r="AA11" s="31" t="s">
        <v>89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110</v>
      </c>
      <c r="Q18">
        <v>1</v>
      </c>
      <c r="R18">
        <v>1.00004528381249</v>
      </c>
      <c r="S18">
        <v>0.99999690867299795</v>
      </c>
      <c r="V18" s="32" t="s">
        <v>110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111</v>
      </c>
      <c r="Q19">
        <v>1</v>
      </c>
      <c r="R19">
        <v>0.98982988182421405</v>
      </c>
      <c r="S19">
        <v>0.98964233511361499</v>
      </c>
      <c r="V19" s="32" t="s">
        <v>111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105</v>
      </c>
      <c r="H21" s="31" t="s">
        <v>92</v>
      </c>
      <c r="I21" s="31" t="s">
        <v>93</v>
      </c>
      <c r="J21" s="31" t="s">
        <v>26</v>
      </c>
      <c r="K21" s="31" t="s">
        <v>28</v>
      </c>
      <c r="L21" s="31" t="s">
        <v>94</v>
      </c>
      <c r="T21" t="s">
        <v>109</v>
      </c>
      <c r="V21" s="30" t="s">
        <v>105</v>
      </c>
      <c r="W21" s="31" t="s">
        <v>84</v>
      </c>
      <c r="X21" s="31" t="s">
        <v>85</v>
      </c>
      <c r="Y21" s="31" t="s">
        <v>86</v>
      </c>
      <c r="Z21" s="31" t="s">
        <v>88</v>
      </c>
      <c r="AA21" s="31" t="s">
        <v>89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91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92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93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94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112</v>
      </c>
      <c r="Q30" t="s">
        <v>84</v>
      </c>
      <c r="R30" t="s">
        <v>85</v>
      </c>
      <c r="S30" t="s">
        <v>86</v>
      </c>
      <c r="T30" t="s">
        <v>88</v>
      </c>
      <c r="U30" t="s">
        <v>89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86" t="s">
        <v>102</v>
      </c>
      <c r="B33" s="86"/>
      <c r="C33" s="86"/>
      <c r="D33" s="86"/>
      <c r="F33" s="30" t="s">
        <v>100</v>
      </c>
      <c r="G33" s="31" t="s">
        <v>84</v>
      </c>
      <c r="H33" s="31" t="s">
        <v>85</v>
      </c>
      <c r="I33" s="31" t="s">
        <v>86</v>
      </c>
      <c r="J33" s="31" t="s">
        <v>88</v>
      </c>
      <c r="K33" s="31" t="s">
        <v>89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97</v>
      </c>
      <c r="C34" s="1" t="s">
        <v>98</v>
      </c>
      <c r="D34" s="1" t="s">
        <v>99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84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85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86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87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88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89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86" t="s">
        <v>104</v>
      </c>
      <c r="B42" s="86"/>
      <c r="C42" s="86"/>
      <c r="D42" s="86"/>
    </row>
    <row r="43" spans="1:21" x14ac:dyDescent="0.25">
      <c r="B43" s="1" t="s">
        <v>95</v>
      </c>
      <c r="C43" s="1" t="s">
        <v>96</v>
      </c>
      <c r="D43" t="s">
        <v>103</v>
      </c>
      <c r="F43" s="30" t="s">
        <v>101</v>
      </c>
      <c r="G43" s="31" t="s">
        <v>84</v>
      </c>
      <c r="H43" s="31" t="s">
        <v>85</v>
      </c>
      <c r="I43" s="31" t="s">
        <v>86</v>
      </c>
      <c r="J43" s="31" t="s">
        <v>88</v>
      </c>
      <c r="K43" s="31" t="s">
        <v>89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105</v>
      </c>
      <c r="G53" s="31" t="s">
        <v>84</v>
      </c>
      <c r="H53" s="31" t="s">
        <v>85</v>
      </c>
      <c r="I53" s="31" t="s">
        <v>86</v>
      </c>
      <c r="J53" s="31" t="s">
        <v>88</v>
      </c>
      <c r="K53" s="31" t="s">
        <v>89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E39" sqref="E39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87" t="s">
        <v>81</v>
      </c>
      <c r="B1" s="87"/>
      <c r="C1" s="87"/>
      <c r="D1" s="87"/>
      <c r="E1" s="87"/>
      <c r="F1" s="87"/>
      <c r="G1" s="87"/>
      <c r="I1" s="1"/>
      <c r="J1" s="4"/>
      <c r="L1" s="4" t="s">
        <v>182</v>
      </c>
      <c r="O1" t="s">
        <v>181</v>
      </c>
      <c r="S1" t="s">
        <v>182</v>
      </c>
      <c r="V1" t="s">
        <v>181</v>
      </c>
    </row>
    <row r="2" spans="1:23" x14ac:dyDescent="0.25">
      <c r="A2" s="4" t="s">
        <v>37</v>
      </c>
      <c r="B2" s="4" t="s">
        <v>33</v>
      </c>
      <c r="C2" s="45" t="s">
        <v>113</v>
      </c>
      <c r="D2" s="4"/>
      <c r="E2" s="4"/>
      <c r="F2" s="4"/>
      <c r="G2" s="4"/>
      <c r="I2" s="1"/>
      <c r="J2" s="62"/>
      <c r="K2" s="63"/>
      <c r="L2" s="4" t="s">
        <v>95</v>
      </c>
      <c r="M2" s="4"/>
      <c r="N2" s="4"/>
      <c r="S2" t="s">
        <v>96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84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85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86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87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88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89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182</v>
      </c>
      <c r="L9" s="4" t="s">
        <v>100</v>
      </c>
      <c r="M9" s="64"/>
      <c r="N9" s="4"/>
      <c r="S9" t="s">
        <v>101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84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85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86</v>
      </c>
      <c r="B15" s="1"/>
      <c r="C15" s="1"/>
      <c r="D15" s="1"/>
      <c r="E15" s="3"/>
      <c r="F15" s="3"/>
      <c r="G15" s="3"/>
    </row>
    <row r="16" spans="1:23" x14ac:dyDescent="0.25">
      <c r="A16" s="1" t="s">
        <v>87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88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89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181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181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N5" sqref="N5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88" t="s">
        <v>72</v>
      </c>
      <c r="B1" s="88"/>
      <c r="C1" s="88"/>
      <c r="D1" s="88"/>
      <c r="E1" s="88"/>
      <c r="F1" s="88"/>
      <c r="G1" s="88"/>
      <c r="H1" s="88"/>
      <c r="I1" s="88"/>
      <c r="J1" s="88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89" t="s">
        <v>9</v>
      </c>
      <c r="D2" s="89"/>
      <c r="E2" s="89"/>
      <c r="F2" s="89"/>
      <c r="G2" s="89" t="s">
        <v>74</v>
      </c>
      <c r="H2" s="89"/>
      <c r="I2" s="89"/>
      <c r="J2" s="89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88" t="s">
        <v>78</v>
      </c>
      <c r="B35" s="88"/>
      <c r="C35" s="88"/>
      <c r="D35" s="88"/>
      <c r="E35" s="88"/>
      <c r="F35" s="88"/>
      <c r="G35" s="88"/>
      <c r="H35" s="88"/>
      <c r="I35" s="88"/>
      <c r="J35" s="88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pane ySplit="1" topLeftCell="A35" activePane="bottomLeft" state="frozen"/>
      <selection pane="bottomLeft" activeCell="P29" sqref="P29"/>
    </sheetView>
  </sheetViews>
  <sheetFormatPr defaultRowHeight="15" x14ac:dyDescent="0.25"/>
  <sheetData>
    <row r="1" spans="1:28" x14ac:dyDescent="0.25">
      <c r="A1" s="71" t="s">
        <v>112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s="70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</row>
    <row r="2" spans="1:28" x14ac:dyDescent="0.25">
      <c r="A2" s="71">
        <v>1</v>
      </c>
      <c r="B2">
        <v>4.9991000000000003</v>
      </c>
      <c r="C2">
        <v>-4.9991000000000003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70">
        <v>-15.2631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71">
        <f>A2+1</f>
        <v>2</v>
      </c>
      <c r="B3">
        <v>15.2103</v>
      </c>
      <c r="C3">
        <v>-15.2631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0">
        <v>4.9991000000000003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71">
        <f t="shared" ref="A4:A47" si="0">A3+1</f>
        <v>3</v>
      </c>
      <c r="B4">
        <v>1.0259</v>
      </c>
      <c r="C4">
        <v>0</v>
      </c>
      <c r="D4">
        <v>0</v>
      </c>
      <c r="E4">
        <v>0</v>
      </c>
      <c r="F4">
        <v>-1.0259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0">
        <v>0</v>
      </c>
      <c r="Q4">
        <v>0</v>
      </c>
      <c r="R4">
        <v>0</v>
      </c>
      <c r="S4">
        <v>-4.2350000000000003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71">
        <f t="shared" si="0"/>
        <v>4</v>
      </c>
      <c r="B5">
        <v>4.1858000000000004</v>
      </c>
      <c r="C5">
        <v>0</v>
      </c>
      <c r="D5">
        <v>0</v>
      </c>
      <c r="E5">
        <v>0</v>
      </c>
      <c r="F5">
        <v>-4.2350000000000003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70">
        <v>0</v>
      </c>
      <c r="Q5">
        <v>0</v>
      </c>
      <c r="R5">
        <v>0</v>
      </c>
      <c r="S5">
        <v>1.0259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71">
        <f t="shared" si="0"/>
        <v>5</v>
      </c>
      <c r="B6">
        <v>0</v>
      </c>
      <c r="C6">
        <v>1.7011000000000001</v>
      </c>
      <c r="D6">
        <v>0</v>
      </c>
      <c r="E6">
        <v>0</v>
      </c>
      <c r="F6">
        <v>-1.7011000000000001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70">
        <v>5.1939000000000002</v>
      </c>
      <c r="Q6">
        <v>0</v>
      </c>
      <c r="R6">
        <v>0</v>
      </c>
      <c r="S6">
        <v>-5.1939000000000002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71">
        <f t="shared" si="0"/>
        <v>6</v>
      </c>
      <c r="B7">
        <v>0</v>
      </c>
      <c r="C7">
        <v>5.1593</v>
      </c>
      <c r="D7">
        <v>0</v>
      </c>
      <c r="E7">
        <v>0</v>
      </c>
      <c r="F7">
        <v>-5.1939000000000002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70">
        <v>-1.7011000000000001</v>
      </c>
      <c r="Q7">
        <v>0</v>
      </c>
      <c r="R7">
        <v>0</v>
      </c>
      <c r="S7">
        <v>1.7011000000000001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71">
        <f t="shared" si="0"/>
        <v>7</v>
      </c>
      <c r="B8">
        <v>6.0250000000000004</v>
      </c>
      <c r="C8">
        <v>-4.9991000000000003</v>
      </c>
      <c r="D8">
        <v>0</v>
      </c>
      <c r="E8">
        <v>0</v>
      </c>
      <c r="F8">
        <v>-1.0259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70">
        <v>-15.2631</v>
      </c>
      <c r="Q8">
        <v>0</v>
      </c>
      <c r="R8">
        <v>0</v>
      </c>
      <c r="S8">
        <v>-4.2350000000000003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71">
        <f t="shared" si="0"/>
        <v>8</v>
      </c>
      <c r="B9">
        <v>19.396100000000001</v>
      </c>
      <c r="C9">
        <v>-15.2631</v>
      </c>
      <c r="D9">
        <v>0</v>
      </c>
      <c r="E9">
        <v>0</v>
      </c>
      <c r="F9">
        <v>-4.2350000000000003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70">
        <v>4.9991000000000003</v>
      </c>
      <c r="Q9">
        <v>0</v>
      </c>
      <c r="R9">
        <v>0</v>
      </c>
      <c r="S9">
        <v>1.0259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71">
        <f t="shared" si="0"/>
        <v>9</v>
      </c>
      <c r="B10">
        <v>0</v>
      </c>
      <c r="C10">
        <v>0</v>
      </c>
      <c r="D10">
        <v>1.986</v>
      </c>
      <c r="E10">
        <v>-1.986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70">
        <v>0</v>
      </c>
      <c r="Q10">
        <v>5.0688000000000004</v>
      </c>
      <c r="R10">
        <v>-5.0688000000000004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71">
        <f t="shared" si="0"/>
        <v>10</v>
      </c>
      <c r="B11">
        <v>0</v>
      </c>
      <c r="C11">
        <v>0</v>
      </c>
      <c r="D11">
        <v>5.056</v>
      </c>
      <c r="E11">
        <v>-5.0688000000000004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70">
        <v>0</v>
      </c>
      <c r="Q11">
        <v>-1.986</v>
      </c>
      <c r="R11">
        <v>1.986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71">
        <f t="shared" si="0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70">
        <v>0</v>
      </c>
      <c r="Q12">
        <v>0</v>
      </c>
      <c r="R12">
        <v>4.7819000000000003</v>
      </c>
      <c r="S12">
        <v>0</v>
      </c>
      <c r="T12">
        <v>0</v>
      </c>
      <c r="U12">
        <v>-4.7819000000000003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71">
        <f t="shared" si="0"/>
        <v>12</v>
      </c>
      <c r="B13">
        <v>0</v>
      </c>
      <c r="C13">
        <v>0</v>
      </c>
      <c r="D13">
        <v>0</v>
      </c>
      <c r="E13">
        <v>4.7819000000000003</v>
      </c>
      <c r="F13">
        <v>0</v>
      </c>
      <c r="G13">
        <v>0</v>
      </c>
      <c r="H13">
        <v>-4.7819000000000003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70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71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70">
        <v>0</v>
      </c>
      <c r="Q14">
        <v>0</v>
      </c>
      <c r="R14">
        <v>0</v>
      </c>
      <c r="S14">
        <v>0</v>
      </c>
      <c r="T14">
        <v>0</v>
      </c>
      <c r="U14">
        <v>5.6769999999999996</v>
      </c>
      <c r="V14">
        <v>-5.6769999999999996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s="71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5.6769999999999996</v>
      </c>
      <c r="I15">
        <v>-5.6769999999999996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0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71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1.9550000000000001</v>
      </c>
      <c r="H16">
        <v>0</v>
      </c>
      <c r="I16">
        <v>0</v>
      </c>
      <c r="J16">
        <v>0</v>
      </c>
      <c r="K16">
        <v>0</v>
      </c>
      <c r="L16">
        <v>-1.9550000000000001</v>
      </c>
      <c r="M16">
        <v>0</v>
      </c>
      <c r="N16">
        <v>0</v>
      </c>
      <c r="O16">
        <v>0</v>
      </c>
      <c r="P16" s="70">
        <v>0</v>
      </c>
      <c r="Q16">
        <v>0</v>
      </c>
      <c r="R16">
        <v>0</v>
      </c>
      <c r="S16">
        <v>0</v>
      </c>
      <c r="T16">
        <v>4.0941000000000001</v>
      </c>
      <c r="U16">
        <v>0</v>
      </c>
      <c r="V16">
        <v>0</v>
      </c>
      <c r="W16">
        <v>0</v>
      </c>
      <c r="X16">
        <v>0</v>
      </c>
      <c r="Y16">
        <v>-4.0941000000000001</v>
      </c>
      <c r="Z16">
        <v>0</v>
      </c>
      <c r="AA16">
        <v>0</v>
      </c>
      <c r="AB16">
        <v>0</v>
      </c>
    </row>
    <row r="17" spans="1:28" x14ac:dyDescent="0.25">
      <c r="A17" s="71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4.0941000000000001</v>
      </c>
      <c r="H17">
        <v>0</v>
      </c>
      <c r="I17">
        <v>0</v>
      </c>
      <c r="J17">
        <v>0</v>
      </c>
      <c r="K17">
        <v>0</v>
      </c>
      <c r="L17">
        <v>-4.0941000000000001</v>
      </c>
      <c r="M17">
        <v>0</v>
      </c>
      <c r="N17">
        <v>0</v>
      </c>
      <c r="O17">
        <v>0</v>
      </c>
      <c r="P17" s="70">
        <v>0</v>
      </c>
      <c r="Q17">
        <v>0</v>
      </c>
      <c r="R17">
        <v>0</v>
      </c>
      <c r="S17">
        <v>0</v>
      </c>
      <c r="T17">
        <v>-1.9550000000000001</v>
      </c>
      <c r="U17">
        <v>0</v>
      </c>
      <c r="V17">
        <v>0</v>
      </c>
      <c r="W17">
        <v>0</v>
      </c>
      <c r="X17">
        <v>0</v>
      </c>
      <c r="Y17">
        <v>1.9550000000000001</v>
      </c>
      <c r="Z17">
        <v>0</v>
      </c>
      <c r="AA17">
        <v>0</v>
      </c>
      <c r="AB17">
        <v>0</v>
      </c>
    </row>
    <row r="18" spans="1:28" x14ac:dyDescent="0.25">
      <c r="A18" s="71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1.526</v>
      </c>
      <c r="H18">
        <v>0</v>
      </c>
      <c r="I18">
        <v>0</v>
      </c>
      <c r="J18">
        <v>0</v>
      </c>
      <c r="K18">
        <v>0</v>
      </c>
      <c r="L18">
        <v>0</v>
      </c>
      <c r="M18">
        <v>-1.526</v>
      </c>
      <c r="N18">
        <v>0</v>
      </c>
      <c r="O18">
        <v>0</v>
      </c>
      <c r="P18" s="70">
        <v>0</v>
      </c>
      <c r="Q18">
        <v>0</v>
      </c>
      <c r="R18">
        <v>0</v>
      </c>
      <c r="S18">
        <v>0</v>
      </c>
      <c r="T18">
        <v>3.1760000000000002</v>
      </c>
      <c r="U18">
        <v>0</v>
      </c>
      <c r="V18">
        <v>0</v>
      </c>
      <c r="W18">
        <v>0</v>
      </c>
      <c r="X18">
        <v>0</v>
      </c>
      <c r="Y18">
        <v>0</v>
      </c>
      <c r="Z18">
        <v>-3.1760000000000002</v>
      </c>
      <c r="AA18">
        <v>0</v>
      </c>
      <c r="AB18">
        <v>0</v>
      </c>
    </row>
    <row r="19" spans="1:28" x14ac:dyDescent="0.25">
      <c r="A19" s="71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3.1760000000000002</v>
      </c>
      <c r="H19">
        <v>0</v>
      </c>
      <c r="I19">
        <v>0</v>
      </c>
      <c r="J19">
        <v>0</v>
      </c>
      <c r="K19">
        <v>0</v>
      </c>
      <c r="L19">
        <v>0</v>
      </c>
      <c r="M19">
        <v>-3.1760000000000002</v>
      </c>
      <c r="N19">
        <v>0</v>
      </c>
      <c r="O19">
        <v>0</v>
      </c>
      <c r="P19" s="70">
        <v>0</v>
      </c>
      <c r="Q19">
        <v>0</v>
      </c>
      <c r="R19">
        <v>0</v>
      </c>
      <c r="S19">
        <v>0</v>
      </c>
      <c r="T19">
        <v>-1.526</v>
      </c>
      <c r="U19">
        <v>0</v>
      </c>
      <c r="V19">
        <v>0</v>
      </c>
      <c r="W19">
        <v>0</v>
      </c>
      <c r="X19">
        <v>0</v>
      </c>
      <c r="Y19">
        <v>0</v>
      </c>
      <c r="Z19">
        <v>1.526</v>
      </c>
      <c r="AA19">
        <v>0</v>
      </c>
      <c r="AB19">
        <v>0</v>
      </c>
    </row>
    <row r="20" spans="1:28" x14ac:dyDescent="0.25">
      <c r="A20" s="71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3.0989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-3.0989</v>
      </c>
      <c r="O20">
        <v>0</v>
      </c>
      <c r="P20" s="70">
        <v>0</v>
      </c>
      <c r="Q20">
        <v>0</v>
      </c>
      <c r="R20">
        <v>0</v>
      </c>
      <c r="S20">
        <v>0</v>
      </c>
      <c r="T20">
        <v>6.1028000000000002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-6.1028000000000002</v>
      </c>
      <c r="AB20">
        <v>0</v>
      </c>
    </row>
    <row r="21" spans="1:28" x14ac:dyDescent="0.25">
      <c r="A21" s="71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6.1028000000000002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-6.1028000000000002</v>
      </c>
      <c r="O21">
        <v>0</v>
      </c>
      <c r="P21" s="70">
        <v>0</v>
      </c>
      <c r="Q21">
        <v>0</v>
      </c>
      <c r="R21">
        <v>0</v>
      </c>
      <c r="S21">
        <v>0</v>
      </c>
      <c r="T21">
        <v>-3.0989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3.0989</v>
      </c>
      <c r="AB21">
        <v>0</v>
      </c>
    </row>
    <row r="22" spans="1:28" x14ac:dyDescent="0.25">
      <c r="A22" s="71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2.4889999999999999</v>
      </c>
      <c r="N22">
        <v>-2.4889999999999999</v>
      </c>
      <c r="O22">
        <v>0</v>
      </c>
      <c r="P22" s="70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2.2519999999999998</v>
      </c>
      <c r="AA22">
        <v>-2.2519999999999998</v>
      </c>
      <c r="AB22">
        <v>0</v>
      </c>
    </row>
    <row r="23" spans="1:28" x14ac:dyDescent="0.25">
      <c r="A23" s="71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2.2519999999999998</v>
      </c>
      <c r="N23">
        <v>-2.2519999999999998</v>
      </c>
      <c r="O23">
        <v>0</v>
      </c>
      <c r="P23" s="70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-2.4889999999999999</v>
      </c>
      <c r="AA23">
        <v>2.4889999999999999</v>
      </c>
      <c r="AB23">
        <v>0</v>
      </c>
    </row>
    <row r="24" spans="1:28" x14ac:dyDescent="0.25">
      <c r="A24" s="71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-1.526</v>
      </c>
      <c r="H24">
        <v>0</v>
      </c>
      <c r="I24">
        <v>0</v>
      </c>
      <c r="J24">
        <v>0</v>
      </c>
      <c r="K24">
        <v>0</v>
      </c>
      <c r="L24">
        <v>0</v>
      </c>
      <c r="M24">
        <v>4.0149999999999997</v>
      </c>
      <c r="N24">
        <v>-2.4889999999999999</v>
      </c>
      <c r="O24">
        <v>0</v>
      </c>
      <c r="P24" s="70">
        <v>0</v>
      </c>
      <c r="Q24">
        <v>0</v>
      </c>
      <c r="R24">
        <v>0</v>
      </c>
      <c r="S24">
        <v>0</v>
      </c>
      <c r="T24">
        <v>-3.1760000000000002</v>
      </c>
      <c r="U24">
        <v>0</v>
      </c>
      <c r="V24">
        <v>0</v>
      </c>
      <c r="W24">
        <v>0</v>
      </c>
      <c r="X24">
        <v>0</v>
      </c>
      <c r="Y24">
        <v>0</v>
      </c>
      <c r="Z24">
        <v>5.4279999999999999</v>
      </c>
      <c r="AA24">
        <v>-2.2519999999999998</v>
      </c>
      <c r="AB24">
        <v>0</v>
      </c>
    </row>
    <row r="25" spans="1:28" x14ac:dyDescent="0.25">
      <c r="A25" s="71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-3.1760000000000002</v>
      </c>
      <c r="H25">
        <v>0</v>
      </c>
      <c r="I25">
        <v>0</v>
      </c>
      <c r="J25">
        <v>0</v>
      </c>
      <c r="K25">
        <v>0</v>
      </c>
      <c r="L25">
        <v>0</v>
      </c>
      <c r="M25">
        <v>5.4278000000000004</v>
      </c>
      <c r="N25">
        <v>-2.2519999999999998</v>
      </c>
      <c r="O25">
        <v>0</v>
      </c>
      <c r="P25" s="70">
        <v>0</v>
      </c>
      <c r="Q25">
        <v>0</v>
      </c>
      <c r="R25">
        <v>0</v>
      </c>
      <c r="S25">
        <v>0</v>
      </c>
      <c r="T25">
        <v>1.526</v>
      </c>
      <c r="U25">
        <v>0</v>
      </c>
      <c r="V25">
        <v>0</v>
      </c>
      <c r="W25">
        <v>0</v>
      </c>
      <c r="X25">
        <v>0</v>
      </c>
      <c r="Y25">
        <v>0</v>
      </c>
      <c r="Z25">
        <v>-4.0149999999999997</v>
      </c>
      <c r="AA25">
        <v>2.4889999999999999</v>
      </c>
      <c r="AB25">
        <v>0</v>
      </c>
    </row>
    <row r="26" spans="1:28" x14ac:dyDescent="0.25">
      <c r="A26" s="71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3.9020000000000001</v>
      </c>
      <c r="K26">
        <v>-3.9020000000000001</v>
      </c>
      <c r="L26">
        <v>0</v>
      </c>
      <c r="M26">
        <v>0</v>
      </c>
      <c r="N26">
        <v>0</v>
      </c>
      <c r="O26">
        <v>0</v>
      </c>
      <c r="P26" s="70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10.365399999999999</v>
      </c>
      <c r="X26">
        <v>-10.365399999999999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s="71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10.365399999999999</v>
      </c>
      <c r="K27">
        <v>-10.365399999999999</v>
      </c>
      <c r="L27">
        <v>0</v>
      </c>
      <c r="M27">
        <v>0</v>
      </c>
      <c r="N27">
        <v>0</v>
      </c>
      <c r="O27">
        <v>0</v>
      </c>
      <c r="P27" s="70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-3.9020000000000001</v>
      </c>
      <c r="X27">
        <v>3.9020000000000001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s="71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1.4239999999999999</v>
      </c>
      <c r="K28">
        <v>0</v>
      </c>
      <c r="L28">
        <v>0</v>
      </c>
      <c r="M28">
        <v>0</v>
      </c>
      <c r="N28">
        <v>0</v>
      </c>
      <c r="O28">
        <v>-1.4239999999999999</v>
      </c>
      <c r="P28" s="70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3.0291000000000001</v>
      </c>
      <c r="X28">
        <v>0</v>
      </c>
      <c r="Y28">
        <v>0</v>
      </c>
      <c r="Z28">
        <v>0</v>
      </c>
      <c r="AA28">
        <v>0</v>
      </c>
      <c r="AB28">
        <v>-3.0291000000000001</v>
      </c>
    </row>
    <row r="29" spans="1:28" x14ac:dyDescent="0.25">
      <c r="A29" s="71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3.0291000000000001</v>
      </c>
      <c r="K29">
        <v>0</v>
      </c>
      <c r="L29">
        <v>0</v>
      </c>
      <c r="M29">
        <v>0</v>
      </c>
      <c r="N29">
        <v>0</v>
      </c>
      <c r="O29">
        <v>-3.0291000000000001</v>
      </c>
      <c r="P29" s="70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-1.4239999999999999</v>
      </c>
      <c r="X29">
        <v>0</v>
      </c>
      <c r="Y29">
        <v>0</v>
      </c>
      <c r="Z29">
        <v>0</v>
      </c>
      <c r="AA29">
        <v>0</v>
      </c>
      <c r="AB29">
        <v>1.4239999999999999</v>
      </c>
    </row>
    <row r="30" spans="1:28" x14ac:dyDescent="0.25">
      <c r="A30" s="71">
        <f t="shared" si="0"/>
        <v>29</v>
      </c>
      <c r="B30">
        <v>-1.0259</v>
      </c>
      <c r="C30">
        <v>-1.7011000000000001</v>
      </c>
      <c r="D30">
        <v>0</v>
      </c>
      <c r="E30">
        <v>-6.8410000000000002</v>
      </c>
      <c r="F30">
        <v>9.5679999999999996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70">
        <v>-5.1939000000000002</v>
      </c>
      <c r="Q30">
        <v>0</v>
      </c>
      <c r="R30">
        <v>-21.578600000000002</v>
      </c>
      <c r="S30">
        <v>34.9754</v>
      </c>
      <c r="T30">
        <v>-3.9679000000000002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s="71">
        <f t="shared" si="0"/>
        <v>30</v>
      </c>
      <c r="B31">
        <v>-4.2350000000000003</v>
      </c>
      <c r="C31">
        <v>-5.1939000000000002</v>
      </c>
      <c r="D31">
        <v>0</v>
      </c>
      <c r="E31">
        <v>-21.578600000000002</v>
      </c>
      <c r="F31">
        <v>34.891599999999997</v>
      </c>
      <c r="G31">
        <v>-3.9679000000000002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70">
        <v>1.7011000000000001</v>
      </c>
      <c r="Q31">
        <v>0</v>
      </c>
      <c r="R31">
        <v>6.8410000000000002</v>
      </c>
      <c r="S31">
        <v>-9.5679999999999996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71">
        <f t="shared" si="0"/>
        <v>31</v>
      </c>
      <c r="B32">
        <v>0</v>
      </c>
      <c r="C32">
        <v>0</v>
      </c>
      <c r="D32">
        <v>0</v>
      </c>
      <c r="E32">
        <v>6.8410000000000002</v>
      </c>
      <c r="F32">
        <v>-6.8410000000000002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70">
        <v>0</v>
      </c>
      <c r="Q32">
        <v>0</v>
      </c>
      <c r="R32">
        <v>21.578600000000002</v>
      </c>
      <c r="S32">
        <v>-21.578600000000002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s="71">
        <f t="shared" si="0"/>
        <v>32</v>
      </c>
      <c r="B33">
        <v>0</v>
      </c>
      <c r="C33">
        <v>0</v>
      </c>
      <c r="D33">
        <v>0</v>
      </c>
      <c r="E33">
        <v>21.578600000000002</v>
      </c>
      <c r="F33">
        <v>-21.578600000000002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70">
        <v>0</v>
      </c>
      <c r="Q33">
        <v>0</v>
      </c>
      <c r="R33">
        <v>-6.8410000000000002</v>
      </c>
      <c r="S33">
        <v>6.8410000000000002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s="71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70">
        <v>0</v>
      </c>
      <c r="Q34">
        <v>0</v>
      </c>
      <c r="R34">
        <v>1.798</v>
      </c>
      <c r="S34">
        <v>0</v>
      </c>
      <c r="T34">
        <v>0</v>
      </c>
      <c r="U34">
        <v>0</v>
      </c>
      <c r="V34">
        <v>0</v>
      </c>
      <c r="W34">
        <v>-1.798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s="71">
        <f t="shared" si="0"/>
        <v>34</v>
      </c>
      <c r="B35">
        <v>0</v>
      </c>
      <c r="C35">
        <v>0</v>
      </c>
      <c r="D35">
        <v>0</v>
      </c>
      <c r="E35">
        <v>1.798</v>
      </c>
      <c r="F35">
        <v>0</v>
      </c>
      <c r="G35">
        <v>0</v>
      </c>
      <c r="H35">
        <v>0</v>
      </c>
      <c r="I35">
        <v>0</v>
      </c>
      <c r="J35">
        <v>-1.798</v>
      </c>
      <c r="K35">
        <v>0</v>
      </c>
      <c r="L35">
        <v>0</v>
      </c>
      <c r="M35">
        <v>0</v>
      </c>
      <c r="N35">
        <v>0</v>
      </c>
      <c r="O35">
        <v>0</v>
      </c>
      <c r="P35" s="70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s="71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70">
        <v>0</v>
      </c>
      <c r="Q36">
        <v>0</v>
      </c>
      <c r="R36">
        <v>0</v>
      </c>
      <c r="S36">
        <v>0</v>
      </c>
      <c r="T36">
        <v>0</v>
      </c>
      <c r="U36">
        <v>9.0900999999999996</v>
      </c>
      <c r="V36">
        <v>0</v>
      </c>
      <c r="W36">
        <v>-9.0900999999999996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s="71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9.0900999999999996</v>
      </c>
      <c r="I37">
        <v>0</v>
      </c>
      <c r="J37">
        <v>-9.0900999999999996</v>
      </c>
      <c r="K37">
        <v>0</v>
      </c>
      <c r="L37">
        <v>0</v>
      </c>
      <c r="M37">
        <v>0</v>
      </c>
      <c r="N37">
        <v>0</v>
      </c>
      <c r="O37">
        <v>0</v>
      </c>
      <c r="P37" s="70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s="71">
        <f t="shared" si="0"/>
        <v>37</v>
      </c>
      <c r="B38">
        <v>0</v>
      </c>
      <c r="C38">
        <v>-1.135</v>
      </c>
      <c r="D38">
        <v>3.121</v>
      </c>
      <c r="E38">
        <v>-1.986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0">
        <v>-4.7819000000000003</v>
      </c>
      <c r="Q38">
        <v>9.8506999999999998</v>
      </c>
      <c r="R38">
        <v>-5.0688000000000004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s="71">
        <f t="shared" si="0"/>
        <v>38</v>
      </c>
      <c r="B39">
        <v>0</v>
      </c>
      <c r="C39">
        <v>-4.7819000000000003</v>
      </c>
      <c r="D39">
        <v>9.7941000000000003</v>
      </c>
      <c r="E39">
        <v>-5.0688000000000004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0">
        <v>1.135</v>
      </c>
      <c r="Q39">
        <v>-3.121</v>
      </c>
      <c r="R39">
        <v>1.986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s="71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1.137</v>
      </c>
      <c r="O40">
        <v>-1.137</v>
      </c>
      <c r="P40" s="7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2.3149999999999999</v>
      </c>
      <c r="AB40">
        <v>-2.3149999999999999</v>
      </c>
    </row>
    <row r="41" spans="1:28" x14ac:dyDescent="0.25">
      <c r="A41" s="71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2.3149999999999999</v>
      </c>
      <c r="O41">
        <v>-2.3149999999999999</v>
      </c>
      <c r="P41" s="70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-1.137</v>
      </c>
      <c r="AB41">
        <v>1.137</v>
      </c>
    </row>
    <row r="42" spans="1:28" x14ac:dyDescent="0.25">
      <c r="A42" s="71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-3.0989</v>
      </c>
      <c r="H42">
        <v>0</v>
      </c>
      <c r="I42">
        <v>0</v>
      </c>
      <c r="J42">
        <v>0</v>
      </c>
      <c r="K42">
        <v>0</v>
      </c>
      <c r="L42">
        <v>0</v>
      </c>
      <c r="M42">
        <v>-2.4889999999999999</v>
      </c>
      <c r="N42">
        <v>6.7248999999999999</v>
      </c>
      <c r="O42">
        <v>-1.137</v>
      </c>
      <c r="P42" s="70">
        <v>0</v>
      </c>
      <c r="Q42">
        <v>0</v>
      </c>
      <c r="R42">
        <v>0</v>
      </c>
      <c r="S42">
        <v>0</v>
      </c>
      <c r="T42">
        <v>-6.1028000000000002</v>
      </c>
      <c r="U42">
        <v>0</v>
      </c>
      <c r="V42">
        <v>0</v>
      </c>
      <c r="W42">
        <v>0</v>
      </c>
      <c r="X42">
        <v>0</v>
      </c>
      <c r="Y42">
        <v>0</v>
      </c>
      <c r="Z42">
        <v>-2.2519999999999998</v>
      </c>
      <c r="AA42">
        <v>10.6698</v>
      </c>
      <c r="AB42">
        <v>-2.3149999999999999</v>
      </c>
    </row>
    <row r="43" spans="1:28" x14ac:dyDescent="0.25">
      <c r="A43" s="71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-6.1028000000000002</v>
      </c>
      <c r="H43">
        <v>0</v>
      </c>
      <c r="I43">
        <v>0</v>
      </c>
      <c r="J43">
        <v>0</v>
      </c>
      <c r="K43">
        <v>0</v>
      </c>
      <c r="L43">
        <v>0</v>
      </c>
      <c r="M43">
        <v>-2.2519999999999998</v>
      </c>
      <c r="N43">
        <v>10.669600000000001</v>
      </c>
      <c r="O43">
        <v>-2.3149999999999999</v>
      </c>
      <c r="P43" s="70">
        <v>0</v>
      </c>
      <c r="Q43">
        <v>0</v>
      </c>
      <c r="R43">
        <v>0</v>
      </c>
      <c r="S43">
        <v>0</v>
      </c>
      <c r="T43">
        <v>3.0989</v>
      </c>
      <c r="U43">
        <v>0</v>
      </c>
      <c r="V43">
        <v>0</v>
      </c>
      <c r="W43">
        <v>0</v>
      </c>
      <c r="X43">
        <v>0</v>
      </c>
      <c r="Y43">
        <v>0</v>
      </c>
      <c r="Z43">
        <v>2.4889999999999999</v>
      </c>
      <c r="AA43">
        <v>-6.7248999999999999</v>
      </c>
      <c r="AB43">
        <v>1.137</v>
      </c>
    </row>
    <row r="44" spans="1:28" x14ac:dyDescent="0.25">
      <c r="A44" s="71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1.8809</v>
      </c>
      <c r="L44">
        <v>-1.8809</v>
      </c>
      <c r="M44">
        <v>0</v>
      </c>
      <c r="N44">
        <v>0</v>
      </c>
      <c r="O44">
        <v>0</v>
      </c>
      <c r="P44" s="70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4.4028999999999998</v>
      </c>
      <c r="Y44">
        <v>-4.4028999999999998</v>
      </c>
      <c r="Z44">
        <v>0</v>
      </c>
      <c r="AA44">
        <v>0</v>
      </c>
      <c r="AB44">
        <v>0</v>
      </c>
    </row>
    <row r="45" spans="1:28" x14ac:dyDescent="0.25">
      <c r="A45" s="71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4.4028999999999998</v>
      </c>
      <c r="L45">
        <v>-4.4028999999999998</v>
      </c>
      <c r="M45">
        <v>0</v>
      </c>
      <c r="N45">
        <v>0</v>
      </c>
      <c r="O45">
        <v>0</v>
      </c>
      <c r="P45" s="70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-1.8809</v>
      </c>
      <c r="Y45">
        <v>1.8809</v>
      </c>
      <c r="Z45">
        <v>0</v>
      </c>
      <c r="AA45">
        <v>0</v>
      </c>
      <c r="AB45">
        <v>0</v>
      </c>
    </row>
    <row r="46" spans="1:28" x14ac:dyDescent="0.25">
      <c r="A46" s="71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-1.4239999999999999</v>
      </c>
      <c r="K46">
        <v>0</v>
      </c>
      <c r="L46">
        <v>0</v>
      </c>
      <c r="M46">
        <v>0</v>
      </c>
      <c r="N46">
        <v>-1.137</v>
      </c>
      <c r="O46">
        <v>2.5609999999999999</v>
      </c>
      <c r="P46" s="70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-3.0291000000000001</v>
      </c>
      <c r="X46">
        <v>0</v>
      </c>
      <c r="Y46">
        <v>0</v>
      </c>
      <c r="Z46">
        <v>0</v>
      </c>
      <c r="AA46">
        <v>-2.3149999999999999</v>
      </c>
      <c r="AB46">
        <v>5.3441000000000001</v>
      </c>
    </row>
    <row r="47" spans="1:28" x14ac:dyDescent="0.25">
      <c r="A47" s="71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-3.0291000000000001</v>
      </c>
      <c r="K47">
        <v>0</v>
      </c>
      <c r="L47">
        <v>0</v>
      </c>
      <c r="M47">
        <v>0</v>
      </c>
      <c r="N47">
        <v>-2.3149999999999999</v>
      </c>
      <c r="O47">
        <v>5.3438999999999997</v>
      </c>
      <c r="P47" s="70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1.4239999999999999</v>
      </c>
      <c r="X47">
        <v>0</v>
      </c>
      <c r="Y47">
        <v>0</v>
      </c>
      <c r="Z47">
        <v>0</v>
      </c>
      <c r="AA47">
        <v>1.137</v>
      </c>
      <c r="AB47">
        <v>-2.5609999999999999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O32" sqref="O32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3" t="s">
        <v>183</v>
      </c>
      <c r="B1" s="77">
        <v>1</v>
      </c>
      <c r="C1" s="77">
        <v>2</v>
      </c>
      <c r="D1" s="77">
        <v>4</v>
      </c>
      <c r="E1" s="77">
        <v>5</v>
      </c>
      <c r="F1" s="73">
        <v>6</v>
      </c>
      <c r="G1" s="77">
        <v>2</v>
      </c>
      <c r="H1" s="77">
        <v>4</v>
      </c>
      <c r="I1" s="77">
        <v>5</v>
      </c>
      <c r="J1" s="77">
        <v>6</v>
      </c>
      <c r="K1" s="74"/>
      <c r="M1" s="74"/>
      <c r="N1" s="74"/>
      <c r="O1" s="74"/>
      <c r="Q1" s="74" t="s">
        <v>184</v>
      </c>
    </row>
    <row r="2" spans="1:17" x14ac:dyDescent="0.25">
      <c r="A2" s="76">
        <v>1</v>
      </c>
      <c r="B2" s="72">
        <v>4.9991000000000003</v>
      </c>
      <c r="C2" s="72">
        <v>-4.9991000000000003</v>
      </c>
      <c r="D2" s="72">
        <v>0</v>
      </c>
      <c r="E2" s="72">
        <v>0</v>
      </c>
      <c r="F2" s="72">
        <v>0</v>
      </c>
      <c r="G2" s="75">
        <v>-15.2631</v>
      </c>
      <c r="H2" s="72">
        <v>0</v>
      </c>
      <c r="I2" s="72">
        <v>0</v>
      </c>
      <c r="J2" s="72">
        <v>0</v>
      </c>
      <c r="K2" s="72"/>
      <c r="L2" s="72"/>
      <c r="M2" s="72"/>
      <c r="N2" s="72"/>
      <c r="O2" s="72"/>
    </row>
    <row r="3" spans="1:17" x14ac:dyDescent="0.25">
      <c r="A3" s="76">
        <v>2</v>
      </c>
      <c r="B3" s="72">
        <v>15.2103</v>
      </c>
      <c r="C3" s="72">
        <v>-15.2631</v>
      </c>
      <c r="D3" s="72">
        <v>0</v>
      </c>
      <c r="E3" s="72">
        <v>0</v>
      </c>
      <c r="F3" s="72">
        <v>0</v>
      </c>
      <c r="G3" s="75">
        <v>4.9991000000000003</v>
      </c>
      <c r="H3" s="72">
        <v>0</v>
      </c>
      <c r="I3" s="72">
        <v>0</v>
      </c>
      <c r="J3" s="72">
        <v>0</v>
      </c>
      <c r="K3" s="72"/>
      <c r="L3" s="72"/>
      <c r="M3" s="72"/>
      <c r="N3" s="72"/>
      <c r="O3" s="72"/>
    </row>
    <row r="4" spans="1:17" x14ac:dyDescent="0.25">
      <c r="A4" s="76">
        <v>3</v>
      </c>
      <c r="B4" s="72">
        <v>1.0259</v>
      </c>
      <c r="C4" s="72">
        <v>0</v>
      </c>
      <c r="D4" s="72">
        <v>0</v>
      </c>
      <c r="E4" s="72">
        <v>-1.0259</v>
      </c>
      <c r="F4" s="72">
        <v>0</v>
      </c>
      <c r="G4" s="75">
        <v>0</v>
      </c>
      <c r="H4" s="72">
        <v>0</v>
      </c>
      <c r="I4" s="72">
        <v>-4.2350000000000003</v>
      </c>
      <c r="J4" s="72">
        <v>0</v>
      </c>
      <c r="K4" s="72"/>
      <c r="L4" s="72"/>
      <c r="M4" s="72"/>
      <c r="N4" s="72"/>
      <c r="O4" s="72"/>
    </row>
    <row r="5" spans="1:17" x14ac:dyDescent="0.25">
      <c r="A5" s="76">
        <v>4</v>
      </c>
      <c r="B5" s="72">
        <v>4.1858000000000004</v>
      </c>
      <c r="C5" s="72">
        <v>0</v>
      </c>
      <c r="D5" s="72">
        <v>0</v>
      </c>
      <c r="E5" s="72">
        <v>-4.2350000000000003</v>
      </c>
      <c r="F5" s="72">
        <v>0</v>
      </c>
      <c r="G5" s="75">
        <v>0</v>
      </c>
      <c r="H5" s="72">
        <v>0</v>
      </c>
      <c r="I5" s="72">
        <v>1.0259</v>
      </c>
      <c r="J5" s="72">
        <v>0</v>
      </c>
      <c r="K5" s="72"/>
      <c r="L5" s="72"/>
      <c r="M5" s="72"/>
      <c r="N5" s="72"/>
      <c r="O5" s="72"/>
    </row>
    <row r="6" spans="1:17" x14ac:dyDescent="0.25">
      <c r="A6" s="76">
        <v>5</v>
      </c>
      <c r="B6" s="72">
        <v>0</v>
      </c>
      <c r="C6" s="72">
        <v>1.7011000000000001</v>
      </c>
      <c r="D6" s="72">
        <v>0</v>
      </c>
      <c r="E6" s="72">
        <v>-1.7011000000000001</v>
      </c>
      <c r="F6" s="72">
        <v>0</v>
      </c>
      <c r="G6" s="75">
        <v>5.1939000000000002</v>
      </c>
      <c r="H6" s="72">
        <v>0</v>
      </c>
      <c r="I6" s="72">
        <v>-5.1939000000000002</v>
      </c>
      <c r="J6" s="72">
        <v>0</v>
      </c>
      <c r="K6" s="72"/>
      <c r="L6" s="72"/>
      <c r="M6" s="72"/>
      <c r="N6" s="72"/>
      <c r="O6" s="72"/>
    </row>
    <row r="7" spans="1:17" x14ac:dyDescent="0.25">
      <c r="A7" s="76">
        <v>6</v>
      </c>
      <c r="B7" s="72">
        <v>0</v>
      </c>
      <c r="C7" s="72">
        <v>5.1593</v>
      </c>
      <c r="D7" s="72">
        <v>0</v>
      </c>
      <c r="E7" s="72">
        <v>-5.1939000000000002</v>
      </c>
      <c r="F7" s="72">
        <v>0</v>
      </c>
      <c r="G7" s="75">
        <v>-1.7011000000000001</v>
      </c>
      <c r="H7" s="72">
        <v>0</v>
      </c>
      <c r="I7" s="72">
        <v>1.7011000000000001</v>
      </c>
      <c r="J7" s="72">
        <v>0</v>
      </c>
      <c r="K7" s="72"/>
      <c r="L7" s="72"/>
      <c r="M7" s="72"/>
      <c r="N7" s="72"/>
      <c r="O7" s="72"/>
    </row>
    <row r="8" spans="1:17" x14ac:dyDescent="0.25">
      <c r="A8" s="76">
        <v>7</v>
      </c>
      <c r="B8" s="72">
        <v>6.0250000000000004</v>
      </c>
      <c r="C8" s="72">
        <v>-4.9991000000000003</v>
      </c>
      <c r="D8" s="72">
        <v>0</v>
      </c>
      <c r="E8" s="72">
        <v>-1.0259</v>
      </c>
      <c r="F8" s="72">
        <v>0</v>
      </c>
      <c r="G8" s="75">
        <v>-15.2631</v>
      </c>
      <c r="H8" s="72">
        <v>0</v>
      </c>
      <c r="I8" s="72">
        <v>-4.2350000000000003</v>
      </c>
      <c r="J8" s="72">
        <v>0</v>
      </c>
      <c r="K8" s="72"/>
      <c r="L8" s="72"/>
      <c r="M8" s="72"/>
      <c r="N8" s="72"/>
      <c r="O8" s="72"/>
    </row>
    <row r="9" spans="1:17" x14ac:dyDescent="0.25">
      <c r="A9" s="76">
        <v>8</v>
      </c>
      <c r="B9" s="72">
        <v>19.396100000000001</v>
      </c>
      <c r="C9" s="72">
        <v>-15.2631</v>
      </c>
      <c r="D9" s="72">
        <v>0</v>
      </c>
      <c r="E9" s="72">
        <v>-4.2350000000000003</v>
      </c>
      <c r="F9" s="72">
        <v>0</v>
      </c>
      <c r="G9" s="75">
        <v>4.9991000000000003</v>
      </c>
      <c r="H9" s="72">
        <v>0</v>
      </c>
      <c r="I9" s="72">
        <v>1.0259</v>
      </c>
      <c r="J9" s="72">
        <v>0</v>
      </c>
      <c r="K9" s="72"/>
      <c r="L9" s="72"/>
      <c r="M9" s="72"/>
      <c r="N9" s="72"/>
      <c r="O9" s="72"/>
    </row>
    <row r="10" spans="1:17" x14ac:dyDescent="0.25">
      <c r="A10" s="76">
        <v>29</v>
      </c>
      <c r="B10" s="72">
        <v>-1.0259</v>
      </c>
      <c r="C10" s="72">
        <v>-1.7011000000000001</v>
      </c>
      <c r="D10" s="72">
        <v>-6.8410000000000002</v>
      </c>
      <c r="E10" s="72">
        <v>9.5679999999999996</v>
      </c>
      <c r="F10" s="72">
        <v>0</v>
      </c>
      <c r="G10" s="75">
        <v>-5.1939000000000002</v>
      </c>
      <c r="H10" s="72">
        <v>-21.578600000000002</v>
      </c>
      <c r="I10" s="72">
        <v>34.9754</v>
      </c>
      <c r="J10" s="72">
        <v>-3.9679000000000002</v>
      </c>
      <c r="K10" s="72"/>
      <c r="L10" s="72"/>
      <c r="M10" s="72"/>
      <c r="N10" s="72"/>
      <c r="O10" s="72"/>
    </row>
    <row r="11" spans="1:17" x14ac:dyDescent="0.25">
      <c r="A11" s="76">
        <v>30</v>
      </c>
      <c r="B11" s="72">
        <v>-4.2350000000000003</v>
      </c>
      <c r="C11" s="72">
        <v>-5.1939000000000002</v>
      </c>
      <c r="D11" s="72">
        <v>-21.578600000000002</v>
      </c>
      <c r="E11" s="72">
        <v>34.891599999999997</v>
      </c>
      <c r="F11" s="72">
        <v>-3.9679000000000002</v>
      </c>
      <c r="G11" s="75">
        <v>1.7011000000000001</v>
      </c>
      <c r="H11" s="72">
        <v>6.8410000000000002</v>
      </c>
      <c r="I11" s="72">
        <v>-9.5679999999999996</v>
      </c>
      <c r="J11" s="72">
        <v>0</v>
      </c>
      <c r="K11" s="72"/>
      <c r="L11" s="72"/>
      <c r="M11" s="72"/>
      <c r="N11" s="72"/>
      <c r="O11" s="72"/>
    </row>
    <row r="14" spans="1:17" x14ac:dyDescent="0.25">
      <c r="A14" s="73" t="s">
        <v>185</v>
      </c>
      <c r="B14" s="77">
        <v>2</v>
      </c>
      <c r="C14" s="77">
        <v>3</v>
      </c>
      <c r="D14" s="77">
        <v>4</v>
      </c>
      <c r="E14" s="77">
        <v>5</v>
      </c>
      <c r="F14" s="77">
        <v>7</v>
      </c>
      <c r="G14" s="77">
        <v>8</v>
      </c>
      <c r="H14" s="77">
        <v>9</v>
      </c>
      <c r="I14" s="78">
        <v>2</v>
      </c>
      <c r="J14" s="77">
        <v>3</v>
      </c>
      <c r="K14" s="77">
        <v>4</v>
      </c>
      <c r="L14" s="77">
        <v>5</v>
      </c>
      <c r="M14" s="77">
        <v>7</v>
      </c>
      <c r="N14" s="77">
        <v>8</v>
      </c>
      <c r="O14" s="77">
        <v>9</v>
      </c>
      <c r="Q14" t="s">
        <v>192</v>
      </c>
    </row>
    <row r="15" spans="1:17" x14ac:dyDescent="0.25">
      <c r="A15" s="76">
        <v>9</v>
      </c>
      <c r="B15" s="72">
        <v>0</v>
      </c>
      <c r="C15" s="72">
        <v>1.986</v>
      </c>
      <c r="D15" s="72">
        <v>-1.986</v>
      </c>
      <c r="E15" s="72">
        <v>0</v>
      </c>
      <c r="F15" s="72">
        <v>0</v>
      </c>
      <c r="G15" s="72">
        <v>0</v>
      </c>
      <c r="H15" s="72">
        <v>0</v>
      </c>
      <c r="I15" s="75">
        <v>0</v>
      </c>
      <c r="J15" s="72">
        <v>5.0688000000000004</v>
      </c>
      <c r="K15" s="72">
        <v>-5.0688000000000004</v>
      </c>
      <c r="L15" s="72">
        <v>0</v>
      </c>
      <c r="M15" s="72">
        <v>0</v>
      </c>
      <c r="N15" s="72">
        <v>0</v>
      </c>
      <c r="O15" s="72">
        <v>0</v>
      </c>
    </row>
    <row r="16" spans="1:17" x14ac:dyDescent="0.25">
      <c r="A16" s="76">
        <v>10</v>
      </c>
      <c r="B16" s="72">
        <v>0</v>
      </c>
      <c r="C16" s="72">
        <v>5.056</v>
      </c>
      <c r="D16" s="72">
        <v>-5.0688000000000004</v>
      </c>
      <c r="E16" s="72">
        <v>0</v>
      </c>
      <c r="F16" s="72">
        <v>0</v>
      </c>
      <c r="G16" s="72">
        <v>0</v>
      </c>
      <c r="H16" s="72">
        <v>0</v>
      </c>
      <c r="I16" s="75">
        <v>0</v>
      </c>
      <c r="J16" s="72">
        <v>-1.986</v>
      </c>
      <c r="K16" s="72">
        <v>1.986</v>
      </c>
      <c r="L16" s="72">
        <v>0</v>
      </c>
      <c r="M16" s="72">
        <v>0</v>
      </c>
      <c r="N16" s="72">
        <v>0</v>
      </c>
      <c r="O16" s="72">
        <v>0</v>
      </c>
    </row>
    <row r="17" spans="1:17" x14ac:dyDescent="0.25">
      <c r="A17" s="76">
        <v>11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5">
        <v>0</v>
      </c>
      <c r="J17" s="72">
        <v>0</v>
      </c>
      <c r="K17" s="72">
        <v>4.7819000000000003</v>
      </c>
      <c r="L17" s="72">
        <v>0</v>
      </c>
      <c r="M17" s="72">
        <v>-4.7819000000000003</v>
      </c>
      <c r="N17" s="72">
        <v>0</v>
      </c>
      <c r="O17" s="72">
        <v>0</v>
      </c>
    </row>
    <row r="18" spans="1:17" x14ac:dyDescent="0.25">
      <c r="A18" s="76">
        <v>12</v>
      </c>
      <c r="B18" s="72">
        <v>0</v>
      </c>
      <c r="C18" s="72">
        <v>0</v>
      </c>
      <c r="D18" s="72">
        <v>4.7819000000000003</v>
      </c>
      <c r="E18" s="72">
        <v>0</v>
      </c>
      <c r="F18" s="72">
        <v>-4.7819000000000003</v>
      </c>
      <c r="G18" s="72">
        <v>0</v>
      </c>
      <c r="H18" s="72">
        <v>0</v>
      </c>
      <c r="I18" s="75">
        <v>0</v>
      </c>
      <c r="J18" s="72">
        <v>0</v>
      </c>
      <c r="K18" s="72">
        <v>0</v>
      </c>
      <c r="L18" s="72">
        <v>0</v>
      </c>
      <c r="M18" s="72">
        <v>0</v>
      </c>
      <c r="N18" s="72">
        <v>0</v>
      </c>
      <c r="O18" s="72">
        <v>0</v>
      </c>
    </row>
    <row r="19" spans="1:17" x14ac:dyDescent="0.25">
      <c r="A19" s="76">
        <v>13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0</v>
      </c>
      <c r="I19" s="75">
        <v>0</v>
      </c>
      <c r="J19" s="72">
        <v>0</v>
      </c>
      <c r="K19" s="72">
        <v>0</v>
      </c>
      <c r="L19" s="72">
        <v>0</v>
      </c>
      <c r="M19" s="72">
        <v>5.6769999999999996</v>
      </c>
      <c r="N19" s="72">
        <v>-5.6769999999999996</v>
      </c>
      <c r="O19" s="72">
        <v>0</v>
      </c>
    </row>
    <row r="20" spans="1:17" x14ac:dyDescent="0.25">
      <c r="A20" s="76">
        <v>14</v>
      </c>
      <c r="B20" s="72">
        <v>0</v>
      </c>
      <c r="C20" s="72">
        <v>0</v>
      </c>
      <c r="D20" s="72">
        <v>0</v>
      </c>
      <c r="E20" s="72">
        <v>0</v>
      </c>
      <c r="F20" s="72">
        <v>5.6769999999999996</v>
      </c>
      <c r="G20" s="72">
        <v>-5.6769999999999996</v>
      </c>
      <c r="H20" s="72">
        <v>0</v>
      </c>
      <c r="I20" s="75">
        <v>0</v>
      </c>
      <c r="J20" s="72">
        <v>0</v>
      </c>
      <c r="K20" s="72">
        <v>0</v>
      </c>
      <c r="L20" s="72">
        <v>0</v>
      </c>
      <c r="M20" s="72">
        <v>0</v>
      </c>
      <c r="N20" s="72">
        <v>0</v>
      </c>
      <c r="O20" s="72">
        <v>0</v>
      </c>
    </row>
    <row r="21" spans="1:17" x14ac:dyDescent="0.25">
      <c r="A21" s="76">
        <v>31</v>
      </c>
      <c r="B21" s="72">
        <v>0</v>
      </c>
      <c r="C21" s="72">
        <v>0</v>
      </c>
      <c r="D21" s="72">
        <v>6.8410000000000002</v>
      </c>
      <c r="E21" s="72">
        <v>-6.8410000000000002</v>
      </c>
      <c r="F21" s="72">
        <v>0</v>
      </c>
      <c r="G21" s="72">
        <v>0</v>
      </c>
      <c r="H21" s="72">
        <v>0</v>
      </c>
      <c r="I21" s="75">
        <v>0</v>
      </c>
      <c r="J21" s="72">
        <v>0</v>
      </c>
      <c r="K21" s="72">
        <v>21.578600000000002</v>
      </c>
      <c r="L21" s="72">
        <v>-21.578600000000002</v>
      </c>
      <c r="M21" s="72">
        <v>0</v>
      </c>
      <c r="N21" s="72">
        <v>0</v>
      </c>
      <c r="O21" s="72">
        <v>0</v>
      </c>
    </row>
    <row r="22" spans="1:17" x14ac:dyDescent="0.25">
      <c r="A22" s="76">
        <v>32</v>
      </c>
      <c r="B22" s="72">
        <v>0</v>
      </c>
      <c r="C22" s="72">
        <v>0</v>
      </c>
      <c r="D22" s="72">
        <v>21.578600000000002</v>
      </c>
      <c r="E22" s="72">
        <v>-21.578600000000002</v>
      </c>
      <c r="F22" s="72">
        <v>0</v>
      </c>
      <c r="G22" s="72">
        <v>0</v>
      </c>
      <c r="H22" s="72">
        <v>0</v>
      </c>
      <c r="I22" s="75">
        <v>0</v>
      </c>
      <c r="J22" s="72">
        <v>0</v>
      </c>
      <c r="K22" s="72">
        <v>-6.8410000000000002</v>
      </c>
      <c r="L22" s="72">
        <v>6.8410000000000002</v>
      </c>
      <c r="M22" s="72">
        <v>0</v>
      </c>
      <c r="N22" s="72">
        <v>0</v>
      </c>
      <c r="O22" s="72">
        <v>0</v>
      </c>
    </row>
    <row r="23" spans="1:17" x14ac:dyDescent="0.25">
      <c r="A23" s="76">
        <v>33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5">
        <v>0</v>
      </c>
      <c r="J23" s="72">
        <v>0</v>
      </c>
      <c r="K23" s="72">
        <v>1.798</v>
      </c>
      <c r="L23" s="72">
        <v>0</v>
      </c>
      <c r="M23" s="72">
        <v>0</v>
      </c>
      <c r="N23" s="72">
        <v>0</v>
      </c>
      <c r="O23" s="72">
        <v>-1.798</v>
      </c>
    </row>
    <row r="24" spans="1:17" x14ac:dyDescent="0.25">
      <c r="A24" s="76">
        <v>34</v>
      </c>
      <c r="B24" s="72">
        <v>0</v>
      </c>
      <c r="C24" s="72">
        <v>0</v>
      </c>
      <c r="D24" s="72">
        <v>1.798</v>
      </c>
      <c r="E24" s="72">
        <v>0</v>
      </c>
      <c r="F24" s="72">
        <v>0</v>
      </c>
      <c r="G24" s="72">
        <v>0</v>
      </c>
      <c r="H24" s="72">
        <v>-1.798</v>
      </c>
      <c r="I24" s="75">
        <v>0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>
        <v>0</v>
      </c>
    </row>
    <row r="25" spans="1:17" x14ac:dyDescent="0.25">
      <c r="A25" s="76">
        <v>35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v>0</v>
      </c>
      <c r="H25" s="72">
        <v>0</v>
      </c>
      <c r="I25" s="75">
        <v>0</v>
      </c>
      <c r="J25" s="72">
        <v>0</v>
      </c>
      <c r="K25" s="72">
        <v>0</v>
      </c>
      <c r="L25" s="72">
        <v>0</v>
      </c>
      <c r="M25" s="72">
        <v>9.0900999999999996</v>
      </c>
      <c r="N25" s="72">
        <v>0</v>
      </c>
      <c r="O25" s="72">
        <v>-9.0900999999999996</v>
      </c>
    </row>
    <row r="26" spans="1:17" x14ac:dyDescent="0.25">
      <c r="A26" s="76">
        <v>36</v>
      </c>
      <c r="B26" s="72">
        <v>0</v>
      </c>
      <c r="C26" s="72">
        <v>0</v>
      </c>
      <c r="D26" s="72">
        <v>0</v>
      </c>
      <c r="E26" s="72">
        <v>0</v>
      </c>
      <c r="F26" s="72">
        <v>9.0900999999999996</v>
      </c>
      <c r="G26" s="72">
        <v>0</v>
      </c>
      <c r="H26" s="72">
        <v>-9.0900999999999996</v>
      </c>
      <c r="I26" s="75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</row>
    <row r="27" spans="1:17" x14ac:dyDescent="0.25">
      <c r="A27" s="76">
        <v>37</v>
      </c>
      <c r="B27" s="72">
        <v>-1.135</v>
      </c>
      <c r="C27" s="72">
        <v>3.121</v>
      </c>
      <c r="D27" s="72">
        <v>-1.986</v>
      </c>
      <c r="E27" s="72">
        <v>0</v>
      </c>
      <c r="F27" s="72">
        <v>0</v>
      </c>
      <c r="G27" s="72">
        <v>0</v>
      </c>
      <c r="H27" s="72">
        <v>0</v>
      </c>
      <c r="I27" s="75">
        <v>-4.7819000000000003</v>
      </c>
      <c r="J27" s="72">
        <v>9.8506999999999998</v>
      </c>
      <c r="K27" s="72">
        <v>-5.0688000000000004</v>
      </c>
      <c r="L27" s="72">
        <v>0</v>
      </c>
      <c r="M27" s="72">
        <v>0</v>
      </c>
      <c r="N27" s="72">
        <v>0</v>
      </c>
      <c r="O27" s="72">
        <v>0</v>
      </c>
    </row>
    <row r="28" spans="1:17" x14ac:dyDescent="0.25">
      <c r="A28" s="76">
        <v>38</v>
      </c>
      <c r="B28" s="72">
        <v>-4.7819000000000003</v>
      </c>
      <c r="C28" s="72">
        <v>9.7941000000000003</v>
      </c>
      <c r="D28" s="72">
        <v>-5.0688000000000004</v>
      </c>
      <c r="E28" s="72">
        <v>0</v>
      </c>
      <c r="F28" s="72">
        <v>0</v>
      </c>
      <c r="G28" s="72">
        <v>0</v>
      </c>
      <c r="H28" s="72">
        <v>0</v>
      </c>
      <c r="I28" s="75">
        <v>1.135</v>
      </c>
      <c r="J28" s="72">
        <v>-3.121</v>
      </c>
      <c r="K28" s="72">
        <v>1.986</v>
      </c>
      <c r="L28" s="72">
        <v>0</v>
      </c>
      <c r="M28" s="72">
        <v>0</v>
      </c>
      <c r="N28" s="72">
        <v>0</v>
      </c>
      <c r="O28" s="72">
        <v>0</v>
      </c>
    </row>
    <row r="31" spans="1:17" x14ac:dyDescent="0.25">
      <c r="A31" s="73" t="s">
        <v>193</v>
      </c>
      <c r="B31" s="77">
        <v>6</v>
      </c>
      <c r="C31" s="77">
        <v>11</v>
      </c>
      <c r="D31" s="77">
        <v>12</v>
      </c>
      <c r="E31" s="77">
        <v>13</v>
      </c>
      <c r="F31" s="73">
        <v>14</v>
      </c>
      <c r="G31" s="77">
        <v>6</v>
      </c>
      <c r="H31" s="77">
        <v>11</v>
      </c>
      <c r="I31" s="77">
        <v>12</v>
      </c>
      <c r="J31" s="77">
        <v>13</v>
      </c>
      <c r="K31" s="77">
        <v>14</v>
      </c>
      <c r="Q31" s="72" t="s">
        <v>194</v>
      </c>
    </row>
    <row r="32" spans="1:17" x14ac:dyDescent="0.25">
      <c r="A32" s="76">
        <v>15</v>
      </c>
      <c r="B32" s="72">
        <v>1.9550000000000001</v>
      </c>
      <c r="C32" s="72">
        <v>-1.9550000000000001</v>
      </c>
      <c r="D32" s="72">
        <v>0</v>
      </c>
      <c r="E32" s="72">
        <v>0</v>
      </c>
      <c r="F32" s="76">
        <v>0</v>
      </c>
      <c r="G32" s="72">
        <v>4.0941000000000001</v>
      </c>
      <c r="H32" s="72">
        <v>-4.0941000000000001</v>
      </c>
      <c r="I32" s="72">
        <v>0</v>
      </c>
      <c r="J32" s="72">
        <v>0</v>
      </c>
      <c r="K32" s="72">
        <v>0</v>
      </c>
    </row>
    <row r="33" spans="1:17" x14ac:dyDescent="0.25">
      <c r="A33" s="76">
        <f t="shared" ref="A33:A45" si="0">A32+1</f>
        <v>16</v>
      </c>
      <c r="B33" s="72">
        <v>4.0941000000000001</v>
      </c>
      <c r="C33" s="72">
        <v>-4.0941000000000001</v>
      </c>
      <c r="D33" s="72">
        <v>0</v>
      </c>
      <c r="E33" s="72">
        <v>0</v>
      </c>
      <c r="F33" s="76">
        <v>0</v>
      </c>
      <c r="G33" s="72">
        <v>-1.9550000000000001</v>
      </c>
      <c r="H33" s="72">
        <v>1.9550000000000001</v>
      </c>
      <c r="I33" s="72">
        <v>0</v>
      </c>
      <c r="J33" s="72">
        <v>0</v>
      </c>
      <c r="K33" s="72">
        <v>0</v>
      </c>
    </row>
    <row r="34" spans="1:17" x14ac:dyDescent="0.25">
      <c r="A34" s="76">
        <f t="shared" si="0"/>
        <v>17</v>
      </c>
      <c r="B34" s="72">
        <v>1.526</v>
      </c>
      <c r="C34" s="72">
        <v>0</v>
      </c>
      <c r="D34" s="72">
        <v>-1.526</v>
      </c>
      <c r="E34" s="72">
        <v>0</v>
      </c>
      <c r="F34" s="76">
        <v>0</v>
      </c>
      <c r="G34" s="72">
        <v>3.1760000000000002</v>
      </c>
      <c r="H34" s="72">
        <v>0</v>
      </c>
      <c r="I34" s="72">
        <v>-3.1760000000000002</v>
      </c>
      <c r="J34" s="72">
        <v>0</v>
      </c>
      <c r="K34" s="72">
        <v>0</v>
      </c>
    </row>
    <row r="35" spans="1:17" x14ac:dyDescent="0.25">
      <c r="A35" s="76">
        <f t="shared" si="0"/>
        <v>18</v>
      </c>
      <c r="B35" s="72">
        <v>3.1760000000000002</v>
      </c>
      <c r="C35" s="72">
        <v>0</v>
      </c>
      <c r="D35" s="72">
        <v>-3.1760000000000002</v>
      </c>
      <c r="E35" s="72">
        <v>0</v>
      </c>
      <c r="F35" s="76">
        <v>0</v>
      </c>
      <c r="G35" s="72">
        <v>-1.526</v>
      </c>
      <c r="H35" s="72">
        <v>0</v>
      </c>
      <c r="I35" s="72">
        <v>1.526</v>
      </c>
      <c r="J35" s="72">
        <v>0</v>
      </c>
      <c r="K35" s="72">
        <v>0</v>
      </c>
    </row>
    <row r="36" spans="1:17" x14ac:dyDescent="0.25">
      <c r="A36" s="76">
        <f t="shared" si="0"/>
        <v>19</v>
      </c>
      <c r="B36" s="72">
        <v>3.0989</v>
      </c>
      <c r="C36" s="72">
        <v>0</v>
      </c>
      <c r="D36" s="72">
        <v>0</v>
      </c>
      <c r="E36" s="72">
        <v>-3.0989</v>
      </c>
      <c r="F36" s="76">
        <v>0</v>
      </c>
      <c r="G36" s="72">
        <v>6.1028000000000002</v>
      </c>
      <c r="H36" s="72">
        <v>0</v>
      </c>
      <c r="I36" s="72">
        <v>0</v>
      </c>
      <c r="J36" s="72">
        <v>-6.1028000000000002</v>
      </c>
      <c r="K36" s="72">
        <v>0</v>
      </c>
    </row>
    <row r="37" spans="1:17" x14ac:dyDescent="0.25">
      <c r="A37" s="76">
        <f t="shared" si="0"/>
        <v>20</v>
      </c>
      <c r="B37" s="72">
        <v>6.1028000000000002</v>
      </c>
      <c r="C37" s="72">
        <v>0</v>
      </c>
      <c r="D37" s="72">
        <v>0</v>
      </c>
      <c r="E37" s="72">
        <v>-6.1028000000000002</v>
      </c>
      <c r="F37" s="76">
        <v>0</v>
      </c>
      <c r="G37" s="72">
        <v>-3.0989</v>
      </c>
      <c r="H37" s="72">
        <v>0</v>
      </c>
      <c r="I37" s="72">
        <v>0</v>
      </c>
      <c r="J37" s="72">
        <v>3.0989</v>
      </c>
      <c r="K37" s="72">
        <v>0</v>
      </c>
    </row>
    <row r="38" spans="1:17" x14ac:dyDescent="0.25">
      <c r="A38" s="76">
        <f t="shared" si="0"/>
        <v>21</v>
      </c>
      <c r="B38" s="72">
        <v>0</v>
      </c>
      <c r="C38" s="72">
        <v>0</v>
      </c>
      <c r="D38" s="72">
        <v>2.4889999999999999</v>
      </c>
      <c r="E38" s="72">
        <v>-2.4889999999999999</v>
      </c>
      <c r="F38" s="76">
        <v>0</v>
      </c>
      <c r="G38" s="72">
        <v>0</v>
      </c>
      <c r="H38" s="72">
        <v>0</v>
      </c>
      <c r="I38" s="72">
        <v>2.2519999999999998</v>
      </c>
      <c r="J38" s="72">
        <v>-2.2519999999999998</v>
      </c>
      <c r="K38" s="72">
        <v>0</v>
      </c>
    </row>
    <row r="39" spans="1:17" x14ac:dyDescent="0.25">
      <c r="A39" s="76">
        <f t="shared" si="0"/>
        <v>22</v>
      </c>
      <c r="B39" s="72">
        <v>0</v>
      </c>
      <c r="C39" s="72">
        <v>0</v>
      </c>
      <c r="D39" s="72">
        <v>2.2519999999999998</v>
      </c>
      <c r="E39" s="72">
        <v>-2.2519999999999998</v>
      </c>
      <c r="F39" s="76">
        <v>0</v>
      </c>
      <c r="G39" s="72">
        <v>0</v>
      </c>
      <c r="H39" s="72">
        <v>0</v>
      </c>
      <c r="I39" s="72">
        <v>-2.4889999999999999</v>
      </c>
      <c r="J39" s="72">
        <v>2.4889999999999999</v>
      </c>
      <c r="K39" s="72">
        <v>0</v>
      </c>
    </row>
    <row r="40" spans="1:17" x14ac:dyDescent="0.25">
      <c r="A40" s="76">
        <f t="shared" si="0"/>
        <v>23</v>
      </c>
      <c r="B40" s="72">
        <v>-1.526</v>
      </c>
      <c r="C40" s="72">
        <v>0</v>
      </c>
      <c r="D40" s="72">
        <v>4.0149999999999997</v>
      </c>
      <c r="E40" s="72">
        <v>-2.4889999999999999</v>
      </c>
      <c r="F40" s="76">
        <v>0</v>
      </c>
      <c r="G40" s="72">
        <v>-3.1760000000000002</v>
      </c>
      <c r="H40" s="72">
        <v>0</v>
      </c>
      <c r="I40" s="72">
        <v>5.4279999999999999</v>
      </c>
      <c r="J40" s="72">
        <v>-2.2519999999999998</v>
      </c>
      <c r="K40" s="72">
        <v>0</v>
      </c>
    </row>
    <row r="41" spans="1:17" x14ac:dyDescent="0.25">
      <c r="A41" s="76">
        <f t="shared" si="0"/>
        <v>24</v>
      </c>
      <c r="B41" s="72">
        <v>-3.1760000000000002</v>
      </c>
      <c r="C41" s="72">
        <v>0</v>
      </c>
      <c r="D41" s="72">
        <v>5.4278000000000004</v>
      </c>
      <c r="E41" s="72">
        <v>-2.2519999999999998</v>
      </c>
      <c r="F41" s="76">
        <v>0</v>
      </c>
      <c r="G41" s="72">
        <v>1.526</v>
      </c>
      <c r="H41" s="72">
        <v>0</v>
      </c>
      <c r="I41" s="72">
        <v>-4.0149999999999997</v>
      </c>
      <c r="J41" s="72">
        <v>2.4889999999999999</v>
      </c>
      <c r="K41" s="72">
        <v>0</v>
      </c>
    </row>
    <row r="42" spans="1:17" x14ac:dyDescent="0.25">
      <c r="A42" s="76">
        <v>39</v>
      </c>
      <c r="B42" s="72">
        <v>0</v>
      </c>
      <c r="C42" s="72">
        <v>0</v>
      </c>
      <c r="D42" s="72">
        <v>0</v>
      </c>
      <c r="E42" s="72">
        <v>1.137</v>
      </c>
      <c r="F42" s="76">
        <v>-1.137</v>
      </c>
      <c r="G42" s="72">
        <v>0</v>
      </c>
      <c r="H42" s="72">
        <v>0</v>
      </c>
      <c r="I42" s="72">
        <v>0</v>
      </c>
      <c r="J42" s="72">
        <v>2.3149999999999999</v>
      </c>
      <c r="K42" s="72">
        <v>-2.3149999999999999</v>
      </c>
    </row>
    <row r="43" spans="1:17" x14ac:dyDescent="0.25">
      <c r="A43" s="76">
        <f t="shared" si="0"/>
        <v>40</v>
      </c>
      <c r="B43" s="72">
        <v>0</v>
      </c>
      <c r="C43" s="72">
        <v>0</v>
      </c>
      <c r="D43" s="72">
        <v>0</v>
      </c>
      <c r="E43" s="72">
        <v>2.3149999999999999</v>
      </c>
      <c r="F43" s="76">
        <v>-2.3149999999999999</v>
      </c>
      <c r="G43" s="72">
        <v>0</v>
      </c>
      <c r="H43" s="72">
        <v>0</v>
      </c>
      <c r="I43" s="72">
        <v>0</v>
      </c>
      <c r="J43" s="72">
        <v>-1.137</v>
      </c>
      <c r="K43" s="72">
        <v>1.137</v>
      </c>
    </row>
    <row r="44" spans="1:17" x14ac:dyDescent="0.25">
      <c r="A44" s="76">
        <f t="shared" si="0"/>
        <v>41</v>
      </c>
      <c r="B44" s="72">
        <v>-3.0989</v>
      </c>
      <c r="C44" s="72">
        <v>0</v>
      </c>
      <c r="D44" s="72">
        <v>-2.4889999999999999</v>
      </c>
      <c r="E44" s="72">
        <v>6.7248999999999999</v>
      </c>
      <c r="F44" s="76">
        <v>-1.137</v>
      </c>
      <c r="G44" s="72">
        <v>-6.1028000000000002</v>
      </c>
      <c r="H44" s="72">
        <v>0</v>
      </c>
      <c r="I44" s="72">
        <v>-2.2519999999999998</v>
      </c>
      <c r="J44" s="72">
        <v>10.6698</v>
      </c>
      <c r="K44" s="72">
        <v>-2.3149999999999999</v>
      </c>
    </row>
    <row r="45" spans="1:17" x14ac:dyDescent="0.25">
      <c r="A45" s="76">
        <f t="shared" si="0"/>
        <v>42</v>
      </c>
      <c r="B45" s="72">
        <v>-6.1028000000000002</v>
      </c>
      <c r="C45" s="72">
        <v>0</v>
      </c>
      <c r="D45" s="72">
        <v>-2.2519999999999998</v>
      </c>
      <c r="E45" s="72">
        <v>10.669600000000001</v>
      </c>
      <c r="F45" s="76">
        <v>-2.3149999999999999</v>
      </c>
      <c r="G45" s="72">
        <v>3.0989</v>
      </c>
      <c r="H45" s="72">
        <v>0</v>
      </c>
      <c r="I45" s="72">
        <v>2.4889999999999999</v>
      </c>
      <c r="J45" s="72">
        <v>-6.7248999999999999</v>
      </c>
      <c r="K45" s="72">
        <v>1.137</v>
      </c>
    </row>
    <row r="48" spans="1:17" x14ac:dyDescent="0.25">
      <c r="A48" s="73" t="s">
        <v>195</v>
      </c>
      <c r="B48" s="77">
        <v>9</v>
      </c>
      <c r="C48" s="77">
        <v>10</v>
      </c>
      <c r="D48" s="77">
        <v>11</v>
      </c>
      <c r="E48" s="77">
        <v>13</v>
      </c>
      <c r="F48" s="73">
        <v>14</v>
      </c>
      <c r="G48" s="77">
        <v>9</v>
      </c>
      <c r="H48" s="77">
        <v>10</v>
      </c>
      <c r="I48" s="77">
        <v>11</v>
      </c>
      <c r="J48" s="77">
        <v>13</v>
      </c>
      <c r="K48" s="77">
        <v>14</v>
      </c>
      <c r="Q48" s="72" t="s">
        <v>196</v>
      </c>
    </row>
    <row r="49" spans="1:11" x14ac:dyDescent="0.25">
      <c r="A49" s="76">
        <v>25</v>
      </c>
      <c r="B49" s="72">
        <v>3.9020000000000001</v>
      </c>
      <c r="C49" s="72">
        <v>-3.9020000000000001</v>
      </c>
      <c r="D49" s="72">
        <v>0</v>
      </c>
      <c r="E49" s="72">
        <v>0</v>
      </c>
      <c r="F49" s="76">
        <v>0</v>
      </c>
      <c r="G49" s="72">
        <v>10.365399999999999</v>
      </c>
      <c r="H49" s="72">
        <v>-10.365399999999999</v>
      </c>
      <c r="I49" s="72">
        <v>0</v>
      </c>
      <c r="J49" s="72">
        <v>0</v>
      </c>
      <c r="K49" s="72">
        <v>0</v>
      </c>
    </row>
    <row r="50" spans="1:11" x14ac:dyDescent="0.25">
      <c r="A50" s="76">
        <f t="shared" ref="A50:A56" si="1">A49+1</f>
        <v>26</v>
      </c>
      <c r="B50" s="72">
        <v>10.365399999999999</v>
      </c>
      <c r="C50" s="72">
        <v>-10.365399999999999</v>
      </c>
      <c r="D50" s="72">
        <v>0</v>
      </c>
      <c r="E50" s="72">
        <v>0</v>
      </c>
      <c r="F50" s="76">
        <v>0</v>
      </c>
      <c r="G50" s="72">
        <v>-3.9020000000000001</v>
      </c>
      <c r="H50" s="72">
        <v>3.9020000000000001</v>
      </c>
      <c r="I50" s="72">
        <v>0</v>
      </c>
      <c r="J50" s="72">
        <v>0</v>
      </c>
      <c r="K50" s="72">
        <v>0</v>
      </c>
    </row>
    <row r="51" spans="1:11" x14ac:dyDescent="0.25">
      <c r="A51" s="76">
        <f t="shared" si="1"/>
        <v>27</v>
      </c>
      <c r="B51" s="72">
        <v>1.4239999999999999</v>
      </c>
      <c r="C51" s="72">
        <v>0</v>
      </c>
      <c r="D51" s="72">
        <v>0</v>
      </c>
      <c r="E51" s="72">
        <v>0</v>
      </c>
      <c r="F51" s="76">
        <v>-1.4239999999999999</v>
      </c>
      <c r="G51" s="72">
        <v>3.0291000000000001</v>
      </c>
      <c r="H51" s="72">
        <v>0</v>
      </c>
      <c r="I51" s="72">
        <v>0</v>
      </c>
      <c r="J51" s="72">
        <v>0</v>
      </c>
      <c r="K51" s="72">
        <v>-3.0291000000000001</v>
      </c>
    </row>
    <row r="52" spans="1:11" x14ac:dyDescent="0.25">
      <c r="A52" s="76">
        <f t="shared" si="1"/>
        <v>28</v>
      </c>
      <c r="B52" s="72">
        <v>3.0291000000000001</v>
      </c>
      <c r="C52" s="72">
        <v>0</v>
      </c>
      <c r="D52" s="72">
        <v>0</v>
      </c>
      <c r="E52" s="72">
        <v>0</v>
      </c>
      <c r="F52" s="76">
        <v>-3.0291000000000001</v>
      </c>
      <c r="G52" s="72">
        <v>-1.4239999999999999</v>
      </c>
      <c r="H52" s="72">
        <v>0</v>
      </c>
      <c r="I52" s="72">
        <v>0</v>
      </c>
      <c r="J52" s="72">
        <v>0</v>
      </c>
      <c r="K52" s="72">
        <v>1.4239999999999999</v>
      </c>
    </row>
    <row r="53" spans="1:11" x14ac:dyDescent="0.25">
      <c r="A53" s="76">
        <v>43</v>
      </c>
      <c r="B53" s="72">
        <v>0</v>
      </c>
      <c r="C53" s="72">
        <v>1.8809</v>
      </c>
      <c r="D53" s="72">
        <v>-1.8809</v>
      </c>
      <c r="E53" s="72">
        <v>0</v>
      </c>
      <c r="F53" s="76">
        <v>0</v>
      </c>
      <c r="G53" s="72">
        <v>0</v>
      </c>
      <c r="H53" s="72">
        <v>4.4028999999999998</v>
      </c>
      <c r="I53" s="72">
        <v>-4.4028999999999998</v>
      </c>
      <c r="J53" s="72">
        <v>0</v>
      </c>
      <c r="K53" s="72">
        <v>0</v>
      </c>
    </row>
    <row r="54" spans="1:11" x14ac:dyDescent="0.25">
      <c r="A54" s="76">
        <f t="shared" si="1"/>
        <v>44</v>
      </c>
      <c r="B54" s="72">
        <v>0</v>
      </c>
      <c r="C54" s="72">
        <v>4.4028999999999998</v>
      </c>
      <c r="D54" s="72">
        <v>-4.4028999999999998</v>
      </c>
      <c r="E54" s="72">
        <v>0</v>
      </c>
      <c r="F54" s="76">
        <v>0</v>
      </c>
      <c r="G54" s="72">
        <v>0</v>
      </c>
      <c r="H54" s="72">
        <v>-1.8809</v>
      </c>
      <c r="I54" s="72">
        <v>1.8809</v>
      </c>
      <c r="J54" s="72">
        <v>0</v>
      </c>
      <c r="K54" s="72">
        <v>0</v>
      </c>
    </row>
    <row r="55" spans="1:11" x14ac:dyDescent="0.25">
      <c r="A55" s="76">
        <f t="shared" si="1"/>
        <v>45</v>
      </c>
      <c r="B55" s="72">
        <v>-1.4239999999999999</v>
      </c>
      <c r="C55" s="72">
        <v>0</v>
      </c>
      <c r="D55" s="72">
        <v>0</v>
      </c>
      <c r="E55" s="72">
        <v>-1.137</v>
      </c>
      <c r="F55" s="76">
        <v>2.5609999999999999</v>
      </c>
      <c r="G55" s="72">
        <v>-3.0291000000000001</v>
      </c>
      <c r="H55" s="72">
        <v>0</v>
      </c>
      <c r="I55" s="72">
        <v>0</v>
      </c>
      <c r="J55" s="72">
        <v>-2.3149999999999999</v>
      </c>
      <c r="K55" s="72">
        <v>5.3441000000000001</v>
      </c>
    </row>
    <row r="56" spans="1:11" x14ac:dyDescent="0.25">
      <c r="A56" s="76">
        <f t="shared" si="1"/>
        <v>46</v>
      </c>
      <c r="B56" s="72">
        <v>-3.0291000000000001</v>
      </c>
      <c r="C56" s="72">
        <v>0</v>
      </c>
      <c r="D56" s="72">
        <v>0</v>
      </c>
      <c r="E56" s="72">
        <v>-2.3149999999999999</v>
      </c>
      <c r="F56" s="76">
        <v>5.3438999999999997</v>
      </c>
      <c r="G56" s="72">
        <v>1.4239999999999999</v>
      </c>
      <c r="H56" s="72">
        <v>0</v>
      </c>
      <c r="I56" s="72">
        <v>0</v>
      </c>
      <c r="J56" s="72">
        <v>1.137</v>
      </c>
      <c r="K56" s="72">
        <v>-2.5609999999999999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N32" sqref="N32"/>
    </sheetView>
  </sheetViews>
  <sheetFormatPr defaultRowHeight="15" x14ac:dyDescent="0.25"/>
  <cols>
    <col min="1" max="1" width="13.5703125" bestFit="1" customWidth="1"/>
    <col min="4" max="4" width="13.5703125" bestFit="1" customWidth="1"/>
    <col min="6" max="6" width="9.140625" style="72"/>
    <col min="8" max="8" width="13.5703125" bestFit="1" customWidth="1"/>
    <col min="11" max="11" width="9.140625" style="72"/>
    <col min="12" max="12" width="13.5703125" bestFit="1" customWidth="1"/>
    <col min="14" max="14" width="9.140625" style="72"/>
    <col min="16" max="16" width="13.5703125" bestFit="1" customWidth="1"/>
  </cols>
  <sheetData>
    <row r="1" spans="1:18" s="72" customFormat="1" x14ac:dyDescent="0.25">
      <c r="A1" s="72" t="s">
        <v>187</v>
      </c>
      <c r="B1" s="72" t="s">
        <v>186</v>
      </c>
      <c r="D1" s="72" t="s">
        <v>187</v>
      </c>
      <c r="E1" s="72" t="s">
        <v>188</v>
      </c>
      <c r="F1" s="72" t="s">
        <v>201</v>
      </c>
      <c r="H1" s="72" t="s">
        <v>187</v>
      </c>
      <c r="I1" s="72" t="s">
        <v>189</v>
      </c>
      <c r="J1" s="72" t="s">
        <v>201</v>
      </c>
      <c r="L1" s="72" t="s">
        <v>187</v>
      </c>
      <c r="M1" s="72" t="s">
        <v>190</v>
      </c>
      <c r="N1" s="72" t="s">
        <v>201</v>
      </c>
      <c r="P1" s="72" t="s">
        <v>187</v>
      </c>
      <c r="Q1" s="72" t="s">
        <v>191</v>
      </c>
      <c r="R1" s="72" t="s">
        <v>201</v>
      </c>
    </row>
    <row r="2" spans="1:18" x14ac:dyDescent="0.25">
      <c r="A2">
        <f>1</f>
        <v>1</v>
      </c>
      <c r="B2">
        <v>0</v>
      </c>
      <c r="D2" s="72">
        <f>1</f>
        <v>1</v>
      </c>
      <c r="E2" s="72">
        <v>0</v>
      </c>
      <c r="F2" s="72" t="s">
        <v>197</v>
      </c>
      <c r="H2" s="72">
        <v>9</v>
      </c>
      <c r="I2" s="72">
        <v>0</v>
      </c>
      <c r="J2" t="s">
        <v>197</v>
      </c>
      <c r="L2" s="72">
        <v>15</v>
      </c>
      <c r="M2" s="72">
        <v>0</v>
      </c>
      <c r="N2" s="72" t="s">
        <v>197</v>
      </c>
      <c r="P2" s="72">
        <v>25</v>
      </c>
      <c r="Q2" s="72">
        <v>0</v>
      </c>
      <c r="R2" t="s">
        <v>197</v>
      </c>
    </row>
    <row r="3" spans="1:18" x14ac:dyDescent="0.25">
      <c r="A3">
        <f>A2+1</f>
        <v>2</v>
      </c>
      <c r="B3">
        <v>-2.64000000000006E-2</v>
      </c>
      <c r="D3" s="72">
        <f>D2+1</f>
        <v>2</v>
      </c>
      <c r="E3" s="72">
        <v>-2.64000000000006E-2</v>
      </c>
      <c r="F3" s="72" t="s">
        <v>198</v>
      </c>
      <c r="H3" s="72">
        <f t="shared" ref="H3:H15" si="0">H2+1</f>
        <v>10</v>
      </c>
      <c r="I3" s="72">
        <v>-6.4000000000001799E-3</v>
      </c>
      <c r="J3" t="s">
        <v>198</v>
      </c>
      <c r="L3" s="72">
        <f t="shared" ref="L3:L15" si="1">L2+1</f>
        <v>16</v>
      </c>
      <c r="M3" s="72">
        <v>0</v>
      </c>
      <c r="N3" s="72" t="s">
        <v>198</v>
      </c>
      <c r="P3" s="72">
        <f t="shared" ref="P3:P9" si="2">P2+1</f>
        <v>26</v>
      </c>
      <c r="Q3" s="72">
        <v>0</v>
      </c>
      <c r="R3" t="s">
        <v>198</v>
      </c>
    </row>
    <row r="4" spans="1:18" x14ac:dyDescent="0.25">
      <c r="A4" s="72">
        <f t="shared" ref="A4:A47" si="3">A3+1</f>
        <v>3</v>
      </c>
      <c r="B4">
        <v>0</v>
      </c>
      <c r="D4" s="72">
        <f t="shared" ref="D4:D11" si="4">D3+1</f>
        <v>3</v>
      </c>
      <c r="E4" s="72">
        <v>0</v>
      </c>
      <c r="F4" s="72" t="s">
        <v>197</v>
      </c>
      <c r="H4" s="72">
        <f t="shared" si="0"/>
        <v>11</v>
      </c>
      <c r="I4" s="72">
        <v>0</v>
      </c>
      <c r="J4" t="s">
        <v>197</v>
      </c>
      <c r="L4" s="72">
        <f t="shared" si="1"/>
        <v>17</v>
      </c>
      <c r="M4" s="72">
        <v>0</v>
      </c>
      <c r="N4" s="72" t="s">
        <v>197</v>
      </c>
      <c r="P4" s="72">
        <f t="shared" si="2"/>
        <v>27</v>
      </c>
      <c r="Q4" s="72">
        <v>0</v>
      </c>
      <c r="R4" t="s">
        <v>197</v>
      </c>
    </row>
    <row r="5" spans="1:18" x14ac:dyDescent="0.25">
      <c r="A5" s="72">
        <f t="shared" si="3"/>
        <v>4</v>
      </c>
      <c r="B5">
        <v>-2.4600000000000399E-2</v>
      </c>
      <c r="D5" s="72">
        <f t="shared" si="4"/>
        <v>4</v>
      </c>
      <c r="E5" s="72">
        <v>-2.4600000000000399E-2</v>
      </c>
      <c r="F5" s="72" t="s">
        <v>198</v>
      </c>
      <c r="H5" s="72">
        <f t="shared" si="0"/>
        <v>12</v>
      </c>
      <c r="I5" s="72">
        <v>0</v>
      </c>
      <c r="J5" t="s">
        <v>198</v>
      </c>
      <c r="L5" s="72">
        <f t="shared" si="1"/>
        <v>18</v>
      </c>
      <c r="M5" s="72">
        <v>0</v>
      </c>
      <c r="N5" s="72" t="s">
        <v>198</v>
      </c>
      <c r="P5" s="72">
        <f t="shared" si="2"/>
        <v>28</v>
      </c>
      <c r="Q5" s="72">
        <v>0</v>
      </c>
      <c r="R5" t="s">
        <v>198</v>
      </c>
    </row>
    <row r="6" spans="1:18" x14ac:dyDescent="0.25">
      <c r="A6" s="72">
        <f t="shared" si="3"/>
        <v>5</v>
      </c>
      <c r="B6">
        <v>0</v>
      </c>
      <c r="D6" s="72">
        <f t="shared" si="4"/>
        <v>5</v>
      </c>
      <c r="E6" s="72">
        <v>0</v>
      </c>
      <c r="F6" s="72" t="s">
        <v>197</v>
      </c>
      <c r="H6" s="72">
        <f t="shared" si="0"/>
        <v>13</v>
      </c>
      <c r="I6" s="72">
        <v>0</v>
      </c>
      <c r="J6" s="72" t="s">
        <v>197</v>
      </c>
      <c r="L6" s="72">
        <f t="shared" si="1"/>
        <v>19</v>
      </c>
      <c r="M6" s="72">
        <v>0</v>
      </c>
      <c r="N6" s="72" t="s">
        <v>197</v>
      </c>
      <c r="P6" s="72">
        <v>43</v>
      </c>
      <c r="Q6" s="72">
        <v>0</v>
      </c>
      <c r="R6" t="s">
        <v>197</v>
      </c>
    </row>
    <row r="7" spans="1:18" x14ac:dyDescent="0.25">
      <c r="A7" s="72">
        <f t="shared" si="3"/>
        <v>6</v>
      </c>
      <c r="B7">
        <v>-1.7299999999999701E-2</v>
      </c>
      <c r="D7" s="72">
        <f t="shared" si="4"/>
        <v>6</v>
      </c>
      <c r="E7" s="72">
        <v>-1.7299999999999701E-2</v>
      </c>
      <c r="F7" s="72" t="s">
        <v>198</v>
      </c>
      <c r="H7" s="72">
        <f t="shared" si="0"/>
        <v>14</v>
      </c>
      <c r="I7" s="72">
        <v>0</v>
      </c>
      <c r="J7" s="72" t="s">
        <v>198</v>
      </c>
      <c r="L7" s="72">
        <f t="shared" si="1"/>
        <v>20</v>
      </c>
      <c r="M7" s="72">
        <v>0</v>
      </c>
      <c r="N7" s="72" t="s">
        <v>198</v>
      </c>
      <c r="P7" s="72">
        <f t="shared" si="2"/>
        <v>44</v>
      </c>
      <c r="Q7" s="72">
        <v>0</v>
      </c>
      <c r="R7" t="s">
        <v>198</v>
      </c>
    </row>
    <row r="8" spans="1:18" x14ac:dyDescent="0.25">
      <c r="A8" s="72">
        <f t="shared" si="3"/>
        <v>7</v>
      </c>
      <c r="B8">
        <v>0</v>
      </c>
      <c r="D8" s="72">
        <f t="shared" si="4"/>
        <v>7</v>
      </c>
      <c r="E8" s="2">
        <v>0</v>
      </c>
      <c r="F8" s="2" t="s">
        <v>199</v>
      </c>
      <c r="H8" s="72">
        <v>31</v>
      </c>
      <c r="I8" s="72">
        <v>0</v>
      </c>
      <c r="J8" s="72" t="s">
        <v>197</v>
      </c>
      <c r="L8" s="72">
        <f t="shared" si="1"/>
        <v>21</v>
      </c>
      <c r="M8" s="72">
        <v>0</v>
      </c>
      <c r="N8" s="72" t="s">
        <v>197</v>
      </c>
      <c r="P8" s="72">
        <f t="shared" si="2"/>
        <v>45</v>
      </c>
      <c r="Q8" s="2">
        <v>0</v>
      </c>
      <c r="R8" t="s">
        <v>199</v>
      </c>
    </row>
    <row r="9" spans="1:18" x14ac:dyDescent="0.25">
      <c r="A9" s="72">
        <f t="shared" si="3"/>
        <v>8</v>
      </c>
      <c r="B9">
        <v>-5.1000000000001003E-2</v>
      </c>
      <c r="D9" s="72">
        <f t="shared" si="4"/>
        <v>8</v>
      </c>
      <c r="E9" s="72">
        <v>-5.1000000000001003E-2</v>
      </c>
      <c r="F9" s="72" t="s">
        <v>200</v>
      </c>
      <c r="H9" s="72">
        <f t="shared" si="0"/>
        <v>32</v>
      </c>
      <c r="I9" s="72">
        <v>0</v>
      </c>
      <c r="J9" s="72" t="s">
        <v>198</v>
      </c>
      <c r="L9" s="72">
        <f t="shared" si="1"/>
        <v>22</v>
      </c>
      <c r="M9" s="72">
        <v>0</v>
      </c>
      <c r="N9" s="72" t="s">
        <v>198</v>
      </c>
      <c r="P9" s="72">
        <f t="shared" si="2"/>
        <v>46</v>
      </c>
      <c r="Q9" s="68">
        <v>-9.9999999999766901E-5</v>
      </c>
      <c r="R9" t="s">
        <v>200</v>
      </c>
    </row>
    <row r="10" spans="1:18" x14ac:dyDescent="0.25">
      <c r="A10" s="72">
        <f t="shared" si="3"/>
        <v>9</v>
      </c>
      <c r="B10">
        <v>0</v>
      </c>
      <c r="D10" s="72">
        <v>29</v>
      </c>
      <c r="E10" s="68">
        <v>-1.7763568394002501E-15</v>
      </c>
      <c r="F10" s="68" t="s">
        <v>199</v>
      </c>
      <c r="H10" s="72">
        <f t="shared" si="0"/>
        <v>33</v>
      </c>
      <c r="I10" s="72">
        <v>0</v>
      </c>
      <c r="J10" s="72" t="s">
        <v>197</v>
      </c>
      <c r="L10" s="72">
        <f t="shared" si="1"/>
        <v>23</v>
      </c>
      <c r="M10" s="72">
        <v>0</v>
      </c>
      <c r="N10" s="72" t="s">
        <v>199</v>
      </c>
    </row>
    <row r="11" spans="1:18" x14ac:dyDescent="0.25">
      <c r="A11" s="72">
        <f t="shared" si="3"/>
        <v>10</v>
      </c>
      <c r="B11">
        <v>-6.4000000000001799E-3</v>
      </c>
      <c r="D11" s="72">
        <f t="shared" si="4"/>
        <v>30</v>
      </c>
      <c r="E11" s="72">
        <v>-4.18999999999983E-2</v>
      </c>
      <c r="F11" s="72" t="s">
        <v>200</v>
      </c>
      <c r="H11" s="72">
        <f t="shared" si="0"/>
        <v>34</v>
      </c>
      <c r="I11" s="72">
        <v>0</v>
      </c>
      <c r="J11" s="72" t="s">
        <v>198</v>
      </c>
      <c r="L11" s="72">
        <f t="shared" si="1"/>
        <v>24</v>
      </c>
      <c r="M11" s="68">
        <v>-9.9999999999766901E-5</v>
      </c>
      <c r="N11" s="68" t="s">
        <v>200</v>
      </c>
    </row>
    <row r="12" spans="1:18" x14ac:dyDescent="0.25">
      <c r="A12" s="72">
        <f t="shared" si="3"/>
        <v>11</v>
      </c>
      <c r="B12">
        <v>0</v>
      </c>
      <c r="H12" s="72">
        <f t="shared" si="0"/>
        <v>35</v>
      </c>
      <c r="I12" s="72">
        <v>0</v>
      </c>
      <c r="J12" s="72" t="s">
        <v>197</v>
      </c>
      <c r="L12" s="72">
        <v>39</v>
      </c>
      <c r="M12" s="72">
        <v>0</v>
      </c>
      <c r="N12" s="72" t="s">
        <v>197</v>
      </c>
    </row>
    <row r="13" spans="1:18" x14ac:dyDescent="0.25">
      <c r="A13" s="72">
        <f t="shared" si="3"/>
        <v>12</v>
      </c>
      <c r="B13">
        <v>0</v>
      </c>
      <c r="H13" s="72">
        <f t="shared" si="0"/>
        <v>36</v>
      </c>
      <c r="I13" s="72">
        <v>0</v>
      </c>
      <c r="J13" s="72" t="s">
        <v>198</v>
      </c>
      <c r="L13" s="72">
        <f t="shared" si="1"/>
        <v>40</v>
      </c>
      <c r="M13" s="72">
        <v>0</v>
      </c>
      <c r="N13" s="72" t="s">
        <v>198</v>
      </c>
    </row>
    <row r="14" spans="1:18" x14ac:dyDescent="0.25">
      <c r="A14" s="72">
        <f t="shared" si="3"/>
        <v>13</v>
      </c>
      <c r="B14">
        <v>0</v>
      </c>
      <c r="H14" s="72">
        <f t="shared" si="0"/>
        <v>37</v>
      </c>
      <c r="I14" s="72">
        <v>0</v>
      </c>
      <c r="J14" t="s">
        <v>199</v>
      </c>
      <c r="L14" s="72">
        <f t="shared" si="1"/>
        <v>41</v>
      </c>
      <c r="M14" s="68">
        <v>4.4408920985006301E-16</v>
      </c>
      <c r="N14" s="68" t="s">
        <v>199</v>
      </c>
    </row>
    <row r="15" spans="1:18" x14ac:dyDescent="0.25">
      <c r="A15" s="72">
        <f t="shared" si="3"/>
        <v>14</v>
      </c>
      <c r="B15">
        <v>0</v>
      </c>
      <c r="H15" s="72">
        <f t="shared" si="0"/>
        <v>38</v>
      </c>
      <c r="I15" s="72">
        <v>-2.83000000000007E-2</v>
      </c>
      <c r="J15" t="s">
        <v>200</v>
      </c>
      <c r="L15" s="72">
        <f t="shared" si="1"/>
        <v>42</v>
      </c>
      <c r="M15" s="2">
        <v>-1.00000000000211E-4</v>
      </c>
      <c r="N15" s="2" t="s">
        <v>200</v>
      </c>
    </row>
    <row r="16" spans="1:18" x14ac:dyDescent="0.25">
      <c r="A16" s="72">
        <f t="shared" si="3"/>
        <v>15</v>
      </c>
      <c r="B16">
        <v>0</v>
      </c>
    </row>
    <row r="17" spans="1:2" x14ac:dyDescent="0.25">
      <c r="A17" s="72">
        <f t="shared" si="3"/>
        <v>16</v>
      </c>
      <c r="B17">
        <v>0</v>
      </c>
    </row>
    <row r="18" spans="1:2" x14ac:dyDescent="0.25">
      <c r="A18" s="72">
        <f t="shared" si="3"/>
        <v>17</v>
      </c>
      <c r="B18">
        <v>0</v>
      </c>
    </row>
    <row r="19" spans="1:2" x14ac:dyDescent="0.25">
      <c r="A19" s="72">
        <f t="shared" si="3"/>
        <v>18</v>
      </c>
      <c r="B19">
        <v>0</v>
      </c>
    </row>
    <row r="20" spans="1:2" x14ac:dyDescent="0.25">
      <c r="A20" s="72">
        <f t="shared" si="3"/>
        <v>19</v>
      </c>
      <c r="B20">
        <v>0</v>
      </c>
    </row>
    <row r="21" spans="1:2" x14ac:dyDescent="0.25">
      <c r="A21" s="72">
        <f t="shared" si="3"/>
        <v>20</v>
      </c>
      <c r="B21">
        <v>0</v>
      </c>
    </row>
    <row r="22" spans="1:2" x14ac:dyDescent="0.25">
      <c r="A22" s="72">
        <f t="shared" si="3"/>
        <v>21</v>
      </c>
      <c r="B22">
        <v>0</v>
      </c>
    </row>
    <row r="23" spans="1:2" x14ac:dyDescent="0.25">
      <c r="A23" s="72">
        <f t="shared" si="3"/>
        <v>22</v>
      </c>
      <c r="B23">
        <v>0</v>
      </c>
    </row>
    <row r="24" spans="1:2" x14ac:dyDescent="0.25">
      <c r="A24" s="72">
        <f t="shared" si="3"/>
        <v>23</v>
      </c>
      <c r="B24">
        <v>0</v>
      </c>
    </row>
    <row r="25" spans="1:2" x14ac:dyDescent="0.25">
      <c r="A25" s="72">
        <f t="shared" si="3"/>
        <v>24</v>
      </c>
      <c r="B25" s="28">
        <v>-9.9999999999766901E-5</v>
      </c>
    </row>
    <row r="26" spans="1:2" x14ac:dyDescent="0.25">
      <c r="A26" s="72">
        <f t="shared" si="3"/>
        <v>25</v>
      </c>
      <c r="B26">
        <v>0</v>
      </c>
    </row>
    <row r="27" spans="1:2" x14ac:dyDescent="0.25">
      <c r="A27" s="72">
        <f t="shared" si="3"/>
        <v>26</v>
      </c>
      <c r="B27">
        <v>0</v>
      </c>
    </row>
    <row r="28" spans="1:2" x14ac:dyDescent="0.25">
      <c r="A28" s="72">
        <f t="shared" si="3"/>
        <v>27</v>
      </c>
      <c r="B28">
        <v>0</v>
      </c>
    </row>
    <row r="29" spans="1:2" x14ac:dyDescent="0.25">
      <c r="A29" s="72">
        <f t="shared" si="3"/>
        <v>28</v>
      </c>
      <c r="B29">
        <v>0</v>
      </c>
    </row>
    <row r="30" spans="1:2" x14ac:dyDescent="0.25">
      <c r="A30" s="72">
        <f t="shared" si="3"/>
        <v>29</v>
      </c>
      <c r="B30" s="28">
        <v>-1.7763568394002501E-15</v>
      </c>
    </row>
    <row r="31" spans="1:2" x14ac:dyDescent="0.25">
      <c r="A31" s="72">
        <f t="shared" si="3"/>
        <v>30</v>
      </c>
      <c r="B31">
        <v>-4.18999999999983E-2</v>
      </c>
    </row>
    <row r="32" spans="1:2" x14ac:dyDescent="0.25">
      <c r="A32" s="72">
        <f t="shared" si="3"/>
        <v>31</v>
      </c>
      <c r="B32">
        <v>0</v>
      </c>
    </row>
    <row r="33" spans="1:2" x14ac:dyDescent="0.25">
      <c r="A33" s="72">
        <f t="shared" si="3"/>
        <v>32</v>
      </c>
      <c r="B33">
        <v>0</v>
      </c>
    </row>
    <row r="34" spans="1:2" x14ac:dyDescent="0.25">
      <c r="A34" s="72">
        <f t="shared" si="3"/>
        <v>33</v>
      </c>
      <c r="B34">
        <v>0</v>
      </c>
    </row>
    <row r="35" spans="1:2" x14ac:dyDescent="0.25">
      <c r="A35" s="72">
        <f t="shared" si="3"/>
        <v>34</v>
      </c>
      <c r="B35">
        <v>0</v>
      </c>
    </row>
    <row r="36" spans="1:2" x14ac:dyDescent="0.25">
      <c r="A36" s="72">
        <f t="shared" si="3"/>
        <v>35</v>
      </c>
      <c r="B36">
        <v>0</v>
      </c>
    </row>
    <row r="37" spans="1:2" x14ac:dyDescent="0.25">
      <c r="A37" s="72">
        <f t="shared" si="3"/>
        <v>36</v>
      </c>
      <c r="B37">
        <v>0</v>
      </c>
    </row>
    <row r="38" spans="1:2" x14ac:dyDescent="0.25">
      <c r="A38" s="72">
        <f t="shared" si="3"/>
        <v>37</v>
      </c>
      <c r="B38">
        <v>0</v>
      </c>
    </row>
    <row r="39" spans="1:2" x14ac:dyDescent="0.25">
      <c r="A39" s="72">
        <f t="shared" si="3"/>
        <v>38</v>
      </c>
      <c r="B39">
        <v>-2.83000000000007E-2</v>
      </c>
    </row>
    <row r="40" spans="1:2" x14ac:dyDescent="0.25">
      <c r="A40" s="72">
        <f t="shared" si="3"/>
        <v>39</v>
      </c>
      <c r="B40">
        <v>0</v>
      </c>
    </row>
    <row r="41" spans="1:2" x14ac:dyDescent="0.25">
      <c r="A41" s="72">
        <f t="shared" si="3"/>
        <v>40</v>
      </c>
      <c r="B41">
        <v>0</v>
      </c>
    </row>
    <row r="42" spans="1:2" x14ac:dyDescent="0.25">
      <c r="A42" s="72">
        <f t="shared" si="3"/>
        <v>41</v>
      </c>
      <c r="B42" s="28">
        <v>4.4408920985006301E-16</v>
      </c>
    </row>
    <row r="43" spans="1:2" x14ac:dyDescent="0.25">
      <c r="A43" s="72">
        <f t="shared" si="3"/>
        <v>42</v>
      </c>
      <c r="B43">
        <v>-1.00000000000211E-4</v>
      </c>
    </row>
    <row r="44" spans="1:2" x14ac:dyDescent="0.25">
      <c r="A44" s="72">
        <f t="shared" si="3"/>
        <v>43</v>
      </c>
      <c r="B44">
        <v>0</v>
      </c>
    </row>
    <row r="45" spans="1:2" x14ac:dyDescent="0.25">
      <c r="A45" s="72">
        <f t="shared" si="3"/>
        <v>44</v>
      </c>
      <c r="B45">
        <v>0</v>
      </c>
    </row>
    <row r="46" spans="1:2" x14ac:dyDescent="0.25">
      <c r="A46" s="72">
        <f t="shared" si="3"/>
        <v>45</v>
      </c>
      <c r="B46">
        <v>0</v>
      </c>
    </row>
    <row r="47" spans="1:2" x14ac:dyDescent="0.25">
      <c r="A47" s="72">
        <f t="shared" si="3"/>
        <v>46</v>
      </c>
      <c r="B47" s="28">
        <v>-9.9999999999766901E-5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6"/>
  <sheetViews>
    <sheetView workbookViewId="0">
      <selection activeCell="Q25" sqref="Q25"/>
    </sheetView>
  </sheetViews>
  <sheetFormatPr defaultRowHeight="15" x14ac:dyDescent="0.25"/>
  <cols>
    <col min="1" max="1" width="9.7109375" bestFit="1" customWidth="1"/>
    <col min="2" max="10" width="12.7109375" bestFit="1" customWidth="1"/>
    <col min="11" max="11" width="12.7109375" customWidth="1"/>
    <col min="12" max="12" width="10.85546875" bestFit="1" customWidth="1"/>
    <col min="13" max="13" width="10.42578125" bestFit="1" customWidth="1"/>
    <col min="14" max="14" width="15.7109375" bestFit="1" customWidth="1"/>
    <col min="15" max="15" width="18.85546875" bestFit="1" customWidth="1"/>
    <col min="16" max="16" width="14" bestFit="1" customWidth="1"/>
  </cols>
  <sheetData>
    <row r="1" spans="1:18" ht="16.5" thickBot="1" x14ac:dyDescent="0.3">
      <c r="A1" s="88" t="s">
        <v>221</v>
      </c>
      <c r="B1" s="88"/>
      <c r="C1" s="88"/>
      <c r="D1" s="88"/>
      <c r="E1" s="88"/>
      <c r="F1" s="88"/>
      <c r="G1" s="88"/>
      <c r="H1" s="88"/>
      <c r="I1" s="88"/>
      <c r="J1" s="88"/>
      <c r="K1" s="43"/>
      <c r="L1" s="60"/>
      <c r="M1" s="11" t="s">
        <v>1</v>
      </c>
      <c r="N1" s="11" t="s">
        <v>29</v>
      </c>
      <c r="O1" s="11" t="s">
        <v>137</v>
      </c>
      <c r="P1" s="11" t="s">
        <v>203</v>
      </c>
      <c r="R1" s="18" t="s">
        <v>35</v>
      </c>
    </row>
    <row r="2" spans="1:18" ht="15.75" thickTop="1" x14ac:dyDescent="0.25">
      <c r="A2" s="44"/>
      <c r="B2" s="44" t="s">
        <v>8</v>
      </c>
      <c r="C2" s="89" t="s">
        <v>9</v>
      </c>
      <c r="D2" s="89"/>
      <c r="E2" s="89"/>
      <c r="F2" s="89"/>
      <c r="G2" s="89" t="s">
        <v>74</v>
      </c>
      <c r="H2" s="89"/>
      <c r="I2" s="89"/>
      <c r="J2" s="89"/>
      <c r="K2" s="4"/>
      <c r="L2" s="60" t="s">
        <v>138</v>
      </c>
      <c r="M2" s="46" t="s">
        <v>46</v>
      </c>
      <c r="N2" s="50">
        <v>156.440731910842</v>
      </c>
      <c r="O2" s="1">
        <f>N2/100</f>
        <v>1.56440731910842</v>
      </c>
      <c r="P2" s="58"/>
      <c r="R2" t="s">
        <v>75</v>
      </c>
    </row>
    <row r="3" spans="1:18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K3" s="4"/>
      <c r="L3" s="60" t="s">
        <v>173</v>
      </c>
      <c r="M3" s="46" t="s">
        <v>116</v>
      </c>
      <c r="N3" s="50">
        <v>-20.300935880694301</v>
      </c>
      <c r="O3" s="1">
        <f t="shared" ref="O3:O9" si="0">N3/100</f>
        <v>-0.20300935880694301</v>
      </c>
      <c r="P3" s="58"/>
      <c r="R3" s="2" t="s">
        <v>136</v>
      </c>
    </row>
    <row r="4" spans="1:18" ht="15.75" thickTop="1" x14ac:dyDescent="0.25">
      <c r="A4" s="1" t="s">
        <v>84</v>
      </c>
      <c r="B4" s="1">
        <v>1.05999768165375</v>
      </c>
      <c r="C4" s="72">
        <v>1.0594758722195099</v>
      </c>
      <c r="D4" s="1"/>
      <c r="F4" s="1"/>
      <c r="G4" s="1">
        <f>B4-C4</f>
        <v>5.2180943424007253E-4</v>
      </c>
      <c r="H4" s="1"/>
      <c r="I4" s="1"/>
      <c r="J4" s="1"/>
      <c r="K4" s="1"/>
      <c r="L4" s="60"/>
      <c r="M4" s="46" t="s">
        <v>47</v>
      </c>
      <c r="N4" s="50">
        <v>75.916881283268793</v>
      </c>
      <c r="O4" s="1">
        <f t="shared" si="0"/>
        <v>0.75916881283268789</v>
      </c>
      <c r="P4" s="58"/>
    </row>
    <row r="5" spans="1:18" x14ac:dyDescent="0.25">
      <c r="A5" s="1" t="s">
        <v>85</v>
      </c>
      <c r="B5" s="1">
        <v>1.0410720611633699</v>
      </c>
      <c r="C5" s="72">
        <v>1.04054088963373</v>
      </c>
      <c r="D5" s="1">
        <v>1.03872090033057</v>
      </c>
      <c r="F5" s="1"/>
      <c r="G5" s="1">
        <f t="shared" ref="G5:G22" si="1">B5-C5</f>
        <v>5.3117152963988445E-4</v>
      </c>
      <c r="H5" s="1">
        <f t="shared" ref="H5:H25" si="2">B5-D5</f>
        <v>2.3511608327999589E-3</v>
      </c>
      <c r="I5" s="1"/>
      <c r="J5" s="1"/>
      <c r="K5" s="1"/>
      <c r="L5" s="60"/>
      <c r="M5" s="46" t="s">
        <v>117</v>
      </c>
      <c r="N5" s="50">
        <v>-0.155506560051652</v>
      </c>
      <c r="O5" s="1">
        <f t="shared" si="0"/>
        <v>-1.55506560051652E-3</v>
      </c>
      <c r="P5" s="58"/>
    </row>
    <row r="6" spans="1:18" x14ac:dyDescent="0.25">
      <c r="A6" s="1" t="s">
        <v>86</v>
      </c>
      <c r="B6" s="1">
        <v>0.98537777124357495</v>
      </c>
      <c r="D6" s="1">
        <v>0.97983761929261803</v>
      </c>
      <c r="F6" s="1"/>
      <c r="G6" s="1"/>
      <c r="H6" s="1">
        <f t="shared" si="2"/>
        <v>5.5401519509569175E-3</v>
      </c>
      <c r="I6" s="1"/>
      <c r="J6" s="1"/>
      <c r="K6" s="1"/>
      <c r="L6" s="60"/>
      <c r="M6" s="46" t="s">
        <v>48</v>
      </c>
      <c r="N6" s="50">
        <v>41.338725991097199</v>
      </c>
      <c r="O6" s="1">
        <f t="shared" si="0"/>
        <v>0.41338725991097197</v>
      </c>
      <c r="P6" s="58"/>
    </row>
    <row r="7" spans="1:18" x14ac:dyDescent="0.25">
      <c r="A7" s="1" t="s">
        <v>151</v>
      </c>
      <c r="B7" s="1">
        <v>1.00695008061588</v>
      </c>
      <c r="C7" s="72">
        <v>1.0064523876518101</v>
      </c>
      <c r="D7" s="1">
        <v>1.00234717655369</v>
      </c>
      <c r="F7" s="1"/>
      <c r="G7" s="1">
        <f t="shared" si="1"/>
        <v>4.9769296406987351E-4</v>
      </c>
      <c r="H7" s="1">
        <f t="shared" si="2"/>
        <v>4.6029040621899941E-3</v>
      </c>
      <c r="I7" s="1"/>
      <c r="J7" s="1"/>
      <c r="K7" s="1"/>
      <c r="L7" s="60"/>
      <c r="M7" s="46" t="s">
        <v>118</v>
      </c>
      <c r="N7" s="50">
        <v>-3.8398609004379098</v>
      </c>
      <c r="O7" s="1">
        <f t="shared" si="0"/>
        <v>-3.8398609004379101E-2</v>
      </c>
      <c r="P7" s="58"/>
    </row>
    <row r="8" spans="1:18" x14ac:dyDescent="0.25">
      <c r="A8" s="1" t="s">
        <v>152</v>
      </c>
      <c r="B8" s="1">
        <v>1.01581292033021</v>
      </c>
      <c r="C8" s="72">
        <v>1.01530256145714</v>
      </c>
      <c r="D8" s="1">
        <v>1.0118429049491899</v>
      </c>
      <c r="F8" s="1"/>
      <c r="G8" s="1">
        <f t="shared" si="1"/>
        <v>5.1035887306993821E-4</v>
      </c>
      <c r="H8" s="1">
        <f t="shared" si="2"/>
        <v>3.9700153810200423E-3</v>
      </c>
      <c r="I8" s="1"/>
      <c r="J8" s="1"/>
      <c r="K8" s="1"/>
      <c r="L8" s="60"/>
      <c r="M8" s="46" t="s">
        <v>49</v>
      </c>
      <c r="N8" s="50">
        <v>232.35762119293199</v>
      </c>
      <c r="O8" s="1">
        <f t="shared" si="0"/>
        <v>2.32357621192932</v>
      </c>
      <c r="P8" s="58"/>
    </row>
    <row r="9" spans="1:18" x14ac:dyDescent="0.25">
      <c r="A9" s="1" t="s">
        <v>153</v>
      </c>
      <c r="B9" s="1">
        <v>1.0049243733889699</v>
      </c>
      <c r="C9" s="72">
        <v>1.0043986845670301</v>
      </c>
      <c r="E9" s="1">
        <v>1.0211400459242399</v>
      </c>
      <c r="F9" s="1"/>
      <c r="G9" s="1">
        <f t="shared" si="1"/>
        <v>5.2568882193981814E-4</v>
      </c>
      <c r="H9" s="1"/>
      <c r="I9" s="1">
        <f>B9-E9</f>
        <v>-1.6215672535270009E-2</v>
      </c>
      <c r="J9" s="1"/>
      <c r="K9" s="1"/>
      <c r="L9" s="60"/>
      <c r="M9" s="46" t="s">
        <v>83</v>
      </c>
      <c r="N9" s="50">
        <v>-20.456442236900301</v>
      </c>
      <c r="O9" s="1">
        <f t="shared" si="0"/>
        <v>-0.20456442236900302</v>
      </c>
      <c r="P9" s="58"/>
    </row>
    <row r="10" spans="1:18" x14ac:dyDescent="0.25">
      <c r="A10" s="1" t="s">
        <v>154</v>
      </c>
      <c r="B10" s="1">
        <v>1.01654592268694</v>
      </c>
      <c r="D10" s="72">
        <v>1.0104617162685099</v>
      </c>
      <c r="F10" s="1"/>
      <c r="G10" s="1"/>
      <c r="H10" s="1">
        <f t="shared" si="2"/>
        <v>6.0842064184301048E-3</v>
      </c>
      <c r="I10" s="1"/>
      <c r="J10" s="1"/>
      <c r="K10" s="1"/>
      <c r="L10" s="60" t="s">
        <v>139</v>
      </c>
      <c r="M10" s="46" t="s">
        <v>52</v>
      </c>
      <c r="N10" s="50">
        <v>-23.569740833506799</v>
      </c>
      <c r="O10" s="1">
        <f>N10/100</f>
        <v>-0.235697408335068</v>
      </c>
      <c r="P10" s="58"/>
    </row>
    <row r="11" spans="1:18" x14ac:dyDescent="0.25">
      <c r="A11" s="1" t="s">
        <v>155</v>
      </c>
      <c r="B11" s="1">
        <v>1.0544057013008099</v>
      </c>
      <c r="D11" s="72">
        <v>1.0481605437678101</v>
      </c>
      <c r="F11" s="1"/>
      <c r="G11" s="1"/>
      <c r="H11" s="1">
        <f t="shared" si="2"/>
        <v>6.2451575329998121E-3</v>
      </c>
      <c r="I11" s="1"/>
      <c r="J11" s="1"/>
      <c r="K11" s="1"/>
      <c r="L11" s="60" t="s">
        <v>174</v>
      </c>
      <c r="M11" s="46" t="s">
        <v>119</v>
      </c>
      <c r="N11" s="50">
        <v>0.96859150246414105</v>
      </c>
      <c r="O11" s="1">
        <f t="shared" ref="O11:O15" si="3">N11/100</f>
        <v>9.6859150246414102E-3</v>
      </c>
      <c r="P11" s="58"/>
    </row>
    <row r="12" spans="1:18" x14ac:dyDescent="0.25">
      <c r="A12" s="1" t="s">
        <v>156</v>
      </c>
      <c r="B12" s="1">
        <v>0.99794960680741096</v>
      </c>
      <c r="D12" s="1">
        <v>0.991234454626438</v>
      </c>
      <c r="F12" s="1">
        <v>1.01906777725339</v>
      </c>
      <c r="G12" s="1"/>
      <c r="H12" s="1">
        <f t="shared" si="2"/>
        <v>6.7151521809729608E-3</v>
      </c>
      <c r="I12" s="1"/>
      <c r="J12" s="1">
        <f>B12-F12</f>
        <v>-2.1118170445979079E-2</v>
      </c>
      <c r="K12" s="1"/>
      <c r="L12" s="60"/>
      <c r="M12" s="46" t="s">
        <v>53</v>
      </c>
      <c r="N12" s="50">
        <v>29.247688021076399</v>
      </c>
      <c r="O12" s="1">
        <f t="shared" si="3"/>
        <v>0.29247688021076401</v>
      </c>
      <c r="P12" s="58"/>
    </row>
    <row r="13" spans="1:18" x14ac:dyDescent="0.25">
      <c r="A13" s="1" t="s">
        <v>157</v>
      </c>
      <c r="B13" s="1">
        <v>0.990436803259924</v>
      </c>
      <c r="F13" s="1">
        <v>1.01168045459334</v>
      </c>
      <c r="G13" s="1"/>
      <c r="H13" s="1"/>
      <c r="I13" s="1"/>
      <c r="J13" s="1">
        <f t="shared" ref="J13:J30" si="4">B13-F13</f>
        <v>-2.1243651333415992E-2</v>
      </c>
      <c r="K13" s="1"/>
      <c r="L13" s="60"/>
      <c r="M13" s="46" t="s">
        <v>120</v>
      </c>
      <c r="N13" s="50">
        <v>-10.134384235994199</v>
      </c>
      <c r="O13" s="1">
        <f t="shared" si="3"/>
        <v>-0.101343842359942</v>
      </c>
      <c r="P13" s="58"/>
    </row>
    <row r="14" spans="1:18" x14ac:dyDescent="0.25">
      <c r="A14" s="1" t="s">
        <v>158</v>
      </c>
      <c r="B14" s="1">
        <v>0.99358117274512303</v>
      </c>
      <c r="C14" s="1"/>
      <c r="E14" s="1">
        <v>1.01040246678996</v>
      </c>
      <c r="F14" s="1">
        <v>1.0143603439878</v>
      </c>
      <c r="G14" s="1"/>
      <c r="H14" s="1"/>
      <c r="I14" s="1">
        <f t="shared" ref="I14:I30" si="5">B14-E14</f>
        <v>-1.682129404483701E-2</v>
      </c>
      <c r="J14" s="1">
        <f t="shared" si="4"/>
        <v>-2.0779171242676919E-2</v>
      </c>
      <c r="K14" s="1"/>
      <c r="L14" s="60"/>
      <c r="M14" s="46" t="s">
        <v>54</v>
      </c>
      <c r="N14" s="50">
        <v>4.9388912162000001E-5</v>
      </c>
      <c r="O14" s="1">
        <f t="shared" si="3"/>
        <v>4.9388912162000003E-7</v>
      </c>
      <c r="P14" s="58"/>
    </row>
    <row r="15" spans="1:18" x14ac:dyDescent="0.25">
      <c r="A15" s="1" t="s">
        <v>159</v>
      </c>
      <c r="B15" s="1">
        <v>0.98674259047048396</v>
      </c>
      <c r="C15" s="1"/>
      <c r="E15" s="1">
        <v>1.00379748711045</v>
      </c>
      <c r="G15" s="1"/>
      <c r="H15" s="1"/>
      <c r="I15" s="1">
        <f t="shared" si="5"/>
        <v>-1.7054896639966066E-2</v>
      </c>
      <c r="J15" s="1"/>
      <c r="K15" s="1"/>
      <c r="L15" s="60"/>
      <c r="M15" s="46" t="s">
        <v>121</v>
      </c>
      <c r="N15" s="50">
        <v>-23.1382548362844</v>
      </c>
      <c r="O15" s="1">
        <f t="shared" si="3"/>
        <v>-0.231382548362844</v>
      </c>
      <c r="P15" s="58"/>
    </row>
    <row r="16" spans="1:18" x14ac:dyDescent="0.25">
      <c r="A16" s="1" t="s">
        <v>160</v>
      </c>
      <c r="B16" s="1">
        <v>0.98231334549872895</v>
      </c>
      <c r="C16" s="1"/>
      <c r="E16" s="1">
        <v>0.99944316216807905</v>
      </c>
      <c r="F16" s="72">
        <v>1.00355759692244</v>
      </c>
      <c r="G16" s="1"/>
      <c r="H16" s="1"/>
      <c r="I16" s="1">
        <f t="shared" si="5"/>
        <v>-1.7129816669350095E-2</v>
      </c>
      <c r="J16" s="1">
        <f t="shared" si="4"/>
        <v>-2.1244251423711003E-2</v>
      </c>
      <c r="K16" s="1"/>
      <c r="L16" s="60" t="s">
        <v>140</v>
      </c>
      <c r="M16" s="46" t="s">
        <v>56</v>
      </c>
      <c r="N16" s="50">
        <v>6.4193752642371704</v>
      </c>
      <c r="O16" s="1">
        <f>N16/100</f>
        <v>6.4193752642371704E-2</v>
      </c>
      <c r="P16" s="58"/>
    </row>
    <row r="17" spans="1:16" x14ac:dyDescent="0.25">
      <c r="A17" s="1" t="s">
        <v>161</v>
      </c>
      <c r="B17" s="1">
        <v>0.96825697606458705</v>
      </c>
      <c r="C17" s="1"/>
      <c r="E17" s="1">
        <v>0.986336641110657</v>
      </c>
      <c r="F17" s="72">
        <v>0.99068950600852101</v>
      </c>
      <c r="G17" s="1"/>
      <c r="H17" s="1"/>
      <c r="I17" s="1">
        <f t="shared" si="5"/>
        <v>-1.8079665046069948E-2</v>
      </c>
      <c r="J17" s="1">
        <f t="shared" si="4"/>
        <v>-2.2432529943933965E-2</v>
      </c>
      <c r="K17" s="1"/>
      <c r="L17" s="60" t="s">
        <v>175</v>
      </c>
      <c r="M17" s="46" t="s">
        <v>123</v>
      </c>
      <c r="N17" s="50">
        <v>1.57798981550307</v>
      </c>
      <c r="O17" s="1">
        <f t="shared" ref="O17:O25" si="6">N17/100</f>
        <v>1.5779898155030701E-2</v>
      </c>
      <c r="P17" s="58"/>
    </row>
    <row r="18" spans="1:16" x14ac:dyDescent="0.25">
      <c r="A18" s="1" t="s">
        <v>88</v>
      </c>
      <c r="B18" s="72">
        <v>-9.0495834798616795E-2</v>
      </c>
      <c r="C18" s="72">
        <v>-9.0540985536805701E-2</v>
      </c>
      <c r="D18" s="1">
        <v>-0.114895605675454</v>
      </c>
      <c r="G18" s="1">
        <f t="shared" si="1"/>
        <v>4.5150738188906581E-5</v>
      </c>
      <c r="H18" s="1">
        <f t="shared" si="2"/>
        <v>2.4399770876837201E-2</v>
      </c>
      <c r="I18" s="1"/>
      <c r="J18" s="1"/>
      <c r="L18" s="60"/>
      <c r="M18" s="46" t="s">
        <v>57</v>
      </c>
      <c r="N18" s="50">
        <v>7.6111237412808599</v>
      </c>
      <c r="O18" s="1">
        <f t="shared" si="6"/>
        <v>7.6111237412808605E-2</v>
      </c>
      <c r="P18" s="58"/>
    </row>
    <row r="19" spans="1:16" x14ac:dyDescent="0.25">
      <c r="A19" s="1" t="s">
        <v>89</v>
      </c>
      <c r="B19" s="72">
        <v>-0.22164655627270699</v>
      </c>
      <c r="D19" s="72">
        <v>-0.24495373472907001</v>
      </c>
      <c r="G19" s="1"/>
      <c r="H19" s="1">
        <f t="shared" si="2"/>
        <v>2.3307178456363015E-2</v>
      </c>
      <c r="I19" s="1"/>
      <c r="J19" s="1"/>
      <c r="L19" s="60"/>
      <c r="M19" s="46" t="s">
        <v>122</v>
      </c>
      <c r="N19" s="50">
        <v>2.2749299623984598</v>
      </c>
      <c r="O19" s="1">
        <f t="shared" si="6"/>
        <v>2.2749299623984597E-2</v>
      </c>
      <c r="P19" s="58"/>
    </row>
    <row r="20" spans="1:16" x14ac:dyDescent="0.25">
      <c r="A20" s="1" t="s">
        <v>162</v>
      </c>
      <c r="B20" s="72">
        <v>-0.18448701889772101</v>
      </c>
      <c r="C20" s="72">
        <v>-0.18457225505352301</v>
      </c>
      <c r="D20" s="72">
        <v>-0.20824399700225299</v>
      </c>
      <c r="G20" s="1">
        <f t="shared" si="1"/>
        <v>8.5236155801998725E-5</v>
      </c>
      <c r="H20" s="1">
        <f t="shared" si="2"/>
        <v>2.3756978104531978E-2</v>
      </c>
      <c r="I20" s="1"/>
      <c r="J20" s="1"/>
      <c r="L20" s="60"/>
      <c r="M20" s="46" t="s">
        <v>58</v>
      </c>
      <c r="N20" s="50">
        <v>17.236621109828601</v>
      </c>
      <c r="O20" s="1">
        <f t="shared" si="6"/>
        <v>0.17236621109828601</v>
      </c>
      <c r="P20" s="58"/>
    </row>
    <row r="21" spans="1:16" x14ac:dyDescent="0.25">
      <c r="A21" s="1" t="s">
        <v>163</v>
      </c>
      <c r="B21" s="72">
        <v>-0.158411156268046</v>
      </c>
      <c r="C21" s="72">
        <v>-0.15848142142271501</v>
      </c>
      <c r="D21" s="72">
        <v>-0.18233334454932901</v>
      </c>
      <c r="G21" s="1">
        <f t="shared" si="1"/>
        <v>7.0265154669013619E-5</v>
      </c>
      <c r="H21" s="1">
        <f t="shared" si="2"/>
        <v>2.3922188281283008E-2</v>
      </c>
      <c r="I21" s="1"/>
      <c r="J21" s="1"/>
      <c r="L21" s="60"/>
      <c r="M21" s="46" t="s">
        <v>124</v>
      </c>
      <c r="N21" s="50">
        <v>6.2088690408799696</v>
      </c>
      <c r="O21" s="1">
        <f t="shared" si="6"/>
        <v>6.2088690408799697E-2</v>
      </c>
      <c r="P21" s="58"/>
    </row>
    <row r="22" spans="1:16" x14ac:dyDescent="0.25">
      <c r="A22" s="1" t="s">
        <v>164</v>
      </c>
      <c r="B22" s="72">
        <v>-0.26207372353015002</v>
      </c>
      <c r="C22" s="72">
        <v>-0.26216969055655398</v>
      </c>
      <c r="E22" s="1">
        <v>-0.19034602137735601</v>
      </c>
      <c r="G22" s="1">
        <f t="shared" si="1"/>
        <v>9.5967026403964706E-5</v>
      </c>
      <c r="H22" s="1"/>
      <c r="I22" s="1">
        <f t="shared" si="5"/>
        <v>-7.1727702152794004E-2</v>
      </c>
      <c r="J22" s="1"/>
      <c r="L22" s="60"/>
      <c r="M22" s="46" t="s">
        <v>59</v>
      </c>
      <c r="N22" s="50">
        <v>1.4392071686730901</v>
      </c>
      <c r="O22" s="1">
        <f t="shared" si="6"/>
        <v>1.4392071686730901E-2</v>
      </c>
      <c r="P22" s="58"/>
    </row>
    <row r="23" spans="1:16" x14ac:dyDescent="0.25">
      <c r="A23" s="1" t="s">
        <v>165</v>
      </c>
      <c r="B23" s="72">
        <v>-0.246986077730002</v>
      </c>
      <c r="D23" s="72">
        <v>-0.27106672253693198</v>
      </c>
      <c r="G23" s="1"/>
      <c r="H23" s="1">
        <f t="shared" si="2"/>
        <v>2.4080644806929979E-2</v>
      </c>
      <c r="I23" s="1"/>
      <c r="J23" s="1"/>
      <c r="L23" s="60"/>
      <c r="M23" s="46" t="s">
        <v>125</v>
      </c>
      <c r="N23" s="50">
        <v>0.52526799870488805</v>
      </c>
      <c r="O23" s="1">
        <f t="shared" si="6"/>
        <v>5.2526799870488807E-3</v>
      </c>
      <c r="P23" s="58"/>
    </row>
    <row r="24" spans="1:16" x14ac:dyDescent="0.25">
      <c r="A24" s="1" t="s">
        <v>166</v>
      </c>
      <c r="B24" s="72">
        <v>-0.25618480157818402</v>
      </c>
      <c r="D24" s="72">
        <v>-0.28118399233407798</v>
      </c>
      <c r="G24" s="1"/>
      <c r="H24" s="1">
        <f t="shared" si="2"/>
        <v>2.4999190755893963E-2</v>
      </c>
      <c r="I24" s="1"/>
      <c r="J24" s="1"/>
      <c r="L24" s="60"/>
      <c r="M24" s="46" t="s">
        <v>12</v>
      </c>
      <c r="N24" s="50">
        <v>-6.1</v>
      </c>
      <c r="O24" s="1">
        <f t="shared" si="6"/>
        <v>-6.0999999999999999E-2</v>
      </c>
      <c r="P24" s="58"/>
    </row>
    <row r="25" spans="1:16" x14ac:dyDescent="0.25">
      <c r="A25" s="1" t="s">
        <v>167</v>
      </c>
      <c r="B25" s="72">
        <v>-0.27411931344698798</v>
      </c>
      <c r="D25" s="1">
        <v>-0.29781202630382703</v>
      </c>
      <c r="F25" s="1">
        <v>-0.18023948589966499</v>
      </c>
      <c r="G25" s="1"/>
      <c r="H25" s="1">
        <f t="shared" si="2"/>
        <v>2.3692712856839049E-2</v>
      </c>
      <c r="I25" s="1"/>
      <c r="J25" s="1">
        <f t="shared" si="4"/>
        <v>-9.3879827547322992E-2</v>
      </c>
      <c r="L25" s="60"/>
      <c r="M25" s="46" t="s">
        <v>20</v>
      </c>
      <c r="N25" s="50">
        <v>-1.6</v>
      </c>
      <c r="O25" s="1">
        <f t="shared" si="6"/>
        <v>-1.6E-2</v>
      </c>
      <c r="P25" s="58"/>
    </row>
    <row r="26" spans="1:16" x14ac:dyDescent="0.25">
      <c r="A26" s="1" t="s">
        <v>168</v>
      </c>
      <c r="B26" s="72">
        <v>-0.27529246082033898</v>
      </c>
      <c r="F26" s="72">
        <v>-0.182108887845847</v>
      </c>
      <c r="G26" s="1"/>
      <c r="H26" s="1"/>
      <c r="I26" s="1"/>
      <c r="J26" s="1">
        <f t="shared" si="4"/>
        <v>-9.3183572974491979E-2</v>
      </c>
      <c r="L26" s="60" t="s">
        <v>141</v>
      </c>
      <c r="M26" s="46" t="s">
        <v>61</v>
      </c>
      <c r="N26" s="50">
        <v>6.1481308294477897</v>
      </c>
      <c r="O26" s="1">
        <f>N26/100</f>
        <v>6.1481308294477899E-2</v>
      </c>
      <c r="P26" s="57"/>
    </row>
    <row r="27" spans="1:16" x14ac:dyDescent="0.25">
      <c r="A27" s="1" t="s">
        <v>169</v>
      </c>
      <c r="B27" s="72">
        <v>-0.27032933293769501</v>
      </c>
      <c r="E27" s="72">
        <v>-0.19938713356909199</v>
      </c>
      <c r="F27" s="72">
        <v>-0.176862385318663</v>
      </c>
      <c r="G27" s="1"/>
      <c r="H27" s="1"/>
      <c r="I27" s="1">
        <f t="shared" si="5"/>
        <v>-7.0942199368603021E-2</v>
      </c>
      <c r="J27" s="1">
        <f t="shared" si="4"/>
        <v>-9.3466947619032015E-2</v>
      </c>
      <c r="L27" s="56" t="s">
        <v>176</v>
      </c>
      <c r="M27" s="46" t="s">
        <v>126</v>
      </c>
      <c r="N27" s="50">
        <v>6.1776975079165704</v>
      </c>
      <c r="O27" s="1">
        <f t="shared" ref="O27:O39" si="7">N27/100</f>
        <v>6.1776975079165707E-2</v>
      </c>
      <c r="P27" s="57"/>
    </row>
    <row r="28" spans="1:16" x14ac:dyDescent="0.25">
      <c r="A28" s="1" t="s">
        <v>170</v>
      </c>
      <c r="B28" s="72">
        <v>-0.27392983143629202</v>
      </c>
      <c r="E28" s="72">
        <v>-0.20346909670597699</v>
      </c>
      <c r="G28" s="1"/>
      <c r="H28" s="1"/>
      <c r="I28" s="1">
        <f t="shared" si="5"/>
        <v>-7.0460734730315028E-2</v>
      </c>
      <c r="J28" s="1"/>
      <c r="L28" s="61"/>
      <c r="M28" s="46" t="s">
        <v>62</v>
      </c>
      <c r="N28" s="50">
        <v>10.1258308263922</v>
      </c>
      <c r="O28" s="1">
        <f t="shared" si="7"/>
        <v>0.101258308263922</v>
      </c>
      <c r="P28" s="58"/>
    </row>
    <row r="29" spans="1:16" x14ac:dyDescent="0.25">
      <c r="A29" s="1" t="s">
        <v>171</v>
      </c>
      <c r="B29" s="72">
        <v>-0.27443829599560998</v>
      </c>
      <c r="E29" s="72">
        <v>-0.20428985760073801</v>
      </c>
      <c r="F29" s="72">
        <v>-0.18192834943927999</v>
      </c>
      <c r="G29" s="1"/>
      <c r="H29" s="1"/>
      <c r="I29" s="1">
        <f t="shared" si="5"/>
        <v>-7.0148438394871976E-2</v>
      </c>
      <c r="J29" s="1">
        <f t="shared" si="4"/>
        <v>-9.2509946556329992E-2</v>
      </c>
      <c r="L29" s="61"/>
      <c r="M29" s="46" t="s">
        <v>127</v>
      </c>
      <c r="N29" s="50">
        <v>4.8779939913553596</v>
      </c>
      <c r="O29" s="1">
        <f t="shared" si="7"/>
        <v>4.8779939913553595E-2</v>
      </c>
      <c r="P29" s="57"/>
    </row>
    <row r="30" spans="1:16" x14ac:dyDescent="0.25">
      <c r="A30" s="1" t="s">
        <v>172</v>
      </c>
      <c r="B30" s="72">
        <v>-0.287190454321613</v>
      </c>
      <c r="E30" s="72">
        <v>-0.21798641515405301</v>
      </c>
      <c r="F30" s="72">
        <v>-0.196013663332814</v>
      </c>
      <c r="G30" s="1"/>
      <c r="H30" s="1"/>
      <c r="I30" s="1">
        <f t="shared" si="5"/>
        <v>-6.9204039167559989E-2</v>
      </c>
      <c r="J30" s="1">
        <f t="shared" si="4"/>
        <v>-9.1176790988798995E-2</v>
      </c>
      <c r="L30" s="60" t="s">
        <v>142</v>
      </c>
      <c r="M30" s="46" t="s">
        <v>63</v>
      </c>
      <c r="N30" s="50">
        <v>-7.6</v>
      </c>
      <c r="O30" s="1">
        <f t="shared" si="7"/>
        <v>-7.5999999999999998E-2</v>
      </c>
      <c r="P30" s="58"/>
    </row>
    <row r="31" spans="1:16" x14ac:dyDescent="0.25">
      <c r="L31" s="56" t="s">
        <v>177</v>
      </c>
      <c r="M31" s="46" t="s">
        <v>128</v>
      </c>
      <c r="N31" s="50">
        <v>-1.6</v>
      </c>
      <c r="O31" s="1">
        <f t="shared" si="7"/>
        <v>-1.6E-2</v>
      </c>
      <c r="P31" s="58"/>
    </row>
    <row r="32" spans="1:16" x14ac:dyDescent="0.25">
      <c r="L32" s="60" t="s">
        <v>143</v>
      </c>
      <c r="M32" s="46" t="s">
        <v>64</v>
      </c>
      <c r="N32" s="51">
        <v>-63.001699846354903</v>
      </c>
      <c r="O32" s="1">
        <f t="shared" si="7"/>
        <v>-0.63001699846354908</v>
      </c>
      <c r="P32" s="58"/>
    </row>
    <row r="33" spans="1:16" x14ac:dyDescent="0.25">
      <c r="L33" s="56" t="s">
        <v>178</v>
      </c>
      <c r="M33" s="46" t="s">
        <v>129</v>
      </c>
      <c r="N33" s="50">
        <v>10.2039485868599</v>
      </c>
      <c r="O33" s="1">
        <f t="shared" si="7"/>
        <v>0.102039485868599</v>
      </c>
      <c r="P33" s="58"/>
    </row>
    <row r="34" spans="1:16" x14ac:dyDescent="0.25">
      <c r="L34" s="60"/>
      <c r="M34" s="46" t="s">
        <v>65</v>
      </c>
      <c r="N34" s="50">
        <v>16.526211548050401</v>
      </c>
      <c r="O34" s="1">
        <f t="shared" si="7"/>
        <v>0.16526211548050401</v>
      </c>
      <c r="P34" s="58"/>
    </row>
    <row r="35" spans="1:16" ht="15.75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60"/>
      <c r="M35" s="46" t="s">
        <v>130</v>
      </c>
      <c r="N35" s="52">
        <v>-1.34369314780613</v>
      </c>
      <c r="O35" s="1">
        <f t="shared" si="7"/>
        <v>-1.34369314780613E-2</v>
      </c>
      <c r="P35" s="58"/>
    </row>
    <row r="36" spans="1:16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60"/>
      <c r="M36" s="46" t="s">
        <v>66</v>
      </c>
      <c r="N36" s="52">
        <v>29.247637436823101</v>
      </c>
      <c r="O36" s="1">
        <f t="shared" si="7"/>
        <v>0.29247637436823104</v>
      </c>
      <c r="P36" s="58"/>
    </row>
    <row r="37" spans="1:16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60"/>
      <c r="M37" s="46" t="s">
        <v>131</v>
      </c>
      <c r="N37" s="52">
        <v>11.0919776937066</v>
      </c>
      <c r="O37" s="1">
        <f t="shared" si="7"/>
        <v>0.11091977693706599</v>
      </c>
      <c r="P37" s="58"/>
    </row>
    <row r="38" spans="1:16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60"/>
      <c r="M38" s="46" t="s">
        <v>67</v>
      </c>
      <c r="N38" s="53">
        <v>-94.199996999999996</v>
      </c>
      <c r="O38" s="1">
        <f t="shared" si="7"/>
        <v>-0.94199996999999991</v>
      </c>
      <c r="P38" s="58"/>
    </row>
    <row r="39" spans="1:16" x14ac:dyDescent="0.25">
      <c r="A39" s="1"/>
      <c r="B39" s="1"/>
      <c r="C39" s="1"/>
      <c r="D39" s="1"/>
      <c r="G39" s="1"/>
      <c r="H39" s="1"/>
      <c r="I39" s="1"/>
      <c r="J39" s="1"/>
      <c r="K39" s="1"/>
      <c r="L39" s="60"/>
      <c r="M39" s="46" t="s">
        <v>132</v>
      </c>
      <c r="N39">
        <f>21.4613437652587-19</f>
        <v>2.4613437652587002</v>
      </c>
      <c r="O39" s="1">
        <f t="shared" si="7"/>
        <v>2.4613437652587004E-2</v>
      </c>
      <c r="P39" s="58"/>
    </row>
    <row r="40" spans="1:16" x14ac:dyDescent="0.25">
      <c r="A40" s="1"/>
      <c r="B40" s="1"/>
      <c r="D40" s="1"/>
      <c r="G40" s="1"/>
      <c r="H40" s="1"/>
      <c r="I40" s="1"/>
      <c r="J40" s="1"/>
      <c r="K40" s="1"/>
      <c r="L40" s="60" t="s">
        <v>144</v>
      </c>
      <c r="M40" s="46" t="s">
        <v>68</v>
      </c>
      <c r="N40" s="52">
        <v>4.9650161007164098</v>
      </c>
      <c r="O40" s="1">
        <f>N40/100</f>
        <v>4.9650161007164101E-2</v>
      </c>
      <c r="P40" s="58"/>
    </row>
    <row r="41" spans="1:16" x14ac:dyDescent="0.25">
      <c r="A41" s="1"/>
      <c r="B41" s="1"/>
      <c r="C41" s="1"/>
      <c r="D41" s="1"/>
      <c r="G41" s="1"/>
      <c r="H41" s="1"/>
      <c r="I41" s="1"/>
      <c r="J41" s="1"/>
      <c r="K41" s="1"/>
      <c r="L41" s="56" t="s">
        <v>179</v>
      </c>
      <c r="M41" s="46" t="s">
        <v>133</v>
      </c>
      <c r="N41" s="52">
        <v>0.52427629116916796</v>
      </c>
      <c r="O41" s="1">
        <f t="shared" ref="O41:O43" si="8">N41/100</f>
        <v>5.2427629116916794E-3</v>
      </c>
      <c r="P41" s="58"/>
    </row>
    <row r="42" spans="1:16" x14ac:dyDescent="0.25">
      <c r="A42" s="1"/>
      <c r="B42" s="1"/>
      <c r="C42" s="1"/>
      <c r="D42" s="1"/>
      <c r="G42" s="1"/>
      <c r="H42" s="1"/>
      <c r="I42" s="1"/>
      <c r="J42" s="1"/>
      <c r="K42" s="1"/>
      <c r="L42" s="60"/>
      <c r="M42" s="46" t="s">
        <v>16</v>
      </c>
      <c r="N42" s="52">
        <v>-13.5</v>
      </c>
      <c r="O42" s="1">
        <f t="shared" si="8"/>
        <v>-0.13500000000000001</v>
      </c>
      <c r="P42" s="58"/>
    </row>
    <row r="43" spans="1:16" x14ac:dyDescent="0.25">
      <c r="A43" s="1"/>
      <c r="B43" s="1"/>
      <c r="C43" s="1"/>
      <c r="E43" s="1"/>
      <c r="F43" s="1"/>
      <c r="G43" s="1"/>
      <c r="H43" s="1"/>
      <c r="I43" s="1"/>
      <c r="J43" s="1"/>
      <c r="K43" s="1"/>
      <c r="L43" s="60"/>
      <c r="M43" s="46" t="s">
        <v>22</v>
      </c>
      <c r="N43" s="52">
        <v>-5.8</v>
      </c>
      <c r="O43" s="1">
        <f t="shared" si="8"/>
        <v>-5.7999999999999996E-2</v>
      </c>
      <c r="P43" s="58"/>
    </row>
    <row r="44" spans="1:16" x14ac:dyDescent="0.25">
      <c r="A44" s="1"/>
      <c r="B44" s="1"/>
      <c r="C44" s="1"/>
      <c r="D44" s="1"/>
      <c r="E44" s="72"/>
      <c r="F44" s="1"/>
      <c r="G44" s="1"/>
      <c r="H44" s="1"/>
      <c r="I44" s="1"/>
      <c r="J44" s="1"/>
      <c r="K44" s="1"/>
      <c r="L44" s="60" t="s">
        <v>145</v>
      </c>
      <c r="M44" s="46" t="s">
        <v>69</v>
      </c>
      <c r="N44" s="52">
        <v>-2.8744036925517298</v>
      </c>
      <c r="O44" s="1">
        <f>N44/100</f>
        <v>-2.8744036925517299E-2</v>
      </c>
      <c r="P44" s="58"/>
    </row>
    <row r="45" spans="1:16" x14ac:dyDescent="0.25">
      <c r="A45" s="1"/>
      <c r="B45" s="1"/>
      <c r="C45" s="1"/>
      <c r="D45" s="1"/>
      <c r="E45" s="72"/>
      <c r="F45" s="1"/>
      <c r="G45" s="1"/>
      <c r="H45" s="1"/>
      <c r="I45" s="1"/>
      <c r="J45" s="1"/>
      <c r="K45" s="1"/>
      <c r="L45" s="56" t="s">
        <v>180</v>
      </c>
      <c r="M45" s="46" t="s">
        <v>134</v>
      </c>
      <c r="N45" s="52">
        <v>0.31779049296478201</v>
      </c>
      <c r="O45" s="1">
        <f t="shared" ref="O45:O51" si="9">N45/100</f>
        <v>3.1779049296478202E-3</v>
      </c>
      <c r="P45" s="58"/>
    </row>
    <row r="46" spans="1:16" x14ac:dyDescent="0.25">
      <c r="A46" s="1"/>
      <c r="B46" s="1"/>
      <c r="C46" s="1"/>
      <c r="D46" s="1"/>
      <c r="E46" s="72"/>
      <c r="F46" s="1"/>
      <c r="G46" s="1"/>
      <c r="H46" s="1"/>
      <c r="I46" s="1"/>
      <c r="J46" s="1"/>
      <c r="K46" s="1"/>
      <c r="L46" s="60"/>
      <c r="M46" s="46" t="s">
        <v>70</v>
      </c>
      <c r="N46" s="52">
        <v>-14.9</v>
      </c>
      <c r="O46" s="1">
        <f t="shared" si="9"/>
        <v>-0.14899999999999999</v>
      </c>
      <c r="P46" s="58"/>
    </row>
    <row r="47" spans="1:16" x14ac:dyDescent="0.25">
      <c r="A47" s="1"/>
      <c r="B47" s="1"/>
      <c r="C47" s="1"/>
      <c r="D47" s="1"/>
      <c r="F47" s="1"/>
      <c r="G47" s="1"/>
      <c r="H47" s="1"/>
      <c r="I47" s="1"/>
      <c r="J47" s="1"/>
      <c r="K47" s="1"/>
      <c r="L47" s="60"/>
      <c r="M47" s="46" t="s">
        <v>135</v>
      </c>
      <c r="N47" s="52">
        <v>-5</v>
      </c>
      <c r="O47" s="1">
        <f t="shared" si="9"/>
        <v>-0.05</v>
      </c>
      <c r="P47" s="58"/>
    </row>
    <row r="48" spans="1:16" s="72" customFormat="1" x14ac:dyDescent="0.25">
      <c r="A48" s="1"/>
      <c r="B48" s="1"/>
      <c r="C48" s="1"/>
      <c r="D48" s="1"/>
      <c r="F48" s="1"/>
      <c r="G48" s="1"/>
      <c r="H48" s="1"/>
      <c r="I48" s="1"/>
      <c r="J48" s="1"/>
      <c r="K48" s="1"/>
      <c r="L48" s="60" t="s">
        <v>202</v>
      </c>
      <c r="M48" s="79" t="s">
        <v>206</v>
      </c>
      <c r="N48" s="80">
        <v>72.934574594694098</v>
      </c>
      <c r="O48" s="1">
        <f t="shared" si="9"/>
        <v>0.72934574594694102</v>
      </c>
      <c r="P48" s="58" t="s">
        <v>217</v>
      </c>
    </row>
    <row r="49" spans="1:16" s="72" customFormat="1" x14ac:dyDescent="0.25">
      <c r="A49" s="1"/>
      <c r="B49" s="1"/>
      <c r="C49" s="1"/>
      <c r="D49" s="1"/>
      <c r="F49" s="1"/>
      <c r="G49" s="1"/>
      <c r="H49" s="1"/>
      <c r="I49" s="1"/>
      <c r="J49" s="1"/>
      <c r="K49" s="1"/>
      <c r="L49" s="60" t="s">
        <v>216</v>
      </c>
      <c r="M49" s="79" t="s">
        <v>207</v>
      </c>
      <c r="N49" s="72">
        <v>3.5900360862934599</v>
      </c>
      <c r="O49" s="1">
        <f>N49/100</f>
        <v>3.5900360862934598E-2</v>
      </c>
      <c r="P49" s="58" t="s">
        <v>217</v>
      </c>
    </row>
    <row r="50" spans="1:16" s="72" customFormat="1" x14ac:dyDescent="0.25">
      <c r="A50" s="1"/>
      <c r="B50" s="1"/>
      <c r="C50" s="1"/>
      <c r="D50" s="1"/>
      <c r="F50" s="1"/>
      <c r="G50" s="1"/>
      <c r="H50" s="1"/>
      <c r="I50" s="1"/>
      <c r="J50" s="1"/>
      <c r="K50" s="1"/>
      <c r="L50" s="60"/>
      <c r="M50" s="79" t="s">
        <v>204</v>
      </c>
      <c r="N50" s="52">
        <v>42.467165475154701</v>
      </c>
      <c r="O50" s="1">
        <f t="shared" si="9"/>
        <v>0.424671654751547</v>
      </c>
      <c r="P50" s="58" t="s">
        <v>218</v>
      </c>
    </row>
    <row r="51" spans="1:16" s="72" customFormat="1" x14ac:dyDescent="0.25">
      <c r="A51" s="1"/>
      <c r="B51" s="1"/>
      <c r="C51" s="1"/>
      <c r="D51" s="1"/>
      <c r="F51" s="1"/>
      <c r="G51" s="1"/>
      <c r="H51" s="1"/>
      <c r="I51" s="1"/>
      <c r="J51" s="1"/>
      <c r="K51" s="1"/>
      <c r="L51" s="60"/>
      <c r="M51" s="79" t="s">
        <v>205</v>
      </c>
      <c r="N51" s="80">
        <v>-2.12732489205733</v>
      </c>
      <c r="O51" s="1">
        <f t="shared" si="9"/>
        <v>-2.12732489205733E-2</v>
      </c>
      <c r="P51" s="58" t="s">
        <v>218</v>
      </c>
    </row>
    <row r="52" spans="1:16" s="72" customFormat="1" x14ac:dyDescent="0.25">
      <c r="A52" s="1"/>
      <c r="B52" s="1"/>
      <c r="C52" s="1"/>
      <c r="D52" s="1"/>
      <c r="F52" s="1"/>
      <c r="G52" s="1"/>
      <c r="H52" s="1"/>
      <c r="I52" s="1"/>
      <c r="J52" s="1"/>
      <c r="K52" s="1"/>
      <c r="L52" s="60"/>
      <c r="M52" s="79" t="s">
        <v>26</v>
      </c>
      <c r="N52" s="80">
        <v>1.059999943</v>
      </c>
      <c r="O52" s="1">
        <f>N52</f>
        <v>1.059999943</v>
      </c>
      <c r="P52" s="58" t="s">
        <v>218</v>
      </c>
    </row>
    <row r="53" spans="1:16" s="72" customFormat="1" x14ac:dyDescent="0.25">
      <c r="A53" s="1"/>
      <c r="B53" s="1"/>
      <c r="C53" s="1"/>
      <c r="D53" s="1"/>
      <c r="F53" s="1"/>
      <c r="G53" s="1"/>
      <c r="H53" s="1"/>
      <c r="J53" s="1"/>
      <c r="K53" s="1"/>
      <c r="L53" s="60"/>
      <c r="M53" s="81" t="s">
        <v>210</v>
      </c>
      <c r="N53" s="80">
        <v>1.028092515</v>
      </c>
      <c r="O53" s="1">
        <f>N53</f>
        <v>1.028092515</v>
      </c>
      <c r="P53" s="58" t="s">
        <v>218</v>
      </c>
    </row>
    <row r="54" spans="1:16" s="72" customFormat="1" x14ac:dyDescent="0.25">
      <c r="A54" s="1"/>
      <c r="B54" s="1"/>
      <c r="C54" s="1"/>
      <c r="D54" s="1"/>
      <c r="F54" s="1"/>
      <c r="G54" s="1"/>
      <c r="H54" s="1"/>
      <c r="J54" s="1"/>
      <c r="K54" s="1"/>
      <c r="L54" s="60"/>
      <c r="M54" s="81" t="s">
        <v>94</v>
      </c>
      <c r="N54" s="80">
        <v>1.009999997</v>
      </c>
      <c r="O54" s="1">
        <f t="shared" ref="O54:O59" si="10">N54</f>
        <v>1.009999997</v>
      </c>
      <c r="P54" s="58" t="s">
        <v>217</v>
      </c>
    </row>
    <row r="55" spans="1:16" s="72" customFormat="1" x14ac:dyDescent="0.25">
      <c r="A55" s="1"/>
      <c r="B55" s="1"/>
      <c r="C55" s="1"/>
      <c r="D55" s="1"/>
      <c r="F55" s="1"/>
      <c r="G55" s="1"/>
      <c r="H55" s="1"/>
      <c r="J55" s="1"/>
      <c r="K55" s="1"/>
      <c r="L55" s="60"/>
      <c r="M55" s="81" t="s">
        <v>211</v>
      </c>
      <c r="N55" s="80">
        <v>1.085083507</v>
      </c>
      <c r="O55" s="1">
        <f t="shared" si="10"/>
        <v>1.085083507</v>
      </c>
      <c r="P55" s="58" t="s">
        <v>217</v>
      </c>
    </row>
    <row r="56" spans="1:16" s="72" customFormat="1" x14ac:dyDescent="0.25">
      <c r="A56" s="1"/>
      <c r="B56" s="1"/>
      <c r="C56" s="1"/>
      <c r="D56" s="1"/>
      <c r="F56" s="1"/>
      <c r="G56" s="1"/>
      <c r="H56" s="1"/>
      <c r="J56" s="1"/>
      <c r="K56" s="1"/>
      <c r="L56" s="60"/>
      <c r="M56" s="81" t="s">
        <v>212</v>
      </c>
      <c r="N56" s="80">
        <v>1.0240525229999999</v>
      </c>
      <c r="O56" s="1">
        <f t="shared" si="10"/>
        <v>1.0240525229999999</v>
      </c>
      <c r="P56" s="58" t="s">
        <v>219</v>
      </c>
    </row>
    <row r="57" spans="1:16" s="72" customFormat="1" x14ac:dyDescent="0.25">
      <c r="A57" s="1"/>
      <c r="B57" s="1"/>
      <c r="C57" s="1"/>
      <c r="D57" s="1"/>
      <c r="F57" s="1"/>
      <c r="G57" s="1"/>
      <c r="H57" s="1"/>
      <c r="J57" s="1"/>
      <c r="K57" s="1"/>
      <c r="L57" s="60"/>
      <c r="M57" s="81" t="s">
        <v>213</v>
      </c>
      <c r="N57" s="80">
        <v>1.019923836</v>
      </c>
      <c r="O57" s="1">
        <f t="shared" si="10"/>
        <v>1.019923836</v>
      </c>
      <c r="P57" s="58" t="s">
        <v>219</v>
      </c>
    </row>
    <row r="58" spans="1:16" s="72" customFormat="1" x14ac:dyDescent="0.25">
      <c r="A58" s="1"/>
      <c r="B58" s="1"/>
      <c r="C58" s="1"/>
      <c r="D58" s="1"/>
      <c r="F58" s="1"/>
      <c r="G58" s="1"/>
      <c r="H58" s="1"/>
      <c r="J58" s="1"/>
      <c r="K58" s="1"/>
      <c r="L58" s="60"/>
      <c r="M58" s="81" t="s">
        <v>214</v>
      </c>
      <c r="N58" s="80">
        <v>1.027986216</v>
      </c>
      <c r="O58" s="1">
        <f t="shared" si="10"/>
        <v>1.027986216</v>
      </c>
      <c r="P58" s="58" t="s">
        <v>220</v>
      </c>
    </row>
    <row r="59" spans="1:16" s="72" customFormat="1" x14ac:dyDescent="0.25">
      <c r="A59" s="1"/>
      <c r="B59" s="1"/>
      <c r="C59" s="1"/>
      <c r="D59" s="1"/>
      <c r="F59" s="1"/>
      <c r="G59" s="1"/>
      <c r="H59" s="1"/>
      <c r="J59" s="1"/>
      <c r="K59" s="1"/>
      <c r="L59" s="60"/>
      <c r="M59" s="81" t="s">
        <v>215</v>
      </c>
      <c r="N59" s="80">
        <v>1.0349152580000001</v>
      </c>
      <c r="O59" s="1">
        <f t="shared" si="10"/>
        <v>1.0349152580000001</v>
      </c>
      <c r="P59" s="58" t="s">
        <v>217</v>
      </c>
    </row>
    <row r="60" spans="1:16" x14ac:dyDescent="0.25">
      <c r="A60" s="1"/>
      <c r="B60" s="1"/>
      <c r="C60" s="1"/>
      <c r="D60" s="1"/>
      <c r="F60" s="1"/>
      <c r="G60" s="1"/>
      <c r="H60" s="1"/>
      <c r="I60" s="1"/>
      <c r="J60" s="1"/>
      <c r="K60" s="1"/>
      <c r="M60" s="46"/>
      <c r="N60" s="52"/>
      <c r="O60" s="1"/>
      <c r="P60" s="58"/>
    </row>
    <row r="61" spans="1:1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M61" s="11" t="s">
        <v>1</v>
      </c>
      <c r="N61" s="11" t="s">
        <v>29</v>
      </c>
      <c r="O61" s="11" t="s">
        <v>137</v>
      </c>
      <c r="P61" s="11" t="s">
        <v>40</v>
      </c>
    </row>
    <row r="62" spans="1:16" ht="15.75" thickTop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t="s">
        <v>138</v>
      </c>
      <c r="M62" s="42" t="s">
        <v>41</v>
      </c>
      <c r="N62" s="50">
        <v>0</v>
      </c>
      <c r="O62" s="54">
        <f>N62</f>
        <v>0</v>
      </c>
      <c r="P62" s="58">
        <v>0</v>
      </c>
    </row>
    <row r="63" spans="1:16" x14ac:dyDescent="0.25">
      <c r="A63" s="1"/>
      <c r="B63" s="1"/>
      <c r="C63" s="1"/>
      <c r="D63" s="1"/>
      <c r="E63" s="1"/>
      <c r="G63" s="1"/>
      <c r="H63" s="1"/>
      <c r="I63" s="1"/>
      <c r="J63" s="1"/>
      <c r="K63" s="1"/>
      <c r="L63" s="55">
        <v>4.8611111111111112E-2</v>
      </c>
      <c r="M63" s="42" t="s">
        <v>23</v>
      </c>
      <c r="N63" s="50">
        <v>1.0599999427795399</v>
      </c>
      <c r="O63" s="54">
        <f>N63</f>
        <v>1.0599999427795399</v>
      </c>
      <c r="P63" s="58">
        <v>-2.9953879373185301E-2</v>
      </c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M64" s="42" t="s">
        <v>46</v>
      </c>
      <c r="N64" s="50">
        <v>156.440731910842</v>
      </c>
      <c r="O64" s="1">
        <f>N64/100</f>
        <v>1.56440731910842</v>
      </c>
      <c r="P64" s="58">
        <v>-8.6738403137775998E-6</v>
      </c>
    </row>
    <row r="65" spans="12:16" x14ac:dyDescent="0.25">
      <c r="M65" s="42" t="s">
        <v>116</v>
      </c>
      <c r="N65" s="50">
        <v>-20.300935880694301</v>
      </c>
      <c r="O65" s="1">
        <f t="shared" ref="O65:O71" si="11">N65/100</f>
        <v>-0.20300935880694301</v>
      </c>
      <c r="P65" s="58">
        <v>2.1648716178694401E-3</v>
      </c>
    </row>
    <row r="66" spans="12:16" x14ac:dyDescent="0.25">
      <c r="M66" s="42" t="s">
        <v>47</v>
      </c>
      <c r="N66" s="50">
        <v>75.916881283268793</v>
      </c>
      <c r="O66" s="1">
        <f t="shared" si="11"/>
        <v>0.75916881283268789</v>
      </c>
      <c r="P66" s="58">
        <v>6.4758759358596297E-4</v>
      </c>
    </row>
    <row r="67" spans="12:16" x14ac:dyDescent="0.25">
      <c r="M67" s="42" t="s">
        <v>117</v>
      </c>
      <c r="N67" s="50">
        <v>-0.155506560051652</v>
      </c>
      <c r="O67" s="1">
        <f t="shared" si="11"/>
        <v>-1.55506560051652E-3</v>
      </c>
      <c r="P67" s="58">
        <v>-1.47979634931223E-3</v>
      </c>
    </row>
    <row r="68" spans="12:16" x14ac:dyDescent="0.25">
      <c r="M68" s="42" t="s">
        <v>48</v>
      </c>
      <c r="N68" s="50">
        <v>41.338725991097199</v>
      </c>
      <c r="O68" s="1">
        <f t="shared" si="11"/>
        <v>0.41338725991097197</v>
      </c>
      <c r="P68" s="58">
        <v>6.8870384835700903E-4</v>
      </c>
    </row>
    <row r="69" spans="12:16" x14ac:dyDescent="0.25">
      <c r="M69" s="42" t="s">
        <v>118</v>
      </c>
      <c r="N69" s="50">
        <v>-3.8398609004379098</v>
      </c>
      <c r="O69" s="1">
        <f t="shared" si="11"/>
        <v>-3.8398609004379101E-2</v>
      </c>
      <c r="P69" s="58">
        <v>-1.3891657030102901E-3</v>
      </c>
    </row>
    <row r="70" spans="12:16" x14ac:dyDescent="0.25">
      <c r="M70" s="42" t="s">
        <v>49</v>
      </c>
      <c r="N70" s="50">
        <v>232.35762119293199</v>
      </c>
      <c r="O70" s="1">
        <f t="shared" si="11"/>
        <v>2.32357621192932</v>
      </c>
      <c r="P70" s="58">
        <v>6.3899375327158804E-4</v>
      </c>
    </row>
    <row r="71" spans="12:16" x14ac:dyDescent="0.25">
      <c r="M71" s="42" t="s">
        <v>83</v>
      </c>
      <c r="N71" s="50">
        <v>-20.456442236900301</v>
      </c>
      <c r="O71" s="1">
        <f t="shared" si="11"/>
        <v>-0.20456442236900302</v>
      </c>
      <c r="P71" s="58">
        <v>6.8507826856001298E-4</v>
      </c>
    </row>
    <row r="72" spans="12:16" x14ac:dyDescent="0.25">
      <c r="L72" t="s">
        <v>139</v>
      </c>
      <c r="M72" s="42" t="s">
        <v>51</v>
      </c>
      <c r="N72" s="50">
        <v>-0.22125272217770001</v>
      </c>
      <c r="O72" s="54">
        <f>N72</f>
        <v>-0.22125272217770001</v>
      </c>
      <c r="P72" s="59">
        <v>-0.2212527222</v>
      </c>
    </row>
    <row r="73" spans="12:16" x14ac:dyDescent="0.25">
      <c r="L73" s="55">
        <v>0.47083333333333338</v>
      </c>
      <c r="M73" s="42" t="s">
        <v>27</v>
      </c>
      <c r="N73" s="50">
        <v>1.0099999973080001</v>
      </c>
      <c r="O73" s="54">
        <f>N73</f>
        <v>1.0099999973080001</v>
      </c>
      <c r="P73" s="59">
        <v>2.17540256007367E-2</v>
      </c>
    </row>
    <row r="74" spans="12:16" x14ac:dyDescent="0.25">
      <c r="M74" s="42" t="s">
        <v>52</v>
      </c>
      <c r="N74" s="50">
        <v>-23.569740833506799</v>
      </c>
      <c r="O74" s="1">
        <f>N74/100</f>
        <v>-0.235697408335068</v>
      </c>
      <c r="P74" s="58">
        <v>-1.05523560178061E-3</v>
      </c>
    </row>
    <row r="75" spans="12:16" x14ac:dyDescent="0.25">
      <c r="M75" s="42" t="s">
        <v>119</v>
      </c>
      <c r="N75" s="50">
        <v>0.96859150246414105</v>
      </c>
      <c r="O75" s="1">
        <f t="shared" ref="O75:O79" si="12">N75/100</f>
        <v>9.6859150246414102E-3</v>
      </c>
      <c r="P75" s="58">
        <v>-2.2375145874756201E-3</v>
      </c>
    </row>
    <row r="76" spans="12:16" x14ac:dyDescent="0.25">
      <c r="M76" s="42" t="s">
        <v>53</v>
      </c>
      <c r="N76" s="50">
        <v>29.247688021076399</v>
      </c>
      <c r="O76" s="1">
        <f t="shared" si="12"/>
        <v>0.29247688021076401</v>
      </c>
      <c r="P76" s="58">
        <v>5.1585990707936401E-4</v>
      </c>
    </row>
    <row r="77" spans="12:16" x14ac:dyDescent="0.25">
      <c r="M77" s="42" t="s">
        <v>120</v>
      </c>
      <c r="N77" s="50">
        <v>-10.134384235994199</v>
      </c>
      <c r="O77" s="1">
        <f t="shared" si="12"/>
        <v>-0.101343842359942</v>
      </c>
      <c r="P77" s="58">
        <v>-2.7105327863768802E-3</v>
      </c>
    </row>
    <row r="78" spans="12:16" x14ac:dyDescent="0.25">
      <c r="M78" s="42" t="s">
        <v>54</v>
      </c>
      <c r="N78" s="50">
        <v>4.9388912162000001E-5</v>
      </c>
      <c r="O78" s="1">
        <f t="shared" si="12"/>
        <v>4.9388912162000003E-7</v>
      </c>
      <c r="P78" s="58">
        <v>6.5059278082477401E-7</v>
      </c>
    </row>
    <row r="79" spans="12:16" x14ac:dyDescent="0.25">
      <c r="M79" s="42" t="s">
        <v>121</v>
      </c>
      <c r="N79" s="50">
        <v>-23.1382548362844</v>
      </c>
      <c r="O79" s="1">
        <f t="shared" si="12"/>
        <v>-0.231382548362844</v>
      </c>
      <c r="P79" s="58">
        <v>1.7465773008429299E-7</v>
      </c>
    </row>
    <row r="80" spans="12:16" x14ac:dyDescent="0.25">
      <c r="L80" t="s">
        <v>140</v>
      </c>
      <c r="M80" s="42" t="s">
        <v>55</v>
      </c>
      <c r="N80" s="50">
        <v>-0.25510563387813501</v>
      </c>
      <c r="O80" s="54">
        <f>N80</f>
        <v>-0.25510563387813501</v>
      </c>
      <c r="P80" s="59">
        <v>-0.25510563390000002</v>
      </c>
    </row>
    <row r="81" spans="8:16" x14ac:dyDescent="0.25">
      <c r="L81" s="55">
        <v>0.8125</v>
      </c>
      <c r="M81" s="42" t="s">
        <v>114</v>
      </c>
      <c r="N81" s="50">
        <v>1.0385379019832599</v>
      </c>
      <c r="O81" s="54">
        <f>N81</f>
        <v>1.0385379019832599</v>
      </c>
      <c r="P81" s="59">
        <v>-5.12238863404413E-3</v>
      </c>
    </row>
    <row r="82" spans="8:16" x14ac:dyDescent="0.25">
      <c r="M82" s="42" t="s">
        <v>56</v>
      </c>
      <c r="N82" s="50">
        <v>6.4193752642371704</v>
      </c>
      <c r="O82" s="1">
        <f>N82/100</f>
        <v>6.4193752642371704E-2</v>
      </c>
      <c r="P82" s="58">
        <v>1.2851248455257599E-4</v>
      </c>
    </row>
    <row r="83" spans="8:16" x14ac:dyDescent="0.25">
      <c r="M83" s="42" t="s">
        <v>123</v>
      </c>
      <c r="N83" s="50">
        <v>1.57798981550307</v>
      </c>
      <c r="O83" s="1">
        <f t="shared" ref="O83:O91" si="13">N83/100</f>
        <v>1.5779898155030701E-2</v>
      </c>
      <c r="P83" s="58">
        <v>1.0767413611616999E-3</v>
      </c>
    </row>
    <row r="84" spans="8:16" x14ac:dyDescent="0.25">
      <c r="M84" s="42" t="s">
        <v>57</v>
      </c>
      <c r="N84" s="50">
        <v>7.6111237412808599</v>
      </c>
      <c r="O84" s="1">
        <f t="shared" si="13"/>
        <v>7.6111237412808605E-2</v>
      </c>
      <c r="P84" s="58">
        <v>1.6297137374082799E-5</v>
      </c>
    </row>
    <row r="85" spans="8:16" x14ac:dyDescent="0.25">
      <c r="M85" s="42" t="s">
        <v>122</v>
      </c>
      <c r="N85" s="50">
        <v>2.2749299623984598</v>
      </c>
      <c r="O85" s="1">
        <f t="shared" si="13"/>
        <v>2.2749299623984597E-2</v>
      </c>
      <c r="P85" s="58">
        <v>9.80565804585901E-5</v>
      </c>
    </row>
    <row r="86" spans="8:16" x14ac:dyDescent="0.25">
      <c r="M86" s="42" t="s">
        <v>58</v>
      </c>
      <c r="N86" s="50">
        <v>17.236621109828601</v>
      </c>
      <c r="O86" s="1">
        <f t="shared" si="13"/>
        <v>0.17236621109828601</v>
      </c>
      <c r="P86" s="58">
        <v>2.8072391037720099E-5</v>
      </c>
    </row>
    <row r="87" spans="8:16" x14ac:dyDescent="0.25">
      <c r="M87" s="42" t="s">
        <v>124</v>
      </c>
      <c r="N87" s="50">
        <v>6.2088690408799696</v>
      </c>
      <c r="O87" s="1">
        <f t="shared" si="13"/>
        <v>6.2088690408799697E-2</v>
      </c>
      <c r="P87" s="58">
        <v>3.8053003130694002E-4</v>
      </c>
    </row>
    <row r="88" spans="8:16" x14ac:dyDescent="0.25">
      <c r="M88" s="42" t="s">
        <v>59</v>
      </c>
      <c r="N88" s="50">
        <v>1.4392071686730901</v>
      </c>
      <c r="O88" s="1">
        <f t="shared" si="13"/>
        <v>1.4392071686730901E-2</v>
      </c>
      <c r="P88" s="58">
        <v>3.3901950999533699E-5</v>
      </c>
    </row>
    <row r="89" spans="8:16" x14ac:dyDescent="0.25">
      <c r="M89" s="42" t="s">
        <v>125</v>
      </c>
      <c r="N89" s="50">
        <v>0.52526799870488805</v>
      </c>
      <c r="O89" s="1">
        <f t="shared" si="13"/>
        <v>5.2526799870488807E-3</v>
      </c>
      <c r="P89" s="58">
        <v>9.7871725652031802E-5</v>
      </c>
    </row>
    <row r="90" spans="8:16" x14ac:dyDescent="0.25">
      <c r="M90" s="42" t="s">
        <v>12</v>
      </c>
      <c r="N90" s="50">
        <v>-6.1</v>
      </c>
      <c r="O90" s="1">
        <f t="shared" si="13"/>
        <v>-6.0999999999999999E-2</v>
      </c>
      <c r="P90" s="58">
        <v>-5.5804864002167998E-6</v>
      </c>
    </row>
    <row r="91" spans="8:16" x14ac:dyDescent="0.25">
      <c r="M91" s="42" t="s">
        <v>20</v>
      </c>
      <c r="N91" s="50">
        <v>-1.6</v>
      </c>
      <c r="O91" s="1">
        <f t="shared" si="13"/>
        <v>-1.6E-2</v>
      </c>
      <c r="P91" s="58">
        <v>5.2797756594065403E-5</v>
      </c>
    </row>
    <row r="92" spans="8:16" x14ac:dyDescent="0.25">
      <c r="L92" t="s">
        <v>141</v>
      </c>
      <c r="M92" s="42" t="s">
        <v>60</v>
      </c>
      <c r="N92" s="50">
        <v>-0.26806990591321</v>
      </c>
      <c r="O92" s="54">
        <f>N92</f>
        <v>-0.26806990591321</v>
      </c>
      <c r="P92" s="59">
        <v>-0.26806990590000002</v>
      </c>
    </row>
    <row r="93" spans="8:16" x14ac:dyDescent="0.25">
      <c r="I93" s="72" t="s">
        <v>208</v>
      </c>
      <c r="L93" s="56" t="s">
        <v>146</v>
      </c>
      <c r="M93" s="42" t="s">
        <v>115</v>
      </c>
      <c r="N93" s="50">
        <v>1.0349152577221601</v>
      </c>
      <c r="O93" s="54">
        <f>N93</f>
        <v>1.0349152577221601</v>
      </c>
      <c r="P93" s="59">
        <v>-2.1765958813597698E-3</v>
      </c>
    </row>
    <row r="94" spans="8:16" x14ac:dyDescent="0.25">
      <c r="I94" s="72" t="s">
        <v>209</v>
      </c>
      <c r="L94" s="47"/>
      <c r="M94" s="42" t="s">
        <v>61</v>
      </c>
      <c r="N94" s="50">
        <v>6.1481308294477897</v>
      </c>
      <c r="O94" s="1">
        <f>N94/100</f>
        <v>6.1481308294477899E-2</v>
      </c>
      <c r="P94" s="57">
        <v>-1.88116567434796E-5</v>
      </c>
    </row>
    <row r="95" spans="8:16" x14ac:dyDescent="0.25">
      <c r="H95">
        <v>1</v>
      </c>
      <c r="I95" s="72">
        <v>1.0599999427795399</v>
      </c>
      <c r="L95" s="47"/>
      <c r="M95" s="42" t="s">
        <v>126</v>
      </c>
      <c r="N95" s="50">
        <v>6.1776975079165704</v>
      </c>
      <c r="O95" s="1">
        <f t="shared" ref="O95:O107" si="14">N95/100</f>
        <v>6.1776975079165707E-2</v>
      </c>
      <c r="P95" s="57">
        <v>-4.4567340559324698E-4</v>
      </c>
    </row>
    <row r="96" spans="8:16" x14ac:dyDescent="0.25">
      <c r="H96">
        <v>2</v>
      </c>
      <c r="I96" s="72">
        <v>1.04499995797579</v>
      </c>
      <c r="L96" s="47"/>
      <c r="M96" s="42" t="s">
        <v>62</v>
      </c>
      <c r="N96" s="50">
        <v>10.1258308263922</v>
      </c>
      <c r="O96" s="1">
        <f t="shared" si="14"/>
        <v>0.101258308263922</v>
      </c>
      <c r="P96" s="58">
        <v>-1.40656940313608E-4</v>
      </c>
    </row>
    <row r="97" spans="8:16" x14ac:dyDescent="0.25">
      <c r="H97">
        <v>3</v>
      </c>
      <c r="I97" s="72">
        <v>1.0099999973080001</v>
      </c>
      <c r="L97" s="47"/>
      <c r="M97" s="42" t="s">
        <v>127</v>
      </c>
      <c r="N97" s="50">
        <v>4.8779939913553596</v>
      </c>
      <c r="O97" s="1">
        <f t="shared" si="14"/>
        <v>4.8779939913553595E-2</v>
      </c>
      <c r="P97" s="57">
        <v>-6.3339605935184401E-4</v>
      </c>
    </row>
    <row r="98" spans="8:16" x14ac:dyDescent="0.25">
      <c r="H98">
        <v>4</v>
      </c>
      <c r="I98" s="72">
        <v>1.02371286456331</v>
      </c>
      <c r="L98" t="s">
        <v>142</v>
      </c>
      <c r="M98" s="42" t="s">
        <v>63</v>
      </c>
      <c r="N98" s="50">
        <v>-7.6</v>
      </c>
      <c r="O98" s="1">
        <f t="shared" si="14"/>
        <v>-7.5999999999999998E-2</v>
      </c>
      <c r="P98" s="58">
        <v>-1.4483820858600399E-4</v>
      </c>
    </row>
    <row r="99" spans="8:16" x14ac:dyDescent="0.25">
      <c r="H99">
        <v>5</v>
      </c>
      <c r="I99" s="72">
        <v>1.0280925147905799</v>
      </c>
      <c r="L99" s="56" t="s">
        <v>147</v>
      </c>
      <c r="M99" s="42" t="s">
        <v>128</v>
      </c>
      <c r="N99" s="50">
        <v>-1.6</v>
      </c>
      <c r="O99" s="1">
        <f t="shared" si="14"/>
        <v>-1.6E-2</v>
      </c>
      <c r="P99" s="58">
        <v>-3.5573742834272E-3</v>
      </c>
    </row>
    <row r="100" spans="8:16" x14ac:dyDescent="0.25">
      <c r="H100">
        <v>6</v>
      </c>
      <c r="I100" s="72">
        <v>1.0385379019832599</v>
      </c>
      <c r="L100" t="s">
        <v>143</v>
      </c>
      <c r="M100" s="42" t="s">
        <v>64</v>
      </c>
      <c r="N100" s="51">
        <v>-63.001699846354903</v>
      </c>
      <c r="O100" s="1">
        <f t="shared" si="14"/>
        <v>-0.63001699846354908</v>
      </c>
      <c r="P100" s="58">
        <v>-9.5060452610995505E-4</v>
      </c>
    </row>
    <row r="101" spans="8:16" x14ac:dyDescent="0.25">
      <c r="H101">
        <v>7</v>
      </c>
      <c r="I101" s="72">
        <v>1.04612245201456</v>
      </c>
      <c r="L101" s="56" t="s">
        <v>148</v>
      </c>
      <c r="M101" s="42" t="s">
        <v>129</v>
      </c>
      <c r="N101" s="50">
        <v>10.2039485868599</v>
      </c>
      <c r="O101" s="1">
        <f t="shared" si="14"/>
        <v>0.102039485868599</v>
      </c>
      <c r="P101" s="58">
        <v>-5.1145973996759402E-3</v>
      </c>
    </row>
    <row r="102" spans="8:16" x14ac:dyDescent="0.25">
      <c r="H102">
        <v>8</v>
      </c>
      <c r="I102" s="72">
        <v>1.0850835071553799</v>
      </c>
      <c r="M102" s="42" t="s">
        <v>65</v>
      </c>
      <c r="N102" s="50">
        <v>16.526211548050401</v>
      </c>
      <c r="O102" s="1">
        <f t="shared" si="14"/>
        <v>0.16526211548050401</v>
      </c>
      <c r="P102" s="58">
        <v>3.0418249791705498E-4</v>
      </c>
    </row>
    <row r="103" spans="8:16" x14ac:dyDescent="0.25">
      <c r="H103">
        <v>9</v>
      </c>
      <c r="I103" s="72">
        <v>1.0349152577221601</v>
      </c>
      <c r="M103" s="42" t="s">
        <v>130</v>
      </c>
      <c r="N103" s="52">
        <v>-1.34369314780613</v>
      </c>
      <c r="O103" s="1">
        <f t="shared" si="14"/>
        <v>-1.34369314780613E-2</v>
      </c>
      <c r="P103" s="58">
        <v>-1.37670401876801E-3</v>
      </c>
    </row>
    <row r="104" spans="8:16" x14ac:dyDescent="0.25">
      <c r="H104">
        <v>10</v>
      </c>
      <c r="I104" s="72">
        <v>1.02798621556374</v>
      </c>
      <c r="M104" s="42" t="s">
        <v>66</v>
      </c>
      <c r="N104" s="52">
        <v>29.247637436823101</v>
      </c>
      <c r="O104" s="1">
        <f t="shared" si="14"/>
        <v>0.29247637436823104</v>
      </c>
      <c r="P104" s="58">
        <v>2.2761940039589499E-4</v>
      </c>
    </row>
    <row r="105" spans="8:16" x14ac:dyDescent="0.25">
      <c r="H105">
        <v>11</v>
      </c>
      <c r="I105" s="72">
        <v>1.02970205350408</v>
      </c>
      <c r="M105" s="42" t="s">
        <v>131</v>
      </c>
      <c r="N105" s="52">
        <v>11.0919776937066</v>
      </c>
      <c r="O105" s="1">
        <f t="shared" si="14"/>
        <v>0.11091977693706599</v>
      </c>
      <c r="P105" s="58">
        <v>-1.3983824680780001E-3</v>
      </c>
    </row>
    <row r="106" spans="8:16" x14ac:dyDescent="0.25">
      <c r="H106">
        <v>12</v>
      </c>
      <c r="I106" s="72">
        <v>1.0240525230119499</v>
      </c>
      <c r="M106" s="42" t="s">
        <v>67</v>
      </c>
      <c r="N106" s="53">
        <v>-94.199996999999996</v>
      </c>
      <c r="O106" s="1">
        <f t="shared" si="14"/>
        <v>-0.94199996999999991</v>
      </c>
      <c r="P106" s="58">
        <v>-2.81965662445027E-3</v>
      </c>
    </row>
    <row r="107" spans="8:16" x14ac:dyDescent="0.25">
      <c r="H107">
        <v>13</v>
      </c>
      <c r="I107" s="72">
        <v>1.01992383631813</v>
      </c>
      <c r="M107" s="42" t="s">
        <v>132</v>
      </c>
      <c r="N107">
        <f>21.4613437652587-19</f>
        <v>2.4613437652587002</v>
      </c>
      <c r="O107" s="1">
        <f t="shared" si="14"/>
        <v>2.4613437652587004E-2</v>
      </c>
      <c r="P107" s="58">
        <v>-6.8701998242329402E-3</v>
      </c>
    </row>
    <row r="108" spans="8:16" x14ac:dyDescent="0.25">
      <c r="H108">
        <v>14</v>
      </c>
      <c r="I108" s="72">
        <v>1.00994172446495</v>
      </c>
      <c r="M108" s="42" t="s">
        <v>51</v>
      </c>
      <c r="N108" s="52">
        <v>-0.22125272217770001</v>
      </c>
      <c r="O108" s="54">
        <f>N108</f>
        <v>-0.22125272217770001</v>
      </c>
      <c r="P108" s="59">
        <v>-0.2212527222</v>
      </c>
    </row>
    <row r="109" spans="8:16" x14ac:dyDescent="0.25">
      <c r="M109" s="42" t="s">
        <v>27</v>
      </c>
      <c r="N109" s="52">
        <v>1.0099999973080001</v>
      </c>
      <c r="O109" s="54">
        <f>N109</f>
        <v>1.0099999973080001</v>
      </c>
      <c r="P109" s="59">
        <v>2.17540256007367E-2</v>
      </c>
    </row>
    <row r="110" spans="8:16" x14ac:dyDescent="0.25">
      <c r="L110" t="s">
        <v>144</v>
      </c>
      <c r="M110" s="42" t="s">
        <v>68</v>
      </c>
      <c r="N110" s="52">
        <v>4.9650161007164098</v>
      </c>
      <c r="O110" s="1">
        <f>N110/100</f>
        <v>4.9650161007164101E-2</v>
      </c>
      <c r="P110" s="58">
        <v>1.15284947015369E-4</v>
      </c>
    </row>
    <row r="111" spans="8:16" x14ac:dyDescent="0.25">
      <c r="L111" s="56" t="s">
        <v>149</v>
      </c>
      <c r="M111" s="42" t="s">
        <v>133</v>
      </c>
      <c r="N111" s="52">
        <v>0.52427629116916796</v>
      </c>
      <c r="O111" s="1">
        <f t="shared" ref="O111:O113" si="15">N111/100</f>
        <v>5.2427629116916794E-3</v>
      </c>
      <c r="P111" s="58">
        <v>6.2348925580496799E-4</v>
      </c>
    </row>
    <row r="112" spans="8:16" x14ac:dyDescent="0.25">
      <c r="M112" s="42" t="s">
        <v>16</v>
      </c>
      <c r="N112" s="52">
        <v>-13.5</v>
      </c>
      <c r="O112" s="1">
        <f t="shared" si="15"/>
        <v>-0.13500000000000001</v>
      </c>
      <c r="P112" s="58">
        <v>-1.30914832287277E-5</v>
      </c>
    </row>
    <row r="113" spans="12:16" x14ac:dyDescent="0.25">
      <c r="M113" s="42" t="s">
        <v>22</v>
      </c>
      <c r="N113" s="52">
        <v>-5.8</v>
      </c>
      <c r="O113" s="1">
        <f t="shared" si="15"/>
        <v>-5.7999999999999996E-2</v>
      </c>
      <c r="P113" s="58">
        <v>1.15841086511394E-4</v>
      </c>
    </row>
    <row r="114" spans="12:16" x14ac:dyDescent="0.25">
      <c r="M114" s="42" t="s">
        <v>55</v>
      </c>
      <c r="N114" s="52">
        <v>-0.25510563387813501</v>
      </c>
      <c r="O114" s="54">
        <f>N114</f>
        <v>-0.25510563387813501</v>
      </c>
      <c r="P114" s="59">
        <v>-0.25510563390000002</v>
      </c>
    </row>
    <row r="115" spans="12:16" x14ac:dyDescent="0.25">
      <c r="M115" s="42" t="s">
        <v>114</v>
      </c>
      <c r="N115" s="52">
        <v>1.0385379019832599</v>
      </c>
      <c r="O115" s="54">
        <f>N115</f>
        <v>1.0385379019832599</v>
      </c>
      <c r="P115" s="59">
        <v>-5.12238863404413E-3</v>
      </c>
    </row>
    <row r="116" spans="12:16" x14ac:dyDescent="0.25">
      <c r="L116" t="s">
        <v>145</v>
      </c>
      <c r="M116" s="42" t="s">
        <v>69</v>
      </c>
      <c r="N116" s="52">
        <v>-2.8744036925517298</v>
      </c>
      <c r="O116" s="1">
        <f>N116/100</f>
        <v>-2.8744036925517299E-2</v>
      </c>
      <c r="P116" s="58">
        <v>-9.7142222335186394E-5</v>
      </c>
    </row>
    <row r="117" spans="12:16" x14ac:dyDescent="0.25">
      <c r="L117" s="56" t="s">
        <v>150</v>
      </c>
      <c r="M117" s="42" t="s">
        <v>134</v>
      </c>
      <c r="N117" s="52">
        <v>0.31779049296478201</v>
      </c>
      <c r="O117" s="1">
        <f t="shared" ref="O117:O119" si="16">N117/100</f>
        <v>3.1779049296478202E-3</v>
      </c>
      <c r="P117" s="58">
        <v>-1.0332946463634299E-3</v>
      </c>
    </row>
    <row r="118" spans="12:16" x14ac:dyDescent="0.25">
      <c r="M118" s="42" t="s">
        <v>70</v>
      </c>
      <c r="N118" s="52">
        <v>-14.9</v>
      </c>
      <c r="O118" s="1">
        <f t="shared" si="16"/>
        <v>-0.14899999999999999</v>
      </c>
      <c r="P118" s="58">
        <v>-4.6294745534552998E-5</v>
      </c>
    </row>
    <row r="119" spans="12:16" x14ac:dyDescent="0.25">
      <c r="M119" s="42" t="s">
        <v>135</v>
      </c>
      <c r="N119" s="52">
        <v>-5</v>
      </c>
      <c r="O119" s="1">
        <f t="shared" si="16"/>
        <v>-0.05</v>
      </c>
      <c r="P119" s="58">
        <v>-4.2582952991622499E-5</v>
      </c>
    </row>
    <row r="120" spans="12:16" x14ac:dyDescent="0.25">
      <c r="M120" s="42" t="s">
        <v>60</v>
      </c>
      <c r="N120" s="52">
        <v>-0.26806990591321</v>
      </c>
      <c r="O120" s="54">
        <f>N120</f>
        <v>-0.26806990591321</v>
      </c>
      <c r="P120" s="59">
        <v>-0.26806990590000002</v>
      </c>
    </row>
    <row r="121" spans="12:16" x14ac:dyDescent="0.25">
      <c r="M121" s="42" t="s">
        <v>115</v>
      </c>
      <c r="N121" s="52">
        <v>1.0349152577221601</v>
      </c>
      <c r="O121" s="54">
        <f>N121</f>
        <v>1.0349152577221601</v>
      </c>
      <c r="P121" s="59">
        <v>-2.1765958813597698E-3</v>
      </c>
    </row>
    <row r="122" spans="12:16" x14ac:dyDescent="0.25">
      <c r="O122" s="1"/>
      <c r="P122" s="3"/>
    </row>
    <row r="123" spans="12:16" x14ac:dyDescent="0.25">
      <c r="M123" s="48"/>
      <c r="N123" s="48"/>
      <c r="O123" s="1"/>
      <c r="P123" s="3"/>
    </row>
    <row r="124" spans="12:16" x14ac:dyDescent="0.25">
      <c r="M124" s="48"/>
      <c r="N124" s="47"/>
      <c r="P124" s="3"/>
    </row>
    <row r="125" spans="12:16" x14ac:dyDescent="0.25">
      <c r="M125" s="48"/>
      <c r="N125" s="47"/>
      <c r="P125" s="3"/>
    </row>
    <row r="126" spans="12:16" x14ac:dyDescent="0.25">
      <c r="M126" s="48"/>
      <c r="N126" s="47"/>
    </row>
    <row r="127" spans="12:16" x14ac:dyDescent="0.25">
      <c r="M127" s="42"/>
      <c r="N127" s="1"/>
    </row>
    <row r="128" spans="12:16" x14ac:dyDescent="0.25">
      <c r="M128" s="42"/>
      <c r="N128" s="1"/>
    </row>
    <row r="129" spans="13:14" x14ac:dyDescent="0.25">
      <c r="M129" s="42"/>
      <c r="N129" s="1"/>
    </row>
    <row r="130" spans="13:14" x14ac:dyDescent="0.25">
      <c r="M130" s="42"/>
      <c r="N130" s="1"/>
    </row>
    <row r="131" spans="13:14" x14ac:dyDescent="0.25">
      <c r="M131" s="42"/>
      <c r="N131" s="1"/>
    </row>
    <row r="132" spans="13:14" x14ac:dyDescent="0.25">
      <c r="M132" s="42"/>
      <c r="N132" s="1"/>
    </row>
    <row r="133" spans="13:14" x14ac:dyDescent="0.25">
      <c r="M133" s="42"/>
      <c r="N133" s="1"/>
    </row>
    <row r="134" spans="13:14" x14ac:dyDescent="0.25">
      <c r="M134" s="42"/>
      <c r="N134" s="1"/>
    </row>
    <row r="135" spans="13:14" x14ac:dyDescent="0.25">
      <c r="M135" s="42"/>
      <c r="N135" s="1"/>
    </row>
    <row r="136" spans="13:14" x14ac:dyDescent="0.25">
      <c r="M136" s="42"/>
      <c r="N136" s="1"/>
    </row>
    <row r="137" spans="13:14" x14ac:dyDescent="0.25">
      <c r="M137" s="42"/>
      <c r="N137" s="1"/>
    </row>
    <row r="138" spans="13:14" x14ac:dyDescent="0.25">
      <c r="M138" s="42"/>
      <c r="N138" s="1"/>
    </row>
    <row r="139" spans="13:14" x14ac:dyDescent="0.25">
      <c r="M139" s="42"/>
      <c r="N139" s="1"/>
    </row>
    <row r="140" spans="13:14" x14ac:dyDescent="0.25">
      <c r="M140" s="42"/>
      <c r="N140" s="1"/>
    </row>
    <row r="141" spans="13:14" x14ac:dyDescent="0.25">
      <c r="M141" s="42"/>
      <c r="N141" s="1"/>
    </row>
    <row r="142" spans="13:14" x14ac:dyDescent="0.25">
      <c r="M142" s="42"/>
      <c r="N142" s="1"/>
    </row>
    <row r="143" spans="13:14" x14ac:dyDescent="0.25">
      <c r="M143" s="42"/>
      <c r="N143" s="1"/>
    </row>
    <row r="144" spans="13:14" x14ac:dyDescent="0.25">
      <c r="M144" s="42"/>
      <c r="N144" s="1"/>
    </row>
    <row r="145" spans="13:14" x14ac:dyDescent="0.25">
      <c r="M145" s="42"/>
      <c r="N145" s="1"/>
    </row>
    <row r="146" spans="13:14" x14ac:dyDescent="0.25">
      <c r="M146" s="42"/>
      <c r="N146" s="1"/>
    </row>
  </sheetData>
  <mergeCells count="3">
    <mergeCell ref="A1:J1"/>
    <mergeCell ref="C2:F2"/>
    <mergeCell ref="G2:J2"/>
  </mergeCells>
  <pageMargins left="0.7" right="0.7" top="0.75" bottom="0.75" header="0.3" footer="0.3"/>
  <pageSetup scale="3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 Bus</vt:lpstr>
      <vt:lpstr>3 Bus</vt:lpstr>
      <vt:lpstr>3 Bus Debug</vt:lpstr>
      <vt:lpstr>3 Bus ADMM vs New Fcns</vt:lpstr>
      <vt:lpstr>14 Bus DC</vt:lpstr>
      <vt:lpstr>14 Bus Central H</vt:lpstr>
      <vt:lpstr>14 Bus ADMM H</vt:lpstr>
      <vt:lpstr>14 Bus h</vt:lpstr>
      <vt:lpstr>14 Bus AC</vt:lpstr>
      <vt:lpstr>Sheet1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2015-04-10T14:12:50Z</cp:lastPrinted>
  <dcterms:created xsi:type="dcterms:W3CDTF">2015-03-31T18:19:22Z</dcterms:created>
  <dcterms:modified xsi:type="dcterms:W3CDTF">2015-05-04T21:00:52Z</dcterms:modified>
</cp:coreProperties>
</file>