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2" activeTab="5"/>
  </bookViews>
  <sheets>
    <sheet name="3 Bus" sheetId="1" r:id="rId1"/>
    <sheet name="3 Bus Debug" sheetId="5" r:id="rId2"/>
    <sheet name="3 Bus ADMM vs New Fcns" sheetId="7" r:id="rId3"/>
    <sheet name="14 Bus DC" sheetId="2" r:id="rId4"/>
    <sheet name="14 Bus ADMM H" sheetId="9" r:id="rId5"/>
    <sheet name="14 Bus Partitions" sheetId="11" r:id="rId6"/>
    <sheet name="14 Bus Debug" sheetId="14" r:id="rId7"/>
    <sheet name="14 Bus AC" sheetId="6" r:id="rId8"/>
    <sheet name="14 Bus AC (2)" sheetId="17" r:id="rId9"/>
    <sheet name="14 Bus Debug 2" sheetId="15" r:id="rId10"/>
    <sheet name="14 Bus Partitions (2)" sheetId="18" r:id="rId11"/>
  </sheets>
  <calcPr calcId="145621"/>
</workbook>
</file>

<file path=xl/calcChain.xml><?xml version="1.0" encoding="utf-8"?>
<calcChain xmlns="http://schemas.openxmlformats.org/spreadsheetml/2006/main">
  <c r="R18" i="18" l="1"/>
  <c r="R17" i="18"/>
  <c r="L17" i="18"/>
  <c r="R9" i="18"/>
  <c r="R10" i="18"/>
  <c r="R8" i="18"/>
  <c r="M13" i="18"/>
  <c r="M14" i="18"/>
  <c r="M15" i="18"/>
  <c r="M12" i="18"/>
  <c r="R22" i="18"/>
  <c r="R23" i="18"/>
  <c r="R24" i="18"/>
  <c r="R21" i="18"/>
  <c r="R20" i="18"/>
  <c r="R19" i="18"/>
  <c r="R5" i="18"/>
  <c r="R6" i="18"/>
  <c r="R7" i="18"/>
  <c r="R4" i="18"/>
  <c r="M25" i="18"/>
  <c r="M26" i="18"/>
  <c r="M27" i="18"/>
  <c r="M28" i="18"/>
  <c r="M29" i="18"/>
  <c r="M24" i="18"/>
  <c r="M5" i="18"/>
  <c r="M6" i="18"/>
  <c r="M7" i="18"/>
  <c r="M8" i="18"/>
  <c r="M9" i="18"/>
  <c r="M10" i="18"/>
  <c r="M11" i="18"/>
  <c r="M4" i="18"/>
  <c r="L16" i="11"/>
  <c r="M3" i="11"/>
  <c r="M4" i="11"/>
  <c r="M5" i="11"/>
  <c r="M6" i="11"/>
  <c r="M7" i="11"/>
  <c r="M8" i="11"/>
  <c r="M9" i="11"/>
  <c r="M10" i="11"/>
  <c r="M23" i="11"/>
  <c r="M24" i="11"/>
  <c r="M25" i="11"/>
  <c r="M26" i="11"/>
  <c r="M27" i="11"/>
  <c r="M28" i="11"/>
  <c r="M16" i="18"/>
  <c r="M17" i="18"/>
  <c r="M18" i="18"/>
  <c r="M19" i="18"/>
  <c r="M20" i="18"/>
  <c r="M21" i="18"/>
  <c r="M22" i="18"/>
  <c r="M23" i="18"/>
  <c r="R11" i="18"/>
  <c r="R12" i="18"/>
  <c r="R13" i="18"/>
  <c r="R14" i="18"/>
  <c r="R15" i="18"/>
  <c r="R16" i="18"/>
  <c r="G15" i="18"/>
  <c r="H11" i="18"/>
  <c r="H12" i="18"/>
  <c r="H13" i="18"/>
  <c r="H10" i="18"/>
  <c r="H25" i="18"/>
  <c r="H26" i="18"/>
  <c r="H27" i="18"/>
  <c r="H23" i="18"/>
  <c r="H22" i="18"/>
  <c r="H24" i="18"/>
  <c r="H5" i="18"/>
  <c r="H6" i="18"/>
  <c r="H7" i="18"/>
  <c r="H8" i="18"/>
  <c r="H9" i="18"/>
  <c r="H4" i="18"/>
  <c r="C14" i="18"/>
  <c r="C15" i="18"/>
  <c r="C16" i="18"/>
  <c r="C17" i="18"/>
  <c r="C18" i="18"/>
  <c r="C19" i="18"/>
  <c r="C20" i="18"/>
  <c r="C21" i="18"/>
  <c r="C22" i="18"/>
  <c r="C23" i="18"/>
  <c r="C24" i="18"/>
  <c r="C13" i="18"/>
  <c r="C11" i="18"/>
  <c r="C12" i="18"/>
  <c r="C10" i="18"/>
  <c r="C6" i="18"/>
  <c r="C7" i="18"/>
  <c r="C8" i="18"/>
  <c r="C9" i="18"/>
  <c r="B16" i="18"/>
  <c r="B15" i="18"/>
  <c r="C5" i="18"/>
  <c r="C4" i="18"/>
  <c r="H21" i="18"/>
  <c r="H20" i="18"/>
  <c r="H19" i="18"/>
  <c r="H18" i="18"/>
  <c r="H17" i="18"/>
  <c r="H16" i="18"/>
  <c r="H15" i="18"/>
  <c r="H14" i="18"/>
  <c r="Q121" i="17"/>
  <c r="Q120" i="17"/>
  <c r="Q119" i="17"/>
  <c r="Q118" i="17"/>
  <c r="Q117" i="17"/>
  <c r="Q116" i="17"/>
  <c r="Q115" i="17"/>
  <c r="Q114" i="17"/>
  <c r="Q113" i="17"/>
  <c r="Q112" i="17"/>
  <c r="Q111" i="17"/>
  <c r="Q110" i="17"/>
  <c r="Q109" i="17"/>
  <c r="Q108" i="17"/>
  <c r="Q107" i="17"/>
  <c r="P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P39" i="17"/>
  <c r="Q39" i="17" s="1"/>
  <c r="Q38" i="17"/>
  <c r="Q37" i="17"/>
  <c r="Q36" i="17"/>
  <c r="Q35" i="17"/>
  <c r="Q34" i="17"/>
  <c r="Q33" i="17"/>
  <c r="Q32" i="17"/>
  <c r="Q31" i="17"/>
  <c r="L31" i="17"/>
  <c r="K31" i="17"/>
  <c r="D31" i="17"/>
  <c r="Q30" i="17"/>
  <c r="L30" i="17"/>
  <c r="K30" i="17"/>
  <c r="D30" i="17"/>
  <c r="Q29" i="17"/>
  <c r="K29" i="17"/>
  <c r="D29" i="17"/>
  <c r="Q28" i="17"/>
  <c r="L28" i="17"/>
  <c r="K28" i="17"/>
  <c r="D28" i="17"/>
  <c r="Q27" i="17"/>
  <c r="L27" i="17"/>
  <c r="K27" i="17"/>
  <c r="D27" i="17"/>
  <c r="Q26" i="17"/>
  <c r="L26" i="17"/>
  <c r="J26" i="17"/>
  <c r="D26" i="17"/>
  <c r="Q25" i="17"/>
  <c r="J25" i="17"/>
  <c r="D25" i="17"/>
  <c r="Q24" i="17"/>
  <c r="L24" i="17"/>
  <c r="J24" i="17"/>
  <c r="D24" i="17"/>
  <c r="Q23" i="17"/>
  <c r="K23" i="17"/>
  <c r="I23" i="17"/>
  <c r="D23" i="17"/>
  <c r="Q22" i="17"/>
  <c r="K22" i="17"/>
  <c r="J22" i="17"/>
  <c r="I22" i="17"/>
  <c r="D22" i="17"/>
  <c r="Q21" i="17"/>
  <c r="L21" i="17"/>
  <c r="J21" i="17"/>
  <c r="I21" i="17"/>
  <c r="D21" i="17"/>
  <c r="Q20" i="17"/>
  <c r="J20" i="17"/>
  <c r="I20" i="17"/>
  <c r="D20" i="17"/>
  <c r="Q19" i="17"/>
  <c r="J19" i="17"/>
  <c r="I19" i="17"/>
  <c r="D19" i="17"/>
  <c r="Q18" i="17"/>
  <c r="I18" i="17"/>
  <c r="D18" i="17"/>
  <c r="Q17" i="17"/>
  <c r="L17" i="17"/>
  <c r="K17" i="17"/>
  <c r="D17" i="17"/>
  <c r="Q16" i="17"/>
  <c r="L16" i="17"/>
  <c r="K16" i="17"/>
  <c r="D16" i="17"/>
  <c r="Q15" i="17"/>
  <c r="K15" i="17"/>
  <c r="D15" i="17"/>
  <c r="Q14" i="17"/>
  <c r="L14" i="17"/>
  <c r="K14" i="17"/>
  <c r="D14" i="17"/>
  <c r="Q13" i="17"/>
  <c r="L13" i="17"/>
  <c r="K13" i="17"/>
  <c r="D13" i="17"/>
  <c r="Q12" i="17"/>
  <c r="L12" i="17"/>
  <c r="J12" i="17"/>
  <c r="D12" i="17"/>
  <c r="Q11" i="17"/>
  <c r="J11" i="17"/>
  <c r="D11" i="17"/>
  <c r="Q10" i="17"/>
  <c r="L10" i="17"/>
  <c r="J10" i="17"/>
  <c r="D10" i="17"/>
  <c r="Q9" i="17"/>
  <c r="K9" i="17"/>
  <c r="I9" i="17"/>
  <c r="D9" i="17"/>
  <c r="Q8" i="17"/>
  <c r="K8" i="17"/>
  <c r="J8" i="17"/>
  <c r="I8" i="17"/>
  <c r="D8" i="17"/>
  <c r="Q7" i="17"/>
  <c r="L7" i="17"/>
  <c r="J7" i="17"/>
  <c r="I7" i="17"/>
  <c r="D7" i="17"/>
  <c r="Q6" i="17"/>
  <c r="J6" i="17"/>
  <c r="I6" i="17"/>
  <c r="D6" i="17"/>
  <c r="Q5" i="17"/>
  <c r="J5" i="17"/>
  <c r="I5" i="17"/>
  <c r="D5" i="17"/>
  <c r="Q4" i="17"/>
  <c r="I4" i="17"/>
  <c r="D4" i="17"/>
  <c r="Q3" i="17"/>
  <c r="Q2" i="17"/>
  <c r="L10" i="6" l="1"/>
  <c r="L12" i="6"/>
  <c r="L13" i="6"/>
  <c r="L14" i="6"/>
  <c r="L16" i="6"/>
  <c r="L17" i="6"/>
  <c r="L21" i="6"/>
  <c r="L24" i="6"/>
  <c r="L26" i="6"/>
  <c r="L27" i="6"/>
  <c r="L28" i="6"/>
  <c r="L30" i="6"/>
  <c r="L31" i="6"/>
  <c r="L7" i="6"/>
  <c r="K9" i="6"/>
  <c r="K13" i="6"/>
  <c r="K14" i="6"/>
  <c r="K15" i="6"/>
  <c r="K16" i="6"/>
  <c r="K17" i="6"/>
  <c r="K22" i="6"/>
  <c r="K23" i="6"/>
  <c r="K27" i="6"/>
  <c r="K28" i="6"/>
  <c r="K29" i="6"/>
  <c r="K30" i="6"/>
  <c r="K31" i="6"/>
  <c r="K8" i="6"/>
  <c r="J6" i="6"/>
  <c r="J7" i="6"/>
  <c r="J8" i="6"/>
  <c r="J10" i="6"/>
  <c r="J11" i="6"/>
  <c r="J12" i="6"/>
  <c r="J19" i="6"/>
  <c r="J20" i="6"/>
  <c r="J21" i="6"/>
  <c r="J22" i="6"/>
  <c r="J24" i="6"/>
  <c r="J25" i="6"/>
  <c r="J26" i="6"/>
  <c r="J5" i="6"/>
  <c r="I18" i="6"/>
  <c r="I19" i="6"/>
  <c r="I20" i="6"/>
  <c r="I21" i="6"/>
  <c r="I22" i="6"/>
  <c r="I23" i="6"/>
  <c r="D5" i="6" l="1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4" i="6"/>
  <c r="I5" i="6" l="1"/>
  <c r="I6" i="6"/>
  <c r="I7" i="6"/>
  <c r="I8" i="6"/>
  <c r="I9" i="6"/>
  <c r="I4" i="6"/>
  <c r="P19" i="15" l="1"/>
  <c r="P20" i="15"/>
  <c r="P21" i="15"/>
  <c r="P23" i="15"/>
  <c r="P24" i="15"/>
  <c r="P25" i="15"/>
  <c r="P18" i="15"/>
  <c r="P5" i="15"/>
  <c r="P6" i="15"/>
  <c r="P7" i="15"/>
  <c r="P9" i="15"/>
  <c r="P10" i="15"/>
  <c r="P11" i="15"/>
  <c r="P4" i="15"/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R17" i="11" l="1"/>
  <c r="R16" i="11"/>
  <c r="C8" i="11" l="1"/>
  <c r="C7" i="11"/>
  <c r="H22" i="11" l="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15" i="11"/>
  <c r="M12" i="11"/>
  <c r="M13" i="11"/>
  <c r="M14" i="11"/>
  <c r="M11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M16" i="11"/>
  <c r="G14" i="11"/>
  <c r="H14" i="11" s="1"/>
  <c r="B15" i="11"/>
  <c r="C15" i="11" s="1"/>
  <c r="B14" i="11"/>
  <c r="C14" i="11" s="1"/>
  <c r="Q54" i="6" l="1"/>
  <c r="Q55" i="6"/>
  <c r="Q56" i="6"/>
  <c r="Q57" i="6"/>
  <c r="Q58" i="6"/>
  <c r="Q59" i="6"/>
  <c r="Q53" i="6"/>
  <c r="Q52" i="6"/>
  <c r="Q49" i="6" l="1"/>
  <c r="Q51" i="6"/>
  <c r="Q50" i="6"/>
  <c r="Q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Q47" i="6" l="1"/>
  <c r="Q46" i="6"/>
  <c r="Q45" i="6"/>
  <c r="Q44" i="6"/>
  <c r="Q43" i="6"/>
  <c r="Q42" i="6"/>
  <c r="Q41" i="6"/>
  <c r="Q40" i="6"/>
  <c r="P39" i="6"/>
  <c r="Q39" i="6" s="1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17" i="6" l="1"/>
  <c r="Q118" i="6"/>
  <c r="Q119" i="6"/>
  <c r="Q116" i="6"/>
  <c r="Q111" i="6"/>
  <c r="Q112" i="6"/>
  <c r="Q113" i="6"/>
  <c r="Q110" i="6"/>
  <c r="Q95" i="6"/>
  <c r="Q96" i="6"/>
  <c r="Q97" i="6"/>
  <c r="Q98" i="6"/>
  <c r="Q99" i="6"/>
  <c r="Q100" i="6"/>
  <c r="Q101" i="6"/>
  <c r="Q102" i="6"/>
  <c r="Q103" i="6"/>
  <c r="Q104" i="6"/>
  <c r="Q105" i="6"/>
  <c r="Q106" i="6"/>
  <c r="Q94" i="6"/>
  <c r="Q83" i="6"/>
  <c r="Q84" i="6"/>
  <c r="Q85" i="6"/>
  <c r="Q86" i="6"/>
  <c r="Q87" i="6"/>
  <c r="Q88" i="6"/>
  <c r="Q89" i="6"/>
  <c r="Q90" i="6"/>
  <c r="Q91" i="6"/>
  <c r="Q82" i="6"/>
  <c r="Q75" i="6"/>
  <c r="Q76" i="6"/>
  <c r="Q77" i="6"/>
  <c r="Q78" i="6"/>
  <c r="Q79" i="6"/>
  <c r="Q74" i="6"/>
  <c r="Q65" i="6"/>
  <c r="Q66" i="6"/>
  <c r="Q67" i="6"/>
  <c r="Q68" i="6"/>
  <c r="Q69" i="6"/>
  <c r="Q70" i="6"/>
  <c r="Q71" i="6"/>
  <c r="Q64" i="6"/>
  <c r="Q121" i="6"/>
  <c r="Q120" i="6"/>
  <c r="Q115" i="6"/>
  <c r="Q114" i="6"/>
  <c r="Q109" i="6"/>
  <c r="Q108" i="6"/>
  <c r="Q93" i="6"/>
  <c r="Q92" i="6"/>
  <c r="Q81" i="6"/>
  <c r="Q80" i="6"/>
  <c r="Q73" i="6"/>
  <c r="Q72" i="6"/>
  <c r="Q63" i="6"/>
  <c r="Q62" i="6"/>
  <c r="P107" i="6"/>
  <c r="Q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K37" i="1" l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<sst xmlns="http://schemas.openxmlformats.org/spreadsheetml/2006/main" count="1300" uniqueCount="291">
  <si>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</si>
  <si>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</si>
  <si>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</si>
  <si>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</si>
  <si>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</si>
  <si>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</si>
  <si>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</si>
  <si>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</si>
  <si>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</si>
  <si>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</si>
  <si>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</si>
  <si>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</si>
  <si>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</si>
  <si>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</si>
  <si>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</si>
  <si>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</si>
  <si>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</si>
  <si>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</si>
  <si>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</si>
  <si>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</si>
  <si>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</si>
  <si>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</si>
  <si>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</si>
  <si>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</si>
  <si>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</si>
  <si>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</si>
  <si>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</si>
  <si>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</si>
  <si>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</si>
  <si>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</si>
  <si>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</si>
  <si>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</si>
  <si>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</si>
  <si>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</si>
  <si>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</si>
  <si>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</si>
  <si>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</si>
  <si>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</si>
  <si>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</si>
  <si>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</si>
  <si>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</si>
  <si>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</si>
  <si>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</si>
  <si>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</si>
  <si>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</si>
  <si>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</si>
  <si>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</si>
  <si>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</si>
  <si>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</si>
  <si>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</si>
  <si>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</si>
  <si>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</si>
  <si>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</si>
  <si>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</si>
  <si>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</si>
  <si>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</si>
  <si>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</si>
  <si>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</si>
  <si>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</si>
  <si>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</si>
  <si>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</si>
  <si>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</si>
  <si>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</si>
  <si>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</si>
  <si>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</si>
  <si>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</si>
  <si>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</si>
  <si>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</si>
  <si>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</si>
  <si>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</si>
  <si>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</si>
  <si>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</si>
  <si>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</si>
  <si>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</si>
  <si>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</si>
  <si>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</si>
  <si>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</si>
  <si>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</si>
  <si>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</si>
  <si>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</si>
  <si>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</si>
  <si>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</si>
  <si>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</si>
  <si>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</si>
  <si>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</si>
  <si>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</si>
  <si>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</si>
  <si>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</si>
  <si>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</si>
  <si>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</si>
  <si>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</si>
  <si>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</si>
  <si>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</si>
  <si>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</si>
  <si>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</si>
  <si>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</si>
  <si>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</si>
  <si>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</si>
  <si>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</si>
  <si>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</si>
  <si>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</si>
  <si>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</si>
  <si>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</si>
  <si>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</si>
  <si>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</si>
  <si>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</si>
  <si>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</si>
  <si>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</si>
  <si>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</si>
  <si>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</si>
  <si>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</si>
  <si>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</si>
  <si>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</si>
  <si>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</si>
  <si>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</si>
  <si>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</si>
  <si>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</si>
  <si>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</si>
  <si>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</si>
  <si>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</si>
  <si>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</si>
  <si>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</si>
  <si>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</si>
  <si>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</si>
  <si>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</si>
  <si>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</si>
  <si>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</si>
  <si>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</si>
  <si>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</si>
  <si>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</si>
  <si>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</si>
  <si>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</si>
  <si>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</si>
  <si>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</si>
  <si>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</si>
  <si>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</si>
  <si>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</si>
  <si>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</si>
  <si>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</si>
  <si>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</si>
  <si>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</si>
  <si>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</si>
  <si>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</si>
  <si>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</si>
  <si>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</si>
  <si>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</si>
  <si>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</si>
  <si>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</si>
  <si>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</si>
  <si>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</si>
  <si>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</si>
  <si>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</si>
  <si>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</si>
  <si>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</si>
  <si>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</si>
  <si>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</si>
  <si>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</si>
  <si>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</si>
  <si>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</si>
  <si>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</si>
  <si>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</si>
  <si>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</si>
  <si>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</si>
  <si>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</si>
  <si>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</si>
  <si>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</si>
  <si>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</si>
  <si>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</si>
  <si>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</si>
  <si>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</si>
  <si>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</si>
  <si>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</si>
  <si>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</si>
  <si>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</si>
  <si>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</si>
  <si>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</si>
  <si>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</si>
  <si>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</si>
  <si>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</si>
  <si>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</si>
  <si>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</si>
  <si>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</si>
  <si>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</si>
  <si>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</si>
  <si>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</si>
  <si>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Matches with ADMM H2</t>
  </si>
  <si>
    <t>Correct H3</t>
  </si>
  <si>
    <t>Matches with ADMM H3</t>
  </si>
  <si>
    <t>Correct H4</t>
  </si>
  <si>
    <t>Matches with ADMM H4</t>
  </si>
  <si>
    <t>Extra Meas</t>
  </si>
  <si>
    <t>Central AC Res</t>
  </si>
  <si>
    <t>P5-6</t>
  </si>
  <si>
    <t>Q5-6</t>
  </si>
  <si>
    <t>P2-3</t>
  </si>
  <si>
    <t>Q2-3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</si>
  <si>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</si>
  <si>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</si>
  <si>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</si>
  <si>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</si>
  <si>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</si>
  <si>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</si>
  <si>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</si>
  <si>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</si>
  <si>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</si>
  <si>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</si>
  <si>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</si>
  <si>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</si>
  <si>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</si>
  <si>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</si>
  <si>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</si>
  <si>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</si>
  <si>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</si>
  <si>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</si>
  <si>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</si>
  <si>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</si>
  <si>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</si>
  <si>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</si>
  <si>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</si>
  <si>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</si>
  <si>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</si>
  <si>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</si>
  <si>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</si>
  <si>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</si>
  <si>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</si>
  <si>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</si>
  <si>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</si>
  <si>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</si>
  <si>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</si>
  <si>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</si>
  <si>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</si>
  <si>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</si>
  <si>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</si>
  <si>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</si>
  <si>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</si>
  <si>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</si>
  <si>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</si>
  <si>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</si>
  <si>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</si>
  <si>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</si>
  <si>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</si>
  <si>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</si>
  <si>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</si>
  <si>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</si>
  <si>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</si>
  <si>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</si>
  <si>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</si>
  <si>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</si>
  <si>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</si>
  <si>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</si>
  <si>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</si>
  <si>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</si>
  <si>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</si>
  <si>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</si>
  <si>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does not equal -P4-5</t>
  </si>
  <si>
    <t>P6-5</t>
  </si>
  <si>
    <t>Q6-5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</si>
  <si>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</si>
  <si>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</si>
  <si>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</si>
  <si>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</si>
  <si>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</si>
  <si>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</si>
  <si>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</si>
  <si>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</si>
  <si>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</si>
  <si>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</si>
  <si>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</si>
  <si>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</si>
  <si>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</si>
  <si>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</si>
  <si>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</si>
  <si>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</si>
  <si>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</si>
  <si>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</si>
  <si>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</si>
  <si>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</si>
  <si>
    <t>5. Ybus issues - global Ybus != local Ybus</t>
  </si>
  <si>
    <t>Partition 1 state vectors</t>
  </si>
  <si>
    <t>Iteration</t>
  </si>
  <si>
    <t>Partition 2 state vectors</t>
  </si>
  <si>
    <t>ADMM 1</t>
  </si>
  <si>
    <t>ADMM 2</t>
  </si>
  <si>
    <t>new ADMM 2</t>
  </si>
  <si>
    <t>ADMM AC h</t>
  </si>
  <si>
    <t>ADMM c_k</t>
  </si>
  <si>
    <t>Central - c_k</t>
  </si>
  <si>
    <t>c_k</t>
  </si>
  <si>
    <t>PowerWorld IEEE 14-Bus Case (construct AC case, use ACPF results)</t>
  </si>
  <si>
    <t>Removed a strange B shunt term from Bus 9</t>
  </si>
  <si>
    <t>Q9-4?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</si>
</sst>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workbookViewId="0">
      <selection activeCell="F46" sqref="F46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94" t="s">
        <v>0</v>
      </c>
      <c r="B1" s="94"/>
      <c r="C1" s="94"/>
      <c r="D1" s="94"/>
      <c r="E1" s="94"/>
      <c r="F1" s="94"/>
      <c r="G1" s="94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95" t="s">
        <v>80</v>
      </c>
      <c r="B12" s="95"/>
      <c r="C12" s="95"/>
      <c r="D12" s="95"/>
      <c r="E12" s="95"/>
      <c r="F12" s="95"/>
      <c r="G12" s="95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95" t="s">
        <v>81</v>
      </c>
      <c r="B32" s="95"/>
      <c r="C32" s="95"/>
      <c r="D32" s="95"/>
      <c r="E32" s="95"/>
      <c r="F32" s="95"/>
      <c r="G32" s="95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112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83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84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85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86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87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88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83</v>
      </c>
      <c r="B44" s="1"/>
      <c r="C44" s="1"/>
      <c r="D44" s="1"/>
      <c r="E44" s="1"/>
      <c r="F44" s="1"/>
      <c r="G44" s="1"/>
    </row>
    <row r="45" spans="1:14" x14ac:dyDescent="0.25">
      <c r="A45" s="1" t="s">
        <v>84</v>
      </c>
      <c r="B45" s="1"/>
      <c r="C45" s="1"/>
      <c r="D45" s="1"/>
      <c r="E45" s="3"/>
      <c r="F45" s="3"/>
      <c r="G45" s="3"/>
    </row>
    <row r="46" spans="1:14" x14ac:dyDescent="0.25">
      <c r="A46" s="1" t="s">
        <v>85</v>
      </c>
      <c r="B46" s="1"/>
      <c r="C46" s="1"/>
      <c r="D46" s="1"/>
      <c r="E46" s="3"/>
      <c r="F46" s="3"/>
      <c r="G46" s="3"/>
    </row>
    <row r="47" spans="1:14" x14ac:dyDescent="0.25">
      <c r="A47" s="1" t="s">
        <v>86</v>
      </c>
      <c r="B47" s="1"/>
      <c r="C47" s="1"/>
      <c r="D47" s="1"/>
      <c r="E47" s="1"/>
      <c r="F47" s="1"/>
      <c r="G47" s="1"/>
    </row>
    <row r="48" spans="1:14" x14ac:dyDescent="0.25">
      <c r="A48" s="1" t="s">
        <v>87</v>
      </c>
      <c r="B48" s="1"/>
      <c r="C48" s="1"/>
      <c r="D48" s="1"/>
      <c r="E48" s="1"/>
      <c r="F48" s="1"/>
      <c r="G48" s="1"/>
    </row>
    <row r="49" spans="1:14" x14ac:dyDescent="0.25">
      <c r="A49" s="1" t="s">
        <v>88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1" topLeftCell="A2" activePane="bottomLeft" state="frozen"/>
      <selection pane="bottomLeft" activeCell="Q37" sqref="Q37"/>
    </sheetView>
  </sheetViews>
  <sheetFormatPr defaultRowHeight="15" x14ac:dyDescent="0.25"/>
  <cols>
    <col min="1" max="1" width="9.140625" style="70"/>
    <col min="2" max="2" width="9.140625" style="78"/>
    <col min="5" max="5" width="9.140625" style="70"/>
    <col min="7" max="7" width="9.140625" style="70"/>
    <col min="13" max="13" width="9.140625" style="70"/>
    <col min="15" max="15" width="9.140625" style="70"/>
    <col min="16" max="16" width="12.7109375" style="70" bestFit="1" customWidth="1"/>
    <col min="17" max="17" width="9.140625" style="70"/>
  </cols>
  <sheetData>
    <row r="1" spans="1:20" ht="15.75" thickBot="1" x14ac:dyDescent="0.3">
      <c r="A1" s="102" t="s">
        <v>8</v>
      </c>
      <c r="B1" s="104"/>
      <c r="D1" s="102" t="s">
        <v>278</v>
      </c>
      <c r="E1" s="103"/>
      <c r="F1" s="103"/>
      <c r="G1" s="103"/>
      <c r="H1" s="103"/>
      <c r="I1" s="103"/>
      <c r="J1" s="104"/>
      <c r="L1" s="102" t="s">
        <v>280</v>
      </c>
      <c r="M1" s="103"/>
      <c r="N1" s="103"/>
      <c r="O1" s="103"/>
      <c r="P1" s="103"/>
      <c r="Q1" s="103"/>
      <c r="R1" s="103"/>
      <c r="S1" s="104"/>
      <c r="T1" s="86"/>
    </row>
    <row r="2" spans="1:20" s="70" customFormat="1" x14ac:dyDescent="0.25">
      <c r="B2" s="78"/>
      <c r="C2" s="70" t="s">
        <v>279</v>
      </c>
      <c r="D2" s="70">
        <v>1</v>
      </c>
      <c r="E2" s="70" t="s">
        <v>281</v>
      </c>
      <c r="F2" s="70">
        <v>2</v>
      </c>
      <c r="G2" s="70" t="s">
        <v>282</v>
      </c>
      <c r="H2" s="70">
        <v>3</v>
      </c>
      <c r="I2" s="70">
        <v>4</v>
      </c>
      <c r="J2" s="70">
        <v>5</v>
      </c>
      <c r="K2" s="70" t="s">
        <v>279</v>
      </c>
      <c r="L2" s="70">
        <v>1</v>
      </c>
      <c r="M2" s="70" t="s">
        <v>281</v>
      </c>
      <c r="N2" s="70">
        <v>2</v>
      </c>
      <c r="O2" s="70" t="s">
        <v>282</v>
      </c>
      <c r="P2" s="70" t="s">
        <v>283</v>
      </c>
      <c r="R2" s="70">
        <v>3</v>
      </c>
      <c r="S2" s="70">
        <v>4</v>
      </c>
    </row>
    <row r="3" spans="1:20" x14ac:dyDescent="0.25">
      <c r="A3" s="70" t="s">
        <v>83</v>
      </c>
      <c r="B3" s="78">
        <v>1.05999768165375</v>
      </c>
      <c r="D3" s="70">
        <v>1</v>
      </c>
      <c r="E3" s="70">
        <v>1</v>
      </c>
      <c r="F3" s="70">
        <v>1.06533305986797</v>
      </c>
      <c r="G3" s="70">
        <v>1.06528940064943</v>
      </c>
      <c r="H3" s="70">
        <v>1.0600165777700401</v>
      </c>
      <c r="I3" s="70">
        <v>1.0599997874967699</v>
      </c>
      <c r="J3" s="70">
        <v>1.05999978718632</v>
      </c>
      <c r="L3" s="70"/>
      <c r="N3" s="70"/>
      <c r="R3" s="70"/>
      <c r="S3" s="70"/>
    </row>
    <row r="4" spans="1:20" x14ac:dyDescent="0.25">
      <c r="A4" s="70" t="s">
        <v>84</v>
      </c>
      <c r="B4" s="78">
        <v>1.0410720611633699</v>
      </c>
      <c r="D4" s="70">
        <v>1</v>
      </c>
      <c r="E4" s="70">
        <v>1</v>
      </c>
      <c r="F4" s="70">
        <v>1.04608494122694</v>
      </c>
      <c r="G4" s="70">
        <v>1.0460411087171999</v>
      </c>
      <c r="H4" s="70">
        <v>1.0410910413558101</v>
      </c>
      <c r="I4" s="70">
        <v>1.0410737795753799</v>
      </c>
      <c r="J4" s="70">
        <v>1.04107377920551</v>
      </c>
      <c r="L4" s="70">
        <v>1</v>
      </c>
      <c r="M4" s="70">
        <v>1</v>
      </c>
      <c r="N4" s="70">
        <v>1.0369843473685101</v>
      </c>
      <c r="O4" s="70">
        <v>1.0366520373714401</v>
      </c>
      <c r="P4" s="70">
        <f>O4*COS($O$34)-O18*SIN($O$34)</f>
        <v>1.0366520373714401</v>
      </c>
      <c r="R4" s="70">
        <v>1.0355551395331</v>
      </c>
      <c r="S4" s="70">
        <v>1.03555482368706</v>
      </c>
    </row>
    <row r="5" spans="1:20" x14ac:dyDescent="0.25">
      <c r="A5" s="70" t="s">
        <v>85</v>
      </c>
      <c r="B5" s="78">
        <v>0.98537777124357495</v>
      </c>
      <c r="C5" s="70"/>
      <c r="D5" s="70">
        <v>1</v>
      </c>
      <c r="E5" s="70">
        <v>1</v>
      </c>
      <c r="F5" s="70">
        <v>0.99206820068229096</v>
      </c>
      <c r="G5" s="70">
        <v>0.99202295652386696</v>
      </c>
      <c r="H5" s="70">
        <v>0.985433169587563</v>
      </c>
      <c r="I5" s="70">
        <v>0.98538140321982803</v>
      </c>
      <c r="J5" s="70">
        <v>0.98538140182336897</v>
      </c>
      <c r="L5" s="70">
        <v>1</v>
      </c>
      <c r="M5" s="70">
        <v>1</v>
      </c>
      <c r="N5" s="70">
        <v>1.0111278758958799</v>
      </c>
      <c r="O5" s="70">
        <v>1.01080492498633</v>
      </c>
      <c r="P5" s="70">
        <f t="shared" ref="P5:P11" si="0">O5*COS($O$34)-O19*SIN($O$34)</f>
        <v>1.01080492498633</v>
      </c>
      <c r="R5" s="70">
        <v>1.0100004179556901</v>
      </c>
      <c r="S5" s="70">
        <v>1.0099998991758801</v>
      </c>
    </row>
    <row r="6" spans="1:20" x14ac:dyDescent="0.25">
      <c r="A6" s="70" t="s">
        <v>150</v>
      </c>
      <c r="B6" s="78">
        <v>1.00695008061588</v>
      </c>
      <c r="C6" s="70"/>
      <c r="D6" s="70">
        <v>1</v>
      </c>
      <c r="E6" s="70">
        <v>1</v>
      </c>
      <c r="F6" s="70">
        <v>1.0145404380146501</v>
      </c>
      <c r="G6" s="70">
        <v>1.01449687116911</v>
      </c>
      <c r="H6" s="70">
        <v>1.0070047269826901</v>
      </c>
      <c r="I6" s="70">
        <v>1.00695374379497</v>
      </c>
      <c r="J6" s="70">
        <v>1.0069537425188899</v>
      </c>
      <c r="L6" s="70">
        <v>1</v>
      </c>
      <c r="M6" s="70">
        <v>1</v>
      </c>
      <c r="N6" s="70">
        <v>1.0240868115736701</v>
      </c>
      <c r="O6" s="70">
        <v>1.0237650685834301</v>
      </c>
      <c r="P6" s="70">
        <f t="shared" si="0"/>
        <v>1.0237650685834301</v>
      </c>
      <c r="R6" s="70">
        <v>1.02289303954022</v>
      </c>
      <c r="S6" s="70">
        <v>1.0228919073365299</v>
      </c>
    </row>
    <row r="7" spans="1:20" x14ac:dyDescent="0.25">
      <c r="A7" s="70" t="s">
        <v>151</v>
      </c>
      <c r="B7" s="78">
        <v>1.01581292033021</v>
      </c>
      <c r="C7" s="70"/>
      <c r="D7" s="70">
        <v>1</v>
      </c>
      <c r="E7" s="70">
        <v>1</v>
      </c>
      <c r="F7" s="70">
        <v>1.0219366145712201</v>
      </c>
      <c r="G7" s="70">
        <v>1.0218931452171001</v>
      </c>
      <c r="H7" s="70">
        <v>1.01584998332955</v>
      </c>
      <c r="I7" s="70">
        <v>1.0158163216936</v>
      </c>
      <c r="J7" s="70">
        <v>1.0158163207673501</v>
      </c>
      <c r="L7" s="70">
        <v>1</v>
      </c>
      <c r="M7" s="70">
        <v>1</v>
      </c>
      <c r="N7" s="70">
        <v>1.02821982839885</v>
      </c>
      <c r="O7" s="70">
        <v>1.02789838928665</v>
      </c>
      <c r="P7" s="70">
        <f t="shared" si="0"/>
        <v>1.02789838928665</v>
      </c>
      <c r="R7" s="70">
        <v>1.0258188539831601</v>
      </c>
      <c r="S7" s="70">
        <v>1.02581637885398</v>
      </c>
    </row>
    <row r="8" spans="1:20" x14ac:dyDescent="0.25">
      <c r="A8" s="70" t="s">
        <v>152</v>
      </c>
      <c r="B8" s="78">
        <v>1.0049243733889699</v>
      </c>
      <c r="C8" s="70"/>
      <c r="D8" s="70">
        <v>1</v>
      </c>
      <c r="E8" s="70">
        <v>1</v>
      </c>
      <c r="F8" s="70">
        <v>1.01568075631152</v>
      </c>
      <c r="G8" s="70">
        <v>1.01563267653981</v>
      </c>
      <c r="H8" s="70">
        <v>1.0050120735426</v>
      </c>
      <c r="I8" s="70">
        <v>1.00492893352141</v>
      </c>
      <c r="J8" s="70">
        <v>1.00492893134671</v>
      </c>
    </row>
    <row r="9" spans="1:20" x14ac:dyDescent="0.25">
      <c r="A9" s="70" t="s">
        <v>153</v>
      </c>
      <c r="B9" s="78">
        <v>1.01654592268694</v>
      </c>
      <c r="C9" s="70"/>
      <c r="L9" s="70">
        <v>1</v>
      </c>
      <c r="M9" s="70">
        <v>1</v>
      </c>
      <c r="N9" s="70">
        <v>1.0468580669979699</v>
      </c>
      <c r="O9" s="70">
        <v>1.0465513528972901</v>
      </c>
      <c r="P9" s="70">
        <f t="shared" si="0"/>
        <v>1.0465513528972901</v>
      </c>
      <c r="R9" s="70">
        <v>1.0459720344730401</v>
      </c>
      <c r="S9" s="70">
        <v>1.0459697680587301</v>
      </c>
    </row>
    <row r="10" spans="1:20" x14ac:dyDescent="0.25">
      <c r="A10" s="70" t="s">
        <v>154</v>
      </c>
      <c r="B10" s="78">
        <v>1.0544057013008099</v>
      </c>
      <c r="C10" s="70"/>
      <c r="L10" s="70">
        <v>1</v>
      </c>
      <c r="M10" s="70">
        <v>1</v>
      </c>
      <c r="N10" s="70">
        <v>1.0878569947686001</v>
      </c>
      <c r="O10" s="70">
        <v>1.0875611278507999</v>
      </c>
      <c r="P10" s="70">
        <f t="shared" si="0"/>
        <v>1.0875611278507999</v>
      </c>
      <c r="R10" s="70">
        <v>1.0849291595974</v>
      </c>
      <c r="S10" s="70">
        <v>1.08492499334111</v>
      </c>
    </row>
    <row r="11" spans="1:20" x14ac:dyDescent="0.25">
      <c r="A11" s="70" t="s">
        <v>155</v>
      </c>
      <c r="B11" s="78">
        <v>0.99794960680741096</v>
      </c>
      <c r="C11" s="70"/>
      <c r="L11" s="70">
        <v>1</v>
      </c>
      <c r="M11" s="70">
        <v>1</v>
      </c>
      <c r="N11" s="70">
        <v>1.03394466011885</v>
      </c>
      <c r="O11" s="70">
        <v>1.03363463574681</v>
      </c>
      <c r="P11" s="70">
        <f t="shared" si="0"/>
        <v>1.03363463574681</v>
      </c>
      <c r="R11" s="70">
        <v>1.0337848728213801</v>
      </c>
      <c r="S11" s="70">
        <v>1.0337814695397101</v>
      </c>
    </row>
    <row r="12" spans="1:20" x14ac:dyDescent="0.25">
      <c r="A12" s="70" t="s">
        <v>156</v>
      </c>
      <c r="B12" s="78">
        <v>0.990436803259924</v>
      </c>
      <c r="C12" s="70"/>
    </row>
    <row r="13" spans="1:20" x14ac:dyDescent="0.25">
      <c r="A13" s="70" t="s">
        <v>157</v>
      </c>
      <c r="B13" s="78">
        <v>0.99358117274512303</v>
      </c>
      <c r="C13" s="70"/>
    </row>
    <row r="14" spans="1:20" x14ac:dyDescent="0.25">
      <c r="A14" s="70" t="s">
        <v>158</v>
      </c>
      <c r="B14" s="78">
        <v>0.98674259047048396</v>
      </c>
      <c r="C14" s="70"/>
    </row>
    <row r="15" spans="1:20" x14ac:dyDescent="0.25">
      <c r="A15" s="70" t="s">
        <v>159</v>
      </c>
      <c r="B15" s="78">
        <v>0.98231334549872895</v>
      </c>
      <c r="C15" s="70"/>
    </row>
    <row r="16" spans="1:20" x14ac:dyDescent="0.25">
      <c r="A16" s="70" t="s">
        <v>160</v>
      </c>
      <c r="B16" s="78">
        <v>0.96825697606458705</v>
      </c>
      <c r="C16" s="70"/>
    </row>
    <row r="17" spans="1:19" x14ac:dyDescent="0.25">
      <c r="A17" s="70" t="s">
        <v>86</v>
      </c>
      <c r="B17" s="78">
        <v>0</v>
      </c>
    </row>
    <row r="18" spans="1:19" x14ac:dyDescent="0.25">
      <c r="A18" s="70" t="s">
        <v>87</v>
      </c>
      <c r="B18" s="78">
        <v>-9.0495834798616795E-2</v>
      </c>
      <c r="C18" s="70"/>
      <c r="D18" s="70">
        <v>0</v>
      </c>
      <c r="E18" s="70">
        <v>0</v>
      </c>
      <c r="F18" s="70">
        <v>-9.5763058096830903E-2</v>
      </c>
      <c r="G18" s="70">
        <v>-9.5759873274871996E-2</v>
      </c>
      <c r="H18" s="70">
        <v>-9.0522333879163405E-2</v>
      </c>
      <c r="I18" s="70">
        <v>-9.0496580282704894E-2</v>
      </c>
      <c r="J18" s="70">
        <v>-9.0496579875177993E-2</v>
      </c>
      <c r="L18" s="70">
        <v>0</v>
      </c>
      <c r="M18" s="70">
        <v>0</v>
      </c>
      <c r="N18" s="70">
        <v>0.14190508621673401</v>
      </c>
      <c r="O18" s="70">
        <v>0.14190821118581601</v>
      </c>
      <c r="P18" s="70">
        <f>O18*COS($O$34)+O4*SIN($O$34)</f>
        <v>0.14190821118581601</v>
      </c>
      <c r="R18" s="70">
        <v>0.14017786803584301</v>
      </c>
      <c r="S18" s="70">
        <v>0.14017577922497201</v>
      </c>
    </row>
    <row r="19" spans="1:19" x14ac:dyDescent="0.25">
      <c r="A19" s="70" t="s">
        <v>88</v>
      </c>
      <c r="B19" s="78">
        <v>-0.22164655627270699</v>
      </c>
      <c r="C19" s="70"/>
      <c r="D19" s="70">
        <v>0</v>
      </c>
      <c r="E19" s="70">
        <v>0</v>
      </c>
      <c r="F19" s="70">
        <v>-0.23800588017159</v>
      </c>
      <c r="G19" s="70">
        <v>-0.23799618884858001</v>
      </c>
      <c r="H19" s="70">
        <v>-0.22171331675245701</v>
      </c>
      <c r="I19" s="70">
        <v>-0.22164303136827901</v>
      </c>
      <c r="J19" s="70">
        <v>-0.22164303099970301</v>
      </c>
      <c r="N19">
        <v>0</v>
      </c>
      <c r="P19" s="70">
        <f t="shared" ref="P19:P25" si="1">O19*COS($O$34)+O5*SIN($O$34)</f>
        <v>0</v>
      </c>
    </row>
    <row r="20" spans="1:19" x14ac:dyDescent="0.25">
      <c r="A20" s="70" t="s">
        <v>161</v>
      </c>
      <c r="B20" s="78">
        <v>-0.18448701889772101</v>
      </c>
      <c r="C20" s="70"/>
      <c r="D20" s="70">
        <v>0</v>
      </c>
      <c r="E20" s="70">
        <v>0</v>
      </c>
      <c r="F20" s="70">
        <v>-0.19638118269521301</v>
      </c>
      <c r="G20" s="70">
        <v>-0.19637184279346301</v>
      </c>
      <c r="H20" s="70">
        <v>-0.184529729646183</v>
      </c>
      <c r="I20" s="70">
        <v>-0.18448390913554799</v>
      </c>
      <c r="J20" s="70">
        <v>-0.184483909370634</v>
      </c>
      <c r="L20" s="70">
        <v>0</v>
      </c>
      <c r="M20" s="70">
        <v>0</v>
      </c>
      <c r="N20" s="70">
        <v>4.1048074319574197E-2</v>
      </c>
      <c r="O20" s="70">
        <v>4.1029996249025397E-2</v>
      </c>
      <c r="P20" s="70">
        <f t="shared" si="1"/>
        <v>4.1029996249025397E-2</v>
      </c>
      <c r="R20" s="70">
        <v>4.0987295398868598E-2</v>
      </c>
      <c r="S20" s="70">
        <v>4.0987568598234499E-2</v>
      </c>
    </row>
    <row r="21" spans="1:19" x14ac:dyDescent="0.25">
      <c r="A21" s="70" t="s">
        <v>162</v>
      </c>
      <c r="B21" s="78">
        <v>-0.158411156268046</v>
      </c>
      <c r="C21" s="70"/>
      <c r="D21" s="70">
        <v>0</v>
      </c>
      <c r="E21" s="70">
        <v>0</v>
      </c>
      <c r="F21" s="70">
        <v>-0.16855924043430601</v>
      </c>
      <c r="G21" s="70">
        <v>-0.16854963328528999</v>
      </c>
      <c r="H21" s="70">
        <v>-0.15845685850628999</v>
      </c>
      <c r="I21" s="70">
        <v>-0.15840864288239401</v>
      </c>
      <c r="J21" s="70">
        <v>-0.158408642251126</v>
      </c>
      <c r="L21" s="70">
        <v>0</v>
      </c>
      <c r="M21" s="70">
        <v>0</v>
      </c>
      <c r="N21" s="70">
        <v>6.8991501779206404E-2</v>
      </c>
      <c r="O21" s="70">
        <v>6.8972426535251805E-2</v>
      </c>
      <c r="P21" s="70">
        <f t="shared" si="1"/>
        <v>6.8972426535251805E-2</v>
      </c>
      <c r="R21" s="70">
        <v>6.8373148384516205E-2</v>
      </c>
      <c r="S21" s="70">
        <v>6.8372779117075594E-2</v>
      </c>
    </row>
    <row r="22" spans="1:19" x14ac:dyDescent="0.25">
      <c r="A22" s="70" t="s">
        <v>163</v>
      </c>
      <c r="B22" s="78">
        <v>-0.26207372353015002</v>
      </c>
      <c r="C22" s="70"/>
      <c r="D22" s="70">
        <v>0</v>
      </c>
      <c r="E22" s="70">
        <v>0</v>
      </c>
      <c r="F22" s="70">
        <v>-0.27885176976860698</v>
      </c>
      <c r="G22" s="70">
        <v>-0.27881886491819902</v>
      </c>
      <c r="H22" s="70">
        <v>-0.26212779502536798</v>
      </c>
      <c r="I22" s="70">
        <v>-0.262069078964628</v>
      </c>
      <c r="J22" s="70">
        <v>-0.26206907987484701</v>
      </c>
    </row>
    <row r="23" spans="1:19" x14ac:dyDescent="0.25">
      <c r="A23" s="70" t="s">
        <v>164</v>
      </c>
      <c r="B23" s="78">
        <v>-0.246986077730002</v>
      </c>
      <c r="C23" s="70"/>
      <c r="L23" s="70">
        <v>0</v>
      </c>
      <c r="M23" s="70">
        <v>0</v>
      </c>
      <c r="N23" s="70">
        <v>-1.9846358627806902E-2</v>
      </c>
      <c r="O23" s="70">
        <v>-1.98871734161255E-2</v>
      </c>
      <c r="P23" s="70">
        <f t="shared" si="1"/>
        <v>-1.98871734161255E-2</v>
      </c>
      <c r="R23" s="70">
        <v>-1.78844694996073E-2</v>
      </c>
      <c r="S23" s="70">
        <v>-1.7881857577711199E-2</v>
      </c>
    </row>
    <row r="24" spans="1:19" x14ac:dyDescent="0.25">
      <c r="A24" s="70" t="s">
        <v>165</v>
      </c>
      <c r="B24" s="78">
        <v>-0.25618480157818402</v>
      </c>
      <c r="C24" s="70"/>
      <c r="L24" s="70">
        <v>0</v>
      </c>
      <c r="M24" s="70">
        <v>0</v>
      </c>
      <c r="N24" s="70">
        <v>-1.9809732982957001E-2</v>
      </c>
      <c r="O24" s="70">
        <v>-1.9856194268582199E-2</v>
      </c>
      <c r="P24" s="70">
        <f t="shared" si="1"/>
        <v>-1.9856194268582199E-2</v>
      </c>
      <c r="R24" s="70">
        <v>-1.8546173291966801E-2</v>
      </c>
      <c r="S24" s="70">
        <v>-1.85478379022295E-2</v>
      </c>
    </row>
    <row r="25" spans="1:19" x14ac:dyDescent="0.25">
      <c r="A25" s="70" t="s">
        <v>166</v>
      </c>
      <c r="B25" s="78">
        <v>-0.27411931344698798</v>
      </c>
      <c r="C25" s="70"/>
      <c r="L25" s="70">
        <v>0</v>
      </c>
      <c r="M25" s="70">
        <v>0</v>
      </c>
      <c r="N25" s="70">
        <v>-5.1948904711735702E-2</v>
      </c>
      <c r="O25" s="70">
        <v>-5.1995238756297503E-2</v>
      </c>
      <c r="P25" s="70">
        <f t="shared" si="1"/>
        <v>-5.1995238756297503E-2</v>
      </c>
      <c r="R25" s="70">
        <v>-4.84398135658205E-2</v>
      </c>
      <c r="S25" s="70">
        <v>-4.8434587658939203E-2</v>
      </c>
    </row>
    <row r="26" spans="1:19" x14ac:dyDescent="0.25">
      <c r="A26" s="70" t="s">
        <v>167</v>
      </c>
      <c r="B26" s="78">
        <v>-0.27529246082033898</v>
      </c>
      <c r="C26" s="70"/>
    </row>
    <row r="27" spans="1:19" x14ac:dyDescent="0.25">
      <c r="A27" s="70" t="s">
        <v>168</v>
      </c>
      <c r="B27" s="78">
        <v>-0.27032933293769501</v>
      </c>
      <c r="C27" s="70"/>
    </row>
    <row r="28" spans="1:19" x14ac:dyDescent="0.25">
      <c r="A28" s="70" t="s">
        <v>169</v>
      </c>
      <c r="B28" s="78">
        <v>-0.27392983143629202</v>
      </c>
      <c r="C28" s="70"/>
    </row>
    <row r="29" spans="1:19" x14ac:dyDescent="0.25">
      <c r="A29" s="70" t="s">
        <v>170</v>
      </c>
      <c r="B29" s="78">
        <v>-0.27443829599560998</v>
      </c>
      <c r="C29" s="70"/>
    </row>
    <row r="30" spans="1:19" x14ac:dyDescent="0.25">
      <c r="A30" s="70" t="s">
        <v>171</v>
      </c>
      <c r="B30" s="78">
        <v>-0.287190454321613</v>
      </c>
      <c r="C30" s="70"/>
    </row>
  </sheetData>
  <mergeCells count="3">
    <mergeCell ref="D1:J1"/>
    <mergeCell ref="L1:S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S17" sqref="S17"/>
    </sheetView>
  </sheetViews>
  <sheetFormatPr defaultRowHeight="15" x14ac:dyDescent="0.25"/>
  <cols>
    <col min="1" max="1" width="10.5703125" style="70" bestFit="1" customWidth="1"/>
    <col min="2" max="2" width="12.140625" style="70" bestFit="1" customWidth="1"/>
    <col min="3" max="3" width="14" style="70" bestFit="1" customWidth="1"/>
    <col min="4" max="4" width="26.7109375" style="70" bestFit="1" customWidth="1"/>
    <col min="5" max="5" width="4.7109375" style="70" customWidth="1"/>
    <col min="6" max="6" width="10.5703125" style="70" bestFit="1" customWidth="1"/>
    <col min="7" max="7" width="12.140625" style="70" bestFit="1" customWidth="1"/>
    <col min="8" max="8" width="14" style="70" bestFit="1" customWidth="1"/>
    <col min="9" max="9" width="26.7109375" style="70" bestFit="1" customWidth="1"/>
    <col min="10" max="10" width="4.7109375" style="70" customWidth="1"/>
    <col min="11" max="11" width="10.5703125" style="70" bestFit="1" customWidth="1"/>
    <col min="12" max="12" width="12.140625" style="70" bestFit="1" customWidth="1"/>
    <col min="13" max="13" width="14" style="70" bestFit="1" customWidth="1"/>
    <col min="14" max="14" width="26.7109375" style="70" bestFit="1" customWidth="1"/>
    <col min="15" max="15" width="4.7109375" style="70" customWidth="1"/>
    <col min="16" max="16" width="10.5703125" style="70" bestFit="1" customWidth="1"/>
    <col min="17" max="17" width="12.140625" style="70" bestFit="1" customWidth="1"/>
    <col min="18" max="18" width="14" style="70" bestFit="1" customWidth="1"/>
    <col min="19" max="19" width="26.7109375" style="70" bestFit="1" customWidth="1"/>
    <col min="20" max="16384" width="9.140625" style="70"/>
  </cols>
  <sheetData>
    <row r="1" spans="1:19" ht="15.75" thickBot="1" x14ac:dyDescent="0.3">
      <c r="A1" s="70" t="s">
        <v>289</v>
      </c>
    </row>
    <row r="2" spans="1:19" ht="15.75" x14ac:dyDescent="0.25">
      <c r="A2" s="98" t="s">
        <v>207</v>
      </c>
      <c r="B2" s="99"/>
      <c r="C2" s="99"/>
      <c r="D2" s="100"/>
      <c r="F2" s="98" t="s">
        <v>213</v>
      </c>
      <c r="G2" s="99"/>
      <c r="H2" s="99"/>
      <c r="I2" s="100"/>
      <c r="K2" s="98" t="s">
        <v>214</v>
      </c>
      <c r="L2" s="99"/>
      <c r="M2" s="99"/>
      <c r="N2" s="100"/>
      <c r="P2" s="98" t="s">
        <v>215</v>
      </c>
      <c r="Q2" s="99"/>
      <c r="R2" s="99"/>
      <c r="S2" s="100"/>
    </row>
    <row r="3" spans="1:19" ht="15.75" thickBot="1" x14ac:dyDescent="0.3">
      <c r="A3" s="80" t="s">
        <v>1</v>
      </c>
      <c r="B3" s="81" t="s">
        <v>208</v>
      </c>
      <c r="C3" s="81" t="s">
        <v>209</v>
      </c>
      <c r="D3" s="82" t="s">
        <v>210</v>
      </c>
      <c r="F3" s="80" t="s">
        <v>1</v>
      </c>
      <c r="G3" s="81" t="s">
        <v>208</v>
      </c>
      <c r="H3" s="81" t="s">
        <v>209</v>
      </c>
      <c r="I3" s="82" t="s">
        <v>210</v>
      </c>
      <c r="K3" s="80" t="s">
        <v>1</v>
      </c>
      <c r="L3" s="81" t="s">
        <v>208</v>
      </c>
      <c r="M3" s="81" t="s">
        <v>209</v>
      </c>
      <c r="N3" s="82" t="s">
        <v>210</v>
      </c>
      <c r="P3" s="80" t="s">
        <v>1</v>
      </c>
      <c r="Q3" s="81" t="s">
        <v>208</v>
      </c>
      <c r="R3" s="81" t="s">
        <v>209</v>
      </c>
      <c r="S3" s="82" t="s">
        <v>210</v>
      </c>
    </row>
    <row r="4" spans="1:19" x14ac:dyDescent="0.25">
      <c r="A4" s="72" t="s">
        <v>46</v>
      </c>
      <c r="B4" s="70">
        <v>156.87768181443101</v>
      </c>
      <c r="C4" s="72">
        <f>B4/100</f>
        <v>1.5687768181443102</v>
      </c>
      <c r="D4" s="72"/>
      <c r="F4" s="72" t="s">
        <v>52</v>
      </c>
      <c r="G4" s="70">
        <v>-23.106390185666001</v>
      </c>
      <c r="H4" s="72">
        <f>G4/100</f>
        <v>-0.23106390185666001</v>
      </c>
      <c r="I4" s="72"/>
      <c r="K4" s="70" t="s">
        <v>56</v>
      </c>
      <c r="L4" s="70">
        <v>6.9627654862320201</v>
      </c>
      <c r="M4" s="70">
        <f>L4/100</f>
        <v>6.9627654862320199E-2</v>
      </c>
      <c r="P4" s="70" t="s">
        <v>61</v>
      </c>
      <c r="Q4" s="70">
        <v>5.618613423247</v>
      </c>
      <c r="R4" s="70">
        <f>Q4/100</f>
        <v>5.618613423247E-2</v>
      </c>
    </row>
    <row r="5" spans="1:19" x14ac:dyDescent="0.25">
      <c r="A5" s="72" t="s">
        <v>115</v>
      </c>
      <c r="B5" s="70">
        <v>-20.403362299339999</v>
      </c>
      <c r="C5" s="72">
        <f>B5/100</f>
        <v>-0.2040336229934</v>
      </c>
      <c r="D5" s="72"/>
      <c r="F5" s="72" t="s">
        <v>118</v>
      </c>
      <c r="G5" s="70">
        <v>6.8295330739742903</v>
      </c>
      <c r="H5" s="72">
        <f t="shared" ref="H5:H9" si="0">G5/100</f>
        <v>6.8295330739742907E-2</v>
      </c>
      <c r="I5" s="72"/>
      <c r="K5" s="70" t="s">
        <v>122</v>
      </c>
      <c r="L5" s="70">
        <v>5.0157515323390998</v>
      </c>
      <c r="M5" s="70">
        <f t="shared" ref="M5:M11" si="1">L5/100</f>
        <v>5.0157515323390994E-2</v>
      </c>
      <c r="P5" s="70" t="s">
        <v>125</v>
      </c>
      <c r="Q5" s="70">
        <v>2.7853713953255301</v>
      </c>
      <c r="R5" s="70">
        <f t="shared" ref="R5:R7" si="2">Q5/100</f>
        <v>2.78537139532553E-2</v>
      </c>
    </row>
    <row r="6" spans="1:19" x14ac:dyDescent="0.25">
      <c r="A6" s="72" t="s">
        <v>47</v>
      </c>
      <c r="B6" s="70">
        <v>75.418810811829104</v>
      </c>
      <c r="C6" s="72">
        <f t="shared" ref="C6:C9" si="3">B6/100</f>
        <v>0.75418810811829107</v>
      </c>
      <c r="D6" s="72"/>
      <c r="F6" s="72" t="s">
        <v>53</v>
      </c>
      <c r="G6" s="70">
        <v>28.575628055604501</v>
      </c>
      <c r="H6" s="72">
        <f t="shared" si="0"/>
        <v>0.28575628055604502</v>
      </c>
      <c r="I6" s="72"/>
      <c r="K6" s="70" t="s">
        <v>57</v>
      </c>
      <c r="L6" s="70">
        <v>7.7720492742834004</v>
      </c>
      <c r="M6" s="70">
        <f t="shared" si="1"/>
        <v>7.7720492742834005E-2</v>
      </c>
      <c r="P6" s="70" t="s">
        <v>62</v>
      </c>
      <c r="Q6" s="70">
        <v>9.6073063608381393</v>
      </c>
      <c r="R6" s="70">
        <f t="shared" si="2"/>
        <v>9.6073063608381387E-2</v>
      </c>
    </row>
    <row r="7" spans="1:19" x14ac:dyDescent="0.25">
      <c r="A7" s="72" t="s">
        <v>116</v>
      </c>
      <c r="B7" s="70">
        <v>3.9839075987221602</v>
      </c>
      <c r="C7" s="72">
        <f t="shared" si="3"/>
        <v>3.9839075987221605E-2</v>
      </c>
      <c r="D7" s="72"/>
      <c r="F7" s="20" t="s">
        <v>119</v>
      </c>
      <c r="G7" s="70">
        <v>-0.61768525227680005</v>
      </c>
      <c r="H7" s="72">
        <f t="shared" si="0"/>
        <v>-6.1768525227680008E-3</v>
      </c>
      <c r="I7" s="72"/>
      <c r="K7" s="70" t="s">
        <v>121</v>
      </c>
      <c r="L7" s="70">
        <v>2.7102713854425602</v>
      </c>
      <c r="M7" s="70">
        <f t="shared" si="1"/>
        <v>2.71027138544256E-2</v>
      </c>
      <c r="P7" s="70" t="s">
        <v>126</v>
      </c>
      <c r="Q7" s="70">
        <v>2.70716485833122</v>
      </c>
      <c r="R7" s="70">
        <f t="shared" si="2"/>
        <v>2.7071648583312201E-2</v>
      </c>
    </row>
    <row r="8" spans="1:19" x14ac:dyDescent="0.25">
      <c r="A8" s="20" t="s">
        <v>48</v>
      </c>
      <c r="B8" s="70">
        <v>41.432561181641397</v>
      </c>
      <c r="C8" s="72">
        <f t="shared" si="3"/>
        <v>0.41432561181641397</v>
      </c>
      <c r="D8" s="72"/>
      <c r="F8" s="20" t="s">
        <v>54</v>
      </c>
      <c r="G8" s="70">
        <v>4.9175130259530003E-3</v>
      </c>
      <c r="H8" s="72">
        <f t="shared" si="0"/>
        <v>4.9175130259530006E-5</v>
      </c>
      <c r="I8" s="72"/>
      <c r="K8" s="70" t="s">
        <v>58</v>
      </c>
      <c r="L8" s="70">
        <v>17.567892838453702</v>
      </c>
      <c r="M8" s="70">
        <f t="shared" si="1"/>
        <v>0.17567892838453703</v>
      </c>
      <c r="P8" s="70" t="s">
        <v>201</v>
      </c>
      <c r="Q8" s="70">
        <v>0.99465575428974096</v>
      </c>
      <c r="R8" s="70">
        <f>Q8</f>
        <v>0.99465575428974096</v>
      </c>
    </row>
    <row r="9" spans="1:19" x14ac:dyDescent="0.25">
      <c r="A9" s="20" t="s">
        <v>117</v>
      </c>
      <c r="B9" s="70">
        <v>1.3465681908396701</v>
      </c>
      <c r="C9" s="72">
        <f t="shared" si="3"/>
        <v>1.34656819083967E-2</v>
      </c>
      <c r="D9" s="72"/>
      <c r="F9" s="20" t="s">
        <v>120</v>
      </c>
      <c r="G9" s="70">
        <v>-23.0125976107607</v>
      </c>
      <c r="H9" s="72">
        <f t="shared" si="0"/>
        <v>-0.23012597610760699</v>
      </c>
      <c r="I9" s="72"/>
      <c r="K9" s="70" t="s">
        <v>123</v>
      </c>
      <c r="L9" s="70">
        <v>7.9936781722108901</v>
      </c>
      <c r="M9" s="70">
        <f t="shared" si="1"/>
        <v>7.9936781722108899E-2</v>
      </c>
      <c r="P9" s="70" t="s">
        <v>200</v>
      </c>
      <c r="Q9" s="70">
        <v>0.99050019453083504</v>
      </c>
      <c r="R9" s="70">
        <f t="shared" ref="R9:R10" si="4">Q9</f>
        <v>0.99050019453083504</v>
      </c>
    </row>
    <row r="10" spans="1:19" x14ac:dyDescent="0.25">
      <c r="A10" s="72" t="s">
        <v>26</v>
      </c>
      <c r="B10" s="70">
        <v>1.0599999427795399</v>
      </c>
      <c r="C10" s="20">
        <f>B10</f>
        <v>1.0599999427795399</v>
      </c>
      <c r="D10" s="72"/>
      <c r="F10" s="20" t="s">
        <v>93</v>
      </c>
      <c r="G10" s="70">
        <v>1.01000221082446</v>
      </c>
      <c r="H10" s="20">
        <f>G10</f>
        <v>1.01000221082446</v>
      </c>
      <c r="I10" s="72"/>
      <c r="K10" s="70" t="s">
        <v>59</v>
      </c>
      <c r="L10" s="70">
        <v>1.60698994823066</v>
      </c>
      <c r="M10" s="70">
        <f t="shared" si="1"/>
        <v>1.60698994823066E-2</v>
      </c>
      <c r="P10" s="70" t="s">
        <v>233</v>
      </c>
      <c r="Q10" s="70">
        <v>0.97528252543864702</v>
      </c>
      <c r="R10" s="70">
        <f t="shared" si="4"/>
        <v>0.97528252543864702</v>
      </c>
    </row>
    <row r="11" spans="1:19" x14ac:dyDescent="0.25">
      <c r="A11" s="72" t="s">
        <v>28</v>
      </c>
      <c r="B11" s="70">
        <v>1.04500010801638</v>
      </c>
      <c r="C11" s="20">
        <f t="shared" ref="C11:C12" si="5">B11</f>
        <v>1.04500010801638</v>
      </c>
      <c r="D11" s="72"/>
      <c r="F11" s="20" t="s">
        <v>216</v>
      </c>
      <c r="G11" s="70">
        <v>1.01362148486813</v>
      </c>
      <c r="H11" s="20">
        <f t="shared" ref="H11:H13" si="6">G11</f>
        <v>1.01362148486813</v>
      </c>
      <c r="I11" s="72"/>
      <c r="K11" s="70" t="s">
        <v>124</v>
      </c>
      <c r="L11" s="70">
        <v>0.94710772207659899</v>
      </c>
      <c r="M11" s="70">
        <f t="shared" si="1"/>
        <v>9.4710772207659902E-3</v>
      </c>
      <c r="P11" s="70" t="s">
        <v>234</v>
      </c>
      <c r="Q11" s="70">
        <v>-29.5</v>
      </c>
      <c r="R11" s="70">
        <f>Q11/100</f>
        <v>-0.29499999999999998</v>
      </c>
    </row>
    <row r="12" spans="1:19" x14ac:dyDescent="0.25">
      <c r="A12" s="72" t="s">
        <v>196</v>
      </c>
      <c r="B12" s="70">
        <v>1.0192524558912599</v>
      </c>
      <c r="C12" s="20">
        <f t="shared" si="5"/>
        <v>1.0192524558912599</v>
      </c>
      <c r="D12" s="72"/>
      <c r="F12" s="20" t="s">
        <v>217</v>
      </c>
      <c r="G12" s="70">
        <v>1.0166066588834599</v>
      </c>
      <c r="H12" s="20">
        <f t="shared" si="6"/>
        <v>1.0166066588834599</v>
      </c>
      <c r="I12" s="72"/>
      <c r="K12" s="70" t="s">
        <v>225</v>
      </c>
      <c r="L12" s="70">
        <v>1.0154980581075299</v>
      </c>
      <c r="M12" s="70">
        <f>L12</f>
        <v>1.0154980581075299</v>
      </c>
      <c r="P12" s="70" t="s">
        <v>235</v>
      </c>
      <c r="Q12" s="70">
        <v>-16.600000000000001</v>
      </c>
      <c r="R12" s="70">
        <f t="shared" ref="R12:R24" si="7">Q12/100</f>
        <v>-0.16600000000000001</v>
      </c>
    </row>
    <row r="13" spans="1:19" x14ac:dyDescent="0.25">
      <c r="A13" s="72" t="s">
        <v>49</v>
      </c>
      <c r="B13" s="70">
        <v>232.29649066925001</v>
      </c>
      <c r="C13" s="72">
        <f>B13/100</f>
        <v>2.3229649066925</v>
      </c>
      <c r="D13" s="72"/>
      <c r="F13" s="20" t="s">
        <v>197</v>
      </c>
      <c r="G13" s="70">
        <v>1.05648116591882</v>
      </c>
      <c r="H13" s="20">
        <f t="shared" si="6"/>
        <v>1.05648116591882</v>
      </c>
      <c r="I13" s="72"/>
      <c r="K13" s="70" t="s">
        <v>226</v>
      </c>
      <c r="L13" s="70">
        <v>0.99920172696365495</v>
      </c>
      <c r="M13" s="70">
        <f t="shared" ref="M13:M15" si="8">L13</f>
        <v>0.99920172696365495</v>
      </c>
      <c r="P13" s="70" t="s">
        <v>236</v>
      </c>
      <c r="Q13" s="70">
        <v>-9</v>
      </c>
      <c r="R13" s="70">
        <f t="shared" si="7"/>
        <v>-0.09</v>
      </c>
    </row>
    <row r="14" spans="1:19" x14ac:dyDescent="0.25">
      <c r="A14" s="72" t="s">
        <v>82</v>
      </c>
      <c r="B14" s="70">
        <v>-16.419455409049899</v>
      </c>
      <c r="C14" s="72">
        <f t="shared" ref="C14:C24" si="9">B14/100</f>
        <v>-0.16419455409049899</v>
      </c>
      <c r="D14" s="72"/>
      <c r="F14" s="20" t="s">
        <v>67</v>
      </c>
      <c r="G14" s="70">
        <v>-94.2</v>
      </c>
      <c r="H14" s="20">
        <f>G14/100</f>
        <v>-0.94200000000000006</v>
      </c>
      <c r="I14" s="72"/>
      <c r="K14" s="70" t="s">
        <v>198</v>
      </c>
      <c r="L14" s="70">
        <v>0.99939678517998398</v>
      </c>
      <c r="M14" s="70">
        <f t="shared" si="8"/>
        <v>0.99939678517998398</v>
      </c>
      <c r="P14" s="70" t="s">
        <v>237</v>
      </c>
      <c r="Q14" s="70">
        <v>-5.8</v>
      </c>
      <c r="R14" s="70">
        <f t="shared" si="7"/>
        <v>-5.7999999999999996E-2</v>
      </c>
    </row>
    <row r="15" spans="1:19" x14ac:dyDescent="0.25">
      <c r="A15" s="72" t="s">
        <v>18</v>
      </c>
      <c r="B15" s="70">
        <f>40.0000005960464-21.7</f>
        <v>18.300000596046399</v>
      </c>
      <c r="C15" s="72">
        <f t="shared" si="9"/>
        <v>0.18300000596046398</v>
      </c>
      <c r="D15" s="72"/>
      <c r="F15" s="20" t="s">
        <v>131</v>
      </c>
      <c r="G15" s="70">
        <f>27.4960368871688-19</f>
        <v>8.496036887168799</v>
      </c>
      <c r="H15" s="20">
        <f t="shared" ref="H15:H21" si="10">G15/100</f>
        <v>8.4960368871687994E-2</v>
      </c>
      <c r="I15" s="72"/>
      <c r="K15" s="70" t="s">
        <v>199</v>
      </c>
      <c r="L15" s="70">
        <v>0.99395089010721904</v>
      </c>
      <c r="M15" s="70">
        <f t="shared" si="8"/>
        <v>0.99395089010721904</v>
      </c>
      <c r="P15" s="70" t="s">
        <v>70</v>
      </c>
      <c r="Q15" s="70">
        <v>-14.9</v>
      </c>
      <c r="R15" s="70">
        <f t="shared" si="7"/>
        <v>-0.14899999999999999</v>
      </c>
    </row>
    <row r="16" spans="1:19" x14ac:dyDescent="0.25">
      <c r="A16" s="72" t="s">
        <v>24</v>
      </c>
      <c r="B16" s="70">
        <f>46.0716068744659-12.7</f>
        <v>33.371606874465897</v>
      </c>
      <c r="C16" s="72">
        <f t="shared" si="9"/>
        <v>0.33371606874465898</v>
      </c>
      <c r="D16" s="72"/>
      <c r="F16" s="20" t="s">
        <v>218</v>
      </c>
      <c r="G16" s="70">
        <v>-47.8</v>
      </c>
      <c r="H16" s="20">
        <f t="shared" si="10"/>
        <v>-0.47799999999999998</v>
      </c>
      <c r="I16" s="72"/>
      <c r="K16" s="70" t="s">
        <v>227</v>
      </c>
      <c r="L16" s="70">
        <v>-11.2</v>
      </c>
      <c r="M16" s="70">
        <f>L16/100</f>
        <v>-0.11199999999999999</v>
      </c>
      <c r="P16" s="70" t="s">
        <v>134</v>
      </c>
      <c r="Q16" s="70">
        <v>-5</v>
      </c>
      <c r="R16" s="70">
        <f t="shared" si="7"/>
        <v>-0.05</v>
      </c>
    </row>
    <row r="17" spans="1:19" x14ac:dyDescent="0.25">
      <c r="A17" s="72" t="s">
        <v>63</v>
      </c>
      <c r="B17" s="72">
        <v>-7.6</v>
      </c>
      <c r="C17" s="72">
        <f t="shared" si="9"/>
        <v>-7.5999999999999998E-2</v>
      </c>
      <c r="D17" s="72"/>
      <c r="F17" s="20" t="s">
        <v>219</v>
      </c>
      <c r="G17" s="72">
        <v>3.9</v>
      </c>
      <c r="H17" s="20">
        <f t="shared" si="10"/>
        <v>3.9E-2</v>
      </c>
      <c r="I17" s="72"/>
      <c r="K17" s="70" t="s">
        <v>228</v>
      </c>
      <c r="L17" s="70">
        <f>23.9999994635581-7.5</f>
        <v>16.499999463558101</v>
      </c>
      <c r="M17" s="70">
        <f t="shared" ref="M17:M23" si="11">L17/100</f>
        <v>0.16499999463558102</v>
      </c>
      <c r="P17" s="70" t="s">
        <v>243</v>
      </c>
      <c r="Q17" s="70">
        <v>-16.132226879354501</v>
      </c>
      <c r="R17" s="70">
        <f>Q17/100</f>
        <v>-0.16132226879354503</v>
      </c>
      <c r="S17" s="83" t="s">
        <v>212</v>
      </c>
    </row>
    <row r="18" spans="1:19" x14ac:dyDescent="0.25">
      <c r="A18" s="72" t="s">
        <v>127</v>
      </c>
      <c r="B18" s="20">
        <v>-1.6</v>
      </c>
      <c r="C18" s="72">
        <f t="shared" si="9"/>
        <v>-1.6E-2</v>
      </c>
      <c r="D18" s="72"/>
      <c r="F18" s="20" t="s">
        <v>220</v>
      </c>
      <c r="G18" s="20">
        <v>0</v>
      </c>
      <c r="H18" s="20">
        <f t="shared" si="10"/>
        <v>0</v>
      </c>
      <c r="I18" s="72"/>
      <c r="K18" s="70" t="s">
        <v>229</v>
      </c>
      <c r="L18" s="70">
        <v>-3.5</v>
      </c>
      <c r="M18" s="70">
        <f t="shared" si="11"/>
        <v>-3.5000000000000003E-2</v>
      </c>
      <c r="P18" s="70" t="s">
        <v>290</v>
      </c>
      <c r="Q18" s="70">
        <v>-2.6725086868541301</v>
      </c>
      <c r="R18" s="70">
        <f>Q18/100</f>
        <v>-2.67250868685413E-2</v>
      </c>
      <c r="S18" s="83" t="s">
        <v>212</v>
      </c>
    </row>
    <row r="19" spans="1:19" x14ac:dyDescent="0.25">
      <c r="A19" s="72" t="s">
        <v>194</v>
      </c>
      <c r="B19" s="70">
        <v>73.412321889935697</v>
      </c>
      <c r="C19" s="72">
        <f t="shared" si="9"/>
        <v>0.73412321889935694</v>
      </c>
      <c r="D19" s="72" t="s">
        <v>212</v>
      </c>
      <c r="F19" s="20" t="s">
        <v>221</v>
      </c>
      <c r="G19" s="20">
        <v>0</v>
      </c>
      <c r="H19" s="20">
        <f t="shared" si="10"/>
        <v>0</v>
      </c>
      <c r="I19" s="72"/>
      <c r="K19" s="70" t="s">
        <v>230</v>
      </c>
      <c r="L19" s="70">
        <v>-1.8</v>
      </c>
      <c r="M19" s="70">
        <f t="shared" si="11"/>
        <v>-1.8000000000000002E-2</v>
      </c>
      <c r="P19" s="2" t="s">
        <v>238</v>
      </c>
      <c r="Q19" s="2">
        <v>-28.570552452161099</v>
      </c>
      <c r="R19" s="2">
        <f>Q19/100</f>
        <v>-0.28570552452161097</v>
      </c>
      <c r="S19" s="83" t="s">
        <v>212</v>
      </c>
    </row>
    <row r="20" spans="1:19" x14ac:dyDescent="0.25">
      <c r="A20" s="72" t="s">
        <v>195</v>
      </c>
      <c r="B20" s="70">
        <v>3.5419835013894301</v>
      </c>
      <c r="C20" s="72">
        <f t="shared" si="9"/>
        <v>3.5419835013894299E-2</v>
      </c>
      <c r="D20" s="72" t="s">
        <v>212</v>
      </c>
      <c r="F20" s="20" t="s">
        <v>222</v>
      </c>
      <c r="G20" s="20">
        <v>0</v>
      </c>
      <c r="H20" s="20">
        <f t="shared" si="10"/>
        <v>0</v>
      </c>
      <c r="I20" s="72"/>
      <c r="K20" s="70" t="s">
        <v>12</v>
      </c>
      <c r="L20" s="70">
        <v>-6.1</v>
      </c>
      <c r="M20" s="70">
        <f t="shared" si="11"/>
        <v>-6.0999999999999999E-2</v>
      </c>
      <c r="P20" s="2" t="s">
        <v>239</v>
      </c>
      <c r="Q20" s="2">
        <v>-19.402753372707298</v>
      </c>
      <c r="R20" s="2">
        <f>Q20/100</f>
        <v>-0.19402753372707299</v>
      </c>
      <c r="S20" s="83" t="s">
        <v>212</v>
      </c>
    </row>
    <row r="21" spans="1:19" x14ac:dyDescent="0.25">
      <c r="A21" s="83" t="s">
        <v>50</v>
      </c>
      <c r="B21" s="2">
        <v>62.126158082594003</v>
      </c>
      <c r="C21" s="83">
        <f t="shared" si="9"/>
        <v>0.62126158082594007</v>
      </c>
      <c r="D21" s="83" t="s">
        <v>212</v>
      </c>
      <c r="F21" s="20" t="s">
        <v>223</v>
      </c>
      <c r="G21" s="105">
        <v>23.999999463558101</v>
      </c>
      <c r="H21" s="20">
        <f t="shared" si="10"/>
        <v>0.239999994635581</v>
      </c>
      <c r="I21" s="72"/>
      <c r="K21" s="70" t="s">
        <v>20</v>
      </c>
      <c r="L21" s="70">
        <v>-1.6</v>
      </c>
      <c r="M21" s="70">
        <f t="shared" si="11"/>
        <v>-1.6E-2</v>
      </c>
      <c r="P21" s="70" t="s">
        <v>69</v>
      </c>
      <c r="Q21" s="70">
        <v>-3.3840519177270898</v>
      </c>
      <c r="R21" s="70">
        <f>Q21/100</f>
        <v>-3.3840519177270899E-2</v>
      </c>
      <c r="S21" s="72" t="s">
        <v>212</v>
      </c>
    </row>
    <row r="22" spans="1:19" x14ac:dyDescent="0.25">
      <c r="A22" s="83" t="s">
        <v>211</v>
      </c>
      <c r="B22" s="2">
        <v>-5.23683299630245</v>
      </c>
      <c r="C22" s="83">
        <f t="shared" si="9"/>
        <v>-5.2368329963024499E-2</v>
      </c>
      <c r="D22" s="83" t="s">
        <v>212</v>
      </c>
      <c r="F22" s="83" t="s">
        <v>224</v>
      </c>
      <c r="G22" s="2">
        <v>-71.078119325571095</v>
      </c>
      <c r="H22" s="83">
        <f>G22/100</f>
        <v>-0.71078119325571099</v>
      </c>
      <c r="I22" s="83" t="s">
        <v>212</v>
      </c>
      <c r="K22" s="70" t="s">
        <v>16</v>
      </c>
      <c r="L22" s="70">
        <v>-13.5</v>
      </c>
      <c r="M22" s="70">
        <f t="shared" si="11"/>
        <v>-0.13500000000000001</v>
      </c>
      <c r="P22" s="70" t="s">
        <v>133</v>
      </c>
      <c r="Q22" s="70">
        <v>-3.0375077809106501</v>
      </c>
      <c r="R22" s="70">
        <f t="shared" ref="R22:R24" si="12">Q22/100</f>
        <v>-3.0375077809106501E-2</v>
      </c>
      <c r="S22" s="72" t="s">
        <v>212</v>
      </c>
    </row>
    <row r="23" spans="1:19" x14ac:dyDescent="0.25">
      <c r="A23" s="72" t="s">
        <v>192</v>
      </c>
      <c r="B23" s="70">
        <v>43.465406708043602</v>
      </c>
      <c r="C23" s="72">
        <f t="shared" si="9"/>
        <v>0.43465406708043602</v>
      </c>
      <c r="D23" s="72" t="s">
        <v>212</v>
      </c>
      <c r="F23" s="83" t="s">
        <v>242</v>
      </c>
      <c r="G23" s="2">
        <v>1.66650420296761</v>
      </c>
      <c r="H23" s="83">
        <f>G23/100</f>
        <v>1.66650420296761E-2</v>
      </c>
      <c r="I23" s="83" t="s">
        <v>212</v>
      </c>
      <c r="K23" s="70" t="s">
        <v>22</v>
      </c>
      <c r="L23" s="70">
        <v>-5.8</v>
      </c>
      <c r="M23" s="70">
        <f t="shared" si="11"/>
        <v>-5.7999999999999996E-2</v>
      </c>
      <c r="P23" s="2" t="s">
        <v>240</v>
      </c>
      <c r="Q23" s="2">
        <v>-5.3969752426069002</v>
      </c>
      <c r="R23" s="2">
        <f t="shared" si="12"/>
        <v>-5.3969752426069002E-2</v>
      </c>
      <c r="S23" s="83" t="s">
        <v>212</v>
      </c>
    </row>
    <row r="24" spans="1:19" x14ac:dyDescent="0.25">
      <c r="A24" s="72" t="s">
        <v>193</v>
      </c>
      <c r="B24" s="70">
        <v>3.8248823687013398</v>
      </c>
      <c r="C24" s="72">
        <f t="shared" si="9"/>
        <v>3.8248823687013399E-2</v>
      </c>
      <c r="D24" s="72" t="s">
        <v>212</v>
      </c>
      <c r="F24" s="20" t="s">
        <v>64</v>
      </c>
      <c r="G24" s="70">
        <v>-61.6266510111085</v>
      </c>
      <c r="H24" s="20">
        <f>G24/100</f>
        <v>-0.61626651011108502</v>
      </c>
      <c r="I24" s="72" t="s">
        <v>212</v>
      </c>
      <c r="K24" s="2" t="s">
        <v>255</v>
      </c>
      <c r="L24" s="2">
        <v>-43.465404875416603</v>
      </c>
      <c r="M24" s="2">
        <f>L24/100</f>
        <v>-0.43465404875416602</v>
      </c>
      <c r="N24" s="83" t="s">
        <v>212</v>
      </c>
      <c r="P24" s="2" t="s">
        <v>241</v>
      </c>
      <c r="Q24" s="2">
        <v>-2.5500160665636198</v>
      </c>
      <c r="R24" s="2">
        <f t="shared" si="12"/>
        <v>-2.5500160665636196E-2</v>
      </c>
      <c r="S24" s="83" t="s">
        <v>212</v>
      </c>
    </row>
    <row r="25" spans="1:19" x14ac:dyDescent="0.25">
      <c r="F25" s="20" t="s">
        <v>128</v>
      </c>
      <c r="G25" s="70">
        <v>6.8124317376785202</v>
      </c>
      <c r="H25" s="20">
        <f t="shared" ref="H25:H27" si="13">G25/100</f>
        <v>6.8124317376785204E-2</v>
      </c>
      <c r="I25" s="72" t="s">
        <v>212</v>
      </c>
      <c r="K25" s="2" t="s">
        <v>256</v>
      </c>
      <c r="L25" s="2">
        <v>0.79370395167253405</v>
      </c>
      <c r="M25" s="2">
        <f t="shared" ref="M25:M29" si="14">L25/100</f>
        <v>7.9370395167253412E-3</v>
      </c>
      <c r="N25" s="83" t="s">
        <v>212</v>
      </c>
    </row>
    <row r="26" spans="1:19" x14ac:dyDescent="0.25">
      <c r="F26" s="20" t="s">
        <v>66</v>
      </c>
      <c r="G26" s="70">
        <v>28.570553657756001</v>
      </c>
      <c r="H26" s="20">
        <f t="shared" si="13"/>
        <v>0.28570553657756004</v>
      </c>
      <c r="I26" s="72" t="s">
        <v>212</v>
      </c>
      <c r="K26" s="2" t="s">
        <v>231</v>
      </c>
      <c r="L26" s="2">
        <v>3.4013454409766499</v>
      </c>
      <c r="M26" s="2">
        <f t="shared" si="14"/>
        <v>3.4013454409766497E-2</v>
      </c>
      <c r="N26" s="83" t="s">
        <v>212</v>
      </c>
    </row>
    <row r="27" spans="1:19" x14ac:dyDescent="0.25">
      <c r="A27" s="70" t="s">
        <v>254</v>
      </c>
      <c r="F27" s="20" t="s">
        <v>130</v>
      </c>
      <c r="G27" s="70">
        <v>20.729028258677602</v>
      </c>
      <c r="H27" s="20">
        <f t="shared" si="13"/>
        <v>0.20729028258677601</v>
      </c>
      <c r="I27" s="72" t="s">
        <v>212</v>
      </c>
      <c r="K27" s="2" t="s">
        <v>232</v>
      </c>
      <c r="L27" s="2">
        <v>3.0779900113951002</v>
      </c>
      <c r="M27" s="2">
        <f t="shared" si="14"/>
        <v>3.0779900113951E-2</v>
      </c>
      <c r="N27" s="83" t="s">
        <v>212</v>
      </c>
    </row>
    <row r="28" spans="1:19" x14ac:dyDescent="0.25">
      <c r="K28" s="70" t="s">
        <v>68</v>
      </c>
      <c r="L28" s="70">
        <v>5.4610035903119298</v>
      </c>
      <c r="M28" s="34">
        <f t="shared" si="14"/>
        <v>5.4610035903119296E-2</v>
      </c>
      <c r="N28" s="72" t="s">
        <v>212</v>
      </c>
    </row>
    <row r="29" spans="1:19" x14ac:dyDescent="0.25">
      <c r="K29" s="70" t="s">
        <v>132</v>
      </c>
      <c r="L29" s="70">
        <v>2.6803802214688801</v>
      </c>
      <c r="M29" s="34">
        <f t="shared" si="14"/>
        <v>2.68038022146888E-2</v>
      </c>
      <c r="N29" s="72" t="s">
        <v>212</v>
      </c>
    </row>
    <row r="33" spans="1:3" x14ac:dyDescent="0.25">
      <c r="A33" s="34"/>
      <c r="B33" s="34"/>
      <c r="C33" s="34"/>
    </row>
  </sheetData>
  <mergeCells count="4">
    <mergeCell ref="A2:D2"/>
    <mergeCell ref="F2:I2"/>
    <mergeCell ref="K2:N2"/>
    <mergeCell ref="P2:S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37" workbookViewId="0">
      <selection activeCell="E33" sqref="E33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94" t="s">
        <v>89</v>
      </c>
      <c r="B1" s="94"/>
      <c r="C1" s="94"/>
      <c r="D1" s="94"/>
      <c r="E1" s="94"/>
      <c r="G1" s="30" t="s">
        <v>99</v>
      </c>
      <c r="H1" s="31" t="s">
        <v>91</v>
      </c>
      <c r="I1" s="31" t="s">
        <v>92</v>
      </c>
      <c r="J1" s="31" t="s">
        <v>26</v>
      </c>
      <c r="K1" s="31" t="s">
        <v>28</v>
      </c>
      <c r="L1" s="31" t="s">
        <v>93</v>
      </c>
      <c r="P1" s="94" t="s">
        <v>105</v>
      </c>
      <c r="Q1" s="94"/>
      <c r="R1" s="94"/>
      <c r="S1" s="94"/>
      <c r="T1" s="94"/>
      <c r="V1" s="30" t="s">
        <v>99</v>
      </c>
      <c r="W1" s="31" t="s">
        <v>83</v>
      </c>
      <c r="X1" s="31" t="s">
        <v>84</v>
      </c>
      <c r="Y1" s="31" t="s">
        <v>85</v>
      </c>
      <c r="Z1" s="31" t="s">
        <v>87</v>
      </c>
      <c r="AA1" s="31" t="s">
        <v>88</v>
      </c>
    </row>
    <row r="2" spans="1:27" x14ac:dyDescent="0.25">
      <c r="A2" s="27" t="s">
        <v>37</v>
      </c>
      <c r="B2" s="1" t="s">
        <v>96</v>
      </c>
      <c r="C2" s="1" t="s">
        <v>97</v>
      </c>
      <c r="D2" s="1" t="s">
        <v>98</v>
      </c>
      <c r="E2" s="1" t="s">
        <v>106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96</v>
      </c>
      <c r="R2" s="1" t="s">
        <v>97</v>
      </c>
      <c r="S2" s="1" t="s">
        <v>98</v>
      </c>
      <c r="T2" s="1" t="s">
        <v>106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90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83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91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84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92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85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86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87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93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88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109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110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94" t="s">
        <v>107</v>
      </c>
      <c r="Q10" s="94"/>
      <c r="R10" s="94"/>
      <c r="S10" s="94"/>
      <c r="T10" s="25"/>
    </row>
    <row r="11" spans="1:27" x14ac:dyDescent="0.25">
      <c r="B11" s="1" t="s">
        <v>94</v>
      </c>
      <c r="C11" s="1" t="s">
        <v>95</v>
      </c>
      <c r="D11" s="1" t="s">
        <v>102</v>
      </c>
      <c r="G11" s="30" t="s">
        <v>100</v>
      </c>
      <c r="H11" s="31" t="s">
        <v>91</v>
      </c>
      <c r="I11" s="31" t="s">
        <v>92</v>
      </c>
      <c r="J11" s="31" t="s">
        <v>26</v>
      </c>
      <c r="K11" s="31" t="s">
        <v>28</v>
      </c>
      <c r="L11" s="31" t="s">
        <v>93</v>
      </c>
      <c r="Q11" s="1" t="s">
        <v>94</v>
      </c>
      <c r="R11" s="1" t="s">
        <v>95</v>
      </c>
      <c r="S11" s="1" t="s">
        <v>102</v>
      </c>
      <c r="V11" s="30" t="s">
        <v>100</v>
      </c>
      <c r="W11" s="31" t="s">
        <v>83</v>
      </c>
      <c r="X11" s="31" t="s">
        <v>84</v>
      </c>
      <c r="Y11" s="31" t="s">
        <v>85</v>
      </c>
      <c r="Z11" s="31" t="s">
        <v>87</v>
      </c>
      <c r="AA11" s="31" t="s">
        <v>88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109</v>
      </c>
      <c r="Q18">
        <v>1</v>
      </c>
      <c r="R18">
        <v>1.00004528381249</v>
      </c>
      <c r="S18">
        <v>0.99999690867299795</v>
      </c>
      <c r="V18" s="32" t="s">
        <v>109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110</v>
      </c>
      <c r="Q19">
        <v>1</v>
      </c>
      <c r="R19">
        <v>0.98982988182421405</v>
      </c>
      <c r="S19">
        <v>0.98964233511361499</v>
      </c>
      <c r="V19" s="32" t="s">
        <v>110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104</v>
      </c>
      <c r="H21" s="31" t="s">
        <v>91</v>
      </c>
      <c r="I21" s="31" t="s">
        <v>92</v>
      </c>
      <c r="J21" s="31" t="s">
        <v>26</v>
      </c>
      <c r="K21" s="31" t="s">
        <v>28</v>
      </c>
      <c r="L21" s="31" t="s">
        <v>93</v>
      </c>
      <c r="T21" t="s">
        <v>108</v>
      </c>
      <c r="V21" s="30" t="s">
        <v>104</v>
      </c>
      <c r="W21" s="31" t="s">
        <v>83</v>
      </c>
      <c r="X21" s="31" t="s">
        <v>84</v>
      </c>
      <c r="Y21" s="31" t="s">
        <v>85</v>
      </c>
      <c r="Z21" s="31" t="s">
        <v>87</v>
      </c>
      <c r="AA21" s="31" t="s">
        <v>88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90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91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92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93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111</v>
      </c>
      <c r="Q30" t="s">
        <v>83</v>
      </c>
      <c r="R30" t="s">
        <v>84</v>
      </c>
      <c r="S30" t="s">
        <v>85</v>
      </c>
      <c r="T30" t="s">
        <v>87</v>
      </c>
      <c r="U30" t="s">
        <v>88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94" t="s">
        <v>101</v>
      </c>
      <c r="B33" s="94"/>
      <c r="C33" s="94"/>
      <c r="D33" s="94"/>
      <c r="F33" s="30" t="s">
        <v>99</v>
      </c>
      <c r="G33" s="31" t="s">
        <v>83</v>
      </c>
      <c r="H33" s="31" t="s">
        <v>84</v>
      </c>
      <c r="I33" s="31" t="s">
        <v>85</v>
      </c>
      <c r="J33" s="31" t="s">
        <v>87</v>
      </c>
      <c r="K33" s="31" t="s">
        <v>88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96</v>
      </c>
      <c r="C34" s="1" t="s">
        <v>97</v>
      </c>
      <c r="D34" s="1" t="s">
        <v>98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83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84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85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86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87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88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94" t="s">
        <v>103</v>
      </c>
      <c r="B42" s="94"/>
      <c r="C42" s="94"/>
      <c r="D42" s="94"/>
    </row>
    <row r="43" spans="1:21" x14ac:dyDescent="0.25">
      <c r="B43" s="1" t="s">
        <v>94</v>
      </c>
      <c r="C43" s="1" t="s">
        <v>95</v>
      </c>
      <c r="D43" t="s">
        <v>102</v>
      </c>
      <c r="F43" s="30" t="s">
        <v>100</v>
      </c>
      <c r="G43" s="31" t="s">
        <v>83</v>
      </c>
      <c r="H43" s="31" t="s">
        <v>84</v>
      </c>
      <c r="I43" s="31" t="s">
        <v>85</v>
      </c>
      <c r="J43" s="31" t="s">
        <v>87</v>
      </c>
      <c r="K43" s="31" t="s">
        <v>88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104</v>
      </c>
      <c r="G53" s="31" t="s">
        <v>83</v>
      </c>
      <c r="H53" s="31" t="s">
        <v>84</v>
      </c>
      <c r="I53" s="31" t="s">
        <v>85</v>
      </c>
      <c r="J53" s="31" t="s">
        <v>87</v>
      </c>
      <c r="K53" s="31" t="s">
        <v>88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32" sqref="G32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95" t="s">
        <v>81</v>
      </c>
      <c r="B1" s="95"/>
      <c r="C1" s="95"/>
      <c r="D1" s="95"/>
      <c r="E1" s="95"/>
      <c r="F1" s="95"/>
      <c r="G1" s="95"/>
      <c r="I1" s="1"/>
      <c r="J1" s="4"/>
      <c r="L1" s="4" t="s">
        <v>181</v>
      </c>
      <c r="O1" t="s">
        <v>180</v>
      </c>
      <c r="S1" t="s">
        <v>181</v>
      </c>
      <c r="V1" t="s">
        <v>180</v>
      </c>
    </row>
    <row r="2" spans="1:23" x14ac:dyDescent="0.25">
      <c r="A2" s="4" t="s">
        <v>37</v>
      </c>
      <c r="B2" s="4" t="s">
        <v>33</v>
      </c>
      <c r="C2" s="45" t="s">
        <v>112</v>
      </c>
      <c r="D2" s="4"/>
      <c r="E2" s="4"/>
      <c r="F2" s="4"/>
      <c r="G2" s="4"/>
      <c r="I2" s="1"/>
      <c r="J2" s="62"/>
      <c r="K2" s="63"/>
      <c r="L2" s="4" t="s">
        <v>94</v>
      </c>
      <c r="M2" s="4"/>
      <c r="N2" s="4"/>
      <c r="S2" t="s">
        <v>95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83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84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85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86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87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88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181</v>
      </c>
      <c r="L9" s="4" t="s">
        <v>99</v>
      </c>
      <c r="M9" s="64"/>
      <c r="N9" s="4"/>
      <c r="S9" t="s">
        <v>100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83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84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85</v>
      </c>
      <c r="B15" s="1"/>
      <c r="C15" s="1"/>
      <c r="D15" s="1"/>
      <c r="E15" s="3"/>
      <c r="F15" s="3"/>
      <c r="G15" s="3"/>
    </row>
    <row r="16" spans="1:23" x14ac:dyDescent="0.25">
      <c r="A16" s="1" t="s">
        <v>86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87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88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180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180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F36" sqref="F36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96" t="s">
        <v>72</v>
      </c>
      <c r="B1" s="96"/>
      <c r="C1" s="96"/>
      <c r="D1" s="96"/>
      <c r="E1" s="96"/>
      <c r="F1" s="96"/>
      <c r="G1" s="96"/>
      <c r="H1" s="96"/>
      <c r="I1" s="96"/>
      <c r="J1" s="96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97" t="s">
        <v>9</v>
      </c>
      <c r="D2" s="97"/>
      <c r="E2" s="97"/>
      <c r="F2" s="97"/>
      <c r="G2" s="97" t="s">
        <v>74</v>
      </c>
      <c r="H2" s="97"/>
      <c r="I2" s="97"/>
      <c r="J2" s="97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96" t="s">
        <v>78</v>
      </c>
      <c r="B35" s="96"/>
      <c r="C35" s="96"/>
      <c r="D35" s="96"/>
      <c r="E35" s="96"/>
      <c r="F35" s="96"/>
      <c r="G35" s="96"/>
      <c r="H35" s="96"/>
      <c r="I35" s="96"/>
      <c r="J35" s="96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49" workbookViewId="0">
      <selection activeCell="L37" sqref="L37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1" t="s">
        <v>182</v>
      </c>
      <c r="B1" s="75">
        <v>1</v>
      </c>
      <c r="C1" s="75">
        <v>2</v>
      </c>
      <c r="D1" s="75">
        <v>4</v>
      </c>
      <c r="E1" s="75">
        <v>5</v>
      </c>
      <c r="F1" s="71">
        <v>6</v>
      </c>
      <c r="G1" s="75">
        <v>2</v>
      </c>
      <c r="H1" s="75">
        <v>4</v>
      </c>
      <c r="I1" s="75">
        <v>5</v>
      </c>
      <c r="J1" s="75">
        <v>6</v>
      </c>
      <c r="K1" s="72"/>
      <c r="M1" s="72"/>
      <c r="N1" s="72"/>
      <c r="O1" s="72"/>
      <c r="Q1" s="72" t="s">
        <v>183</v>
      </c>
    </row>
    <row r="2" spans="1:17" x14ac:dyDescent="0.25">
      <c r="A2" s="74">
        <v>1</v>
      </c>
      <c r="B2" s="70">
        <v>4.9991000000000003</v>
      </c>
      <c r="C2" s="70">
        <v>-4.9991000000000003</v>
      </c>
      <c r="D2" s="70">
        <v>0</v>
      </c>
      <c r="E2" s="70">
        <v>0</v>
      </c>
      <c r="F2" s="70">
        <v>0</v>
      </c>
      <c r="G2" s="73">
        <v>-15.2631</v>
      </c>
      <c r="H2" s="70">
        <v>0</v>
      </c>
      <c r="I2" s="70">
        <v>0</v>
      </c>
      <c r="J2" s="70">
        <v>0</v>
      </c>
      <c r="K2" s="70"/>
      <c r="L2" s="70"/>
      <c r="M2" s="70"/>
      <c r="N2" s="70"/>
      <c r="O2" s="70"/>
    </row>
    <row r="3" spans="1:17" x14ac:dyDescent="0.25">
      <c r="A3" s="74">
        <v>2</v>
      </c>
      <c r="B3" s="70">
        <v>15.2103</v>
      </c>
      <c r="C3" s="70">
        <v>-15.2631</v>
      </c>
      <c r="D3" s="70">
        <v>0</v>
      </c>
      <c r="E3" s="70">
        <v>0</v>
      </c>
      <c r="F3" s="70">
        <v>0</v>
      </c>
      <c r="G3" s="73">
        <v>4.9991000000000003</v>
      </c>
      <c r="H3" s="70">
        <v>0</v>
      </c>
      <c r="I3" s="70">
        <v>0</v>
      </c>
      <c r="J3" s="70">
        <v>0</v>
      </c>
      <c r="K3" s="70"/>
      <c r="L3" s="70"/>
      <c r="M3" s="70"/>
      <c r="N3" s="70"/>
      <c r="O3" s="70"/>
    </row>
    <row r="4" spans="1:17" x14ac:dyDescent="0.25">
      <c r="A4" s="74">
        <v>3</v>
      </c>
      <c r="B4" s="70">
        <v>1.0259</v>
      </c>
      <c r="C4" s="70">
        <v>0</v>
      </c>
      <c r="D4" s="70">
        <v>0</v>
      </c>
      <c r="E4" s="70">
        <v>-1.0259</v>
      </c>
      <c r="F4" s="70">
        <v>0</v>
      </c>
      <c r="G4" s="73">
        <v>0</v>
      </c>
      <c r="H4" s="70">
        <v>0</v>
      </c>
      <c r="I4" s="70">
        <v>-4.2350000000000003</v>
      </c>
      <c r="J4" s="70">
        <v>0</v>
      </c>
      <c r="K4" s="70"/>
      <c r="L4" s="70"/>
      <c r="M4" s="70"/>
      <c r="N4" s="70"/>
      <c r="O4" s="70"/>
    </row>
    <row r="5" spans="1:17" x14ac:dyDescent="0.25">
      <c r="A5" s="74">
        <v>4</v>
      </c>
      <c r="B5" s="70">
        <v>4.1858000000000004</v>
      </c>
      <c r="C5" s="70">
        <v>0</v>
      </c>
      <c r="D5" s="70">
        <v>0</v>
      </c>
      <c r="E5" s="70">
        <v>-4.2350000000000003</v>
      </c>
      <c r="F5" s="70">
        <v>0</v>
      </c>
      <c r="G5" s="73">
        <v>0</v>
      </c>
      <c r="H5" s="70">
        <v>0</v>
      </c>
      <c r="I5" s="70">
        <v>1.0259</v>
      </c>
      <c r="J5" s="70">
        <v>0</v>
      </c>
      <c r="K5" s="70"/>
      <c r="L5" s="70"/>
      <c r="M5" s="70"/>
      <c r="N5" s="70"/>
      <c r="O5" s="70"/>
    </row>
    <row r="6" spans="1:17" x14ac:dyDescent="0.25">
      <c r="A6" s="74">
        <v>5</v>
      </c>
      <c r="B6" s="70">
        <v>0</v>
      </c>
      <c r="C6" s="70">
        <v>1.7011000000000001</v>
      </c>
      <c r="D6" s="70">
        <v>0</v>
      </c>
      <c r="E6" s="70">
        <v>-1.7011000000000001</v>
      </c>
      <c r="F6" s="70">
        <v>0</v>
      </c>
      <c r="G6" s="73">
        <v>5.1939000000000002</v>
      </c>
      <c r="H6" s="70">
        <v>0</v>
      </c>
      <c r="I6" s="70">
        <v>-5.1939000000000002</v>
      </c>
      <c r="J6" s="70">
        <v>0</v>
      </c>
      <c r="K6" s="70"/>
      <c r="L6" s="70"/>
      <c r="M6" s="70"/>
      <c r="N6" s="70"/>
      <c r="O6" s="70"/>
    </row>
    <row r="7" spans="1:17" x14ac:dyDescent="0.25">
      <c r="A7" s="74">
        <v>6</v>
      </c>
      <c r="B7" s="70">
        <v>0</v>
      </c>
      <c r="C7" s="70">
        <v>5.1593</v>
      </c>
      <c r="D7" s="70">
        <v>0</v>
      </c>
      <c r="E7" s="70">
        <v>-5.1939000000000002</v>
      </c>
      <c r="F7" s="70">
        <v>0</v>
      </c>
      <c r="G7" s="73">
        <v>-1.7011000000000001</v>
      </c>
      <c r="H7" s="70">
        <v>0</v>
      </c>
      <c r="I7" s="70">
        <v>1.7011000000000001</v>
      </c>
      <c r="J7" s="70">
        <v>0</v>
      </c>
      <c r="K7" s="70"/>
      <c r="L7" s="70"/>
      <c r="M7" s="70"/>
      <c r="N7" s="70"/>
      <c r="O7" s="70"/>
    </row>
    <row r="8" spans="1:17" x14ac:dyDescent="0.25">
      <c r="A8" s="74">
        <v>7</v>
      </c>
      <c r="B8" s="70">
        <v>6.0250000000000004</v>
      </c>
      <c r="C8" s="70">
        <v>-4.9991000000000003</v>
      </c>
      <c r="D8" s="70">
        <v>0</v>
      </c>
      <c r="E8" s="70">
        <v>-1.0259</v>
      </c>
      <c r="F8" s="70">
        <v>0</v>
      </c>
      <c r="G8" s="73">
        <v>-15.2631</v>
      </c>
      <c r="H8" s="70">
        <v>0</v>
      </c>
      <c r="I8" s="70">
        <v>-4.2350000000000003</v>
      </c>
      <c r="J8" s="70">
        <v>0</v>
      </c>
      <c r="K8" s="70"/>
      <c r="L8" s="70"/>
      <c r="M8" s="70"/>
      <c r="N8" s="70"/>
      <c r="O8" s="70"/>
    </row>
    <row r="9" spans="1:17" x14ac:dyDescent="0.25">
      <c r="A9" s="74">
        <v>8</v>
      </c>
      <c r="B9" s="70">
        <v>19.396100000000001</v>
      </c>
      <c r="C9" s="70">
        <v>-15.2631</v>
      </c>
      <c r="D9" s="70">
        <v>0</v>
      </c>
      <c r="E9" s="70">
        <v>-4.2350000000000003</v>
      </c>
      <c r="F9" s="70">
        <v>0</v>
      </c>
      <c r="G9" s="73">
        <v>4.9991000000000003</v>
      </c>
      <c r="H9" s="70">
        <v>0</v>
      </c>
      <c r="I9" s="70">
        <v>1.0259</v>
      </c>
      <c r="J9" s="70">
        <v>0</v>
      </c>
      <c r="K9" s="70"/>
      <c r="L9" s="70"/>
      <c r="M9" s="70"/>
      <c r="N9" s="70"/>
      <c r="O9" s="70"/>
    </row>
    <row r="10" spans="1:17" x14ac:dyDescent="0.25">
      <c r="A10" s="74">
        <v>29</v>
      </c>
      <c r="B10" s="70">
        <v>-1.0259</v>
      </c>
      <c r="C10" s="70">
        <v>-1.7011000000000001</v>
      </c>
      <c r="D10" s="70">
        <v>-6.8410000000000002</v>
      </c>
      <c r="E10" s="70">
        <v>9.5679999999999996</v>
      </c>
      <c r="F10" s="70">
        <v>0</v>
      </c>
      <c r="G10" s="73">
        <v>-5.1939000000000002</v>
      </c>
      <c r="H10" s="70">
        <v>-21.578600000000002</v>
      </c>
      <c r="I10" s="70">
        <v>34.9754</v>
      </c>
      <c r="J10" s="70">
        <v>-3.9679000000000002</v>
      </c>
      <c r="K10" s="70"/>
      <c r="L10" s="70"/>
      <c r="M10" s="70"/>
      <c r="N10" s="70"/>
      <c r="O10" s="70"/>
    </row>
    <row r="11" spans="1:17" x14ac:dyDescent="0.25">
      <c r="A11" s="74">
        <v>30</v>
      </c>
      <c r="B11" s="70">
        <v>-4.2350000000000003</v>
      </c>
      <c r="C11" s="70">
        <v>-5.1939000000000002</v>
      </c>
      <c r="D11" s="70">
        <v>-21.578600000000002</v>
      </c>
      <c r="E11" s="70">
        <v>34.891599999999997</v>
      </c>
      <c r="F11" s="70">
        <v>-3.9679000000000002</v>
      </c>
      <c r="G11" s="73">
        <v>1.7011000000000001</v>
      </c>
      <c r="H11" s="70">
        <v>6.8410000000000002</v>
      </c>
      <c r="I11" s="70">
        <v>-9.5679999999999996</v>
      </c>
      <c r="J11" s="70">
        <v>0</v>
      </c>
      <c r="K11" s="70"/>
      <c r="L11" s="70"/>
      <c r="M11" s="70"/>
      <c r="N11" s="70"/>
      <c r="O11" s="70"/>
    </row>
    <row r="14" spans="1:17" x14ac:dyDescent="0.25">
      <c r="A14" s="71" t="s">
        <v>184</v>
      </c>
      <c r="B14" s="75">
        <v>2</v>
      </c>
      <c r="C14" s="75">
        <v>3</v>
      </c>
      <c r="D14" s="75">
        <v>4</v>
      </c>
      <c r="E14" s="75">
        <v>5</v>
      </c>
      <c r="F14" s="75">
        <v>7</v>
      </c>
      <c r="G14" s="75">
        <v>8</v>
      </c>
      <c r="H14" s="75">
        <v>9</v>
      </c>
      <c r="I14" s="76">
        <v>2</v>
      </c>
      <c r="J14" s="75">
        <v>3</v>
      </c>
      <c r="K14" s="75">
        <v>4</v>
      </c>
      <c r="L14" s="75">
        <v>5</v>
      </c>
      <c r="M14" s="75">
        <v>7</v>
      </c>
      <c r="N14" s="75">
        <v>8</v>
      </c>
      <c r="O14" s="75">
        <v>9</v>
      </c>
      <c r="Q14" t="s">
        <v>185</v>
      </c>
    </row>
    <row r="15" spans="1:17" x14ac:dyDescent="0.25">
      <c r="A15" s="74">
        <v>9</v>
      </c>
      <c r="B15" s="70">
        <v>0</v>
      </c>
      <c r="C15" s="70">
        <v>1.986</v>
      </c>
      <c r="D15" s="70">
        <v>-1.986</v>
      </c>
      <c r="E15" s="70">
        <v>0</v>
      </c>
      <c r="F15" s="70">
        <v>0</v>
      </c>
      <c r="G15" s="70">
        <v>0</v>
      </c>
      <c r="H15" s="70">
        <v>0</v>
      </c>
      <c r="I15" s="73">
        <v>0</v>
      </c>
      <c r="J15" s="70">
        <v>5.0688000000000004</v>
      </c>
      <c r="K15" s="70">
        <v>-5.0688000000000004</v>
      </c>
      <c r="L15" s="70">
        <v>0</v>
      </c>
      <c r="M15" s="70">
        <v>0</v>
      </c>
      <c r="N15" s="70">
        <v>0</v>
      </c>
      <c r="O15" s="70">
        <v>0</v>
      </c>
    </row>
    <row r="16" spans="1:17" x14ac:dyDescent="0.25">
      <c r="A16" s="74">
        <v>10</v>
      </c>
      <c r="B16" s="70">
        <v>0</v>
      </c>
      <c r="C16" s="70">
        <v>5.056</v>
      </c>
      <c r="D16" s="70">
        <v>-5.0688000000000004</v>
      </c>
      <c r="E16" s="70">
        <v>0</v>
      </c>
      <c r="F16" s="70">
        <v>0</v>
      </c>
      <c r="G16" s="70">
        <v>0</v>
      </c>
      <c r="H16" s="70">
        <v>0</v>
      </c>
      <c r="I16" s="73">
        <v>0</v>
      </c>
      <c r="J16" s="70">
        <v>-1.986</v>
      </c>
      <c r="K16" s="70">
        <v>1.986</v>
      </c>
      <c r="L16" s="70">
        <v>0</v>
      </c>
      <c r="M16" s="70">
        <v>0</v>
      </c>
      <c r="N16" s="70">
        <v>0</v>
      </c>
      <c r="O16" s="70">
        <v>0</v>
      </c>
    </row>
    <row r="17" spans="1:17" x14ac:dyDescent="0.25">
      <c r="A17" s="74">
        <v>11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3">
        <v>0</v>
      </c>
      <c r="J17" s="70">
        <v>0</v>
      </c>
      <c r="K17" s="70">
        <v>4.7819000000000003</v>
      </c>
      <c r="L17" s="70">
        <v>0</v>
      </c>
      <c r="M17" s="70">
        <v>-4.7819000000000003</v>
      </c>
      <c r="N17" s="70">
        <v>0</v>
      </c>
      <c r="O17" s="70">
        <v>0</v>
      </c>
    </row>
    <row r="18" spans="1:17" x14ac:dyDescent="0.25">
      <c r="A18" s="74">
        <v>12</v>
      </c>
      <c r="B18" s="70">
        <v>0</v>
      </c>
      <c r="C18" s="70">
        <v>0</v>
      </c>
      <c r="D18" s="70">
        <v>4.7819000000000003</v>
      </c>
      <c r="E18" s="70">
        <v>0</v>
      </c>
      <c r="F18" s="70">
        <v>-4.7819000000000003</v>
      </c>
      <c r="G18" s="70">
        <v>0</v>
      </c>
      <c r="H18" s="70">
        <v>0</v>
      </c>
      <c r="I18" s="73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</row>
    <row r="19" spans="1:17" x14ac:dyDescent="0.25">
      <c r="A19" s="74">
        <v>13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3">
        <v>0</v>
      </c>
      <c r="J19" s="70">
        <v>0</v>
      </c>
      <c r="K19" s="70">
        <v>0</v>
      </c>
      <c r="L19" s="70">
        <v>0</v>
      </c>
      <c r="M19" s="70">
        <v>5.6769999999999996</v>
      </c>
      <c r="N19" s="70">
        <v>-5.6769999999999996</v>
      </c>
      <c r="O19" s="70">
        <v>0</v>
      </c>
    </row>
    <row r="20" spans="1:17" x14ac:dyDescent="0.25">
      <c r="A20" s="74">
        <v>14</v>
      </c>
      <c r="B20" s="70">
        <v>0</v>
      </c>
      <c r="C20" s="70">
        <v>0</v>
      </c>
      <c r="D20" s="70">
        <v>0</v>
      </c>
      <c r="E20" s="70">
        <v>0</v>
      </c>
      <c r="F20" s="70">
        <v>5.6769999999999996</v>
      </c>
      <c r="G20" s="70">
        <v>-5.6769999999999996</v>
      </c>
      <c r="H20" s="70">
        <v>0</v>
      </c>
      <c r="I20" s="73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</row>
    <row r="21" spans="1:17" x14ac:dyDescent="0.25">
      <c r="A21" s="74">
        <v>31</v>
      </c>
      <c r="B21" s="70">
        <v>0</v>
      </c>
      <c r="C21" s="70">
        <v>0</v>
      </c>
      <c r="D21" s="70">
        <v>6.8410000000000002</v>
      </c>
      <c r="E21" s="70">
        <v>-6.8410000000000002</v>
      </c>
      <c r="F21" s="70">
        <v>0</v>
      </c>
      <c r="G21" s="70">
        <v>0</v>
      </c>
      <c r="H21" s="70">
        <v>0</v>
      </c>
      <c r="I21" s="73">
        <v>0</v>
      </c>
      <c r="J21" s="70">
        <v>0</v>
      </c>
      <c r="K21" s="70">
        <v>21.578600000000002</v>
      </c>
      <c r="L21" s="70">
        <v>-21.578600000000002</v>
      </c>
      <c r="M21" s="70">
        <v>0</v>
      </c>
      <c r="N21" s="70">
        <v>0</v>
      </c>
      <c r="O21" s="70">
        <v>0</v>
      </c>
    </row>
    <row r="22" spans="1:17" x14ac:dyDescent="0.25">
      <c r="A22" s="74">
        <v>32</v>
      </c>
      <c r="B22" s="70">
        <v>0</v>
      </c>
      <c r="C22" s="70">
        <v>0</v>
      </c>
      <c r="D22" s="70">
        <v>21.578600000000002</v>
      </c>
      <c r="E22" s="70">
        <v>-21.578600000000002</v>
      </c>
      <c r="F22" s="70">
        <v>0</v>
      </c>
      <c r="G22" s="70">
        <v>0</v>
      </c>
      <c r="H22" s="70">
        <v>0</v>
      </c>
      <c r="I22" s="73">
        <v>0</v>
      </c>
      <c r="J22" s="70">
        <v>0</v>
      </c>
      <c r="K22" s="70">
        <v>-6.8410000000000002</v>
      </c>
      <c r="L22" s="70">
        <v>6.8410000000000002</v>
      </c>
      <c r="M22" s="70">
        <v>0</v>
      </c>
      <c r="N22" s="70">
        <v>0</v>
      </c>
      <c r="O22" s="70">
        <v>0</v>
      </c>
    </row>
    <row r="23" spans="1:17" x14ac:dyDescent="0.25">
      <c r="A23" s="74">
        <v>33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3">
        <v>0</v>
      </c>
      <c r="J23" s="70">
        <v>0</v>
      </c>
      <c r="K23" s="70">
        <v>1.798</v>
      </c>
      <c r="L23" s="70">
        <v>0</v>
      </c>
      <c r="M23" s="70">
        <v>0</v>
      </c>
      <c r="N23" s="70">
        <v>0</v>
      </c>
      <c r="O23" s="70">
        <v>-1.798</v>
      </c>
    </row>
    <row r="24" spans="1:17" x14ac:dyDescent="0.25">
      <c r="A24" s="74">
        <v>34</v>
      </c>
      <c r="B24" s="70">
        <v>0</v>
      </c>
      <c r="C24" s="70">
        <v>0</v>
      </c>
      <c r="D24" s="70">
        <v>1.798</v>
      </c>
      <c r="E24" s="70">
        <v>0</v>
      </c>
      <c r="F24" s="70">
        <v>0</v>
      </c>
      <c r="G24" s="70">
        <v>0</v>
      </c>
      <c r="H24" s="70">
        <v>-1.798</v>
      </c>
      <c r="I24" s="73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</row>
    <row r="25" spans="1:17" x14ac:dyDescent="0.25">
      <c r="A25" s="74">
        <v>35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3">
        <v>0</v>
      </c>
      <c r="J25" s="70">
        <v>0</v>
      </c>
      <c r="K25" s="70">
        <v>0</v>
      </c>
      <c r="L25" s="70">
        <v>0</v>
      </c>
      <c r="M25" s="70">
        <v>9.0900999999999996</v>
      </c>
      <c r="N25" s="70">
        <v>0</v>
      </c>
      <c r="O25" s="70">
        <v>-9.0900999999999996</v>
      </c>
    </row>
    <row r="26" spans="1:17" x14ac:dyDescent="0.25">
      <c r="A26" s="74">
        <v>36</v>
      </c>
      <c r="B26" s="70">
        <v>0</v>
      </c>
      <c r="C26" s="70">
        <v>0</v>
      </c>
      <c r="D26" s="70">
        <v>0</v>
      </c>
      <c r="E26" s="70">
        <v>0</v>
      </c>
      <c r="F26" s="70">
        <v>9.0900999999999996</v>
      </c>
      <c r="G26" s="70">
        <v>0</v>
      </c>
      <c r="H26" s="70">
        <v>-9.0900999999999996</v>
      </c>
      <c r="I26" s="73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</row>
    <row r="27" spans="1:17" x14ac:dyDescent="0.25">
      <c r="A27" s="74">
        <v>37</v>
      </c>
      <c r="B27" s="70">
        <v>-1.135</v>
      </c>
      <c r="C27" s="70">
        <v>3.121</v>
      </c>
      <c r="D27" s="70">
        <v>-1.986</v>
      </c>
      <c r="E27" s="70">
        <v>0</v>
      </c>
      <c r="F27" s="70">
        <v>0</v>
      </c>
      <c r="G27" s="70">
        <v>0</v>
      </c>
      <c r="H27" s="70">
        <v>0</v>
      </c>
      <c r="I27" s="73">
        <v>-4.7819000000000003</v>
      </c>
      <c r="J27" s="70">
        <v>9.8506999999999998</v>
      </c>
      <c r="K27" s="70">
        <v>-5.0688000000000004</v>
      </c>
      <c r="L27" s="70">
        <v>0</v>
      </c>
      <c r="M27" s="70">
        <v>0</v>
      </c>
      <c r="N27" s="70">
        <v>0</v>
      </c>
      <c r="O27" s="70">
        <v>0</v>
      </c>
    </row>
    <row r="28" spans="1:17" x14ac:dyDescent="0.25">
      <c r="A28" s="74">
        <v>38</v>
      </c>
      <c r="B28" s="70">
        <v>-4.7819000000000003</v>
      </c>
      <c r="C28" s="70">
        <v>9.7941000000000003</v>
      </c>
      <c r="D28" s="70">
        <v>-5.0688000000000004</v>
      </c>
      <c r="E28" s="70">
        <v>0</v>
      </c>
      <c r="F28" s="70">
        <v>0</v>
      </c>
      <c r="G28" s="70">
        <v>0</v>
      </c>
      <c r="H28" s="70">
        <v>0</v>
      </c>
      <c r="I28" s="73">
        <v>1.135</v>
      </c>
      <c r="J28" s="70">
        <v>-3.121</v>
      </c>
      <c r="K28" s="70">
        <v>1.986</v>
      </c>
      <c r="L28" s="70">
        <v>0</v>
      </c>
      <c r="M28" s="70">
        <v>0</v>
      </c>
      <c r="N28" s="70">
        <v>0</v>
      </c>
      <c r="O28" s="70">
        <v>0</v>
      </c>
    </row>
    <row r="31" spans="1:17" x14ac:dyDescent="0.25">
      <c r="A31" s="71" t="s">
        <v>186</v>
      </c>
      <c r="B31" s="75">
        <v>6</v>
      </c>
      <c r="C31" s="75">
        <v>11</v>
      </c>
      <c r="D31" s="75">
        <v>12</v>
      </c>
      <c r="E31" s="75">
        <v>13</v>
      </c>
      <c r="F31" s="71">
        <v>14</v>
      </c>
      <c r="G31" s="75">
        <v>6</v>
      </c>
      <c r="H31" s="75">
        <v>11</v>
      </c>
      <c r="I31" s="75">
        <v>12</v>
      </c>
      <c r="J31" s="75">
        <v>13</v>
      </c>
      <c r="K31" s="75">
        <v>14</v>
      </c>
      <c r="Q31" s="70" t="s">
        <v>187</v>
      </c>
    </row>
    <row r="32" spans="1:17" x14ac:dyDescent="0.25">
      <c r="A32" s="74">
        <v>15</v>
      </c>
      <c r="B32" s="70">
        <v>1.9550000000000001</v>
      </c>
      <c r="C32" s="70">
        <v>-1.9550000000000001</v>
      </c>
      <c r="D32" s="70">
        <v>0</v>
      </c>
      <c r="E32" s="70">
        <v>0</v>
      </c>
      <c r="F32" s="74">
        <v>0</v>
      </c>
      <c r="G32" s="70">
        <v>4.0941000000000001</v>
      </c>
      <c r="H32" s="70">
        <v>-4.0941000000000001</v>
      </c>
      <c r="I32" s="70">
        <v>0</v>
      </c>
      <c r="J32" s="70">
        <v>0</v>
      </c>
      <c r="K32" s="70">
        <v>0</v>
      </c>
    </row>
    <row r="33" spans="1:17" x14ac:dyDescent="0.25">
      <c r="A33" s="74">
        <f t="shared" ref="A33:A45" si="0">A32+1</f>
        <v>16</v>
      </c>
      <c r="B33" s="70">
        <v>4.0941000000000001</v>
      </c>
      <c r="C33" s="70">
        <v>-4.0941000000000001</v>
      </c>
      <c r="D33" s="70">
        <v>0</v>
      </c>
      <c r="E33" s="70">
        <v>0</v>
      </c>
      <c r="F33" s="74">
        <v>0</v>
      </c>
      <c r="G33" s="70">
        <v>-1.9550000000000001</v>
      </c>
      <c r="H33" s="70">
        <v>1.9550000000000001</v>
      </c>
      <c r="I33" s="70">
        <v>0</v>
      </c>
      <c r="J33" s="70">
        <v>0</v>
      </c>
      <c r="K33" s="70">
        <v>0</v>
      </c>
    </row>
    <row r="34" spans="1:17" x14ac:dyDescent="0.25">
      <c r="A34" s="74">
        <f t="shared" si="0"/>
        <v>17</v>
      </c>
      <c r="B34" s="70">
        <v>1.526</v>
      </c>
      <c r="C34" s="70">
        <v>0</v>
      </c>
      <c r="D34" s="70">
        <v>-1.526</v>
      </c>
      <c r="E34" s="70">
        <v>0</v>
      </c>
      <c r="F34" s="74">
        <v>0</v>
      </c>
      <c r="G34" s="70">
        <v>3.1760000000000002</v>
      </c>
      <c r="H34" s="70">
        <v>0</v>
      </c>
      <c r="I34" s="70">
        <v>-3.1760000000000002</v>
      </c>
      <c r="J34" s="70">
        <v>0</v>
      </c>
      <c r="K34" s="70">
        <v>0</v>
      </c>
    </row>
    <row r="35" spans="1:17" x14ac:dyDescent="0.25">
      <c r="A35" s="74">
        <f t="shared" si="0"/>
        <v>18</v>
      </c>
      <c r="B35" s="70">
        <v>3.1760000000000002</v>
      </c>
      <c r="C35" s="70">
        <v>0</v>
      </c>
      <c r="D35" s="70">
        <v>-3.1760000000000002</v>
      </c>
      <c r="E35" s="70">
        <v>0</v>
      </c>
      <c r="F35" s="74">
        <v>0</v>
      </c>
      <c r="G35" s="70">
        <v>-1.526</v>
      </c>
      <c r="H35" s="70">
        <v>0</v>
      </c>
      <c r="I35" s="70">
        <v>1.526</v>
      </c>
      <c r="J35" s="70">
        <v>0</v>
      </c>
      <c r="K35" s="70">
        <v>0</v>
      </c>
    </row>
    <row r="36" spans="1:17" x14ac:dyDescent="0.25">
      <c r="A36" s="74">
        <f t="shared" si="0"/>
        <v>19</v>
      </c>
      <c r="B36" s="70">
        <v>3.0989</v>
      </c>
      <c r="C36" s="70">
        <v>0</v>
      </c>
      <c r="D36" s="70">
        <v>0</v>
      </c>
      <c r="E36" s="70">
        <v>-3.0989</v>
      </c>
      <c r="F36" s="74">
        <v>0</v>
      </c>
      <c r="G36" s="70">
        <v>6.1028000000000002</v>
      </c>
      <c r="H36" s="70">
        <v>0</v>
      </c>
      <c r="I36" s="70">
        <v>0</v>
      </c>
      <c r="J36" s="70">
        <v>-6.1028000000000002</v>
      </c>
      <c r="K36" s="70">
        <v>0</v>
      </c>
    </row>
    <row r="37" spans="1:17" x14ac:dyDescent="0.25">
      <c r="A37" s="74">
        <f t="shared" si="0"/>
        <v>20</v>
      </c>
      <c r="B37" s="70">
        <v>6.1028000000000002</v>
      </c>
      <c r="C37" s="70">
        <v>0</v>
      </c>
      <c r="D37" s="70">
        <v>0</v>
      </c>
      <c r="E37" s="70">
        <v>-6.1028000000000002</v>
      </c>
      <c r="F37" s="74">
        <v>0</v>
      </c>
      <c r="G37" s="70">
        <v>-3.0989</v>
      </c>
      <c r="H37" s="70">
        <v>0</v>
      </c>
      <c r="I37" s="70">
        <v>0</v>
      </c>
      <c r="J37" s="70">
        <v>3.0989</v>
      </c>
      <c r="K37" s="70">
        <v>0</v>
      </c>
    </row>
    <row r="38" spans="1:17" x14ac:dyDescent="0.25">
      <c r="A38" s="74">
        <f t="shared" si="0"/>
        <v>21</v>
      </c>
      <c r="B38" s="70">
        <v>0</v>
      </c>
      <c r="C38" s="70">
        <v>0</v>
      </c>
      <c r="D38" s="70">
        <v>2.4889999999999999</v>
      </c>
      <c r="E38" s="70">
        <v>-2.4889999999999999</v>
      </c>
      <c r="F38" s="74">
        <v>0</v>
      </c>
      <c r="G38" s="70">
        <v>0</v>
      </c>
      <c r="H38" s="70">
        <v>0</v>
      </c>
      <c r="I38" s="70">
        <v>2.2519999999999998</v>
      </c>
      <c r="J38" s="70">
        <v>-2.2519999999999998</v>
      </c>
      <c r="K38" s="70">
        <v>0</v>
      </c>
    </row>
    <row r="39" spans="1:17" x14ac:dyDescent="0.25">
      <c r="A39" s="74">
        <f t="shared" si="0"/>
        <v>22</v>
      </c>
      <c r="B39" s="70">
        <v>0</v>
      </c>
      <c r="C39" s="70">
        <v>0</v>
      </c>
      <c r="D39" s="70">
        <v>2.2519999999999998</v>
      </c>
      <c r="E39" s="70">
        <v>-2.2519999999999998</v>
      </c>
      <c r="F39" s="74">
        <v>0</v>
      </c>
      <c r="G39" s="70">
        <v>0</v>
      </c>
      <c r="H39" s="70">
        <v>0</v>
      </c>
      <c r="I39" s="70">
        <v>-2.4889999999999999</v>
      </c>
      <c r="J39" s="70">
        <v>2.4889999999999999</v>
      </c>
      <c r="K39" s="70">
        <v>0</v>
      </c>
    </row>
    <row r="40" spans="1:17" x14ac:dyDescent="0.25">
      <c r="A40" s="74">
        <f t="shared" si="0"/>
        <v>23</v>
      </c>
      <c r="B40" s="70">
        <v>-1.526</v>
      </c>
      <c r="C40" s="70">
        <v>0</v>
      </c>
      <c r="D40" s="70">
        <v>4.0149999999999997</v>
      </c>
      <c r="E40" s="70">
        <v>-2.4889999999999999</v>
      </c>
      <c r="F40" s="74">
        <v>0</v>
      </c>
      <c r="G40" s="70">
        <v>-3.1760000000000002</v>
      </c>
      <c r="H40" s="70">
        <v>0</v>
      </c>
      <c r="I40" s="70">
        <v>5.4279999999999999</v>
      </c>
      <c r="J40" s="70">
        <v>-2.2519999999999998</v>
      </c>
      <c r="K40" s="70">
        <v>0</v>
      </c>
    </row>
    <row r="41" spans="1:17" x14ac:dyDescent="0.25">
      <c r="A41" s="74">
        <f t="shared" si="0"/>
        <v>24</v>
      </c>
      <c r="B41" s="70">
        <v>-3.1760000000000002</v>
      </c>
      <c r="C41" s="70">
        <v>0</v>
      </c>
      <c r="D41" s="70">
        <v>5.4278000000000004</v>
      </c>
      <c r="E41" s="70">
        <v>-2.2519999999999998</v>
      </c>
      <c r="F41" s="74">
        <v>0</v>
      </c>
      <c r="G41" s="70">
        <v>1.526</v>
      </c>
      <c r="H41" s="70">
        <v>0</v>
      </c>
      <c r="I41" s="70">
        <v>-4.0149999999999997</v>
      </c>
      <c r="J41" s="70">
        <v>2.4889999999999999</v>
      </c>
      <c r="K41" s="70">
        <v>0</v>
      </c>
    </row>
    <row r="42" spans="1:17" x14ac:dyDescent="0.25">
      <c r="A42" s="74">
        <v>39</v>
      </c>
      <c r="B42" s="70">
        <v>0</v>
      </c>
      <c r="C42" s="70">
        <v>0</v>
      </c>
      <c r="D42" s="70">
        <v>0</v>
      </c>
      <c r="E42" s="70">
        <v>1.137</v>
      </c>
      <c r="F42" s="74">
        <v>-1.137</v>
      </c>
      <c r="G42" s="70">
        <v>0</v>
      </c>
      <c r="H42" s="70">
        <v>0</v>
      </c>
      <c r="I42" s="70">
        <v>0</v>
      </c>
      <c r="J42" s="70">
        <v>2.3149999999999999</v>
      </c>
      <c r="K42" s="70">
        <v>-2.3149999999999999</v>
      </c>
    </row>
    <row r="43" spans="1:17" x14ac:dyDescent="0.25">
      <c r="A43" s="74">
        <f t="shared" si="0"/>
        <v>40</v>
      </c>
      <c r="B43" s="70">
        <v>0</v>
      </c>
      <c r="C43" s="70">
        <v>0</v>
      </c>
      <c r="D43" s="70">
        <v>0</v>
      </c>
      <c r="E43" s="70">
        <v>2.3149999999999999</v>
      </c>
      <c r="F43" s="74">
        <v>-2.3149999999999999</v>
      </c>
      <c r="G43" s="70">
        <v>0</v>
      </c>
      <c r="H43" s="70">
        <v>0</v>
      </c>
      <c r="I43" s="70">
        <v>0</v>
      </c>
      <c r="J43" s="70">
        <v>-1.137</v>
      </c>
      <c r="K43" s="70">
        <v>1.137</v>
      </c>
    </row>
    <row r="44" spans="1:17" x14ac:dyDescent="0.25">
      <c r="A44" s="74">
        <f t="shared" si="0"/>
        <v>41</v>
      </c>
      <c r="B44" s="70">
        <v>-3.0989</v>
      </c>
      <c r="C44" s="70">
        <v>0</v>
      </c>
      <c r="D44" s="70">
        <v>-2.4889999999999999</v>
      </c>
      <c r="E44" s="70">
        <v>6.7248999999999999</v>
      </c>
      <c r="F44" s="74">
        <v>-1.137</v>
      </c>
      <c r="G44" s="70">
        <v>-6.1028000000000002</v>
      </c>
      <c r="H44" s="70">
        <v>0</v>
      </c>
      <c r="I44" s="70">
        <v>-2.2519999999999998</v>
      </c>
      <c r="J44" s="70">
        <v>10.6698</v>
      </c>
      <c r="K44" s="70">
        <v>-2.3149999999999999</v>
      </c>
    </row>
    <row r="45" spans="1:17" x14ac:dyDescent="0.25">
      <c r="A45" s="74">
        <f t="shared" si="0"/>
        <v>42</v>
      </c>
      <c r="B45" s="70">
        <v>-6.1028000000000002</v>
      </c>
      <c r="C45" s="70">
        <v>0</v>
      </c>
      <c r="D45" s="70">
        <v>-2.2519999999999998</v>
      </c>
      <c r="E45" s="70">
        <v>10.669600000000001</v>
      </c>
      <c r="F45" s="74">
        <v>-2.3149999999999999</v>
      </c>
      <c r="G45" s="70">
        <v>3.0989</v>
      </c>
      <c r="H45" s="70">
        <v>0</v>
      </c>
      <c r="I45" s="70">
        <v>2.4889999999999999</v>
      </c>
      <c r="J45" s="70">
        <v>-6.7248999999999999</v>
      </c>
      <c r="K45" s="70">
        <v>1.137</v>
      </c>
    </row>
    <row r="48" spans="1:17" x14ac:dyDescent="0.25">
      <c r="A48" s="71" t="s">
        <v>188</v>
      </c>
      <c r="B48" s="75">
        <v>9</v>
      </c>
      <c r="C48" s="75">
        <v>10</v>
      </c>
      <c r="D48" s="75">
        <v>11</v>
      </c>
      <c r="E48" s="75">
        <v>13</v>
      </c>
      <c r="F48" s="71">
        <v>14</v>
      </c>
      <c r="G48" s="75">
        <v>9</v>
      </c>
      <c r="H48" s="75">
        <v>10</v>
      </c>
      <c r="I48" s="75">
        <v>11</v>
      </c>
      <c r="J48" s="75">
        <v>13</v>
      </c>
      <c r="K48" s="75">
        <v>14</v>
      </c>
      <c r="Q48" s="70" t="s">
        <v>189</v>
      </c>
    </row>
    <row r="49" spans="1:11" x14ac:dyDescent="0.25">
      <c r="A49" s="74">
        <v>25</v>
      </c>
      <c r="B49" s="70">
        <v>3.9020000000000001</v>
      </c>
      <c r="C49" s="70">
        <v>-3.9020000000000001</v>
      </c>
      <c r="D49" s="70">
        <v>0</v>
      </c>
      <c r="E49" s="70">
        <v>0</v>
      </c>
      <c r="F49" s="74">
        <v>0</v>
      </c>
      <c r="G49" s="70">
        <v>10.365399999999999</v>
      </c>
      <c r="H49" s="70">
        <v>-10.365399999999999</v>
      </c>
      <c r="I49" s="70">
        <v>0</v>
      </c>
      <c r="J49" s="70">
        <v>0</v>
      </c>
      <c r="K49" s="70">
        <v>0</v>
      </c>
    </row>
    <row r="50" spans="1:11" x14ac:dyDescent="0.25">
      <c r="A50" s="74">
        <f t="shared" ref="A50:A56" si="1">A49+1</f>
        <v>26</v>
      </c>
      <c r="B50" s="70">
        <v>10.365399999999999</v>
      </c>
      <c r="C50" s="70">
        <v>-10.365399999999999</v>
      </c>
      <c r="D50" s="70">
        <v>0</v>
      </c>
      <c r="E50" s="70">
        <v>0</v>
      </c>
      <c r="F50" s="74">
        <v>0</v>
      </c>
      <c r="G50" s="70">
        <v>-3.9020000000000001</v>
      </c>
      <c r="H50" s="70">
        <v>3.9020000000000001</v>
      </c>
      <c r="I50" s="70">
        <v>0</v>
      </c>
      <c r="J50" s="70">
        <v>0</v>
      </c>
      <c r="K50" s="70">
        <v>0</v>
      </c>
    </row>
    <row r="51" spans="1:11" x14ac:dyDescent="0.25">
      <c r="A51" s="74">
        <f t="shared" si="1"/>
        <v>27</v>
      </c>
      <c r="B51" s="70">
        <v>1.4239999999999999</v>
      </c>
      <c r="C51" s="70">
        <v>0</v>
      </c>
      <c r="D51" s="70">
        <v>0</v>
      </c>
      <c r="E51" s="70">
        <v>0</v>
      </c>
      <c r="F51" s="74">
        <v>-1.4239999999999999</v>
      </c>
      <c r="G51" s="70">
        <v>3.0291000000000001</v>
      </c>
      <c r="H51" s="70">
        <v>0</v>
      </c>
      <c r="I51" s="70">
        <v>0</v>
      </c>
      <c r="J51" s="70">
        <v>0</v>
      </c>
      <c r="K51" s="70">
        <v>-3.0291000000000001</v>
      </c>
    </row>
    <row r="52" spans="1:11" x14ac:dyDescent="0.25">
      <c r="A52" s="74">
        <f t="shared" si="1"/>
        <v>28</v>
      </c>
      <c r="B52" s="70">
        <v>3.0291000000000001</v>
      </c>
      <c r="C52" s="70">
        <v>0</v>
      </c>
      <c r="D52" s="70">
        <v>0</v>
      </c>
      <c r="E52" s="70">
        <v>0</v>
      </c>
      <c r="F52" s="74">
        <v>-3.0291000000000001</v>
      </c>
      <c r="G52" s="70">
        <v>-1.4239999999999999</v>
      </c>
      <c r="H52" s="70">
        <v>0</v>
      </c>
      <c r="I52" s="70">
        <v>0</v>
      </c>
      <c r="J52" s="70">
        <v>0</v>
      </c>
      <c r="K52" s="70">
        <v>1.4239999999999999</v>
      </c>
    </row>
    <row r="53" spans="1:11" x14ac:dyDescent="0.25">
      <c r="A53" s="74">
        <v>43</v>
      </c>
      <c r="B53" s="70">
        <v>0</v>
      </c>
      <c r="C53" s="70">
        <v>1.8809</v>
      </c>
      <c r="D53" s="70">
        <v>-1.8809</v>
      </c>
      <c r="E53" s="70">
        <v>0</v>
      </c>
      <c r="F53" s="74">
        <v>0</v>
      </c>
      <c r="G53" s="70">
        <v>0</v>
      </c>
      <c r="H53" s="70">
        <v>4.4028999999999998</v>
      </c>
      <c r="I53" s="70">
        <v>-4.4028999999999998</v>
      </c>
      <c r="J53" s="70">
        <v>0</v>
      </c>
      <c r="K53" s="70">
        <v>0</v>
      </c>
    </row>
    <row r="54" spans="1:11" x14ac:dyDescent="0.25">
      <c r="A54" s="74">
        <f t="shared" si="1"/>
        <v>44</v>
      </c>
      <c r="B54" s="70">
        <v>0</v>
      </c>
      <c r="C54" s="70">
        <v>4.4028999999999998</v>
      </c>
      <c r="D54" s="70">
        <v>-4.4028999999999998</v>
      </c>
      <c r="E54" s="70">
        <v>0</v>
      </c>
      <c r="F54" s="74">
        <v>0</v>
      </c>
      <c r="G54" s="70">
        <v>0</v>
      </c>
      <c r="H54" s="70">
        <v>-1.8809</v>
      </c>
      <c r="I54" s="70">
        <v>1.8809</v>
      </c>
      <c r="J54" s="70">
        <v>0</v>
      </c>
      <c r="K54" s="70">
        <v>0</v>
      </c>
    </row>
    <row r="55" spans="1:11" x14ac:dyDescent="0.25">
      <c r="A55" s="74">
        <f t="shared" si="1"/>
        <v>45</v>
      </c>
      <c r="B55" s="70">
        <v>-1.4239999999999999</v>
      </c>
      <c r="C55" s="70">
        <v>0</v>
      </c>
      <c r="D55" s="70">
        <v>0</v>
      </c>
      <c r="E55" s="70">
        <v>-1.137</v>
      </c>
      <c r="F55" s="74">
        <v>2.5609999999999999</v>
      </c>
      <c r="G55" s="70">
        <v>-3.0291000000000001</v>
      </c>
      <c r="H55" s="70">
        <v>0</v>
      </c>
      <c r="I55" s="70">
        <v>0</v>
      </c>
      <c r="J55" s="70">
        <v>-2.3149999999999999</v>
      </c>
      <c r="K55" s="70">
        <v>5.3441000000000001</v>
      </c>
    </row>
    <row r="56" spans="1:11" x14ac:dyDescent="0.25">
      <c r="A56" s="74">
        <f t="shared" si="1"/>
        <v>46</v>
      </c>
      <c r="B56" s="70">
        <v>-3.0291000000000001</v>
      </c>
      <c r="C56" s="70">
        <v>0</v>
      </c>
      <c r="D56" s="70">
        <v>0</v>
      </c>
      <c r="E56" s="70">
        <v>-2.3149999999999999</v>
      </c>
      <c r="F56" s="74">
        <v>5.3438999999999997</v>
      </c>
      <c r="G56" s="70">
        <v>1.4239999999999999</v>
      </c>
      <c r="H56" s="70">
        <v>0</v>
      </c>
      <c r="I56" s="70">
        <v>0</v>
      </c>
      <c r="J56" s="70">
        <v>1.137</v>
      </c>
      <c r="K56" s="70">
        <v>-2.5609999999999999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workbookViewId="0">
      <selection activeCell="R23" sqref="R23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98" t="s">
        <v>207</v>
      </c>
      <c r="B1" s="99"/>
      <c r="C1" s="99"/>
      <c r="D1" s="100"/>
      <c r="F1" s="98" t="s">
        <v>213</v>
      </c>
      <c r="G1" s="99"/>
      <c r="H1" s="99"/>
      <c r="I1" s="100"/>
      <c r="K1" s="98" t="s">
        <v>214</v>
      </c>
      <c r="L1" s="99"/>
      <c r="M1" s="99"/>
      <c r="N1" s="100"/>
      <c r="P1" s="98" t="s">
        <v>215</v>
      </c>
      <c r="Q1" s="99"/>
      <c r="R1" s="99"/>
      <c r="S1" s="100"/>
    </row>
    <row r="2" spans="1:19" ht="15.75" thickBot="1" x14ac:dyDescent="0.3">
      <c r="A2" s="80" t="s">
        <v>1</v>
      </c>
      <c r="B2" s="81" t="s">
        <v>208</v>
      </c>
      <c r="C2" s="81" t="s">
        <v>209</v>
      </c>
      <c r="D2" s="82" t="s">
        <v>210</v>
      </c>
      <c r="F2" s="80" t="s">
        <v>1</v>
      </c>
      <c r="G2" s="81" t="s">
        <v>208</v>
      </c>
      <c r="H2" s="81" t="s">
        <v>209</v>
      </c>
      <c r="I2" s="82" t="s">
        <v>210</v>
      </c>
      <c r="K2" s="80" t="s">
        <v>1</v>
      </c>
      <c r="L2" s="81" t="s">
        <v>208</v>
      </c>
      <c r="M2" s="81" t="s">
        <v>209</v>
      </c>
      <c r="N2" s="82" t="s">
        <v>210</v>
      </c>
      <c r="P2" s="80" t="s">
        <v>1</v>
      </c>
      <c r="Q2" s="81" t="s">
        <v>208</v>
      </c>
      <c r="R2" s="81" t="s">
        <v>209</v>
      </c>
      <c r="S2" s="82" t="s">
        <v>210</v>
      </c>
    </row>
    <row r="3" spans="1:19" x14ac:dyDescent="0.25">
      <c r="A3" s="72" t="s">
        <v>46</v>
      </c>
      <c r="B3" s="70">
        <v>156.440731910842</v>
      </c>
      <c r="C3" s="72">
        <f>B3/100</f>
        <v>1.56440731910842</v>
      </c>
      <c r="D3" s="72"/>
      <c r="F3" s="72" t="s">
        <v>52</v>
      </c>
      <c r="G3" s="70">
        <v>-23.569740833506799</v>
      </c>
      <c r="H3" s="72">
        <f>G3/100</f>
        <v>-0.235697408335068</v>
      </c>
      <c r="I3" s="72"/>
      <c r="K3" t="s">
        <v>56</v>
      </c>
      <c r="L3" s="70">
        <v>6.4193752642371704</v>
      </c>
      <c r="M3">
        <f>L3/100</f>
        <v>6.4193752642371704E-2</v>
      </c>
      <c r="P3" t="s">
        <v>61</v>
      </c>
      <c r="Q3" s="70">
        <v>6.1481308294477897</v>
      </c>
      <c r="R3">
        <f>Q3/100</f>
        <v>6.1481308294477899E-2</v>
      </c>
    </row>
    <row r="4" spans="1:19" x14ac:dyDescent="0.25">
      <c r="A4" s="72" t="s">
        <v>115</v>
      </c>
      <c r="B4" s="70">
        <v>-20.300935880694301</v>
      </c>
      <c r="C4" s="72">
        <f t="shared" ref="C4:C6" si="0">B4/100</f>
        <v>-0.20300935880694301</v>
      </c>
      <c r="D4" s="72"/>
      <c r="F4" s="72" t="s">
        <v>118</v>
      </c>
      <c r="G4" s="70">
        <v>0.96859150246414105</v>
      </c>
      <c r="H4" s="72">
        <f t="shared" ref="H4:H8" si="1">G4/100</f>
        <v>9.6859150246414102E-3</v>
      </c>
      <c r="I4" s="72"/>
      <c r="K4" t="s">
        <v>122</v>
      </c>
      <c r="L4" s="70">
        <v>1.57798981550307</v>
      </c>
      <c r="M4" s="70">
        <f>L4/100</f>
        <v>1.5779898155030701E-2</v>
      </c>
      <c r="P4" t="s">
        <v>125</v>
      </c>
      <c r="Q4" s="70">
        <v>6.1776975079165704</v>
      </c>
      <c r="R4" s="70">
        <f>Q4/100</f>
        <v>6.1776975079165707E-2</v>
      </c>
    </row>
    <row r="5" spans="1:19" x14ac:dyDescent="0.25">
      <c r="A5" s="72" t="s">
        <v>47</v>
      </c>
      <c r="B5" s="70">
        <v>75.916881283268793</v>
      </c>
      <c r="C5" s="72">
        <f t="shared" si="0"/>
        <v>0.75916881283268789</v>
      </c>
      <c r="D5" s="72"/>
      <c r="F5" s="72" t="s">
        <v>53</v>
      </c>
      <c r="G5" s="70">
        <v>29.247688021076399</v>
      </c>
      <c r="H5" s="72">
        <f t="shared" si="1"/>
        <v>0.29247688021076401</v>
      </c>
      <c r="I5" s="72"/>
      <c r="K5" t="s">
        <v>57</v>
      </c>
      <c r="L5" s="70">
        <v>7.6111237412808599</v>
      </c>
      <c r="M5" s="70">
        <f>L5/100</f>
        <v>7.6111237412808605E-2</v>
      </c>
      <c r="P5" t="s">
        <v>62</v>
      </c>
      <c r="Q5" s="70">
        <v>10.1258308263922</v>
      </c>
      <c r="R5" s="70">
        <f>Q5/100</f>
        <v>0.101258308263922</v>
      </c>
    </row>
    <row r="6" spans="1:19" x14ac:dyDescent="0.25">
      <c r="A6" s="72" t="s">
        <v>116</v>
      </c>
      <c r="B6" s="70">
        <v>-0.155506560051652</v>
      </c>
      <c r="C6" s="72">
        <f t="shared" si="0"/>
        <v>-1.55506560051652E-3</v>
      </c>
      <c r="D6" s="72"/>
      <c r="F6" s="20" t="s">
        <v>119</v>
      </c>
      <c r="G6" s="70">
        <v>-10.134384235994199</v>
      </c>
      <c r="H6" s="72">
        <f t="shared" si="1"/>
        <v>-0.101343842359942</v>
      </c>
      <c r="I6" s="72"/>
      <c r="K6" t="s">
        <v>121</v>
      </c>
      <c r="L6" s="70">
        <v>2.2749299623984598</v>
      </c>
      <c r="M6" s="70">
        <f>L6/100</f>
        <v>2.2749299623984597E-2</v>
      </c>
      <c r="P6" t="s">
        <v>126</v>
      </c>
      <c r="Q6" s="70">
        <v>4.8779939913553596</v>
      </c>
      <c r="R6" s="70">
        <f>Q6/100</f>
        <v>4.8779939913553595E-2</v>
      </c>
    </row>
    <row r="7" spans="1:19" s="70" customFormat="1" x14ac:dyDescent="0.25">
      <c r="A7" s="20" t="s">
        <v>48</v>
      </c>
      <c r="B7" s="70">
        <v>41.338725991097199</v>
      </c>
      <c r="C7" s="20">
        <f>B7/100</f>
        <v>0.41338725991097197</v>
      </c>
      <c r="D7" s="72"/>
      <c r="F7" s="20" t="s">
        <v>54</v>
      </c>
      <c r="G7" s="70">
        <v>4.9388912162000001E-5</v>
      </c>
      <c r="H7" s="72">
        <f t="shared" si="1"/>
        <v>4.9388912162000003E-7</v>
      </c>
      <c r="I7" s="72"/>
      <c r="K7" s="70" t="s">
        <v>58</v>
      </c>
      <c r="L7" s="70">
        <v>17.236621109828601</v>
      </c>
      <c r="M7" s="70">
        <f>L7/100</f>
        <v>0.17236621109828601</v>
      </c>
      <c r="P7" s="70" t="s">
        <v>201</v>
      </c>
      <c r="Q7" s="70">
        <v>1.0349152577221601</v>
      </c>
      <c r="R7" s="70">
        <f>Q7</f>
        <v>1.0349152577221601</v>
      </c>
    </row>
    <row r="8" spans="1:19" s="70" customFormat="1" x14ac:dyDescent="0.25">
      <c r="A8" s="20" t="s">
        <v>117</v>
      </c>
      <c r="B8" s="70">
        <v>-3.8398609004379098</v>
      </c>
      <c r="C8" s="20">
        <f>B8/100</f>
        <v>-3.8398609004379101E-2</v>
      </c>
      <c r="D8" s="72"/>
      <c r="F8" s="20" t="s">
        <v>120</v>
      </c>
      <c r="G8" s="70">
        <v>-23.1382548362844</v>
      </c>
      <c r="H8" s="72">
        <f t="shared" si="1"/>
        <v>-0.231382548362844</v>
      </c>
      <c r="I8" s="72"/>
      <c r="K8" s="70" t="s">
        <v>123</v>
      </c>
      <c r="L8" s="70">
        <v>6.2088690408799696</v>
      </c>
      <c r="M8" s="70">
        <f>L8/100</f>
        <v>6.2088690408799697E-2</v>
      </c>
      <c r="P8" s="70" t="s">
        <v>200</v>
      </c>
      <c r="Q8" s="70">
        <v>1.02798621556374</v>
      </c>
      <c r="R8" s="70">
        <f t="shared" ref="R8:R9" si="2">Q8</f>
        <v>1.02798621556374</v>
      </c>
    </row>
    <row r="9" spans="1:19" s="70" customFormat="1" x14ac:dyDescent="0.25">
      <c r="A9" s="72" t="s">
        <v>26</v>
      </c>
      <c r="B9" s="70">
        <v>1.0599999427795399</v>
      </c>
      <c r="C9" s="20">
        <f>B9</f>
        <v>1.0599999427795399</v>
      </c>
      <c r="D9" s="72"/>
      <c r="F9" s="20" t="s">
        <v>93</v>
      </c>
      <c r="G9" s="70">
        <v>1.0099999973080001</v>
      </c>
      <c r="H9" s="20">
        <f>G9</f>
        <v>1.0099999973080001</v>
      </c>
      <c r="I9" s="72"/>
      <c r="K9" s="70" t="s">
        <v>59</v>
      </c>
      <c r="L9" s="70">
        <v>1.4392071686730901</v>
      </c>
      <c r="M9" s="70">
        <f>L9/100</f>
        <v>1.4392071686730901E-2</v>
      </c>
      <c r="P9" s="70" t="s">
        <v>233</v>
      </c>
      <c r="Q9" s="70">
        <v>1.00994172446495</v>
      </c>
      <c r="R9" s="70">
        <f t="shared" si="2"/>
        <v>1.00994172446495</v>
      </c>
    </row>
    <row r="10" spans="1:19" x14ac:dyDescent="0.25">
      <c r="A10" s="72" t="s">
        <v>28</v>
      </c>
      <c r="B10" s="70">
        <v>1.04499995797579</v>
      </c>
      <c r="C10" s="20">
        <f t="shared" ref="C10:C11" si="3">B10</f>
        <v>1.04499995797579</v>
      </c>
      <c r="D10" s="72"/>
      <c r="F10" s="20" t="s">
        <v>216</v>
      </c>
      <c r="G10" s="70">
        <v>1.02371286456331</v>
      </c>
      <c r="H10" s="20">
        <f t="shared" ref="H10:H12" si="4">G10</f>
        <v>1.02371286456331</v>
      </c>
      <c r="I10" s="72"/>
      <c r="K10" s="70" t="s">
        <v>124</v>
      </c>
      <c r="L10" s="70">
        <v>0.52526799870488805</v>
      </c>
      <c r="M10" s="70">
        <f>L10/100</f>
        <v>5.2526799870488807E-3</v>
      </c>
      <c r="N10" s="70"/>
      <c r="P10" t="s">
        <v>234</v>
      </c>
      <c r="Q10" s="70">
        <v>-29.499998999999999</v>
      </c>
      <c r="R10">
        <f>Q10/100</f>
        <v>-0.29499998999999999</v>
      </c>
    </row>
    <row r="11" spans="1:19" x14ac:dyDescent="0.25">
      <c r="A11" s="72" t="s">
        <v>196</v>
      </c>
      <c r="B11" s="70">
        <v>1.0280925147905799</v>
      </c>
      <c r="C11" s="20">
        <f t="shared" si="3"/>
        <v>1.0280925147905799</v>
      </c>
      <c r="D11" s="72"/>
      <c r="F11" s="20" t="s">
        <v>217</v>
      </c>
      <c r="G11" s="70">
        <v>1.04612245201456</v>
      </c>
      <c r="H11" s="20">
        <f t="shared" si="4"/>
        <v>1.04612245201456</v>
      </c>
      <c r="I11" s="72"/>
      <c r="K11" s="70" t="s">
        <v>225</v>
      </c>
      <c r="L11" s="70">
        <v>1.0385379019832599</v>
      </c>
      <c r="M11" s="70">
        <f>L11</f>
        <v>1.0385379019832599</v>
      </c>
      <c r="N11" s="70"/>
      <c r="P11" t="s">
        <v>235</v>
      </c>
      <c r="Q11" s="70">
        <v>-16.599999</v>
      </c>
      <c r="R11" s="70">
        <f t="shared" ref="R11:R15" si="5">Q11/100</f>
        <v>-0.16599999000000001</v>
      </c>
    </row>
    <row r="12" spans="1:19" x14ac:dyDescent="0.25">
      <c r="A12" s="72" t="s">
        <v>49</v>
      </c>
      <c r="B12" s="70">
        <v>232.35762119293199</v>
      </c>
      <c r="C12" s="72">
        <f>B12/100</f>
        <v>2.32357621192932</v>
      </c>
      <c r="D12" s="72"/>
      <c r="F12" s="20" t="s">
        <v>197</v>
      </c>
      <c r="G12" s="70">
        <v>1.0850835071553799</v>
      </c>
      <c r="H12" s="20">
        <f t="shared" si="4"/>
        <v>1.0850835071553799</v>
      </c>
      <c r="I12" s="72"/>
      <c r="K12" t="s">
        <v>226</v>
      </c>
      <c r="L12" s="70">
        <v>1.02970205350408</v>
      </c>
      <c r="M12" s="70">
        <f t="shared" ref="M12:M14" si="6">L12</f>
        <v>1.02970205350408</v>
      </c>
      <c r="P12" t="s">
        <v>236</v>
      </c>
      <c r="Q12">
        <v>-9</v>
      </c>
      <c r="R12" s="70">
        <f t="shared" si="5"/>
        <v>-0.09</v>
      </c>
    </row>
    <row r="13" spans="1:19" x14ac:dyDescent="0.25">
      <c r="A13" s="72" t="s">
        <v>82</v>
      </c>
      <c r="B13" s="70">
        <v>-20.456442236900301</v>
      </c>
      <c r="C13" s="72">
        <f t="shared" ref="C13:C23" si="7">B13/100</f>
        <v>-0.20456442236900302</v>
      </c>
      <c r="D13" s="72"/>
      <c r="F13" s="20" t="s">
        <v>67</v>
      </c>
      <c r="G13" s="70">
        <v>-94.199996999999996</v>
      </c>
      <c r="H13" s="20">
        <f>G13/100</f>
        <v>-0.94199996999999991</v>
      </c>
      <c r="I13" s="72"/>
      <c r="K13" t="s">
        <v>198</v>
      </c>
      <c r="L13" s="70">
        <v>1.0240525230119499</v>
      </c>
      <c r="M13" s="70">
        <f t="shared" si="6"/>
        <v>1.0240525230119499</v>
      </c>
      <c r="P13" t="s">
        <v>237</v>
      </c>
      <c r="Q13">
        <v>-5.8</v>
      </c>
      <c r="R13" s="70">
        <f t="shared" si="5"/>
        <v>-5.7999999999999996E-2</v>
      </c>
    </row>
    <row r="14" spans="1:19" x14ac:dyDescent="0.25">
      <c r="A14" s="72" t="s">
        <v>18</v>
      </c>
      <c r="B14" s="70">
        <f>40.0000005960464-21.699999</f>
        <v>18.3000015960464</v>
      </c>
      <c r="C14" s="72">
        <f t="shared" si="7"/>
        <v>0.183000015960464</v>
      </c>
      <c r="D14" s="72"/>
      <c r="F14" s="20" t="s">
        <v>131</v>
      </c>
      <c r="G14" s="70">
        <f>21.4613437652587-19</f>
        <v>2.4613437652587002</v>
      </c>
      <c r="H14" s="20">
        <f t="shared" ref="H14:H26" si="8">G14/100</f>
        <v>2.4613437652587004E-2</v>
      </c>
      <c r="I14" s="72"/>
      <c r="K14" t="s">
        <v>199</v>
      </c>
      <c r="L14" s="70">
        <v>1.01992383631813</v>
      </c>
      <c r="M14" s="70">
        <f t="shared" si="6"/>
        <v>1.01992383631813</v>
      </c>
      <c r="P14" t="s">
        <v>70</v>
      </c>
      <c r="Q14">
        <v>-14.9</v>
      </c>
      <c r="R14" s="70">
        <f t="shared" si="5"/>
        <v>-0.14899999999999999</v>
      </c>
    </row>
    <row r="15" spans="1:19" x14ac:dyDescent="0.25">
      <c r="A15" s="72" t="s">
        <v>24</v>
      </c>
      <c r="B15" s="70">
        <f>34.8948746919631-12.7</f>
        <v>22.194874691963104</v>
      </c>
      <c r="C15" s="72">
        <f t="shared" si="7"/>
        <v>0.22194874691963104</v>
      </c>
      <c r="D15" s="72"/>
      <c r="F15" s="20" t="s">
        <v>218</v>
      </c>
      <c r="G15" s="70">
        <v>-47.799999</v>
      </c>
      <c r="H15" s="20">
        <f t="shared" si="8"/>
        <v>-0.47799998999999999</v>
      </c>
      <c r="I15" s="72"/>
      <c r="K15" t="s">
        <v>227</v>
      </c>
      <c r="L15">
        <v>-11.2</v>
      </c>
      <c r="M15">
        <f>L15/100</f>
        <v>-0.11199999999999999</v>
      </c>
      <c r="P15" t="s">
        <v>134</v>
      </c>
      <c r="Q15">
        <v>-5</v>
      </c>
      <c r="R15" s="70">
        <f t="shared" si="5"/>
        <v>-0.05</v>
      </c>
    </row>
    <row r="16" spans="1:19" x14ac:dyDescent="0.25">
      <c r="A16" s="72" t="s">
        <v>63</v>
      </c>
      <c r="B16" s="72">
        <v>-7.6</v>
      </c>
      <c r="C16" s="72">
        <f t="shared" si="7"/>
        <v>-7.5999999999999998E-2</v>
      </c>
      <c r="D16" s="72"/>
      <c r="F16" s="20" t="s">
        <v>219</v>
      </c>
      <c r="G16" s="72">
        <v>3.9</v>
      </c>
      <c r="H16" s="20">
        <f t="shared" si="8"/>
        <v>3.9E-2</v>
      </c>
      <c r="I16" s="72"/>
      <c r="K16" t="s">
        <v>228</v>
      </c>
      <c r="L16" s="70">
        <f>23.9999994635581-7.5</f>
        <v>16.499999463558101</v>
      </c>
      <c r="M16" s="70">
        <f t="shared" ref="M16:M22" si="9">L16/100</f>
        <v>0.16499999463558102</v>
      </c>
      <c r="P16" s="70" t="s">
        <v>243</v>
      </c>
      <c r="Q16" s="70">
        <v>-16.079815706198001</v>
      </c>
      <c r="R16" s="70">
        <f>Q16/100</f>
        <v>-0.16079815706198</v>
      </c>
      <c r="S16" s="70"/>
    </row>
    <row r="17" spans="1:19" x14ac:dyDescent="0.25">
      <c r="A17" s="72" t="s">
        <v>127</v>
      </c>
      <c r="B17" s="20">
        <v>-1.6</v>
      </c>
      <c r="C17" s="72">
        <f t="shared" si="7"/>
        <v>-1.6E-2</v>
      </c>
      <c r="D17" s="72"/>
      <c r="F17" s="20" t="s">
        <v>220</v>
      </c>
      <c r="G17" s="20">
        <v>0</v>
      </c>
      <c r="H17" s="20">
        <f t="shared" si="8"/>
        <v>0</v>
      </c>
      <c r="I17" s="72"/>
      <c r="K17" t="s">
        <v>229</v>
      </c>
      <c r="L17">
        <v>-3.5</v>
      </c>
      <c r="M17" s="70">
        <f t="shared" si="9"/>
        <v>-3.5000000000000003E-2</v>
      </c>
      <c r="P17" s="70" t="s">
        <v>243</v>
      </c>
      <c r="Q17" s="70">
        <v>1.7323809918499999</v>
      </c>
      <c r="R17" s="70">
        <f>Q17/100</f>
        <v>1.7323809918500001E-2</v>
      </c>
      <c r="S17" s="70"/>
    </row>
    <row r="18" spans="1:19" x14ac:dyDescent="0.25">
      <c r="A18" s="72" t="s">
        <v>194</v>
      </c>
      <c r="B18" s="70">
        <v>72.934574594694098</v>
      </c>
      <c r="C18" s="72">
        <f t="shared" si="7"/>
        <v>0.72934574594694102</v>
      </c>
      <c r="D18" s="72" t="s">
        <v>212</v>
      </c>
      <c r="F18" s="20" t="s">
        <v>221</v>
      </c>
      <c r="G18" s="20">
        <v>0</v>
      </c>
      <c r="H18" s="20">
        <f t="shared" si="8"/>
        <v>0</v>
      </c>
      <c r="I18" s="72"/>
      <c r="K18" t="s">
        <v>230</v>
      </c>
      <c r="L18">
        <v>-1.8</v>
      </c>
      <c r="M18" s="70">
        <f t="shared" si="9"/>
        <v>-1.8000000000000002E-2</v>
      </c>
      <c r="P18" s="2" t="s">
        <v>238</v>
      </c>
      <c r="Q18" s="2">
        <v>-29.247637436823101</v>
      </c>
      <c r="R18" s="2">
        <f>Q18/100</f>
        <v>-0.29247637436823104</v>
      </c>
      <c r="S18" s="83" t="s">
        <v>212</v>
      </c>
    </row>
    <row r="19" spans="1:19" x14ac:dyDescent="0.25">
      <c r="A19" s="72" t="s">
        <v>195</v>
      </c>
      <c r="B19" s="70">
        <v>3.5900360862934599</v>
      </c>
      <c r="C19" s="72">
        <f t="shared" si="7"/>
        <v>3.5900360862934598E-2</v>
      </c>
      <c r="D19" s="72" t="s">
        <v>212</v>
      </c>
      <c r="F19" s="20" t="s">
        <v>222</v>
      </c>
      <c r="G19" s="20">
        <v>0</v>
      </c>
      <c r="H19" s="20">
        <f t="shared" si="8"/>
        <v>0</v>
      </c>
      <c r="I19" s="72"/>
      <c r="K19" t="s">
        <v>12</v>
      </c>
      <c r="L19">
        <v>-6.1</v>
      </c>
      <c r="M19" s="70">
        <f t="shared" si="9"/>
        <v>-6.0999999999999999E-2</v>
      </c>
      <c r="P19" s="2" t="s">
        <v>239</v>
      </c>
      <c r="Q19" s="2">
        <v>-11.0919776937066</v>
      </c>
      <c r="R19" s="2">
        <f>Q19/100</f>
        <v>-0.11091977693706599</v>
      </c>
      <c r="S19" s="83" t="s">
        <v>212</v>
      </c>
    </row>
    <row r="20" spans="1:19" x14ac:dyDescent="0.25">
      <c r="A20" s="83" t="s">
        <v>50</v>
      </c>
      <c r="B20" s="2">
        <v>63.520589529047797</v>
      </c>
      <c r="C20" s="83">
        <f>B20/100</f>
        <v>0.635205895290478</v>
      </c>
      <c r="D20" s="83" t="s">
        <v>212</v>
      </c>
      <c r="F20" s="20" t="s">
        <v>223</v>
      </c>
      <c r="G20" s="70">
        <v>23.999999463558101</v>
      </c>
      <c r="H20" s="20">
        <f t="shared" si="8"/>
        <v>0.239999994635581</v>
      </c>
      <c r="I20" s="72"/>
      <c r="K20" t="s">
        <v>20</v>
      </c>
      <c r="L20">
        <v>-1.6</v>
      </c>
      <c r="M20" s="70">
        <f t="shared" si="9"/>
        <v>-1.6E-2</v>
      </c>
      <c r="P20" t="s">
        <v>69</v>
      </c>
      <c r="Q20" s="70">
        <v>-2.8744036925517298</v>
      </c>
      <c r="R20" s="70">
        <f>Q20/100</f>
        <v>-2.8744036925517299E-2</v>
      </c>
      <c r="S20" s="72" t="s">
        <v>212</v>
      </c>
    </row>
    <row r="21" spans="1:19" x14ac:dyDescent="0.25">
      <c r="A21" s="83" t="s">
        <v>211</v>
      </c>
      <c r="B21" s="2">
        <v>-8.5672111358111902</v>
      </c>
      <c r="C21" s="83">
        <f>B21/100</f>
        <v>-8.5672111358111896E-2</v>
      </c>
      <c r="D21" s="83" t="s">
        <v>212</v>
      </c>
      <c r="F21" s="83" t="s">
        <v>224</v>
      </c>
      <c r="G21" s="2">
        <v>-70.630210315105003</v>
      </c>
      <c r="H21" s="83">
        <f>G21/100</f>
        <v>-0.70630210315105002</v>
      </c>
      <c r="I21" s="83" t="s">
        <v>212</v>
      </c>
      <c r="K21" t="s">
        <v>16</v>
      </c>
      <c r="L21">
        <v>-13.5</v>
      </c>
      <c r="M21" s="70">
        <f t="shared" si="9"/>
        <v>-0.13500000000000001</v>
      </c>
      <c r="P21" t="s">
        <v>133</v>
      </c>
      <c r="Q21" s="70">
        <v>0.31779049296478201</v>
      </c>
      <c r="R21" s="70">
        <f>Q21/100</f>
        <v>3.1779049296478202E-3</v>
      </c>
      <c r="S21" s="72" t="s">
        <v>212</v>
      </c>
    </row>
    <row r="22" spans="1:19" x14ac:dyDescent="0.25">
      <c r="A22" s="72" t="s">
        <v>192</v>
      </c>
      <c r="B22" s="70">
        <v>42.467165475154701</v>
      </c>
      <c r="C22" s="72">
        <f t="shared" si="7"/>
        <v>0.424671654751547</v>
      </c>
      <c r="D22" s="72" t="s">
        <v>212</v>
      </c>
      <c r="F22" s="83" t="s">
        <v>242</v>
      </c>
      <c r="G22" s="2">
        <v>1.49275268307195</v>
      </c>
      <c r="H22" s="83">
        <f>G22/100</f>
        <v>1.49275268307195E-2</v>
      </c>
      <c r="I22" s="83" t="s">
        <v>212</v>
      </c>
      <c r="K22" t="s">
        <v>22</v>
      </c>
      <c r="L22">
        <v>-5.8</v>
      </c>
      <c r="M22" s="70">
        <f t="shared" si="9"/>
        <v>-5.7999999999999996E-2</v>
      </c>
      <c r="P22" s="2" t="s">
        <v>240</v>
      </c>
      <c r="Q22" s="2">
        <v>-4.9650161007164098</v>
      </c>
      <c r="R22" s="2">
        <f>Q22/100</f>
        <v>-4.9650161007164101E-2</v>
      </c>
      <c r="S22" s="83" t="s">
        <v>212</v>
      </c>
    </row>
    <row r="23" spans="1:19" x14ac:dyDescent="0.25">
      <c r="A23" s="72" t="s">
        <v>193</v>
      </c>
      <c r="B23" s="70">
        <v>-2.12732489205733</v>
      </c>
      <c r="C23" s="72">
        <f t="shared" si="7"/>
        <v>-2.12732489205733E-2</v>
      </c>
      <c r="D23" s="72" t="s">
        <v>212</v>
      </c>
      <c r="F23" s="20" t="s">
        <v>64</v>
      </c>
      <c r="G23" s="70">
        <v>-63.001699846354903</v>
      </c>
      <c r="H23" s="20">
        <f t="shared" si="8"/>
        <v>-0.63001699846354908</v>
      </c>
      <c r="I23" s="72" t="s">
        <v>212</v>
      </c>
      <c r="K23" s="2" t="s">
        <v>255</v>
      </c>
      <c r="L23" s="2">
        <v>-42.467163764624999</v>
      </c>
      <c r="M23" s="2">
        <f>L23/100</f>
        <v>-0.42467163764624999</v>
      </c>
      <c r="N23" s="83" t="s">
        <v>212</v>
      </c>
      <c r="P23" s="2" t="s">
        <v>241</v>
      </c>
      <c r="Q23" s="2">
        <v>-0.52427629116916796</v>
      </c>
      <c r="R23" s="2">
        <f>Q23/100</f>
        <v>-5.2427629116916794E-3</v>
      </c>
      <c r="S23" s="83" t="s">
        <v>212</v>
      </c>
    </row>
    <row r="24" spans="1:19" x14ac:dyDescent="0.25">
      <c r="F24" s="20" t="s">
        <v>128</v>
      </c>
      <c r="G24" s="70">
        <v>10.2039485868599</v>
      </c>
      <c r="H24" s="20">
        <f t="shared" si="8"/>
        <v>0.102039485868599</v>
      </c>
      <c r="I24" s="72" t="s">
        <v>212</v>
      </c>
      <c r="K24" s="2" t="s">
        <v>256</v>
      </c>
      <c r="L24" s="2">
        <v>6.4382015347410002</v>
      </c>
      <c r="M24" s="2">
        <f>L24/100</f>
        <v>6.4382015347410004E-2</v>
      </c>
      <c r="N24" s="83" t="s">
        <v>212</v>
      </c>
    </row>
    <row r="25" spans="1:19" x14ac:dyDescent="0.25">
      <c r="F25" s="20" t="s">
        <v>66</v>
      </c>
      <c r="G25" s="70">
        <v>29.247637436823101</v>
      </c>
      <c r="H25" s="20">
        <f t="shared" si="8"/>
        <v>0.29247637436823104</v>
      </c>
      <c r="I25" s="72" t="s">
        <v>212</v>
      </c>
      <c r="K25" s="2" t="s">
        <v>231</v>
      </c>
      <c r="L25" s="2">
        <v>2.8808971477310599</v>
      </c>
      <c r="M25" s="2">
        <f>L25/100</f>
        <v>2.88089714773106E-2</v>
      </c>
      <c r="N25" s="83" t="s">
        <v>212</v>
      </c>
    </row>
    <row r="26" spans="1:19" x14ac:dyDescent="0.25">
      <c r="A26" s="70" t="s">
        <v>254</v>
      </c>
      <c r="F26" s="20" t="s">
        <v>130</v>
      </c>
      <c r="G26" s="70">
        <v>11.0919776937066</v>
      </c>
      <c r="H26" s="20">
        <f t="shared" si="8"/>
        <v>0.11091977693706599</v>
      </c>
      <c r="I26" s="72" t="s">
        <v>212</v>
      </c>
      <c r="K26" s="2" t="s">
        <v>232</v>
      </c>
      <c r="L26" s="2">
        <v>-0.30259003060574602</v>
      </c>
      <c r="M26" s="2">
        <f>L26/100</f>
        <v>-3.0259003060574604E-3</v>
      </c>
      <c r="N26" s="83" t="s">
        <v>212</v>
      </c>
      <c r="P26" s="70"/>
      <c r="Q26" s="70"/>
    </row>
    <row r="27" spans="1:19" x14ac:dyDescent="0.25">
      <c r="A27" s="70"/>
      <c r="K27" t="s">
        <v>68</v>
      </c>
      <c r="L27" s="70">
        <v>4.9650161007164098</v>
      </c>
      <c r="M27" s="70">
        <f>L27/100</f>
        <v>4.9650161007164101E-2</v>
      </c>
      <c r="N27" s="72" t="s">
        <v>212</v>
      </c>
      <c r="P27" s="70"/>
      <c r="Q27" s="70"/>
    </row>
    <row r="28" spans="1:19" x14ac:dyDescent="0.25">
      <c r="K28" t="s">
        <v>132</v>
      </c>
      <c r="L28" s="70">
        <v>0.52427629116916796</v>
      </c>
      <c r="M28" s="70">
        <f>L28/100</f>
        <v>5.2427629116916794E-3</v>
      </c>
      <c r="N28" s="72" t="s">
        <v>212</v>
      </c>
      <c r="P28" s="70"/>
      <c r="Q28" s="70"/>
    </row>
    <row r="29" spans="1:19" x14ac:dyDescent="0.25">
      <c r="E29" s="70"/>
      <c r="G29" s="70"/>
      <c r="H29" s="70"/>
      <c r="P29" s="70"/>
      <c r="Q29" s="70"/>
    </row>
    <row r="30" spans="1:19" x14ac:dyDescent="0.25">
      <c r="A30" s="70"/>
      <c r="B30" s="70"/>
      <c r="E30" s="70"/>
      <c r="G30" s="70"/>
      <c r="H30" s="70"/>
      <c r="K30" s="70"/>
      <c r="L30" s="70"/>
    </row>
    <row r="31" spans="1:19" x14ac:dyDescent="0.25">
      <c r="E31" s="70"/>
      <c r="H31" s="70"/>
      <c r="I31" s="70"/>
      <c r="K31" s="70"/>
      <c r="L31" s="70"/>
      <c r="M31" s="70"/>
      <c r="Q31" s="70"/>
    </row>
    <row r="32" spans="1:19" x14ac:dyDescent="0.25">
      <c r="E32" s="70"/>
      <c r="H32" s="70"/>
      <c r="I32" s="70"/>
      <c r="K32" s="70"/>
      <c r="L32" s="70"/>
      <c r="Q32" s="70"/>
    </row>
    <row r="33" spans="5:17" x14ac:dyDescent="0.25">
      <c r="E33" s="70"/>
      <c r="F33" s="70"/>
      <c r="J33" s="70"/>
      <c r="K33" s="70"/>
      <c r="L33" s="70"/>
      <c r="Q33" s="70"/>
    </row>
    <row r="34" spans="5:17" x14ac:dyDescent="0.25">
      <c r="E34" s="70"/>
      <c r="F34" s="70"/>
      <c r="G34" s="70"/>
      <c r="H34" s="70"/>
      <c r="I34" s="70"/>
      <c r="J34" s="70"/>
      <c r="L34" s="70"/>
    </row>
    <row r="35" spans="5:17" x14ac:dyDescent="0.25">
      <c r="F35" s="70"/>
      <c r="G35" s="70"/>
      <c r="H35" s="70"/>
      <c r="J35" s="70"/>
      <c r="K35" s="70"/>
      <c r="L35" s="70"/>
    </row>
    <row r="36" spans="5:17" x14ac:dyDescent="0.25">
      <c r="F36" s="70"/>
      <c r="G36" s="70"/>
      <c r="H36" s="70"/>
      <c r="K36" s="70"/>
      <c r="L36" s="70"/>
    </row>
    <row r="37" spans="5:17" x14ac:dyDescent="0.25">
      <c r="F37" s="70"/>
      <c r="G37" s="70"/>
      <c r="H37" s="70"/>
    </row>
    <row r="38" spans="5:17" x14ac:dyDescent="0.25">
      <c r="F38" s="70"/>
      <c r="G38" s="70"/>
      <c r="H38" s="70"/>
    </row>
    <row r="39" spans="5:17" x14ac:dyDescent="0.25">
      <c r="F39" s="70"/>
      <c r="G39" s="70"/>
      <c r="H39" s="70"/>
    </row>
    <row r="40" spans="5:17" x14ac:dyDescent="0.25">
      <c r="F40" s="70"/>
      <c r="G40" s="70"/>
      <c r="H40" s="70"/>
    </row>
    <row r="41" spans="5:17" x14ac:dyDescent="0.25">
      <c r="G41" s="70"/>
    </row>
    <row r="42" spans="5:17" x14ac:dyDescent="0.25">
      <c r="G42" s="70"/>
    </row>
    <row r="47" spans="5:17" x14ac:dyDescent="0.25">
      <c r="F47" s="70"/>
    </row>
    <row r="48" spans="5:17" x14ac:dyDescent="0.25">
      <c r="F48" s="70"/>
      <c r="H48" s="70"/>
    </row>
    <row r="49" spans="6:8" x14ac:dyDescent="0.25">
      <c r="F49" s="70"/>
      <c r="H49" s="70"/>
    </row>
    <row r="50" spans="6:8" x14ac:dyDescent="0.25">
      <c r="F50" s="70"/>
      <c r="H50" s="70"/>
    </row>
    <row r="51" spans="6:8" x14ac:dyDescent="0.25">
      <c r="F51" s="70"/>
      <c r="G51" s="70"/>
      <c r="H51" s="70"/>
    </row>
    <row r="52" spans="6:8" x14ac:dyDescent="0.25">
      <c r="F52" s="70"/>
      <c r="H52" s="70"/>
    </row>
    <row r="53" spans="6:8" x14ac:dyDescent="0.25">
      <c r="F53" s="70"/>
      <c r="H53" s="70"/>
    </row>
    <row r="54" spans="6:8" x14ac:dyDescent="0.25">
      <c r="F54" s="70"/>
      <c r="H54" s="70"/>
    </row>
    <row r="55" spans="6:8" x14ac:dyDescent="0.25">
      <c r="G55" s="70"/>
      <c r="H55" s="70"/>
    </row>
    <row r="56" spans="6:8" x14ac:dyDescent="0.25">
      <c r="G56" s="70"/>
      <c r="H56" s="70"/>
    </row>
    <row r="57" spans="6:8" x14ac:dyDescent="0.25">
      <c r="G57" s="70"/>
      <c r="H57" s="70"/>
    </row>
    <row r="58" spans="6:8" x14ac:dyDescent="0.25">
      <c r="G58" s="70"/>
      <c r="H58" s="70"/>
    </row>
    <row r="59" spans="6:8" x14ac:dyDescent="0.25">
      <c r="G59" s="70"/>
      <c r="H59" s="70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M36" sqref="M36"/>
    </sheetView>
  </sheetViews>
  <sheetFormatPr defaultRowHeight="15" x14ac:dyDescent="0.25"/>
  <cols>
    <col min="3" max="3" width="16" bestFit="1" customWidth="1"/>
    <col min="4" max="4" width="16" style="70" customWidth="1"/>
    <col min="5" max="6" width="16" bestFit="1" customWidth="1"/>
    <col min="11" max="11" width="9.140625" style="70"/>
    <col min="12" max="12" width="9.140625" customWidth="1"/>
    <col min="13" max="13" width="16" bestFit="1" customWidth="1"/>
    <col min="14" max="15" width="16" style="70" customWidth="1"/>
    <col min="16" max="16" width="16" bestFit="1" customWidth="1"/>
    <col min="17" max="18" width="16" style="70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0" customFormat="1" x14ac:dyDescent="0.25">
      <c r="A1" s="101" t="s">
        <v>261</v>
      </c>
      <c r="B1" s="101"/>
      <c r="C1" s="101"/>
      <c r="D1" s="101"/>
      <c r="E1" s="101"/>
      <c r="F1" s="101"/>
      <c r="J1" s="101" t="s">
        <v>261</v>
      </c>
      <c r="K1" s="101"/>
      <c r="L1" s="101"/>
      <c r="M1" s="101"/>
      <c r="N1" s="101"/>
      <c r="O1" s="101"/>
      <c r="P1" s="101"/>
      <c r="Q1" s="101"/>
      <c r="R1" s="101"/>
      <c r="S1" s="101"/>
      <c r="V1" s="70" t="s">
        <v>266</v>
      </c>
    </row>
    <row r="2" spans="1:22" x14ac:dyDescent="0.25">
      <c r="B2" t="s">
        <v>257</v>
      </c>
      <c r="C2" t="s">
        <v>258</v>
      </c>
      <c r="D2" s="70" t="s">
        <v>275</v>
      </c>
      <c r="E2" s="70" t="s">
        <v>259</v>
      </c>
      <c r="F2" s="70" t="s">
        <v>260</v>
      </c>
      <c r="J2" s="70"/>
      <c r="K2" s="70" t="s">
        <v>8</v>
      </c>
      <c r="L2" s="70" t="s">
        <v>257</v>
      </c>
      <c r="M2" s="70" t="s">
        <v>258</v>
      </c>
      <c r="N2" s="70" t="s">
        <v>269</v>
      </c>
      <c r="O2" s="70" t="s">
        <v>272</v>
      </c>
      <c r="P2" s="70" t="s">
        <v>259</v>
      </c>
      <c r="Q2" s="70" t="s">
        <v>270</v>
      </c>
      <c r="R2" s="70" t="s">
        <v>273</v>
      </c>
      <c r="S2" s="70" t="s">
        <v>260</v>
      </c>
      <c r="T2" t="s">
        <v>271</v>
      </c>
      <c r="U2" t="s">
        <v>274</v>
      </c>
      <c r="V2" t="s">
        <v>267</v>
      </c>
    </row>
    <row r="3" spans="1:22" x14ac:dyDescent="0.25">
      <c r="A3" s="70" t="s">
        <v>83</v>
      </c>
      <c r="B3">
        <v>1.06528940064943</v>
      </c>
      <c r="D3" s="70">
        <v>0</v>
      </c>
      <c r="J3" s="70" t="s">
        <v>90</v>
      </c>
      <c r="K3" s="70">
        <v>0</v>
      </c>
      <c r="L3" s="70">
        <v>0</v>
      </c>
      <c r="M3" s="70"/>
      <c r="P3" s="70"/>
      <c r="S3" s="70"/>
    </row>
    <row r="4" spans="1:22" x14ac:dyDescent="0.25">
      <c r="A4" s="70" t="s">
        <v>84</v>
      </c>
      <c r="B4">
        <v>1.0460411087171999</v>
      </c>
      <c r="C4">
        <v>1.0366520373714401</v>
      </c>
      <c r="D4" s="70">
        <v>1.04159354933772</v>
      </c>
      <c r="J4" s="70" t="s">
        <v>91</v>
      </c>
      <c r="K4" s="70">
        <v>-8.6669791486718703E-2</v>
      </c>
      <c r="L4" s="70">
        <v>-9.1290585578995304E-2</v>
      </c>
      <c r="M4" s="70">
        <v>0.13604529735975701</v>
      </c>
      <c r="N4" s="70">
        <f>L4-M4</f>
        <v>-0.22733588293875232</v>
      </c>
      <c r="O4" s="70">
        <f>M4+$N$32</f>
        <v>-9.5084673299724309E-2</v>
      </c>
      <c r="P4" s="70"/>
      <c r="S4" s="70"/>
    </row>
    <row r="5" spans="1:22" x14ac:dyDescent="0.25">
      <c r="A5" s="70" t="s">
        <v>85</v>
      </c>
      <c r="B5">
        <v>0.99202295652386696</v>
      </c>
      <c r="C5">
        <v>1.01080492498633</v>
      </c>
      <c r="D5" s="70">
        <v>0.98392576775238405</v>
      </c>
      <c r="G5" s="70"/>
      <c r="J5" s="70" t="s">
        <v>92</v>
      </c>
      <c r="K5" s="70">
        <v>-0.22116211366303701</v>
      </c>
      <c r="L5" s="70">
        <v>-0.235459843805775</v>
      </c>
      <c r="M5" s="70">
        <v>0</v>
      </c>
      <c r="N5" s="70">
        <f>L5-M5</f>
        <v>-0.235459843805775</v>
      </c>
      <c r="O5" s="70">
        <f>M5+$N$32</f>
        <v>-0.23112997065948132</v>
      </c>
      <c r="P5" s="70"/>
      <c r="S5" s="70"/>
    </row>
    <row r="6" spans="1:22" x14ac:dyDescent="0.25">
      <c r="A6" s="70" t="s">
        <v>150</v>
      </c>
      <c r="B6">
        <v>1.01449687116911</v>
      </c>
      <c r="C6">
        <v>1.0237650685834301</v>
      </c>
      <c r="D6" s="70">
        <v>1.0059403301057199</v>
      </c>
      <c r="F6" s="70">
        <v>1.02266696072011</v>
      </c>
      <c r="G6" s="70"/>
      <c r="J6" s="70" t="s">
        <v>244</v>
      </c>
      <c r="K6" s="70">
        <v>-0.18108637306068801</v>
      </c>
      <c r="L6" s="70">
        <v>-0.19120119080043499</v>
      </c>
      <c r="M6" s="70">
        <v>4.0056113513174202E-2</v>
      </c>
      <c r="N6" s="70">
        <f>L6-M6</f>
        <v>-0.23125730431360919</v>
      </c>
      <c r="O6" s="70">
        <f>M6+$N$32</f>
        <v>-0.19107385714630712</v>
      </c>
      <c r="P6" s="70"/>
      <c r="S6" s="70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0" t="s">
        <v>151</v>
      </c>
      <c r="B7">
        <v>1.0218931452171001</v>
      </c>
      <c r="C7">
        <v>1.02789838928665</v>
      </c>
      <c r="D7" s="70">
        <v>1.01636472287964</v>
      </c>
      <c r="E7" s="70">
        <v>1.0227107597990099</v>
      </c>
      <c r="G7" s="70"/>
      <c r="J7" s="70" t="s">
        <v>245</v>
      </c>
      <c r="K7" s="70">
        <v>-0.15459540540712</v>
      </c>
      <c r="L7" s="70">
        <v>-0.163466853701174</v>
      </c>
      <c r="M7" s="70">
        <v>6.69999978786147E-2</v>
      </c>
      <c r="N7" s="70">
        <f>L7-M7</f>
        <v>-0.23046685157978869</v>
      </c>
      <c r="O7" s="70">
        <f>M7+$N$32</f>
        <v>-0.16412997278086661</v>
      </c>
      <c r="P7" s="70">
        <v>0.104196486471622</v>
      </c>
      <c r="Q7" s="70">
        <f>L7-P7</f>
        <v>-0.26766334017279603</v>
      </c>
      <c r="R7" s="70">
        <f>P7+$Q$32</f>
        <v>-0.16359851535970299</v>
      </c>
      <c r="U7" s="70"/>
    </row>
    <row r="8" spans="1:22" x14ac:dyDescent="0.25">
      <c r="A8" s="70" t="s">
        <v>152</v>
      </c>
      <c r="B8">
        <v>1.01563267653981</v>
      </c>
      <c r="D8" s="70">
        <v>0</v>
      </c>
      <c r="E8" s="70">
        <v>1.0391282933224899</v>
      </c>
      <c r="H8" s="70"/>
      <c r="J8" s="70" t="s">
        <v>246</v>
      </c>
      <c r="K8" s="70">
        <v>-0.25490550345711999</v>
      </c>
      <c r="L8" s="70">
        <v>-0.267926663489854</v>
      </c>
      <c r="P8" s="70">
        <v>0</v>
      </c>
      <c r="Q8" s="70">
        <f>L8-P8</f>
        <v>-0.267926663489854</v>
      </c>
      <c r="R8" s="70">
        <f>P8+$Q$32</f>
        <v>-0.26779500183132499</v>
      </c>
      <c r="U8" s="70"/>
    </row>
    <row r="9" spans="1:22" x14ac:dyDescent="0.25">
      <c r="A9" s="70" t="s">
        <v>153</v>
      </c>
      <c r="C9">
        <v>1.0465513528972901</v>
      </c>
      <c r="D9" s="70">
        <v>1.0141659267677701</v>
      </c>
      <c r="F9" s="70">
        <v>1.04697591826057</v>
      </c>
      <c r="J9" s="70" t="s">
        <v>247</v>
      </c>
      <c r="K9" s="70">
        <v>-0.238124828874305</v>
      </c>
      <c r="L9" s="70"/>
      <c r="M9" s="70">
        <v>-1.9000290946371599E-2</v>
      </c>
      <c r="O9" s="70">
        <f>M9+$N$32</f>
        <v>-0.25013026160585294</v>
      </c>
      <c r="S9" s="70">
        <v>3.0814112406048599E-2</v>
      </c>
      <c r="U9" s="70">
        <f t="shared" ref="U9:U16" si="0">S9+$T$32</f>
        <v>-0.24805391708105207</v>
      </c>
    </row>
    <row r="10" spans="1:22" x14ac:dyDescent="0.25">
      <c r="A10" s="70" t="s">
        <v>154</v>
      </c>
      <c r="C10">
        <v>1.0875611278507999</v>
      </c>
      <c r="D10" s="70">
        <v>1.0540922732031099</v>
      </c>
      <c r="J10" s="70" t="s">
        <v>248</v>
      </c>
      <c r="K10" s="70">
        <v>-0.23811416408082101</v>
      </c>
      <c r="L10" s="70"/>
      <c r="M10" s="70">
        <v>-1.8255514956707498E-2</v>
      </c>
      <c r="O10" s="70">
        <f>M10+$N$32</f>
        <v>-0.24938548561618881</v>
      </c>
      <c r="U10" s="70"/>
    </row>
    <row r="11" spans="1:22" x14ac:dyDescent="0.25">
      <c r="A11" s="70" t="s">
        <v>155</v>
      </c>
      <c r="C11">
        <v>1.03363463574681</v>
      </c>
      <c r="D11" s="70">
        <v>0.99423745052268397</v>
      </c>
      <c r="F11" s="70">
        <v>1.0353437154263301</v>
      </c>
      <c r="J11" s="70" t="s">
        <v>71</v>
      </c>
      <c r="K11" s="70">
        <v>-0.26782734160848398</v>
      </c>
      <c r="L11" s="70"/>
      <c r="M11" s="70">
        <v>-5.0260940165644002E-2</v>
      </c>
      <c r="O11" s="70">
        <f>M11+$N$32</f>
        <v>-0.28139091082512535</v>
      </c>
      <c r="S11" s="70">
        <v>0</v>
      </c>
      <c r="U11" s="70">
        <f t="shared" si="0"/>
        <v>-0.27886802948710065</v>
      </c>
    </row>
    <row r="12" spans="1:22" x14ac:dyDescent="0.25">
      <c r="A12" s="70" t="s">
        <v>156</v>
      </c>
      <c r="D12" s="70">
        <v>0</v>
      </c>
      <c r="E12" s="70">
        <v>1.0279410767585999</v>
      </c>
      <c r="F12" s="70">
        <v>1.02791715563223</v>
      </c>
      <c r="J12" s="70" t="s">
        <v>249</v>
      </c>
      <c r="K12" s="70">
        <v>-0.27082639634655098</v>
      </c>
      <c r="L12" s="70"/>
      <c r="M12" s="70"/>
      <c r="P12" s="70">
        <v>-1.6600304727115101E-2</v>
      </c>
      <c r="R12" s="70">
        <f t="shared" ref="R12:R16" si="1">P12+$Q$32</f>
        <v>-0.28439530655844009</v>
      </c>
      <c r="S12" s="70">
        <v>-2.9904912760974301E-3</v>
      </c>
      <c r="U12" s="70">
        <f t="shared" si="0"/>
        <v>-0.28185852076319806</v>
      </c>
    </row>
    <row r="13" spans="1:22" x14ac:dyDescent="0.25">
      <c r="A13" s="70" t="s">
        <v>157</v>
      </c>
      <c r="D13" s="70">
        <v>0</v>
      </c>
      <c r="E13" s="70">
        <v>1.02984990508254</v>
      </c>
      <c r="F13" s="70">
        <v>1.0293026657978499</v>
      </c>
      <c r="J13" s="70" t="s">
        <v>250</v>
      </c>
      <c r="K13" s="70">
        <v>-0.26537530725671299</v>
      </c>
      <c r="L13" s="70"/>
      <c r="M13" s="70"/>
      <c r="P13" s="70">
        <v>-1.0947560823407299E-2</v>
      </c>
      <c r="R13" s="70">
        <f t="shared" si="1"/>
        <v>-0.2787425626547323</v>
      </c>
      <c r="S13" s="70">
        <v>2.8179192054674602E-3</v>
      </c>
      <c r="U13" s="70">
        <f t="shared" si="0"/>
        <v>-0.27605011028163318</v>
      </c>
    </row>
    <row r="14" spans="1:22" x14ac:dyDescent="0.25">
      <c r="A14" s="70" t="s">
        <v>158</v>
      </c>
      <c r="D14" s="70">
        <v>0</v>
      </c>
      <c r="E14" s="70">
        <v>1.02406093645796</v>
      </c>
      <c r="J14" s="70" t="s">
        <v>251</v>
      </c>
      <c r="K14" s="70">
        <v>-0.27056740976696902</v>
      </c>
      <c r="L14" s="70"/>
      <c r="M14" s="70"/>
      <c r="P14" s="70">
        <v>-1.6267059612644099E-2</v>
      </c>
      <c r="R14" s="70">
        <f t="shared" si="1"/>
        <v>-0.28406206144396906</v>
      </c>
      <c r="U14" s="70"/>
    </row>
    <row r="15" spans="1:22" x14ac:dyDescent="0.25">
      <c r="A15" s="70" t="s">
        <v>159</v>
      </c>
      <c r="D15" s="70">
        <v>0</v>
      </c>
      <c r="E15" s="70">
        <v>1.0198149779104799</v>
      </c>
      <c r="F15" s="70">
        <v>1.0182381308847801</v>
      </c>
      <c r="J15" s="70" t="s">
        <v>252</v>
      </c>
      <c r="K15" s="70">
        <v>-0.272193451087546</v>
      </c>
      <c r="L15" s="70"/>
      <c r="M15" s="70"/>
      <c r="P15" s="70">
        <v>-1.7998913484384298E-2</v>
      </c>
      <c r="R15" s="70">
        <f t="shared" si="1"/>
        <v>-0.2857939153157093</v>
      </c>
      <c r="S15" s="70">
        <v>-3.7762002123430498E-3</v>
      </c>
      <c r="U15" s="70">
        <f t="shared" si="0"/>
        <v>-0.28264422969944369</v>
      </c>
    </row>
    <row r="16" spans="1:22" x14ac:dyDescent="0.25">
      <c r="A16" s="70" t="s">
        <v>160</v>
      </c>
      <c r="D16" s="70">
        <v>0</v>
      </c>
      <c r="E16" s="70">
        <v>1.0087683120630799</v>
      </c>
      <c r="F16" s="70">
        <v>1.0090207852464499</v>
      </c>
      <c r="J16" s="70" t="s">
        <v>253</v>
      </c>
      <c r="K16" s="70">
        <v>-0.28803193308711</v>
      </c>
      <c r="L16" s="70"/>
      <c r="M16" s="70"/>
      <c r="P16" s="70">
        <v>-3.4442694314269398E-2</v>
      </c>
      <c r="R16" s="70">
        <f t="shared" si="1"/>
        <v>-0.30223769614559437</v>
      </c>
      <c r="S16" s="70">
        <v>-2.0422237393388699E-2</v>
      </c>
      <c r="U16" s="70">
        <f t="shared" si="0"/>
        <v>-0.29929026688048938</v>
      </c>
    </row>
    <row r="17" spans="1:20" x14ac:dyDescent="0.25">
      <c r="A17" s="70" t="s">
        <v>86</v>
      </c>
      <c r="D17" s="70">
        <v>0</v>
      </c>
      <c r="J17" s="70" t="s">
        <v>26</v>
      </c>
      <c r="K17" s="70">
        <v>1.06021182972759</v>
      </c>
      <c r="L17" s="70">
        <v>1.06528940064943</v>
      </c>
      <c r="M17" s="70"/>
      <c r="P17" s="70"/>
      <c r="S17" s="70"/>
    </row>
    <row r="18" spans="1:20" x14ac:dyDescent="0.25">
      <c r="A18" s="70" t="s">
        <v>87</v>
      </c>
      <c r="B18">
        <v>-9.5759873274871996E-2</v>
      </c>
      <c r="C18">
        <v>0.14190821118581601</v>
      </c>
      <c r="D18" s="70">
        <v>-9.9339141159860006E-2</v>
      </c>
      <c r="G18" s="70"/>
      <c r="J18" s="70" t="s">
        <v>28</v>
      </c>
      <c r="K18" s="70">
        <v>1.04521069537303</v>
      </c>
      <c r="L18" s="70">
        <v>1.05041513434258</v>
      </c>
      <c r="M18" s="70">
        <v>1.04631992573415</v>
      </c>
      <c r="O18" s="70">
        <v>1.04631992573415</v>
      </c>
      <c r="P18" s="70"/>
      <c r="S18" s="70"/>
    </row>
    <row r="19" spans="1:20" x14ac:dyDescent="0.25">
      <c r="A19" s="70" t="s">
        <v>88</v>
      </c>
      <c r="B19">
        <v>-0.23799618884858001</v>
      </c>
      <c r="C19" s="70"/>
      <c r="D19" s="70">
        <v>-0.23155275841479001</v>
      </c>
      <c r="G19" s="70"/>
      <c r="J19" s="70" t="s">
        <v>93</v>
      </c>
      <c r="K19" s="70">
        <v>1.0102223344885899</v>
      </c>
      <c r="L19" s="70">
        <v>1.0201724031637001</v>
      </c>
      <c r="M19" s="70">
        <v>1.01080492498633</v>
      </c>
      <c r="O19" s="70">
        <v>1.01080492498633</v>
      </c>
      <c r="P19" s="70"/>
      <c r="S19" s="70"/>
    </row>
    <row r="20" spans="1:20" x14ac:dyDescent="0.25">
      <c r="A20" s="70" t="s">
        <v>161</v>
      </c>
      <c r="B20">
        <v>-0.19637184279346301</v>
      </c>
      <c r="C20">
        <v>4.1029996249025397E-2</v>
      </c>
      <c r="D20" s="70">
        <v>-0.19458270352378901</v>
      </c>
      <c r="F20" s="70">
        <v>8.9884365546254993E-2</v>
      </c>
      <c r="G20" s="70"/>
      <c r="J20" s="70" t="s">
        <v>216</v>
      </c>
      <c r="K20" s="70">
        <v>1.0238916772678499</v>
      </c>
      <c r="L20" s="70">
        <v>1.0333275387088099</v>
      </c>
      <c r="M20" s="70">
        <v>1.0245869295690999</v>
      </c>
      <c r="O20" s="70">
        <v>1.0245869295690999</v>
      </c>
      <c r="P20" s="70"/>
      <c r="S20" s="70">
        <v>1.0266094251068201</v>
      </c>
    </row>
    <row r="21" spans="1:20" x14ac:dyDescent="0.25">
      <c r="A21" s="70" t="s">
        <v>162</v>
      </c>
      <c r="B21">
        <v>-0.16854963328528999</v>
      </c>
      <c r="C21">
        <v>6.8972426535251805E-2</v>
      </c>
      <c r="D21" s="70">
        <v>-0.16833016487261601</v>
      </c>
      <c r="E21" s="70">
        <v>0.106950197760304</v>
      </c>
      <c r="G21" s="70"/>
      <c r="J21" s="70" t="s">
        <v>196</v>
      </c>
      <c r="K21" s="70">
        <v>1.02827099057284</v>
      </c>
      <c r="L21" s="70">
        <v>1.03570004302515</v>
      </c>
      <c r="M21" s="70">
        <v>1.0302098302386</v>
      </c>
      <c r="O21" s="70">
        <v>1.0302098302386</v>
      </c>
      <c r="P21" s="70">
        <v>1.0282877238446599</v>
      </c>
    </row>
    <row r="22" spans="1:20" x14ac:dyDescent="0.25">
      <c r="A22" s="70" t="s">
        <v>163</v>
      </c>
      <c r="B22">
        <v>-0.27881886491819902</v>
      </c>
      <c r="D22" s="70">
        <v>0</v>
      </c>
      <c r="E22">
        <v>0</v>
      </c>
      <c r="J22" s="70" t="s">
        <v>225</v>
      </c>
      <c r="K22" s="70">
        <v>1.0384892284060301</v>
      </c>
      <c r="L22" s="70">
        <v>1.0532092351900899</v>
      </c>
      <c r="P22" s="70">
        <v>1.0391282933224899</v>
      </c>
    </row>
    <row r="23" spans="1:20" x14ac:dyDescent="0.25">
      <c r="A23" s="70" t="s">
        <v>164</v>
      </c>
      <c r="C23">
        <v>-1.98871734161255E-2</v>
      </c>
      <c r="D23" s="70">
        <v>-0.25909980104373398</v>
      </c>
      <c r="F23" s="70">
        <v>3.2271848420798298E-2</v>
      </c>
      <c r="J23" s="70" t="s">
        <v>217</v>
      </c>
      <c r="K23" s="70">
        <v>1.0461591070376699</v>
      </c>
      <c r="L23" s="70"/>
      <c r="M23" s="70">
        <v>1.0467402896218501</v>
      </c>
      <c r="O23" s="70">
        <v>1.0467402896218501</v>
      </c>
      <c r="S23" s="70">
        <v>1.0474731717891701</v>
      </c>
    </row>
    <row r="24" spans="1:20" x14ac:dyDescent="0.25">
      <c r="A24" s="70" t="s">
        <v>165</v>
      </c>
      <c r="C24">
        <v>-1.9856194268582199E-2</v>
      </c>
      <c r="D24" s="70">
        <v>-0.268464066192176</v>
      </c>
      <c r="J24" s="70" t="s">
        <v>197</v>
      </c>
      <c r="K24" s="70">
        <v>1.08522332015065</v>
      </c>
      <c r="L24" s="70"/>
      <c r="M24" s="70">
        <v>1.0877423754101601</v>
      </c>
      <c r="O24" s="70">
        <v>1.0877423754101601</v>
      </c>
    </row>
    <row r="25" spans="1:20" x14ac:dyDescent="0.25">
      <c r="A25" s="70" t="s">
        <v>166</v>
      </c>
      <c r="C25">
        <v>-5.1995238756297503E-2</v>
      </c>
      <c r="D25" s="70">
        <v>-0.287395123561481</v>
      </c>
      <c r="J25" s="70" t="s">
        <v>201</v>
      </c>
      <c r="K25" s="70">
        <v>1.0346562939178801</v>
      </c>
      <c r="L25" s="70"/>
      <c r="M25" s="70">
        <v>1.03494157567892</v>
      </c>
      <c r="O25" s="70">
        <v>1.03494157567892</v>
      </c>
      <c r="S25" s="70">
        <v>1.0353437154263301</v>
      </c>
    </row>
    <row r="26" spans="1:20" x14ac:dyDescent="0.25">
      <c r="A26" s="70" t="s">
        <v>167</v>
      </c>
      <c r="D26" s="70">
        <v>0</v>
      </c>
      <c r="E26" s="70">
        <v>-1.7065702743745501E-2</v>
      </c>
      <c r="F26" s="70">
        <v>-3.0739864500671501E-3</v>
      </c>
      <c r="J26" s="70" t="s">
        <v>200</v>
      </c>
      <c r="K26" s="70">
        <v>1.0276736347300599</v>
      </c>
      <c r="L26" s="70"/>
      <c r="M26" s="70"/>
      <c r="P26" s="70">
        <v>1.02808272794449</v>
      </c>
      <c r="S26" s="70">
        <v>1.02792175200049</v>
      </c>
    </row>
    <row r="27" spans="1:20" x14ac:dyDescent="0.25">
      <c r="A27" s="70" t="s">
        <v>168</v>
      </c>
      <c r="D27" s="70">
        <v>0</v>
      </c>
      <c r="E27" s="70">
        <v>-1.1274794903099E-2</v>
      </c>
      <c r="F27" s="70">
        <v>2.9004994274963E-3</v>
      </c>
      <c r="J27" s="70" t="s">
        <v>226</v>
      </c>
      <c r="K27" s="70">
        <v>1.0294797148790999</v>
      </c>
      <c r="L27" s="70"/>
      <c r="M27" s="70"/>
      <c r="P27" s="70">
        <v>1.02991162145042</v>
      </c>
      <c r="S27" s="70">
        <v>1.02930675248708</v>
      </c>
    </row>
    <row r="28" spans="1:20" x14ac:dyDescent="0.25">
      <c r="A28" s="70" t="s">
        <v>169</v>
      </c>
      <c r="D28" s="70">
        <v>0</v>
      </c>
      <c r="E28" s="70">
        <v>-1.6659929827751802E-2</v>
      </c>
      <c r="J28" s="70" t="s">
        <v>198</v>
      </c>
      <c r="K28" s="70">
        <v>1.0240118665753799</v>
      </c>
      <c r="L28" s="70"/>
      <c r="M28" s="70"/>
      <c r="P28" s="70">
        <v>1.02419644348192</v>
      </c>
    </row>
    <row r="29" spans="1:20" x14ac:dyDescent="0.25">
      <c r="A29" s="70" t="s">
        <v>170</v>
      </c>
      <c r="D29" s="70">
        <v>0</v>
      </c>
      <c r="E29" s="70">
        <v>-1.83575439757129E-2</v>
      </c>
      <c r="F29" s="70">
        <v>-3.8450893226716801E-3</v>
      </c>
      <c r="J29" s="70" t="s">
        <v>199</v>
      </c>
      <c r="K29" s="70">
        <v>1.0198403758847501</v>
      </c>
      <c r="L29" s="70"/>
      <c r="M29" s="70"/>
      <c r="P29" s="70">
        <v>1.0199801902936001</v>
      </c>
      <c r="S29" s="70">
        <v>1.01824539080697</v>
      </c>
    </row>
    <row r="30" spans="1:20" x14ac:dyDescent="0.25">
      <c r="A30" s="70" t="s">
        <v>171</v>
      </c>
      <c r="D30" s="70">
        <v>0</v>
      </c>
      <c r="E30" s="70">
        <v>-3.4758444331587403E-2</v>
      </c>
      <c r="F30" s="70">
        <v>-2.0609327252956802E-2</v>
      </c>
      <c r="J30" s="70" t="s">
        <v>233</v>
      </c>
      <c r="K30" s="70">
        <v>1.0096275188231001</v>
      </c>
      <c r="L30" s="70"/>
      <c r="M30" s="70"/>
      <c r="P30" s="70">
        <v>1.0093669584818701</v>
      </c>
      <c r="S30" s="70">
        <v>1.0092312368477301</v>
      </c>
    </row>
    <row r="32" spans="1:20" x14ac:dyDescent="0.25">
      <c r="M32" t="s">
        <v>268</v>
      </c>
      <c r="N32" s="70">
        <f>AVERAGE(N4:N7)</f>
        <v>-0.23112997065948132</v>
      </c>
      <c r="Q32" s="70">
        <f>AVERAGE(Q7:Q16)</f>
        <v>-0.26779500183132499</v>
      </c>
      <c r="T32">
        <f>T6</f>
        <v>-0.27886802948710065</v>
      </c>
    </row>
    <row r="34" spans="1:1" x14ac:dyDescent="0.25">
      <c r="A34" t="s">
        <v>262</v>
      </c>
    </row>
    <row r="35" spans="1:1" x14ac:dyDescent="0.25">
      <c r="A35" t="s">
        <v>263</v>
      </c>
    </row>
    <row r="36" spans="1:1" x14ac:dyDescent="0.25">
      <c r="A36" t="s">
        <v>264</v>
      </c>
    </row>
    <row r="37" spans="1:1" x14ac:dyDescent="0.25">
      <c r="A37" t="s">
        <v>265</v>
      </c>
    </row>
    <row r="38" spans="1:1" x14ac:dyDescent="0.25">
      <c r="A38" t="s">
        <v>276</v>
      </c>
    </row>
    <row r="39" spans="1:1" x14ac:dyDescent="0.25">
      <c r="A39" t="s">
        <v>277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F34" sqref="F34"/>
    </sheetView>
  </sheetViews>
  <sheetFormatPr defaultRowHeight="15" x14ac:dyDescent="0.25"/>
  <cols>
    <col min="1" max="1" width="9.7109375" bestFit="1" customWidth="1"/>
    <col min="2" max="2" width="12.7109375" bestFit="1" customWidth="1"/>
    <col min="3" max="4" width="12.7109375" style="70" customWidth="1"/>
    <col min="5" max="6" width="12.7109375" bestFit="1" customWidth="1"/>
    <col min="7" max="7" width="12.7109375" style="70" customWidth="1"/>
    <col min="8" max="12" width="12.7109375" bestFit="1" customWidth="1"/>
    <col min="13" max="13" width="12.7109375" style="70" customWidth="1"/>
    <col min="14" max="14" width="12.7109375" customWidth="1"/>
    <col min="15" max="15" width="10.85546875" bestFit="1" customWidth="1"/>
    <col min="16" max="16" width="14.7109375" bestFit="1" customWidth="1"/>
    <col min="17" max="17" width="15.7109375" bestFit="1" customWidth="1"/>
    <col min="18" max="18" width="18.85546875" bestFit="1" customWidth="1"/>
    <col min="19" max="19" width="14" bestFit="1" customWidth="1"/>
  </cols>
  <sheetData>
    <row r="1" spans="1:20" ht="16.5" thickBot="1" x14ac:dyDescent="0.3">
      <c r="A1" s="96" t="s">
        <v>288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87"/>
      <c r="N1" s="43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44"/>
      <c r="B2" s="44" t="s">
        <v>8</v>
      </c>
      <c r="C2" s="97" t="s">
        <v>285</v>
      </c>
      <c r="D2" s="97"/>
      <c r="E2" s="97" t="s">
        <v>284</v>
      </c>
      <c r="F2" s="97"/>
      <c r="G2" s="97"/>
      <c r="H2" s="97"/>
      <c r="I2" s="97"/>
      <c r="J2" s="97" t="s">
        <v>74</v>
      </c>
      <c r="K2" s="97"/>
      <c r="L2" s="97"/>
      <c r="M2" s="4"/>
      <c r="N2" s="60" t="s">
        <v>137</v>
      </c>
      <c r="O2" s="46" t="s">
        <v>46</v>
      </c>
      <c r="P2" s="50">
        <v>156.440731910842</v>
      </c>
      <c r="Q2" s="1">
        <f>P2/100</f>
        <v>1.56440731910842</v>
      </c>
      <c r="R2" s="58"/>
      <c r="T2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46" t="s">
        <v>115</v>
      </c>
      <c r="P3" s="50">
        <v>-20.300935880694301</v>
      </c>
      <c r="Q3" s="1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1" t="s">
        <v>83</v>
      </c>
      <c r="B4" s="1">
        <v>1.05999768165375</v>
      </c>
      <c r="C4" s="89">
        <v>1.0599997148008</v>
      </c>
      <c r="D4" s="88">
        <f>B4-C4</f>
        <v>-2.0331470500511983E-6</v>
      </c>
      <c r="E4" s="78">
        <v>1.0599997148008</v>
      </c>
      <c r="F4" s="78"/>
      <c r="G4" s="78"/>
      <c r="H4" s="1"/>
      <c r="I4" s="1">
        <f>B4-E4</f>
        <v>-2.0331470500511983E-6</v>
      </c>
      <c r="J4" s="1"/>
      <c r="K4" s="1"/>
      <c r="L4" s="1"/>
      <c r="M4" s="88"/>
      <c r="N4" s="60"/>
      <c r="O4" s="46" t="s">
        <v>47</v>
      </c>
      <c r="P4" s="50">
        <v>75.916881283268793</v>
      </c>
      <c r="Q4" s="1">
        <f t="shared" si="0"/>
        <v>0.75916881283268789</v>
      </c>
      <c r="R4" s="58"/>
    </row>
    <row r="5" spans="1:20" x14ac:dyDescent="0.25">
      <c r="A5" s="1" t="s">
        <v>84</v>
      </c>
      <c r="B5" s="1">
        <v>1.0410720611633699</v>
      </c>
      <c r="C5" s="89">
        <v>1.0410736535334799</v>
      </c>
      <c r="D5" s="88">
        <f t="shared" ref="D5:D31" si="1">B5-C5</f>
        <v>-1.5923701099929133E-6</v>
      </c>
      <c r="E5" s="78">
        <v>1.0410737049553</v>
      </c>
      <c r="F5" s="78">
        <v>1.04107360211167</v>
      </c>
      <c r="G5" s="78"/>
      <c r="H5" s="1"/>
      <c r="I5" s="85">
        <f t="shared" ref="I5:I23" si="2">B5-E5</f>
        <v>-1.6437919301282022E-6</v>
      </c>
      <c r="J5" s="1">
        <f>B5-F5</f>
        <v>-1.5409483000716762E-6</v>
      </c>
      <c r="K5" s="1"/>
      <c r="L5" s="1"/>
      <c r="M5" s="88"/>
      <c r="N5" s="60"/>
      <c r="O5" s="46" t="s">
        <v>116</v>
      </c>
      <c r="P5" s="50">
        <v>-0.155506560051652</v>
      </c>
      <c r="Q5" s="1">
        <f t="shared" si="0"/>
        <v>-1.55506560051652E-3</v>
      </c>
      <c r="R5" s="58"/>
    </row>
    <row r="6" spans="1:20" x14ac:dyDescent="0.25">
      <c r="A6" s="1" t="s">
        <v>85</v>
      </c>
      <c r="B6" s="1">
        <v>0.98537777124357495</v>
      </c>
      <c r="C6" s="89">
        <v>0.98538070092810903</v>
      </c>
      <c r="D6" s="88">
        <f t="shared" si="1"/>
        <v>-2.9296845340809341E-6</v>
      </c>
      <c r="E6" s="78">
        <v>0.98538132252106703</v>
      </c>
      <c r="F6" s="78">
        <v>0.98538007933515104</v>
      </c>
      <c r="G6" s="78"/>
      <c r="H6" s="1"/>
      <c r="I6" s="85">
        <f t="shared" si="2"/>
        <v>-3.5512774920753998E-6</v>
      </c>
      <c r="J6" s="89">
        <f t="shared" ref="J6:J26" si="3">B6-F6</f>
        <v>-2.3080915760864684E-6</v>
      </c>
      <c r="K6" s="1"/>
      <c r="L6" s="1"/>
      <c r="M6" s="88"/>
      <c r="N6" s="60"/>
      <c r="O6" s="46" t="s">
        <v>48</v>
      </c>
      <c r="P6" s="50">
        <v>41.338725991097199</v>
      </c>
      <c r="Q6" s="1">
        <f t="shared" si="0"/>
        <v>0.41338725991097197</v>
      </c>
      <c r="R6" s="58"/>
    </row>
    <row r="7" spans="1:20" x14ac:dyDescent="0.25">
      <c r="A7" s="1" t="s">
        <v>150</v>
      </c>
      <c r="B7" s="1">
        <v>1.00695008061588</v>
      </c>
      <c r="C7" s="89">
        <v>1.0079570192545</v>
      </c>
      <c r="D7" s="15">
        <f t="shared" si="1"/>
        <v>-1.006938638620003E-3</v>
      </c>
      <c r="E7" s="78">
        <v>1.00695366520165</v>
      </c>
      <c r="F7" s="78">
        <v>1.0069525383039899</v>
      </c>
      <c r="G7" s="78"/>
      <c r="H7" s="89">
        <v>1.0099648542578601</v>
      </c>
      <c r="I7" s="85">
        <f t="shared" si="2"/>
        <v>-3.5845857699889905E-6</v>
      </c>
      <c r="J7" s="89">
        <f t="shared" si="3"/>
        <v>-2.4576881099136472E-6</v>
      </c>
      <c r="K7" s="1"/>
      <c r="L7" s="1">
        <f>B7-H7</f>
        <v>-3.0147736419801063E-3</v>
      </c>
      <c r="M7" s="88"/>
      <c r="N7" s="60"/>
      <c r="O7" s="46" t="s">
        <v>117</v>
      </c>
      <c r="P7" s="50">
        <v>-3.8398609004379098</v>
      </c>
      <c r="Q7" s="1">
        <f t="shared" si="0"/>
        <v>-3.8398609004379101E-2</v>
      </c>
      <c r="R7" s="58"/>
    </row>
    <row r="8" spans="1:20" x14ac:dyDescent="0.25">
      <c r="A8" s="1" t="s">
        <v>151</v>
      </c>
      <c r="B8" s="1">
        <v>1.01581292033021</v>
      </c>
      <c r="C8" s="89">
        <v>1.01581184659879</v>
      </c>
      <c r="D8" s="88">
        <f t="shared" si="1"/>
        <v>1.0737314199982251E-6</v>
      </c>
      <c r="E8" s="78">
        <v>1.01581624316023</v>
      </c>
      <c r="F8" s="78">
        <v>1.0158153970250201</v>
      </c>
      <c r="G8" s="78">
        <v>1.01580389961113</v>
      </c>
      <c r="I8" s="85">
        <f t="shared" si="2"/>
        <v>-3.3228300200249805E-6</v>
      </c>
      <c r="J8" s="89">
        <f t="shared" si="3"/>
        <v>-2.4766948101273556E-6</v>
      </c>
      <c r="K8" s="1">
        <f>B8-G8</f>
        <v>9.0207190799329595E-6</v>
      </c>
      <c r="L8" s="89"/>
      <c r="M8" s="88"/>
      <c r="N8" s="60"/>
      <c r="O8" s="46" t="s">
        <v>49</v>
      </c>
      <c r="P8" s="50">
        <v>232.35762119293199</v>
      </c>
      <c r="Q8" s="1">
        <f t="shared" si="0"/>
        <v>2.32357621192932</v>
      </c>
      <c r="R8" s="58"/>
    </row>
    <row r="9" spans="1:20" x14ac:dyDescent="0.25">
      <c r="A9" s="1" t="s">
        <v>152</v>
      </c>
      <c r="B9" s="1">
        <v>1.0049243733889699</v>
      </c>
      <c r="C9" s="89">
        <v>1.0049284290183</v>
      </c>
      <c r="D9" s="88">
        <f t="shared" si="1"/>
        <v>-4.0556293301463597E-6</v>
      </c>
      <c r="E9" s="78">
        <v>1.0049288387483399</v>
      </c>
      <c r="F9" s="78"/>
      <c r="G9" s="78">
        <v>1.0049280192882499</v>
      </c>
      <c r="I9" s="85">
        <f t="shared" si="2"/>
        <v>-4.4653593700427763E-6</v>
      </c>
      <c r="J9" s="89"/>
      <c r="K9" s="89">
        <f t="shared" ref="K9:K31" si="4">B9-G9</f>
        <v>-3.6458992800358914E-6</v>
      </c>
      <c r="L9" s="89"/>
      <c r="M9" s="88"/>
      <c r="N9" s="60"/>
      <c r="O9" s="46" t="s">
        <v>82</v>
      </c>
      <c r="P9" s="50">
        <v>-20.456442236900301</v>
      </c>
      <c r="Q9" s="1">
        <f t="shared" si="0"/>
        <v>-0.20456442236900302</v>
      </c>
      <c r="R9" s="58"/>
    </row>
    <row r="10" spans="1:20" x14ac:dyDescent="0.25">
      <c r="A10" s="1" t="s">
        <v>153</v>
      </c>
      <c r="B10" s="1">
        <v>1.01654592268694</v>
      </c>
      <c r="C10" s="89">
        <v>1.0171308048837</v>
      </c>
      <c r="D10" s="15">
        <f t="shared" si="1"/>
        <v>-5.8488219676000597E-4</v>
      </c>
      <c r="E10" s="78"/>
      <c r="F10" s="78">
        <v>1.0165489603217499</v>
      </c>
      <c r="G10" s="78"/>
      <c r="H10" s="70">
        <v>1.0177126494456501</v>
      </c>
      <c r="I10" s="89"/>
      <c r="J10" s="89">
        <f t="shared" si="3"/>
        <v>-3.0376348099103723E-6</v>
      </c>
      <c r="K10" s="89"/>
      <c r="L10" s="89">
        <f t="shared" ref="L10:L31" si="5">B10-H10</f>
        <v>-1.1667267587101016E-3</v>
      </c>
      <c r="M10" s="88"/>
      <c r="N10" s="60" t="s">
        <v>138</v>
      </c>
      <c r="O10" s="46" t="s">
        <v>52</v>
      </c>
      <c r="P10" s="50">
        <v>-23.569740833506799</v>
      </c>
      <c r="Q10" s="1">
        <f>P10/100</f>
        <v>-0.235697408335068</v>
      </c>
      <c r="R10" s="58"/>
    </row>
    <row r="11" spans="1:20" x14ac:dyDescent="0.25">
      <c r="A11" s="1" t="s">
        <v>154</v>
      </c>
      <c r="B11" s="1">
        <v>1.0544057013008099</v>
      </c>
      <c r="C11" s="89">
        <v>1.0544084480406</v>
      </c>
      <c r="D11" s="88">
        <f t="shared" si="1"/>
        <v>-2.7467397900604595E-6</v>
      </c>
      <c r="E11" s="78"/>
      <c r="F11" s="78">
        <v>1.0544084480406</v>
      </c>
      <c r="G11" s="78"/>
      <c r="I11" s="89"/>
      <c r="J11" s="89">
        <f t="shared" si="3"/>
        <v>-2.7467397900604595E-6</v>
      </c>
      <c r="K11" s="89"/>
      <c r="L11" s="89"/>
      <c r="M11" s="88"/>
      <c r="N11" s="60" t="s">
        <v>173</v>
      </c>
      <c r="O11" s="46" t="s">
        <v>118</v>
      </c>
      <c r="P11" s="50">
        <v>0.96859150246414105</v>
      </c>
      <c r="Q11" s="1">
        <f t="shared" ref="Q11:Q15" si="6">P11/100</f>
        <v>9.6859150246414102E-3</v>
      </c>
      <c r="R11" s="58"/>
    </row>
    <row r="12" spans="1:20" x14ac:dyDescent="0.25">
      <c r="A12" s="1" t="s">
        <v>155</v>
      </c>
      <c r="B12" s="1">
        <v>0.99794960680741096</v>
      </c>
      <c r="C12" s="89">
        <v>0.99829818664175096</v>
      </c>
      <c r="D12" s="15">
        <f t="shared" si="1"/>
        <v>-3.485798343400015E-4</v>
      </c>
      <c r="E12" s="78"/>
      <c r="F12" s="78">
        <v>0.997952981014955</v>
      </c>
      <c r="G12" s="78"/>
      <c r="H12" s="70">
        <v>0.99864339226854604</v>
      </c>
      <c r="I12" s="89"/>
      <c r="J12" s="89">
        <f t="shared" si="3"/>
        <v>-3.3742075440379438E-6</v>
      </c>
      <c r="K12" s="89"/>
      <c r="L12" s="89">
        <f t="shared" si="5"/>
        <v>-6.9378546113507689E-4</v>
      </c>
      <c r="M12" s="88"/>
      <c r="N12" s="60"/>
      <c r="O12" s="46" t="s">
        <v>53</v>
      </c>
      <c r="P12" s="50">
        <v>29.247688021076399</v>
      </c>
      <c r="Q12" s="1">
        <f t="shared" si="6"/>
        <v>0.29247688021076401</v>
      </c>
      <c r="R12" s="58"/>
    </row>
    <row r="13" spans="1:20" x14ac:dyDescent="0.25">
      <c r="A13" s="1" t="s">
        <v>156</v>
      </c>
      <c r="B13" s="1">
        <v>0.990436803259924</v>
      </c>
      <c r="C13" s="89">
        <v>0.99068493940870395</v>
      </c>
      <c r="D13" s="15">
        <f t="shared" si="1"/>
        <v>-2.4813614877994272E-4</v>
      </c>
      <c r="E13" s="78"/>
      <c r="F13" s="78"/>
      <c r="G13" s="78">
        <v>0.99043305219016098</v>
      </c>
      <c r="H13" s="70">
        <v>0.99093682662724702</v>
      </c>
      <c r="I13" s="89"/>
      <c r="J13" s="89"/>
      <c r="K13" s="89">
        <f t="shared" si="4"/>
        <v>3.7510697630249723E-6</v>
      </c>
      <c r="L13" s="89">
        <f t="shared" si="5"/>
        <v>-5.0002336732302144E-4</v>
      </c>
      <c r="M13" s="88"/>
      <c r="N13" s="60"/>
      <c r="O13" s="46" t="s">
        <v>119</v>
      </c>
      <c r="P13" s="50">
        <v>-10.134384235994199</v>
      </c>
      <c r="Q13" s="1">
        <f t="shared" si="6"/>
        <v>-0.101343842359942</v>
      </c>
      <c r="R13" s="58"/>
    </row>
    <row r="14" spans="1:20" x14ac:dyDescent="0.25">
      <c r="A14" s="1" t="s">
        <v>157</v>
      </c>
      <c r="B14" s="1">
        <v>0.99358117274512303</v>
      </c>
      <c r="C14" s="89">
        <v>0.99371778331877703</v>
      </c>
      <c r="D14" s="15">
        <f t="shared" si="1"/>
        <v>-1.3661057365399465E-4</v>
      </c>
      <c r="E14" s="78"/>
      <c r="F14" s="78"/>
      <c r="G14" s="78">
        <v>0.99357991729689699</v>
      </c>
      <c r="H14" s="70">
        <v>0.99385564934065795</v>
      </c>
      <c r="I14" s="89"/>
      <c r="J14" s="89"/>
      <c r="K14" s="89">
        <f t="shared" si="4"/>
        <v>1.2554482260451749E-6</v>
      </c>
      <c r="L14" s="89">
        <f t="shared" si="5"/>
        <v>-2.7447659553492265E-4</v>
      </c>
      <c r="M14" s="88"/>
      <c r="N14" s="60"/>
      <c r="O14" s="46" t="s">
        <v>54</v>
      </c>
      <c r="P14" s="50">
        <v>4.9388912162000001E-5</v>
      </c>
      <c r="Q14" s="1">
        <f t="shared" si="6"/>
        <v>4.9388912162000003E-7</v>
      </c>
      <c r="R14" s="58"/>
    </row>
    <row r="15" spans="1:20" x14ac:dyDescent="0.25">
      <c r="A15" s="1" t="s">
        <v>158</v>
      </c>
      <c r="B15" s="1">
        <v>0.98674259047048396</v>
      </c>
      <c r="C15" s="89">
        <v>0.98674139631796798</v>
      </c>
      <c r="D15" s="88">
        <f t="shared" si="1"/>
        <v>1.1941525159819832E-6</v>
      </c>
      <c r="E15" s="78"/>
      <c r="F15" s="78"/>
      <c r="G15" s="78">
        <v>0.98674139631796798</v>
      </c>
      <c r="I15" s="89"/>
      <c r="J15" s="89"/>
      <c r="K15" s="89">
        <f t="shared" si="4"/>
        <v>1.1941525159819832E-6</v>
      </c>
      <c r="L15" s="89"/>
      <c r="M15" s="88"/>
      <c r="N15" s="60"/>
      <c r="O15" s="46" t="s">
        <v>120</v>
      </c>
      <c r="P15" s="50">
        <v>-23.1382548362844</v>
      </c>
      <c r="Q15" s="1">
        <f t="shared" si="6"/>
        <v>-0.231382548362844</v>
      </c>
      <c r="R15" s="58"/>
    </row>
    <row r="16" spans="1:20" x14ac:dyDescent="0.25">
      <c r="A16" s="1" t="s">
        <v>159</v>
      </c>
      <c r="B16" s="1">
        <v>0.98231334549872895</v>
      </c>
      <c r="C16" s="89">
        <v>0.98239870844271104</v>
      </c>
      <c r="D16" s="88">
        <f t="shared" si="1"/>
        <v>-8.5362943982092432E-5</v>
      </c>
      <c r="E16" s="78"/>
      <c r="F16" s="78"/>
      <c r="G16" s="78">
        <v>0.98231103136211795</v>
      </c>
      <c r="H16" s="70">
        <v>0.98248638552330303</v>
      </c>
      <c r="I16" s="89"/>
      <c r="J16" s="89"/>
      <c r="K16" s="89">
        <f t="shared" si="4"/>
        <v>2.3141366110035477E-6</v>
      </c>
      <c r="L16" s="89">
        <f t="shared" si="5"/>
        <v>-1.7304002457407819E-4</v>
      </c>
      <c r="M16" s="88"/>
      <c r="N16" s="60" t="s">
        <v>139</v>
      </c>
      <c r="O16" s="46" t="s">
        <v>56</v>
      </c>
      <c r="P16" s="50">
        <v>6.4193752642371704</v>
      </c>
      <c r="Q16" s="1">
        <f>P16/100</f>
        <v>6.4193752642371704E-2</v>
      </c>
      <c r="R16" s="58"/>
    </row>
    <row r="17" spans="1:19" x14ac:dyDescent="0.25">
      <c r="A17" s="1" t="s">
        <v>160</v>
      </c>
      <c r="B17" s="1">
        <v>0.96825697606458705</v>
      </c>
      <c r="C17" s="89">
        <v>0.96839530187483402</v>
      </c>
      <c r="D17" s="15">
        <f t="shared" si="1"/>
        <v>-1.3832581024697532E-4</v>
      </c>
      <c r="E17" s="78"/>
      <c r="F17" s="78"/>
      <c r="G17" s="78">
        <v>0.96823584948891905</v>
      </c>
      <c r="H17" s="70">
        <v>0.96855475426074999</v>
      </c>
      <c r="I17" s="89"/>
      <c r="J17" s="89"/>
      <c r="K17" s="89">
        <f t="shared" si="4"/>
        <v>2.1126575667995695E-5</v>
      </c>
      <c r="L17" s="89">
        <f t="shared" si="5"/>
        <v>-2.9777819616294554E-4</v>
      </c>
      <c r="M17" s="88"/>
      <c r="N17" s="60" t="s">
        <v>174</v>
      </c>
      <c r="O17" s="46" t="s">
        <v>122</v>
      </c>
      <c r="P17" s="50">
        <v>1.57798981550307</v>
      </c>
      <c r="Q17" s="1">
        <f t="shared" ref="Q17:Q25" si="7">P17/100</f>
        <v>1.5779898155030701E-2</v>
      </c>
      <c r="R17" s="58"/>
    </row>
    <row r="18" spans="1:19" s="70" customFormat="1" x14ac:dyDescent="0.25">
      <c r="A18" s="85" t="s">
        <v>86</v>
      </c>
      <c r="B18" s="85">
        <v>0</v>
      </c>
      <c r="C18" s="89">
        <v>0</v>
      </c>
      <c r="D18" s="88">
        <f t="shared" si="1"/>
        <v>0</v>
      </c>
      <c r="E18" s="78">
        <v>0</v>
      </c>
      <c r="F18" s="78"/>
      <c r="G18" s="78"/>
      <c r="I18" s="89">
        <f t="shared" si="2"/>
        <v>0</v>
      </c>
      <c r="J18" s="89"/>
      <c r="K18" s="89"/>
      <c r="L18" s="89"/>
      <c r="M18" s="88"/>
      <c r="N18" s="60"/>
      <c r="O18" s="46" t="s">
        <v>57</v>
      </c>
      <c r="P18" s="50">
        <v>7.6111237412808599</v>
      </c>
      <c r="Q18" s="1">
        <f t="shared" si="7"/>
        <v>7.6111237412808605E-2</v>
      </c>
      <c r="R18" s="58"/>
      <c r="S18"/>
    </row>
    <row r="19" spans="1:19" x14ac:dyDescent="0.25">
      <c r="A19" s="1" t="s">
        <v>87</v>
      </c>
      <c r="B19" s="70">
        <v>-9.0495834798616795E-2</v>
      </c>
      <c r="C19" s="70">
        <v>-9.0495006957268795E-2</v>
      </c>
      <c r="D19" s="88">
        <f t="shared" si="1"/>
        <v>-8.2784134800006903E-7</v>
      </c>
      <c r="E19" s="78">
        <v>-9.0496586093492606E-2</v>
      </c>
      <c r="F19" s="78">
        <v>-9.0493427821044997E-2</v>
      </c>
      <c r="G19" s="78"/>
      <c r="I19" s="89">
        <f t="shared" si="2"/>
        <v>7.5129487581149235E-7</v>
      </c>
      <c r="J19" s="89">
        <f t="shared" si="3"/>
        <v>-2.4069775717977526E-6</v>
      </c>
      <c r="K19" s="89"/>
      <c r="L19" s="89"/>
      <c r="M19" s="88"/>
      <c r="N19" s="60"/>
      <c r="O19" s="46" t="s">
        <v>121</v>
      </c>
      <c r="P19" s="50">
        <v>2.2749299623984598</v>
      </c>
      <c r="Q19" s="1">
        <f t="shared" si="7"/>
        <v>2.2749299623984597E-2</v>
      </c>
      <c r="R19" s="58"/>
    </row>
    <row r="20" spans="1:19" x14ac:dyDescent="0.25">
      <c r="A20" s="1" t="s">
        <v>88</v>
      </c>
      <c r="B20" s="70">
        <v>-0.22164655627270699</v>
      </c>
      <c r="C20" s="70">
        <v>-0.22164362773285601</v>
      </c>
      <c r="D20" s="88">
        <f t="shared" si="1"/>
        <v>-2.9285398509826255E-6</v>
      </c>
      <c r="E20" s="78">
        <v>-0.22164304221862599</v>
      </c>
      <c r="F20" s="78">
        <v>-0.221644213247086</v>
      </c>
      <c r="G20" s="78"/>
      <c r="I20" s="89">
        <f t="shared" si="2"/>
        <v>-3.5140540809996956E-6</v>
      </c>
      <c r="J20" s="89">
        <f t="shared" si="3"/>
        <v>-2.3430256209933109E-6</v>
      </c>
      <c r="K20" s="89"/>
      <c r="L20" s="89"/>
      <c r="M20" s="88"/>
      <c r="N20" s="60"/>
      <c r="O20" s="46" t="s">
        <v>58</v>
      </c>
      <c r="P20" s="50">
        <v>17.236621109828601</v>
      </c>
      <c r="Q20" s="1">
        <f t="shared" si="7"/>
        <v>0.17236621109828601</v>
      </c>
      <c r="R20" s="58"/>
    </row>
    <row r="21" spans="1:19" x14ac:dyDescent="0.25">
      <c r="A21" s="1" t="s">
        <v>161</v>
      </c>
      <c r="B21" s="70">
        <v>-0.18448701889772101</v>
      </c>
      <c r="C21" s="70">
        <v>-0.184668139410924</v>
      </c>
      <c r="D21" s="15">
        <f t="shared" si="1"/>
        <v>1.8112051320298694E-4</v>
      </c>
      <c r="E21" s="78">
        <v>-0.18448392181478299</v>
      </c>
      <c r="F21" s="78">
        <v>-0.18448489483321101</v>
      </c>
      <c r="G21" s="78"/>
      <c r="H21" s="70">
        <v>-0.185035601584779</v>
      </c>
      <c r="I21" s="89">
        <f t="shared" si="2"/>
        <v>-3.0970829380250198E-6</v>
      </c>
      <c r="J21" s="89">
        <f t="shared" si="3"/>
        <v>-2.1240645100006894E-6</v>
      </c>
      <c r="K21" s="89"/>
      <c r="L21" s="89">
        <f t="shared" si="5"/>
        <v>5.4858268705798574E-4</v>
      </c>
      <c r="M21" s="88"/>
      <c r="N21" s="60"/>
      <c r="O21" s="46" t="s">
        <v>123</v>
      </c>
      <c r="P21" s="50">
        <v>6.2088690408799696</v>
      </c>
      <c r="Q21" s="1">
        <f t="shared" si="7"/>
        <v>6.2088690408799697E-2</v>
      </c>
      <c r="R21" s="58"/>
    </row>
    <row r="22" spans="1:19" x14ac:dyDescent="0.25">
      <c r="A22" s="1" t="s">
        <v>162</v>
      </c>
      <c r="B22" s="70">
        <v>-0.158411156268046</v>
      </c>
      <c r="C22" s="70">
        <v>-0.15840751646811499</v>
      </c>
      <c r="D22" s="88">
        <f t="shared" si="1"/>
        <v>-3.639799931010046E-6</v>
      </c>
      <c r="E22" s="78">
        <v>-0.15840865307285701</v>
      </c>
      <c r="F22" s="78">
        <v>-0.15840900789638801</v>
      </c>
      <c r="G22" s="78">
        <v>-0.15840488843509901</v>
      </c>
      <c r="I22" s="89">
        <f t="shared" si="2"/>
        <v>-2.5031951889908921E-6</v>
      </c>
      <c r="J22" s="89">
        <f t="shared" si="3"/>
        <v>-2.148371657989534E-6</v>
      </c>
      <c r="K22" s="89">
        <f t="shared" si="4"/>
        <v>-6.2678329469934013E-6</v>
      </c>
      <c r="L22" s="89"/>
      <c r="M22" s="88"/>
      <c r="N22" s="60"/>
      <c r="O22" s="46" t="s">
        <v>59</v>
      </c>
      <c r="P22" s="50">
        <v>1.4392071686730901</v>
      </c>
      <c r="Q22" s="1">
        <f t="shared" si="7"/>
        <v>1.4392071686730901E-2</v>
      </c>
      <c r="R22" s="58"/>
    </row>
    <row r="23" spans="1:19" x14ac:dyDescent="0.25">
      <c r="A23" s="1" t="s">
        <v>163</v>
      </c>
      <c r="B23" s="70">
        <v>-0.26207372353015002</v>
      </c>
      <c r="C23" s="70">
        <v>-0.26206993443009402</v>
      </c>
      <c r="D23" s="88">
        <f t="shared" si="1"/>
        <v>-3.7891000559953092E-6</v>
      </c>
      <c r="E23" s="78">
        <v>-0.26206909243514398</v>
      </c>
      <c r="F23" s="78"/>
      <c r="G23" s="78">
        <v>-0.26207077642504401</v>
      </c>
      <c r="I23" s="89">
        <f t="shared" si="2"/>
        <v>-4.631095006035757E-6</v>
      </c>
      <c r="J23" s="89"/>
      <c r="K23" s="89">
        <f t="shared" si="4"/>
        <v>-2.9471051060103726E-6</v>
      </c>
      <c r="L23" s="89"/>
      <c r="M23" s="88"/>
      <c r="N23" s="60"/>
      <c r="O23" s="46" t="s">
        <v>124</v>
      </c>
      <c r="P23" s="50">
        <v>0.52526799870488805</v>
      </c>
      <c r="Q23" s="1">
        <f t="shared" si="7"/>
        <v>5.2526799870488807E-3</v>
      </c>
      <c r="R23" s="58"/>
    </row>
    <row r="24" spans="1:19" x14ac:dyDescent="0.25">
      <c r="A24" s="1" t="s">
        <v>164</v>
      </c>
      <c r="B24" s="70">
        <v>-0.246986077730002</v>
      </c>
      <c r="C24" s="70">
        <v>-0.24595627779100401</v>
      </c>
      <c r="D24" s="15">
        <f t="shared" si="1"/>
        <v>-1.0297999389979884E-3</v>
      </c>
      <c r="E24" s="78"/>
      <c r="F24" s="78">
        <v>-0.246983697017881</v>
      </c>
      <c r="G24" s="78"/>
      <c r="H24" s="70">
        <v>-0.24492885856412699</v>
      </c>
      <c r="I24" s="1"/>
      <c r="J24" s="89">
        <f t="shared" si="3"/>
        <v>-2.3807121209973303E-6</v>
      </c>
      <c r="K24" s="89"/>
      <c r="L24" s="89">
        <f t="shared" si="5"/>
        <v>-2.0572191658750072E-3</v>
      </c>
      <c r="M24" s="88"/>
      <c r="N24" s="60"/>
      <c r="O24" s="46" t="s">
        <v>12</v>
      </c>
      <c r="P24" s="50">
        <v>-6.1</v>
      </c>
      <c r="Q24" s="1">
        <f t="shared" si="7"/>
        <v>-6.0999999999999999E-2</v>
      </c>
      <c r="R24" s="58"/>
    </row>
    <row r="25" spans="1:19" x14ac:dyDescent="0.25">
      <c r="A25" s="1" t="s">
        <v>165</v>
      </c>
      <c r="B25" s="70">
        <v>-0.25618480157818402</v>
      </c>
      <c r="C25" s="70">
        <v>-0.25618214559653502</v>
      </c>
      <c r="D25" s="88">
        <f t="shared" si="1"/>
        <v>-2.6559816490023813E-6</v>
      </c>
      <c r="E25" s="78"/>
      <c r="F25" s="78">
        <v>-0.25618214559653502</v>
      </c>
      <c r="G25" s="78"/>
      <c r="I25" s="1"/>
      <c r="J25" s="89">
        <f t="shared" si="3"/>
        <v>-2.6559816490023813E-6</v>
      </c>
      <c r="K25" s="89"/>
      <c r="L25" s="89"/>
      <c r="M25" s="88"/>
      <c r="N25" s="60"/>
      <c r="O25" s="46" t="s">
        <v>20</v>
      </c>
      <c r="P25" s="50">
        <v>-1.6</v>
      </c>
      <c r="Q25" s="1">
        <f t="shared" si="7"/>
        <v>-1.6E-2</v>
      </c>
      <c r="R25" s="58"/>
    </row>
    <row r="26" spans="1:19" x14ac:dyDescent="0.25">
      <c r="A26" s="1" t="s">
        <v>166</v>
      </c>
      <c r="B26" s="70">
        <v>-0.27411931344698798</v>
      </c>
      <c r="C26" s="70">
        <v>-0.27309010215351298</v>
      </c>
      <c r="D26" s="15">
        <f t="shared" si="1"/>
        <v>-1.0292112934749964E-3</v>
      </c>
      <c r="E26" s="78"/>
      <c r="F26" s="78">
        <v>-0.27411693909551499</v>
      </c>
      <c r="G26" s="78"/>
      <c r="H26" s="70">
        <v>-0.27206326521151197</v>
      </c>
      <c r="I26" s="1"/>
      <c r="J26" s="89">
        <f t="shared" si="3"/>
        <v>-2.3743514729890336E-6</v>
      </c>
      <c r="K26" s="89"/>
      <c r="L26" s="89">
        <f t="shared" si="5"/>
        <v>-2.0560482354760046E-3</v>
      </c>
      <c r="M26" s="88"/>
      <c r="N26" s="60" t="s">
        <v>140</v>
      </c>
      <c r="O26" s="46" t="s">
        <v>61</v>
      </c>
      <c r="P26" s="50">
        <v>6.1481308294477897</v>
      </c>
      <c r="Q26" s="1">
        <f>P26/100</f>
        <v>6.1481308294477899E-2</v>
      </c>
      <c r="R26" s="57"/>
    </row>
    <row r="27" spans="1:19" x14ac:dyDescent="0.25">
      <c r="A27" s="1" t="s">
        <v>167</v>
      </c>
      <c r="B27" s="70">
        <v>-0.27529246082033898</v>
      </c>
      <c r="C27" s="70">
        <v>-0.27416065913002602</v>
      </c>
      <c r="D27" s="15">
        <f t="shared" si="1"/>
        <v>-1.1318016903129613E-3</v>
      </c>
      <c r="E27" s="78"/>
      <c r="F27" s="78"/>
      <c r="G27" s="78">
        <v>-0.27528366711101698</v>
      </c>
      <c r="H27" s="89">
        <v>-0.273037651149036</v>
      </c>
      <c r="I27" s="1"/>
      <c r="J27" s="1"/>
      <c r="K27" s="89">
        <f t="shared" si="4"/>
        <v>-8.7937093219969675E-6</v>
      </c>
      <c r="L27" s="89">
        <f t="shared" si="5"/>
        <v>-2.2548096713029819E-3</v>
      </c>
      <c r="M27" s="88"/>
      <c r="N27" s="56" t="s">
        <v>175</v>
      </c>
      <c r="O27" s="46" t="s">
        <v>125</v>
      </c>
      <c r="P27" s="50">
        <v>6.1776975079165704</v>
      </c>
      <c r="Q27" s="1">
        <f t="shared" ref="Q27:Q30" si="8">P27/100</f>
        <v>6.1776975079165707E-2</v>
      </c>
      <c r="R27" s="57"/>
    </row>
    <row r="28" spans="1:19" x14ac:dyDescent="0.25">
      <c r="A28" s="1" t="s">
        <v>168</v>
      </c>
      <c r="B28" s="70">
        <v>-0.27032933293769501</v>
      </c>
      <c r="C28" s="70">
        <v>-0.26906488132364798</v>
      </c>
      <c r="D28" s="15">
        <f t="shared" si="1"/>
        <v>-1.2644516140470352E-3</v>
      </c>
      <c r="E28" s="78"/>
      <c r="F28" s="78"/>
      <c r="G28" s="78">
        <v>-0.27032226723179198</v>
      </c>
      <c r="H28" s="70">
        <v>-0.26780749541550403</v>
      </c>
      <c r="I28" s="1"/>
      <c r="J28" s="1"/>
      <c r="K28" s="89">
        <f t="shared" si="4"/>
        <v>-7.0657059030310165E-6</v>
      </c>
      <c r="L28" s="89">
        <f t="shared" si="5"/>
        <v>-2.5218375221909839E-3</v>
      </c>
      <c r="M28" s="88"/>
      <c r="N28" s="61"/>
      <c r="O28" s="46" t="s">
        <v>62</v>
      </c>
      <c r="P28" s="50">
        <v>10.1258308263922</v>
      </c>
      <c r="Q28" s="1">
        <f t="shared" si="8"/>
        <v>0.101258308263922</v>
      </c>
      <c r="R28" s="58"/>
    </row>
    <row r="29" spans="1:19" x14ac:dyDescent="0.25">
      <c r="A29" s="1" t="s">
        <v>169</v>
      </c>
      <c r="B29" s="70">
        <v>-0.27392983143629202</v>
      </c>
      <c r="C29" s="70">
        <v>-0.27392309975083301</v>
      </c>
      <c r="D29" s="88">
        <f t="shared" si="1"/>
        <v>-6.7316854590049324E-6</v>
      </c>
      <c r="E29" s="78"/>
      <c r="F29" s="78"/>
      <c r="G29" s="78">
        <v>-0.27392309975083301</v>
      </c>
      <c r="I29" s="1"/>
      <c r="J29" s="1"/>
      <c r="K29" s="89">
        <f t="shared" si="4"/>
        <v>-6.7316854590049324E-6</v>
      </c>
      <c r="L29" s="89"/>
      <c r="M29" s="88"/>
      <c r="N29" s="61"/>
      <c r="O29" s="46" t="s">
        <v>126</v>
      </c>
      <c r="P29" s="50">
        <v>4.8779939913553596</v>
      </c>
      <c r="Q29" s="1">
        <f t="shared" si="8"/>
        <v>4.8779939913553595E-2</v>
      </c>
      <c r="R29" s="57"/>
    </row>
    <row r="30" spans="1:19" x14ac:dyDescent="0.25">
      <c r="A30" s="1" t="s">
        <v>170</v>
      </c>
      <c r="B30" s="70">
        <v>-0.27443829599560998</v>
      </c>
      <c r="C30" s="70">
        <v>-0.27284635464601098</v>
      </c>
      <c r="D30" s="15">
        <f t="shared" si="1"/>
        <v>-1.591941349599002E-3</v>
      </c>
      <c r="E30" s="78"/>
      <c r="F30" s="78"/>
      <c r="G30" s="78">
        <v>-0.27442990721687799</v>
      </c>
      <c r="H30" s="70">
        <v>-0.27126280207514403</v>
      </c>
      <c r="I30" s="1"/>
      <c r="J30" s="1"/>
      <c r="K30" s="89">
        <f t="shared" si="4"/>
        <v>-8.388778731993618E-6</v>
      </c>
      <c r="L30" s="89">
        <f t="shared" si="5"/>
        <v>-3.1754939204659549E-3</v>
      </c>
      <c r="M30" s="88"/>
      <c r="N30" s="56" t="s">
        <v>176</v>
      </c>
      <c r="O30" s="46" t="s">
        <v>63</v>
      </c>
      <c r="P30" s="50">
        <v>-7.6</v>
      </c>
      <c r="Q30" s="1">
        <f t="shared" si="8"/>
        <v>-7.5999999999999998E-2</v>
      </c>
      <c r="R30" s="58"/>
    </row>
    <row r="31" spans="1:19" x14ac:dyDescent="0.25">
      <c r="A31" s="1" t="s">
        <v>171</v>
      </c>
      <c r="B31" s="70">
        <v>-0.287190454321613</v>
      </c>
      <c r="C31" s="70">
        <v>-0.28582841441131002</v>
      </c>
      <c r="D31" s="15">
        <f t="shared" si="1"/>
        <v>-1.3620399103029812E-3</v>
      </c>
      <c r="E31" s="78"/>
      <c r="F31" s="78"/>
      <c r="G31" s="78">
        <v>-0.28716613340021302</v>
      </c>
      <c r="H31" s="70">
        <v>-0.28449069542240601</v>
      </c>
      <c r="I31" s="1"/>
      <c r="J31" s="1"/>
      <c r="K31" s="89">
        <f t="shared" si="4"/>
        <v>-2.4320921399978435E-5</v>
      </c>
      <c r="L31" s="89">
        <f t="shared" si="5"/>
        <v>-2.6997588992069832E-3</v>
      </c>
      <c r="M31" s="88"/>
      <c r="N31" s="60" t="s">
        <v>142</v>
      </c>
      <c r="O31" s="46" t="s">
        <v>127</v>
      </c>
      <c r="P31" s="50">
        <v>-1.6</v>
      </c>
      <c r="Q31" s="1">
        <f t="shared" ref="Q31:Q40" si="9">P31/100</f>
        <v>-1.6E-2</v>
      </c>
      <c r="R31" s="58"/>
    </row>
    <row r="32" spans="1:19" x14ac:dyDescent="0.25">
      <c r="N32" s="56" t="s">
        <v>177</v>
      </c>
      <c r="O32" s="46" t="s">
        <v>64</v>
      </c>
      <c r="P32" s="51">
        <v>-63.001699846354903</v>
      </c>
      <c r="Q32" s="1">
        <f t="shared" si="9"/>
        <v>-0.63001699846354908</v>
      </c>
      <c r="R32" s="58"/>
    </row>
    <row r="33" spans="1:18" x14ac:dyDescent="0.25">
      <c r="N33" s="60"/>
      <c r="O33" s="46" t="s">
        <v>128</v>
      </c>
      <c r="P33" s="50">
        <v>10.2039485868599</v>
      </c>
      <c r="Q33" s="1">
        <f t="shared" si="9"/>
        <v>0.102039485868599</v>
      </c>
      <c r="R33" s="58"/>
    </row>
    <row r="34" spans="1:18" x14ac:dyDescent="0.25">
      <c r="N34" s="60"/>
      <c r="O34" s="46" t="s">
        <v>65</v>
      </c>
      <c r="P34" s="50">
        <v>16.526211548050401</v>
      </c>
      <c r="Q34" s="1">
        <f t="shared" si="9"/>
        <v>0.16526211548050401</v>
      </c>
      <c r="R34" s="58"/>
    </row>
    <row r="35" spans="1:18" ht="15.75" x14ac:dyDescent="0.25">
      <c r="F35" s="49"/>
      <c r="G35" s="49"/>
      <c r="N35" s="60"/>
      <c r="O35" s="46" t="s">
        <v>129</v>
      </c>
      <c r="P35" s="52">
        <v>-1.34369314780613</v>
      </c>
      <c r="Q35" s="1">
        <f t="shared" si="9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46" t="s">
        <v>66</v>
      </c>
      <c r="P36" s="52">
        <v>29.247637436823101</v>
      </c>
      <c r="Q36" s="1">
        <f t="shared" si="9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46" t="s">
        <v>130</v>
      </c>
      <c r="P37" s="52">
        <v>11.0919776937066</v>
      </c>
      <c r="Q37" s="1">
        <f t="shared" si="9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46" t="s">
        <v>67</v>
      </c>
      <c r="P38" s="53">
        <v>-94.199996999999996</v>
      </c>
      <c r="Q38" s="1">
        <f t="shared" si="9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1"/>
      <c r="G39" s="84"/>
      <c r="H39" s="47"/>
      <c r="I39" s="47"/>
      <c r="J39" s="47"/>
      <c r="K39" s="47"/>
      <c r="L39" s="47"/>
      <c r="M39" s="47"/>
      <c r="N39" s="60" t="s">
        <v>143</v>
      </c>
      <c r="O39" s="46" t="s">
        <v>131</v>
      </c>
      <c r="P39">
        <f>21.4613437652587-19</f>
        <v>2.4613437652587002</v>
      </c>
      <c r="Q39" s="1">
        <f t="shared" si="9"/>
        <v>2.4613437652587004E-2</v>
      </c>
      <c r="R39" s="58"/>
    </row>
    <row r="40" spans="1:18" x14ac:dyDescent="0.25">
      <c r="A40" s="1"/>
      <c r="B40" s="1"/>
      <c r="C40" s="88"/>
      <c r="D40" s="88"/>
      <c r="E40" s="1"/>
      <c r="F40" s="1"/>
      <c r="G40" s="84"/>
      <c r="J40" s="1"/>
      <c r="K40" s="1"/>
      <c r="L40" s="1"/>
      <c r="M40" s="88"/>
      <c r="N40" s="56" t="s">
        <v>178</v>
      </c>
      <c r="O40" s="46" t="s">
        <v>68</v>
      </c>
      <c r="P40" s="52">
        <v>4.9650161007164098</v>
      </c>
      <c r="Q40" s="1">
        <f t="shared" si="9"/>
        <v>4.9650161007164101E-2</v>
      </c>
      <c r="R40" s="58"/>
    </row>
    <row r="41" spans="1:18" x14ac:dyDescent="0.25">
      <c r="A41" s="1"/>
      <c r="B41" s="1"/>
      <c r="C41" s="88"/>
      <c r="D41" s="88"/>
      <c r="F41" s="1"/>
      <c r="G41" s="84"/>
      <c r="J41" s="1"/>
      <c r="K41" s="1"/>
      <c r="L41" s="1"/>
      <c r="M41" s="88"/>
      <c r="N41" s="60"/>
      <c r="O41" s="46" t="s">
        <v>132</v>
      </c>
      <c r="P41" s="52">
        <v>0.52427629116916796</v>
      </c>
      <c r="Q41" s="1">
        <f t="shared" ref="Q41:Q43" si="10">P41/100</f>
        <v>5.2427629116916794E-3</v>
      </c>
      <c r="R41" s="58"/>
    </row>
    <row r="42" spans="1:18" x14ac:dyDescent="0.25">
      <c r="A42" s="1"/>
      <c r="B42" s="1"/>
      <c r="C42" s="88"/>
      <c r="D42" s="88"/>
      <c r="E42" s="1"/>
      <c r="F42" s="1"/>
      <c r="G42" s="84"/>
      <c r="J42" s="1"/>
      <c r="K42" s="1"/>
      <c r="L42" s="1"/>
      <c r="M42" s="88"/>
      <c r="N42" s="60"/>
      <c r="O42" s="46" t="s">
        <v>16</v>
      </c>
      <c r="P42" s="52">
        <v>-13.5</v>
      </c>
      <c r="Q42" s="1">
        <f t="shared" si="10"/>
        <v>-0.13500000000000001</v>
      </c>
      <c r="R42" s="58"/>
    </row>
    <row r="43" spans="1:18" x14ac:dyDescent="0.25">
      <c r="A43" s="1"/>
      <c r="B43" s="1"/>
      <c r="C43" s="88"/>
      <c r="D43" s="88"/>
      <c r="E43" s="1"/>
      <c r="J43" s="1"/>
      <c r="K43" s="1"/>
      <c r="L43" s="1"/>
      <c r="M43" s="88"/>
      <c r="N43" s="60" t="s">
        <v>144</v>
      </c>
      <c r="O43" s="46" t="s">
        <v>22</v>
      </c>
      <c r="P43" s="52">
        <v>-5.8</v>
      </c>
      <c r="Q43" s="1">
        <f t="shared" si="10"/>
        <v>-5.7999999999999996E-2</v>
      </c>
      <c r="R43" s="58"/>
    </row>
    <row r="44" spans="1:18" x14ac:dyDescent="0.25">
      <c r="A44" s="1"/>
      <c r="B44" s="1"/>
      <c r="C44" s="88"/>
      <c r="D44" s="88"/>
      <c r="E44" s="1"/>
      <c r="F44" s="1"/>
      <c r="G44" s="84"/>
      <c r="H44" s="1"/>
      <c r="I44" s="1"/>
      <c r="J44" s="1"/>
      <c r="K44" s="1"/>
      <c r="L44" s="1"/>
      <c r="M44" s="88"/>
      <c r="N44" s="56" t="s">
        <v>179</v>
      </c>
      <c r="O44" s="46" t="s">
        <v>69</v>
      </c>
      <c r="P44" s="52">
        <v>-2.8744036925517298</v>
      </c>
      <c r="Q44" s="1">
        <f>P44/100</f>
        <v>-2.8744036925517299E-2</v>
      </c>
      <c r="R44" s="58"/>
    </row>
    <row r="45" spans="1:18" x14ac:dyDescent="0.25">
      <c r="A45" s="1"/>
      <c r="B45" s="1"/>
      <c r="C45" s="88"/>
      <c r="D45" s="88"/>
      <c r="E45" s="1"/>
      <c r="F45" s="1"/>
      <c r="G45" s="84"/>
      <c r="H45" s="70"/>
      <c r="I45" s="1"/>
      <c r="J45" s="1"/>
      <c r="K45" s="1"/>
      <c r="L45" s="1"/>
      <c r="M45" s="88"/>
      <c r="N45" s="60"/>
      <c r="O45" s="46" t="s">
        <v>133</v>
      </c>
      <c r="P45" s="52">
        <v>0.31779049296478201</v>
      </c>
      <c r="Q45" s="1">
        <f t="shared" ref="Q45:Q51" si="11">P45/100</f>
        <v>3.1779049296478202E-3</v>
      </c>
      <c r="R45" s="58"/>
    </row>
    <row r="46" spans="1:18" x14ac:dyDescent="0.25">
      <c r="A46" s="1"/>
      <c r="B46" s="1"/>
      <c r="C46" s="88"/>
      <c r="D46" s="88"/>
      <c r="E46" s="1"/>
      <c r="F46" s="1"/>
      <c r="G46" s="84"/>
      <c r="H46" s="70"/>
      <c r="I46" s="1"/>
      <c r="J46" s="1"/>
      <c r="K46" s="1"/>
      <c r="L46" s="1"/>
      <c r="M46" s="88"/>
      <c r="N46" s="60"/>
      <c r="O46" s="46" t="s">
        <v>70</v>
      </c>
      <c r="P46" s="52">
        <v>-14.9</v>
      </c>
      <c r="Q46" s="1">
        <f t="shared" si="11"/>
        <v>-0.14899999999999999</v>
      </c>
      <c r="R46" s="58"/>
    </row>
    <row r="47" spans="1:18" x14ac:dyDescent="0.25">
      <c r="A47" s="1"/>
      <c r="B47" s="1"/>
      <c r="C47" s="88"/>
      <c r="D47" s="88"/>
      <c r="E47" s="1"/>
      <c r="F47" s="1"/>
      <c r="G47" s="84"/>
      <c r="H47" s="70"/>
      <c r="I47" s="1"/>
      <c r="J47" s="1"/>
      <c r="K47" s="1"/>
      <c r="L47" s="1"/>
      <c r="M47" s="88"/>
      <c r="N47" s="60" t="s">
        <v>190</v>
      </c>
      <c r="O47" s="46" t="s">
        <v>134</v>
      </c>
      <c r="P47" s="52">
        <v>-5</v>
      </c>
      <c r="Q47" s="1">
        <f t="shared" si="11"/>
        <v>-0.05</v>
      </c>
      <c r="R47" s="58"/>
    </row>
    <row r="48" spans="1:18" x14ac:dyDescent="0.25">
      <c r="A48" s="1"/>
      <c r="B48" s="1"/>
      <c r="C48" s="88"/>
      <c r="D48" s="88"/>
      <c r="E48" s="1"/>
      <c r="F48" s="1"/>
      <c r="G48" s="84"/>
      <c r="I48" s="1"/>
      <c r="J48" s="1"/>
      <c r="K48" s="1"/>
      <c r="L48" s="1"/>
      <c r="M48" s="88"/>
      <c r="N48" s="60" t="s">
        <v>202</v>
      </c>
      <c r="O48" s="77" t="s">
        <v>194</v>
      </c>
      <c r="P48" s="78">
        <v>72.934574594694098</v>
      </c>
      <c r="Q48" s="1">
        <f t="shared" si="11"/>
        <v>0.72934574594694102</v>
      </c>
      <c r="R48" s="58" t="s">
        <v>203</v>
      </c>
    </row>
    <row r="49" spans="1:18" s="70" customFormat="1" x14ac:dyDescent="0.25">
      <c r="A49" s="1"/>
      <c r="B49" s="1"/>
      <c r="C49" s="88"/>
      <c r="D49" s="88"/>
      <c r="E49" s="1"/>
      <c r="F49" s="1"/>
      <c r="G49" s="84"/>
      <c r="I49" s="1"/>
      <c r="J49" s="1"/>
      <c r="K49" s="1"/>
      <c r="L49" s="1"/>
      <c r="M49" s="88"/>
      <c r="N49" s="60"/>
      <c r="O49" s="77" t="s">
        <v>195</v>
      </c>
      <c r="P49" s="70">
        <v>3.5900360862934599</v>
      </c>
      <c r="Q49" s="1">
        <f>P49/100</f>
        <v>3.5900360862934598E-2</v>
      </c>
      <c r="R49" s="58" t="s">
        <v>203</v>
      </c>
    </row>
    <row r="50" spans="1:18" s="70" customFormat="1" x14ac:dyDescent="0.25">
      <c r="A50" s="1"/>
      <c r="B50" s="1"/>
      <c r="C50" s="88"/>
      <c r="D50" s="88"/>
      <c r="E50" s="1"/>
      <c r="F50" s="1"/>
      <c r="G50" s="84"/>
      <c r="I50" s="1"/>
      <c r="J50" s="1"/>
      <c r="K50" s="1"/>
      <c r="L50" s="1"/>
      <c r="M50" s="88"/>
      <c r="N50" s="60"/>
      <c r="O50" s="77" t="s">
        <v>192</v>
      </c>
      <c r="P50" s="52">
        <v>42.467165475154701</v>
      </c>
      <c r="Q50" s="1">
        <f t="shared" si="11"/>
        <v>0.424671654751547</v>
      </c>
      <c r="R50" s="58" t="s">
        <v>204</v>
      </c>
    </row>
    <row r="51" spans="1:18" s="70" customFormat="1" x14ac:dyDescent="0.25">
      <c r="A51" s="1"/>
      <c r="B51" s="1"/>
      <c r="C51" s="88"/>
      <c r="D51" s="88"/>
      <c r="E51" s="1"/>
      <c r="F51" s="1"/>
      <c r="G51" s="84"/>
      <c r="I51" s="1"/>
      <c r="J51" s="1"/>
      <c r="K51" s="1"/>
      <c r="L51" s="1"/>
      <c r="M51" s="88"/>
      <c r="N51" s="60"/>
      <c r="O51" s="77" t="s">
        <v>193</v>
      </c>
      <c r="P51" s="78">
        <v>-2.12732489205733</v>
      </c>
      <c r="Q51" s="1">
        <f t="shared" si="11"/>
        <v>-2.12732489205733E-2</v>
      </c>
      <c r="R51" s="58" t="s">
        <v>204</v>
      </c>
    </row>
    <row r="52" spans="1:18" s="70" customFormat="1" x14ac:dyDescent="0.25">
      <c r="A52" s="1"/>
      <c r="B52" s="1"/>
      <c r="C52" s="88"/>
      <c r="D52" s="88"/>
      <c r="E52" s="1"/>
      <c r="F52" s="1"/>
      <c r="G52" s="84"/>
      <c r="I52" s="1"/>
      <c r="J52" s="1"/>
      <c r="K52" s="1"/>
      <c r="L52" s="1"/>
      <c r="M52" s="88"/>
      <c r="N52" s="60"/>
      <c r="O52" s="77" t="s">
        <v>26</v>
      </c>
      <c r="P52" s="78">
        <v>1.059999943</v>
      </c>
      <c r="Q52" s="1">
        <f>P52</f>
        <v>1.059999943</v>
      </c>
      <c r="R52" s="58" t="s">
        <v>204</v>
      </c>
    </row>
    <row r="53" spans="1:18" s="70" customFormat="1" x14ac:dyDescent="0.25">
      <c r="A53" s="1"/>
      <c r="B53" s="1"/>
      <c r="C53" s="88"/>
      <c r="D53" s="88"/>
      <c r="E53" s="1"/>
      <c r="F53" s="1"/>
      <c r="G53" s="84"/>
      <c r="I53" s="1"/>
      <c r="J53" s="1"/>
      <c r="K53" s="1"/>
      <c r="L53" s="1"/>
      <c r="M53" s="88"/>
      <c r="N53" s="60"/>
      <c r="O53" s="79" t="s">
        <v>196</v>
      </c>
      <c r="P53" s="78">
        <v>1.028092515</v>
      </c>
      <c r="Q53" s="1">
        <f>P53</f>
        <v>1.028092515</v>
      </c>
      <c r="R53" s="58" t="s">
        <v>204</v>
      </c>
    </row>
    <row r="54" spans="1:18" s="70" customFormat="1" x14ac:dyDescent="0.25">
      <c r="A54" s="1"/>
      <c r="B54" s="1"/>
      <c r="C54" s="88"/>
      <c r="D54" s="88"/>
      <c r="E54" s="1"/>
      <c r="F54" s="1"/>
      <c r="G54" s="84"/>
      <c r="I54" s="1"/>
      <c r="J54" s="1"/>
      <c r="K54" s="1"/>
      <c r="N54" s="60"/>
      <c r="O54" s="79" t="s">
        <v>93</v>
      </c>
      <c r="P54" s="78">
        <v>1.009999997</v>
      </c>
      <c r="Q54" s="1">
        <f t="shared" ref="Q54:Q59" si="12">P54</f>
        <v>1.009999997</v>
      </c>
      <c r="R54" s="58" t="s">
        <v>203</v>
      </c>
    </row>
    <row r="55" spans="1:18" s="70" customFormat="1" x14ac:dyDescent="0.25">
      <c r="A55" s="1"/>
      <c r="B55" s="1"/>
      <c r="C55" s="88"/>
      <c r="D55" s="88"/>
      <c r="E55" s="1"/>
      <c r="F55" s="1"/>
      <c r="G55" s="84"/>
      <c r="I55" s="1"/>
      <c r="J55" s="1"/>
      <c r="K55" s="1"/>
      <c r="N55" s="60"/>
      <c r="O55" s="79" t="s">
        <v>197</v>
      </c>
      <c r="P55" s="78">
        <v>1.085083507</v>
      </c>
      <c r="Q55" s="1">
        <f t="shared" si="12"/>
        <v>1.085083507</v>
      </c>
      <c r="R55" s="58" t="s">
        <v>203</v>
      </c>
    </row>
    <row r="56" spans="1:18" s="70" customFormat="1" x14ac:dyDescent="0.25">
      <c r="A56" s="1"/>
      <c r="B56" s="1"/>
      <c r="C56" s="88"/>
      <c r="D56" s="88"/>
      <c r="E56" s="1"/>
      <c r="F56" s="1"/>
      <c r="G56" s="84"/>
      <c r="I56" s="1"/>
      <c r="J56" s="1"/>
      <c r="K56" s="1"/>
      <c r="N56" s="60"/>
      <c r="O56" s="79" t="s">
        <v>198</v>
      </c>
      <c r="P56" s="78">
        <v>1.0240525229999999</v>
      </c>
      <c r="Q56" s="1">
        <f t="shared" si="12"/>
        <v>1.0240525229999999</v>
      </c>
      <c r="R56" s="58" t="s">
        <v>205</v>
      </c>
    </row>
    <row r="57" spans="1:18" s="70" customFormat="1" x14ac:dyDescent="0.25">
      <c r="A57" s="1"/>
      <c r="B57" s="1"/>
      <c r="C57" s="88"/>
      <c r="D57" s="88"/>
      <c r="E57" s="1"/>
      <c r="F57" s="1"/>
      <c r="G57" s="84"/>
      <c r="I57" s="1"/>
      <c r="J57" s="1"/>
      <c r="K57" s="1"/>
      <c r="N57" s="60"/>
      <c r="O57" s="79" t="s">
        <v>199</v>
      </c>
      <c r="P57" s="78">
        <v>1.019923836</v>
      </c>
      <c r="Q57" s="1">
        <f t="shared" si="12"/>
        <v>1.019923836</v>
      </c>
      <c r="R57" s="58" t="s">
        <v>205</v>
      </c>
    </row>
    <row r="58" spans="1:18" s="70" customFormat="1" x14ac:dyDescent="0.25">
      <c r="A58" s="1"/>
      <c r="B58" s="1"/>
      <c r="C58" s="88"/>
      <c r="D58" s="88"/>
      <c r="E58" s="1"/>
      <c r="F58" s="1"/>
      <c r="G58" s="84"/>
      <c r="I58" s="1"/>
      <c r="J58" s="1"/>
      <c r="K58" s="1"/>
      <c r="N58" s="60"/>
      <c r="O58" s="79" t="s">
        <v>200</v>
      </c>
      <c r="P58" s="78">
        <v>1.027986216</v>
      </c>
      <c r="Q58" s="1">
        <f t="shared" si="12"/>
        <v>1.027986216</v>
      </c>
      <c r="R58" s="58" t="s">
        <v>206</v>
      </c>
    </row>
    <row r="59" spans="1:18" s="70" customFormat="1" x14ac:dyDescent="0.25">
      <c r="A59" s="1"/>
      <c r="B59" s="1"/>
      <c r="C59" s="88"/>
      <c r="D59" s="88"/>
      <c r="E59" s="1"/>
      <c r="F59" s="1"/>
      <c r="G59" s="84"/>
      <c r="I59" s="1"/>
      <c r="J59" s="1"/>
      <c r="K59" s="1"/>
      <c r="N59"/>
      <c r="O59" s="79" t="s">
        <v>201</v>
      </c>
      <c r="P59" s="78">
        <v>1.0349152580000001</v>
      </c>
      <c r="Q59" s="1">
        <f t="shared" si="12"/>
        <v>1.0349152580000001</v>
      </c>
      <c r="R59" s="58" t="s">
        <v>203</v>
      </c>
    </row>
    <row r="60" spans="1:18" s="70" customFormat="1" x14ac:dyDescent="0.25">
      <c r="A60" s="1"/>
      <c r="B60" s="1"/>
      <c r="C60" s="88"/>
      <c r="D60" s="88"/>
      <c r="E60" s="1"/>
      <c r="F60" s="1"/>
      <c r="G60" s="84"/>
      <c r="I60" s="1"/>
      <c r="J60" s="1"/>
      <c r="K60" s="1"/>
      <c r="N60"/>
      <c r="O60" s="46"/>
      <c r="P60" s="52"/>
      <c r="Q60" s="1"/>
      <c r="R60" s="58"/>
    </row>
    <row r="61" spans="1:18" ht="15.75" thickBot="1" x14ac:dyDescent="0.3">
      <c r="A61" s="1"/>
      <c r="B61" s="1"/>
      <c r="C61" s="88"/>
      <c r="D61" s="88"/>
      <c r="E61" s="1"/>
      <c r="F61" s="1"/>
      <c r="G61" s="84"/>
      <c r="I61" s="1"/>
      <c r="J61" s="1"/>
      <c r="K61" s="1"/>
      <c r="L61" s="1"/>
      <c r="M61" s="88"/>
      <c r="N61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1"/>
      <c r="B62" s="1"/>
      <c r="C62" s="88"/>
      <c r="D62" s="88"/>
      <c r="E62" s="1"/>
      <c r="F62" s="1"/>
      <c r="G62" s="84"/>
      <c r="H62" s="1"/>
      <c r="I62" s="1"/>
      <c r="J62" s="1"/>
      <c r="K62" s="1"/>
      <c r="L62" s="1"/>
      <c r="M62" s="88"/>
      <c r="N62" s="55">
        <v>4.8611111111111112E-2</v>
      </c>
      <c r="O62" s="42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1"/>
      <c r="B63" s="1"/>
      <c r="C63" s="88"/>
      <c r="D63" s="88"/>
      <c r="E63" s="1"/>
      <c r="F63" s="1"/>
      <c r="G63" s="84"/>
      <c r="H63" s="1"/>
      <c r="I63" s="1"/>
      <c r="J63" s="1"/>
      <c r="K63" s="1"/>
      <c r="L63" s="1"/>
      <c r="M63" s="88"/>
      <c r="O63" s="42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1"/>
      <c r="B64" s="1"/>
      <c r="C64" s="88"/>
      <c r="D64" s="88"/>
      <c r="E64" s="1"/>
      <c r="F64" s="1"/>
      <c r="G64" s="84"/>
      <c r="H64" s="1"/>
      <c r="J64" s="1"/>
      <c r="K64" s="1"/>
      <c r="L64" s="1"/>
      <c r="M64" s="88"/>
      <c r="O64" s="42" t="s">
        <v>46</v>
      </c>
      <c r="P64" s="50">
        <v>156.440731910842</v>
      </c>
      <c r="Q64" s="1">
        <f>P64/100</f>
        <v>1.56440731910842</v>
      </c>
      <c r="R64" s="58">
        <v>-8.6738403137775998E-6</v>
      </c>
    </row>
    <row r="65" spans="1:18" x14ac:dyDescent="0.25">
      <c r="A65" s="1"/>
      <c r="B65" s="1"/>
      <c r="C65" s="88"/>
      <c r="D65" s="88"/>
      <c r="E65" s="1"/>
      <c r="H65" s="1"/>
      <c r="I65" s="1"/>
      <c r="J65" s="1"/>
      <c r="K65" s="1"/>
      <c r="L65" s="1"/>
      <c r="M65" s="88"/>
      <c r="O65" s="42" t="s">
        <v>115</v>
      </c>
      <c r="P65" s="50">
        <v>-20.300935880694301</v>
      </c>
      <c r="Q65" s="1">
        <f t="shared" ref="Q65:Q71" si="13">P65/100</f>
        <v>-0.20300935880694301</v>
      </c>
      <c r="R65" s="58">
        <v>2.1648716178694401E-3</v>
      </c>
    </row>
    <row r="66" spans="1:18" x14ac:dyDescent="0.25">
      <c r="O66" s="42" t="s">
        <v>47</v>
      </c>
      <c r="P66" s="50">
        <v>75.916881283268793</v>
      </c>
      <c r="Q66" s="1">
        <f t="shared" si="13"/>
        <v>0.75916881283268789</v>
      </c>
      <c r="R66" s="58">
        <v>6.4758759358596297E-4</v>
      </c>
    </row>
    <row r="67" spans="1:18" x14ac:dyDescent="0.25">
      <c r="O67" s="42" t="s">
        <v>116</v>
      </c>
      <c r="P67" s="50">
        <v>-0.155506560051652</v>
      </c>
      <c r="Q67" s="1">
        <f t="shared" si="13"/>
        <v>-1.55506560051652E-3</v>
      </c>
      <c r="R67" s="58">
        <v>-1.47979634931223E-3</v>
      </c>
    </row>
    <row r="68" spans="1:18" x14ac:dyDescent="0.25">
      <c r="O68" s="42" t="s">
        <v>48</v>
      </c>
      <c r="P68" s="50">
        <v>41.338725991097199</v>
      </c>
      <c r="Q68" s="1">
        <f t="shared" si="13"/>
        <v>0.41338725991097197</v>
      </c>
      <c r="R68" s="58">
        <v>6.8870384835700903E-4</v>
      </c>
    </row>
    <row r="69" spans="1:18" x14ac:dyDescent="0.25">
      <c r="O69" s="42" t="s">
        <v>117</v>
      </c>
      <c r="P69" s="50">
        <v>-3.8398609004379098</v>
      </c>
      <c r="Q69" s="1">
        <f t="shared" si="13"/>
        <v>-3.8398609004379101E-2</v>
      </c>
      <c r="R69" s="58">
        <v>-1.3891657030102901E-3</v>
      </c>
    </row>
    <row r="70" spans="1:18" x14ac:dyDescent="0.25">
      <c r="O70" s="42" t="s">
        <v>49</v>
      </c>
      <c r="P70" s="50">
        <v>232.35762119293199</v>
      </c>
      <c r="Q70" s="1">
        <f t="shared" si="13"/>
        <v>2.32357621192932</v>
      </c>
      <c r="R70" s="58">
        <v>6.3899375327158804E-4</v>
      </c>
    </row>
    <row r="71" spans="1:18" x14ac:dyDescent="0.25">
      <c r="N71" t="s">
        <v>138</v>
      </c>
      <c r="O71" s="42" t="s">
        <v>82</v>
      </c>
      <c r="P71" s="50">
        <v>-20.456442236900301</v>
      </c>
      <c r="Q71" s="1">
        <f t="shared" si="13"/>
        <v>-0.20456442236900302</v>
      </c>
      <c r="R71" s="58">
        <v>6.8507826856001298E-4</v>
      </c>
    </row>
    <row r="72" spans="1:18" x14ac:dyDescent="0.25">
      <c r="N72" s="55">
        <v>0.47083333333333338</v>
      </c>
      <c r="O72" s="42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42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42" t="s">
        <v>52</v>
      </c>
      <c r="P74" s="50">
        <v>-23.569740833506799</v>
      </c>
      <c r="Q74" s="1">
        <f>P74/100</f>
        <v>-0.235697408335068</v>
      </c>
      <c r="R74" s="58">
        <v>-1.05523560178061E-3</v>
      </c>
    </row>
    <row r="75" spans="1:18" x14ac:dyDescent="0.25">
      <c r="O75" s="42" t="s">
        <v>118</v>
      </c>
      <c r="P75" s="50">
        <v>0.96859150246414105</v>
      </c>
      <c r="Q75" s="1">
        <f t="shared" ref="Q75:Q79" si="14">P75/100</f>
        <v>9.6859150246414102E-3</v>
      </c>
      <c r="R75" s="58">
        <v>-2.2375145874756201E-3</v>
      </c>
    </row>
    <row r="76" spans="1:18" x14ac:dyDescent="0.25">
      <c r="O76" s="42" t="s">
        <v>53</v>
      </c>
      <c r="P76" s="50">
        <v>29.247688021076399</v>
      </c>
      <c r="Q76" s="1">
        <f t="shared" si="14"/>
        <v>0.29247688021076401</v>
      </c>
      <c r="R76" s="58">
        <v>5.1585990707936401E-4</v>
      </c>
    </row>
    <row r="77" spans="1:18" x14ac:dyDescent="0.25">
      <c r="O77" s="42" t="s">
        <v>119</v>
      </c>
      <c r="P77" s="50">
        <v>-10.134384235994199</v>
      </c>
      <c r="Q77" s="1">
        <f t="shared" si="14"/>
        <v>-0.101343842359942</v>
      </c>
      <c r="R77" s="58">
        <v>-2.7105327863768802E-3</v>
      </c>
    </row>
    <row r="78" spans="1:18" x14ac:dyDescent="0.25">
      <c r="O78" s="42" t="s">
        <v>54</v>
      </c>
      <c r="P78" s="50">
        <v>4.9388912162000001E-5</v>
      </c>
      <c r="Q78" s="1">
        <f t="shared" si="14"/>
        <v>4.9388912162000003E-7</v>
      </c>
      <c r="R78" s="58">
        <v>6.5059278082477401E-7</v>
      </c>
    </row>
    <row r="79" spans="1:18" x14ac:dyDescent="0.25">
      <c r="N79" t="s">
        <v>139</v>
      </c>
      <c r="O79" s="42" t="s">
        <v>120</v>
      </c>
      <c r="P79" s="50">
        <v>-23.1382548362844</v>
      </c>
      <c r="Q79" s="1">
        <f t="shared" si="14"/>
        <v>-0.231382548362844</v>
      </c>
      <c r="R79" s="58">
        <v>1.7465773008429299E-7</v>
      </c>
    </row>
    <row r="80" spans="1:18" x14ac:dyDescent="0.25">
      <c r="N80" s="55">
        <v>0.8125</v>
      </c>
      <c r="O80" s="42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2:18" x14ac:dyDescent="0.25">
      <c r="O81" s="42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2:18" x14ac:dyDescent="0.25">
      <c r="O82" s="42" t="s">
        <v>56</v>
      </c>
      <c r="P82" s="50">
        <v>6.4193752642371704</v>
      </c>
      <c r="Q82" s="1">
        <f>P82/100</f>
        <v>6.4193752642371704E-2</v>
      </c>
      <c r="R82" s="58">
        <v>1.2851248455257599E-4</v>
      </c>
    </row>
    <row r="83" spans="12:18" x14ac:dyDescent="0.25">
      <c r="O83" s="42" t="s">
        <v>122</v>
      </c>
      <c r="P83" s="50">
        <v>1.57798981550307</v>
      </c>
      <c r="Q83" s="1">
        <f t="shared" ref="Q83:Q91" si="15">P83/100</f>
        <v>1.5779898155030701E-2</v>
      </c>
      <c r="R83" s="58">
        <v>1.0767413611616999E-3</v>
      </c>
    </row>
    <row r="84" spans="12:18" x14ac:dyDescent="0.25">
      <c r="O84" s="42" t="s">
        <v>57</v>
      </c>
      <c r="P84" s="50">
        <v>7.6111237412808599</v>
      </c>
      <c r="Q84" s="1">
        <f t="shared" si="15"/>
        <v>7.6111237412808605E-2</v>
      </c>
      <c r="R84" s="58">
        <v>1.6297137374082799E-5</v>
      </c>
    </row>
    <row r="85" spans="12:18" x14ac:dyDescent="0.25">
      <c r="O85" s="42" t="s">
        <v>121</v>
      </c>
      <c r="P85" s="50">
        <v>2.2749299623984598</v>
      </c>
      <c r="Q85" s="1">
        <f t="shared" si="15"/>
        <v>2.2749299623984597E-2</v>
      </c>
      <c r="R85" s="58">
        <v>9.80565804585901E-5</v>
      </c>
    </row>
    <row r="86" spans="12:18" x14ac:dyDescent="0.25">
      <c r="O86" s="42" t="s">
        <v>58</v>
      </c>
      <c r="P86" s="50">
        <v>17.236621109828601</v>
      </c>
      <c r="Q86" s="1">
        <f t="shared" si="15"/>
        <v>0.17236621109828601</v>
      </c>
      <c r="R86" s="58">
        <v>2.8072391037720099E-5</v>
      </c>
    </row>
    <row r="87" spans="12:18" x14ac:dyDescent="0.25">
      <c r="O87" s="42" t="s">
        <v>123</v>
      </c>
      <c r="P87" s="50">
        <v>6.2088690408799696</v>
      </c>
      <c r="Q87" s="1">
        <f t="shared" si="15"/>
        <v>6.2088690408799697E-2</v>
      </c>
      <c r="R87" s="58">
        <v>3.8053003130694002E-4</v>
      </c>
    </row>
    <row r="88" spans="12:18" x14ac:dyDescent="0.25">
      <c r="O88" s="42" t="s">
        <v>59</v>
      </c>
      <c r="P88" s="50">
        <v>1.4392071686730901</v>
      </c>
      <c r="Q88" s="1">
        <f t="shared" si="15"/>
        <v>1.4392071686730901E-2</v>
      </c>
      <c r="R88" s="58">
        <v>3.3901950999533699E-5</v>
      </c>
    </row>
    <row r="89" spans="12:18" x14ac:dyDescent="0.25">
      <c r="O89" s="42" t="s">
        <v>124</v>
      </c>
      <c r="P89" s="50">
        <v>0.52526799870488805</v>
      </c>
      <c r="Q89" s="1">
        <f t="shared" si="15"/>
        <v>5.2526799870488807E-3</v>
      </c>
      <c r="R89" s="58">
        <v>9.7871725652031802E-5</v>
      </c>
    </row>
    <row r="90" spans="12:18" x14ac:dyDescent="0.25">
      <c r="O90" s="42" t="s">
        <v>12</v>
      </c>
      <c r="P90" s="50">
        <v>-6.1</v>
      </c>
      <c r="Q90" s="1">
        <f t="shared" si="15"/>
        <v>-6.0999999999999999E-2</v>
      </c>
      <c r="R90" s="58">
        <v>-5.5804864002167998E-6</v>
      </c>
    </row>
    <row r="91" spans="12:18" x14ac:dyDescent="0.25">
      <c r="N91" t="s">
        <v>140</v>
      </c>
      <c r="O91" s="42" t="s">
        <v>20</v>
      </c>
      <c r="P91" s="50">
        <v>-1.6</v>
      </c>
      <c r="Q91" s="1">
        <f t="shared" si="15"/>
        <v>-1.6E-2</v>
      </c>
      <c r="R91" s="58">
        <v>5.2797756594065403E-5</v>
      </c>
    </row>
    <row r="92" spans="12:18" x14ac:dyDescent="0.25">
      <c r="N92" s="56" t="s">
        <v>145</v>
      </c>
      <c r="O92" s="42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2:18" x14ac:dyDescent="0.25">
      <c r="N93" s="47"/>
      <c r="O93" s="42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2:18" x14ac:dyDescent="0.25">
      <c r="L94" s="70"/>
      <c r="N94" s="47"/>
      <c r="O94" s="42" t="s">
        <v>61</v>
      </c>
      <c r="P94" s="50">
        <v>6.1481308294477897</v>
      </c>
      <c r="Q94" s="1">
        <f>P94/100</f>
        <v>6.1481308294477899E-2</v>
      </c>
      <c r="R94" s="57">
        <v>-1.88116567434796E-5</v>
      </c>
    </row>
    <row r="95" spans="12:18" x14ac:dyDescent="0.25">
      <c r="L95" s="70"/>
      <c r="N95" s="47"/>
      <c r="O95" s="42" t="s">
        <v>125</v>
      </c>
      <c r="P95" s="50">
        <v>6.1776975079165704</v>
      </c>
      <c r="Q95" s="1">
        <f t="shared" ref="Q95:Q107" si="16">P95/100</f>
        <v>6.1776975079165707E-2</v>
      </c>
      <c r="R95" s="57">
        <v>-4.4567340559324698E-4</v>
      </c>
    </row>
    <row r="96" spans="12:18" x14ac:dyDescent="0.25">
      <c r="L96" s="70"/>
      <c r="N96" s="47"/>
      <c r="O96" s="42" t="s">
        <v>62</v>
      </c>
      <c r="P96" s="50">
        <v>10.1258308263922</v>
      </c>
      <c r="Q96" s="1">
        <f t="shared" si="16"/>
        <v>0.101258308263922</v>
      </c>
      <c r="R96" s="58">
        <v>-1.40656940313608E-4</v>
      </c>
    </row>
    <row r="97" spans="12:18" x14ac:dyDescent="0.25">
      <c r="L97" s="70"/>
      <c r="N97" t="s">
        <v>141</v>
      </c>
      <c r="O97" s="42" t="s">
        <v>126</v>
      </c>
      <c r="P97" s="50">
        <v>4.8779939913553596</v>
      </c>
      <c r="Q97" s="1">
        <f t="shared" si="16"/>
        <v>4.8779939913553595E-2</v>
      </c>
      <c r="R97" s="57">
        <v>-6.3339605935184401E-4</v>
      </c>
    </row>
    <row r="98" spans="12:18" x14ac:dyDescent="0.25">
      <c r="L98" s="70"/>
      <c r="N98" s="56" t="s">
        <v>146</v>
      </c>
      <c r="O98" s="42" t="s">
        <v>63</v>
      </c>
      <c r="P98" s="50">
        <v>-7.6</v>
      </c>
      <c r="Q98" s="1">
        <f t="shared" si="16"/>
        <v>-7.5999999999999998E-2</v>
      </c>
      <c r="R98" s="58">
        <v>-1.4483820858600399E-4</v>
      </c>
    </row>
    <row r="99" spans="12:18" x14ac:dyDescent="0.25">
      <c r="L99" s="70"/>
      <c r="N99" t="s">
        <v>142</v>
      </c>
      <c r="O99" s="42" t="s">
        <v>127</v>
      </c>
      <c r="P99" s="50">
        <v>-1.6</v>
      </c>
      <c r="Q99" s="1">
        <f t="shared" si="16"/>
        <v>-1.6E-2</v>
      </c>
      <c r="R99" s="58">
        <v>-3.5573742834272E-3</v>
      </c>
    </row>
    <row r="100" spans="12:18" x14ac:dyDescent="0.25">
      <c r="L100" s="70"/>
      <c r="N100" s="56" t="s">
        <v>147</v>
      </c>
      <c r="O100" s="42" t="s">
        <v>64</v>
      </c>
      <c r="P100" s="51">
        <v>-63.001699846354903</v>
      </c>
      <c r="Q100" s="1">
        <f t="shared" si="16"/>
        <v>-0.63001699846354908</v>
      </c>
      <c r="R100" s="58">
        <v>-9.5060452610995505E-4</v>
      </c>
    </row>
    <row r="101" spans="12:18" x14ac:dyDescent="0.25">
      <c r="L101" s="70"/>
      <c r="O101" s="42" t="s">
        <v>128</v>
      </c>
      <c r="P101" s="50">
        <v>10.2039485868599</v>
      </c>
      <c r="Q101" s="1">
        <f t="shared" si="16"/>
        <v>0.102039485868599</v>
      </c>
      <c r="R101" s="58">
        <v>-5.1145973996759402E-3</v>
      </c>
    </row>
    <row r="102" spans="12:18" x14ac:dyDescent="0.25">
      <c r="L102" s="70"/>
      <c r="O102" s="42" t="s">
        <v>65</v>
      </c>
      <c r="P102" s="50">
        <v>16.526211548050401</v>
      </c>
      <c r="Q102" s="1">
        <f t="shared" si="16"/>
        <v>0.16526211548050401</v>
      </c>
      <c r="R102" s="58">
        <v>3.0418249791705498E-4</v>
      </c>
    </row>
    <row r="103" spans="12:18" x14ac:dyDescent="0.25">
      <c r="L103" s="70"/>
      <c r="O103" s="42" t="s">
        <v>129</v>
      </c>
      <c r="P103" s="52">
        <v>-1.34369314780613</v>
      </c>
      <c r="Q103" s="1">
        <f t="shared" si="16"/>
        <v>-1.34369314780613E-2</v>
      </c>
      <c r="R103" s="58">
        <v>-1.37670401876801E-3</v>
      </c>
    </row>
    <row r="104" spans="12:18" x14ac:dyDescent="0.25">
      <c r="L104" s="70"/>
      <c r="O104" s="42" t="s">
        <v>66</v>
      </c>
      <c r="P104" s="52">
        <v>29.247637436823101</v>
      </c>
      <c r="Q104" s="1">
        <f t="shared" si="16"/>
        <v>0.29247637436823104</v>
      </c>
      <c r="R104" s="58">
        <v>2.2761940039589499E-4</v>
      </c>
    </row>
    <row r="105" spans="12:18" x14ac:dyDescent="0.25">
      <c r="L105" s="70"/>
      <c r="O105" s="42" t="s">
        <v>130</v>
      </c>
      <c r="P105" s="52">
        <v>11.0919776937066</v>
      </c>
      <c r="Q105" s="1">
        <f t="shared" si="16"/>
        <v>0.11091977693706599</v>
      </c>
      <c r="R105" s="58">
        <v>-1.3983824680780001E-3</v>
      </c>
    </row>
    <row r="106" spans="12:18" x14ac:dyDescent="0.25">
      <c r="L106" s="70"/>
      <c r="O106" s="42" t="s">
        <v>67</v>
      </c>
      <c r="P106" s="53">
        <v>-94.199996999999996</v>
      </c>
      <c r="Q106" s="1">
        <f t="shared" si="16"/>
        <v>-0.94199996999999991</v>
      </c>
      <c r="R106" s="58">
        <v>-2.81965662445027E-3</v>
      </c>
    </row>
    <row r="107" spans="12:18" x14ac:dyDescent="0.25">
      <c r="L107" s="70"/>
      <c r="O107" s="42" t="s">
        <v>131</v>
      </c>
      <c r="P107">
        <f>21.4613437652587-19</f>
        <v>2.4613437652587002</v>
      </c>
      <c r="Q107" s="1">
        <f t="shared" si="16"/>
        <v>2.4613437652587004E-2</v>
      </c>
      <c r="R107" s="58">
        <v>-6.8701998242329402E-3</v>
      </c>
    </row>
    <row r="108" spans="12:18" x14ac:dyDescent="0.25">
      <c r="L108" s="70"/>
      <c r="O108" s="42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2:18" x14ac:dyDescent="0.25">
      <c r="L109" s="70"/>
      <c r="N109" t="s">
        <v>143</v>
      </c>
      <c r="O109" s="42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2:18" x14ac:dyDescent="0.25">
      <c r="N110" s="56" t="s">
        <v>148</v>
      </c>
      <c r="O110" s="42" t="s">
        <v>68</v>
      </c>
      <c r="P110" s="52">
        <v>4.9650161007164098</v>
      </c>
      <c r="Q110" s="1">
        <f>P110/100</f>
        <v>4.9650161007164101E-2</v>
      </c>
      <c r="R110" s="58">
        <v>1.15284947015369E-4</v>
      </c>
    </row>
    <row r="111" spans="12:18" x14ac:dyDescent="0.25">
      <c r="O111" s="42" t="s">
        <v>132</v>
      </c>
      <c r="P111" s="52">
        <v>0.52427629116916796</v>
      </c>
      <c r="Q111" s="1">
        <f t="shared" ref="Q111:Q113" si="17">P111/100</f>
        <v>5.2427629116916794E-3</v>
      </c>
      <c r="R111" s="58">
        <v>6.2348925580496799E-4</v>
      </c>
    </row>
    <row r="112" spans="12:18" x14ac:dyDescent="0.25">
      <c r="O112" s="42" t="s">
        <v>16</v>
      </c>
      <c r="P112" s="52">
        <v>-13.5</v>
      </c>
      <c r="Q112" s="1">
        <f t="shared" si="17"/>
        <v>-0.13500000000000001</v>
      </c>
      <c r="R112" s="58">
        <v>-1.30914832287277E-5</v>
      </c>
    </row>
    <row r="113" spans="14:19" x14ac:dyDescent="0.25">
      <c r="O113" s="42" t="s">
        <v>22</v>
      </c>
      <c r="P113" s="52">
        <v>-5.8</v>
      </c>
      <c r="Q113" s="1">
        <f t="shared" si="17"/>
        <v>-5.7999999999999996E-2</v>
      </c>
      <c r="R113" s="58">
        <v>1.15841086511394E-4</v>
      </c>
    </row>
    <row r="114" spans="14:19" x14ac:dyDescent="0.25">
      <c r="O114" s="42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t="s">
        <v>144</v>
      </c>
      <c r="O115" s="42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42" t="s">
        <v>69</v>
      </c>
      <c r="P116" s="52">
        <v>-2.8744036925517298</v>
      </c>
      <c r="Q116" s="1">
        <f>P116/100</f>
        <v>-2.8744036925517299E-2</v>
      </c>
      <c r="R116" s="58">
        <v>-9.7142222335186394E-5</v>
      </c>
    </row>
    <row r="117" spans="14:19" x14ac:dyDescent="0.25">
      <c r="O117" s="42" t="s">
        <v>133</v>
      </c>
      <c r="P117" s="52">
        <v>0.31779049296478201</v>
      </c>
      <c r="Q117" s="1">
        <f t="shared" ref="Q117:Q119" si="18">P117/100</f>
        <v>3.1779049296478202E-3</v>
      </c>
      <c r="R117" s="58">
        <v>-1.0332946463634299E-3</v>
      </c>
    </row>
    <row r="118" spans="14:19" x14ac:dyDescent="0.25">
      <c r="O118" s="42" t="s">
        <v>70</v>
      </c>
      <c r="P118" s="52">
        <v>-14.9</v>
      </c>
      <c r="Q118" s="1">
        <f t="shared" si="18"/>
        <v>-0.14899999999999999</v>
      </c>
      <c r="R118" s="58">
        <v>-4.6294745534552998E-5</v>
      </c>
    </row>
    <row r="119" spans="14:19" x14ac:dyDescent="0.25">
      <c r="O119" s="42" t="s">
        <v>134</v>
      </c>
      <c r="P119" s="52">
        <v>-5</v>
      </c>
      <c r="Q119" s="1">
        <f t="shared" si="18"/>
        <v>-0.05</v>
      </c>
      <c r="R119" s="58">
        <v>-4.2582952991622499E-5</v>
      </c>
    </row>
    <row r="120" spans="14:19" x14ac:dyDescent="0.25">
      <c r="O120" s="42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42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1"/>
      <c r="R122" s="3"/>
    </row>
    <row r="123" spans="14:19" x14ac:dyDescent="0.25">
      <c r="O123" s="48"/>
      <c r="P123" s="48"/>
      <c r="Q123" s="1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42"/>
      <c r="Q127" s="1"/>
    </row>
    <row r="128" spans="14:19" x14ac:dyDescent="0.25">
      <c r="P128" s="42"/>
      <c r="Q128" s="1"/>
    </row>
    <row r="129" spans="16:17" x14ac:dyDescent="0.25">
      <c r="P129" s="42"/>
      <c r="Q129" s="1"/>
    </row>
    <row r="130" spans="16:17" x14ac:dyDescent="0.25">
      <c r="P130" s="42"/>
      <c r="Q130" s="1"/>
    </row>
    <row r="131" spans="16:17" x14ac:dyDescent="0.25">
      <c r="P131" s="42"/>
      <c r="Q131" s="1"/>
    </row>
    <row r="132" spans="16:17" x14ac:dyDescent="0.25">
      <c r="P132" s="42"/>
      <c r="Q132" s="1"/>
    </row>
    <row r="133" spans="16:17" x14ac:dyDescent="0.25">
      <c r="P133" s="42"/>
      <c r="Q133" s="1"/>
    </row>
    <row r="134" spans="16:17" x14ac:dyDescent="0.25">
      <c r="P134" s="42"/>
      <c r="Q134" s="1"/>
    </row>
    <row r="135" spans="16:17" x14ac:dyDescent="0.25">
      <c r="P135" s="42"/>
      <c r="Q135" s="1"/>
    </row>
    <row r="136" spans="16:17" x14ac:dyDescent="0.25">
      <c r="P136" s="42"/>
      <c r="Q136" s="1"/>
    </row>
    <row r="137" spans="16:17" x14ac:dyDescent="0.25">
      <c r="P137" s="42"/>
      <c r="Q137" s="1"/>
    </row>
    <row r="138" spans="16:17" x14ac:dyDescent="0.25">
      <c r="P138" s="42"/>
      <c r="Q138" s="1"/>
    </row>
    <row r="139" spans="16:17" x14ac:dyDescent="0.25">
      <c r="P139" s="42"/>
      <c r="Q139" s="1"/>
    </row>
    <row r="140" spans="16:17" x14ac:dyDescent="0.25">
      <c r="P140" s="42"/>
      <c r="Q140" s="1"/>
    </row>
    <row r="141" spans="16:17" x14ac:dyDescent="0.25">
      <c r="P141" s="42"/>
      <c r="Q141" s="1"/>
    </row>
    <row r="142" spans="16:17" x14ac:dyDescent="0.25">
      <c r="P142" s="42"/>
      <c r="Q142" s="1"/>
    </row>
    <row r="143" spans="16:17" x14ac:dyDescent="0.25">
      <c r="P143" s="42"/>
      <c r="Q143" s="1"/>
    </row>
    <row r="144" spans="16:17" x14ac:dyDescent="0.25">
      <c r="P144" s="42"/>
      <c r="Q144" s="1"/>
    </row>
    <row r="145" spans="16:17" x14ac:dyDescent="0.25">
      <c r="P145" s="42"/>
      <c r="Q145" s="1"/>
    </row>
    <row r="146" spans="16:17" x14ac:dyDescent="0.25">
      <c r="P146" s="42"/>
      <c r="Q146" s="1"/>
    </row>
  </sheetData>
  <mergeCells count="4">
    <mergeCell ref="A1:L1"/>
    <mergeCell ref="E2:I2"/>
    <mergeCell ref="J2:L2"/>
    <mergeCell ref="C2:D2"/>
  </mergeCells>
  <pageMargins left="0.7" right="0.7" top="0.75" bottom="0.75" header="0.3" footer="0.3"/>
  <pageSetup scale="2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K41" sqref="K41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96" t="s">
        <v>288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1"/>
      <c r="N1" s="91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2"/>
      <c r="B2" s="92" t="s">
        <v>8</v>
      </c>
      <c r="C2" s="97" t="s">
        <v>285</v>
      </c>
      <c r="D2" s="97"/>
      <c r="E2" s="97" t="s">
        <v>284</v>
      </c>
      <c r="F2" s="97"/>
      <c r="G2" s="97"/>
      <c r="H2" s="97"/>
      <c r="I2" s="97"/>
      <c r="J2" s="97" t="s">
        <v>74</v>
      </c>
      <c r="K2" s="97"/>
      <c r="L2" s="97"/>
      <c r="M2" s="4"/>
      <c r="N2" s="60" t="s">
        <v>137</v>
      </c>
      <c r="O2" s="90" t="s">
        <v>46</v>
      </c>
      <c r="P2" s="50">
        <v>156.440731910842</v>
      </c>
      <c r="Q2" s="93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0" t="s">
        <v>115</v>
      </c>
      <c r="P3" s="50">
        <v>-20.300935880694301</v>
      </c>
      <c r="Q3" s="93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3" t="s">
        <v>83</v>
      </c>
      <c r="B4" s="93">
        <v>1.05999768165375</v>
      </c>
      <c r="C4" s="93">
        <v>1.0599997148008</v>
      </c>
      <c r="D4" s="93">
        <f>B4-C4</f>
        <v>-2.0331470500511983E-6</v>
      </c>
      <c r="E4" s="78">
        <v>1.0599997148008</v>
      </c>
      <c r="F4" s="78"/>
      <c r="G4" s="78"/>
      <c r="H4" s="93"/>
      <c r="I4" s="93">
        <f>B4-E4</f>
        <v>-2.0331470500511983E-6</v>
      </c>
      <c r="J4" s="93"/>
      <c r="K4" s="93"/>
      <c r="L4" s="93"/>
      <c r="M4" s="93"/>
      <c r="N4" s="60"/>
      <c r="O4" s="90" t="s">
        <v>47</v>
      </c>
      <c r="P4" s="50">
        <v>75.916881283268793</v>
      </c>
      <c r="Q4" s="93">
        <f t="shared" si="0"/>
        <v>0.75916881283268789</v>
      </c>
      <c r="R4" s="58"/>
    </row>
    <row r="5" spans="1:20" x14ac:dyDescent="0.25">
      <c r="A5" s="93" t="s">
        <v>84</v>
      </c>
      <c r="B5" s="93">
        <v>1.0410720611633699</v>
      </c>
      <c r="C5" s="93">
        <v>1.0410736535334799</v>
      </c>
      <c r="D5" s="93">
        <f t="shared" ref="D5:D31" si="1">B5-C5</f>
        <v>-1.5923701099929133E-6</v>
      </c>
      <c r="E5" s="78">
        <v>1.0410737049553</v>
      </c>
      <c r="F5" s="78">
        <v>1.04107360211167</v>
      </c>
      <c r="G5" s="78"/>
      <c r="H5" s="93"/>
      <c r="I5" s="93">
        <f t="shared" ref="I5:I23" si="2">B5-E5</f>
        <v>-1.6437919301282022E-6</v>
      </c>
      <c r="J5" s="93">
        <f>B5-F5</f>
        <v>-1.5409483000716762E-6</v>
      </c>
      <c r="K5" s="93"/>
      <c r="L5" s="93"/>
      <c r="M5" s="93"/>
      <c r="N5" s="60"/>
      <c r="O5" s="90" t="s">
        <v>116</v>
      </c>
      <c r="P5" s="50">
        <v>-0.155506560051652</v>
      </c>
      <c r="Q5" s="93">
        <f t="shared" si="0"/>
        <v>-1.55506560051652E-3</v>
      </c>
      <c r="R5" s="58"/>
    </row>
    <row r="6" spans="1:20" x14ac:dyDescent="0.25">
      <c r="A6" s="93" t="s">
        <v>85</v>
      </c>
      <c r="B6" s="93">
        <v>0.98537777124357495</v>
      </c>
      <c r="C6" s="93">
        <v>0.98538070092810903</v>
      </c>
      <c r="D6" s="93">
        <f t="shared" si="1"/>
        <v>-2.9296845340809341E-6</v>
      </c>
      <c r="E6" s="78">
        <v>0.98538132252106703</v>
      </c>
      <c r="F6" s="78">
        <v>0.98538007933515104</v>
      </c>
      <c r="G6" s="78"/>
      <c r="H6" s="93"/>
      <c r="I6" s="93">
        <f t="shared" si="2"/>
        <v>-3.5512774920753998E-6</v>
      </c>
      <c r="J6" s="93">
        <f t="shared" ref="J6:J26" si="3">B6-F6</f>
        <v>-2.3080915760864684E-6</v>
      </c>
      <c r="K6" s="93"/>
      <c r="L6" s="93"/>
      <c r="M6" s="93"/>
      <c r="N6" s="60"/>
      <c r="O6" s="90" t="s">
        <v>48</v>
      </c>
      <c r="P6" s="50">
        <v>41.338725991097199</v>
      </c>
      <c r="Q6" s="93">
        <f t="shared" si="0"/>
        <v>0.41338725991097197</v>
      </c>
      <c r="R6" s="58"/>
    </row>
    <row r="7" spans="1:20" x14ac:dyDescent="0.25">
      <c r="A7" s="93" t="s">
        <v>150</v>
      </c>
      <c r="B7" s="93">
        <v>1.00695008061588</v>
      </c>
      <c r="C7" s="93">
        <v>1.0079570192545</v>
      </c>
      <c r="D7" s="15">
        <f t="shared" si="1"/>
        <v>-1.006938638620003E-3</v>
      </c>
      <c r="E7" s="78">
        <v>1.00695366520165</v>
      </c>
      <c r="F7" s="78">
        <v>1.0069525383039899</v>
      </c>
      <c r="G7" s="78"/>
      <c r="H7" s="93">
        <v>1.0099648542578601</v>
      </c>
      <c r="I7" s="93">
        <f t="shared" si="2"/>
        <v>-3.5845857699889905E-6</v>
      </c>
      <c r="J7" s="93">
        <f t="shared" si="3"/>
        <v>-2.4576881099136472E-6</v>
      </c>
      <c r="K7" s="93"/>
      <c r="L7" s="93">
        <f>B7-H7</f>
        <v>-3.0147736419801063E-3</v>
      </c>
      <c r="M7" s="93"/>
      <c r="N7" s="60"/>
      <c r="O7" s="90" t="s">
        <v>117</v>
      </c>
      <c r="P7" s="50">
        <v>-3.8398609004379098</v>
      </c>
      <c r="Q7" s="93">
        <f t="shared" si="0"/>
        <v>-3.8398609004379101E-2</v>
      </c>
      <c r="R7" s="58"/>
    </row>
    <row r="8" spans="1:20" x14ac:dyDescent="0.25">
      <c r="A8" s="93" t="s">
        <v>151</v>
      </c>
      <c r="B8" s="93">
        <v>1.01581292033021</v>
      </c>
      <c r="C8" s="93">
        <v>1.01581184659879</v>
      </c>
      <c r="D8" s="93">
        <f t="shared" si="1"/>
        <v>1.0737314199982251E-6</v>
      </c>
      <c r="E8" s="78">
        <v>1.01581624316023</v>
      </c>
      <c r="F8" s="78">
        <v>1.0158153970250201</v>
      </c>
      <c r="G8" s="78">
        <v>1.01580389961113</v>
      </c>
      <c r="I8" s="93">
        <f t="shared" si="2"/>
        <v>-3.3228300200249805E-6</v>
      </c>
      <c r="J8" s="93">
        <f t="shared" si="3"/>
        <v>-2.4766948101273556E-6</v>
      </c>
      <c r="K8" s="93">
        <f>B8-G8</f>
        <v>9.0207190799329595E-6</v>
      </c>
      <c r="L8" s="93"/>
      <c r="M8" s="93"/>
      <c r="N8" s="60"/>
      <c r="O8" s="90" t="s">
        <v>49</v>
      </c>
      <c r="P8" s="50">
        <v>232.35762119293199</v>
      </c>
      <c r="Q8" s="93">
        <f t="shared" si="0"/>
        <v>2.32357621192932</v>
      </c>
      <c r="R8" s="58"/>
    </row>
    <row r="9" spans="1:20" x14ac:dyDescent="0.25">
      <c r="A9" s="93" t="s">
        <v>152</v>
      </c>
      <c r="B9" s="93">
        <v>1.0049243733889699</v>
      </c>
      <c r="C9" s="93">
        <v>1.0049284290183</v>
      </c>
      <c r="D9" s="93">
        <f t="shared" si="1"/>
        <v>-4.0556293301463597E-6</v>
      </c>
      <c r="E9" s="78">
        <v>1.0049288387483399</v>
      </c>
      <c r="F9" s="78"/>
      <c r="G9" s="78">
        <v>1.0049280192882499</v>
      </c>
      <c r="I9" s="93">
        <f t="shared" si="2"/>
        <v>-4.4653593700427763E-6</v>
      </c>
      <c r="J9" s="93"/>
      <c r="K9" s="93">
        <f t="shared" ref="K9:K31" si="4">B9-G9</f>
        <v>-3.6458992800358914E-6</v>
      </c>
      <c r="L9" s="93"/>
      <c r="M9" s="93"/>
      <c r="N9" s="60"/>
      <c r="O9" s="90" t="s">
        <v>82</v>
      </c>
      <c r="P9" s="50">
        <v>-20.456442236900301</v>
      </c>
      <c r="Q9" s="93">
        <f t="shared" si="0"/>
        <v>-0.20456442236900302</v>
      </c>
      <c r="R9" s="58"/>
    </row>
    <row r="10" spans="1:20" x14ac:dyDescent="0.25">
      <c r="A10" s="93" t="s">
        <v>153</v>
      </c>
      <c r="B10" s="93">
        <v>1.01654592268694</v>
      </c>
      <c r="C10" s="93">
        <v>1.0171308048837</v>
      </c>
      <c r="D10" s="15">
        <f t="shared" si="1"/>
        <v>-5.8488219676000597E-4</v>
      </c>
      <c r="E10" s="78"/>
      <c r="F10" s="78">
        <v>1.0165489603217499</v>
      </c>
      <c r="G10" s="78"/>
      <c r="H10" s="70">
        <v>1.0177126494456501</v>
      </c>
      <c r="I10" s="93"/>
      <c r="J10" s="93">
        <f t="shared" si="3"/>
        <v>-3.0376348099103723E-6</v>
      </c>
      <c r="K10" s="93"/>
      <c r="L10" s="93">
        <f t="shared" ref="L10:L31" si="5">B10-H10</f>
        <v>-1.1667267587101016E-3</v>
      </c>
      <c r="M10" s="93"/>
      <c r="N10" s="60" t="s">
        <v>138</v>
      </c>
      <c r="O10" s="90" t="s">
        <v>52</v>
      </c>
      <c r="P10" s="50">
        <v>-23.569740833506799</v>
      </c>
      <c r="Q10" s="93">
        <f>P10/100</f>
        <v>-0.235697408335068</v>
      </c>
      <c r="R10" s="58"/>
    </row>
    <row r="11" spans="1:20" x14ac:dyDescent="0.25">
      <c r="A11" s="93" t="s">
        <v>154</v>
      </c>
      <c r="B11" s="93">
        <v>1.0544057013008099</v>
      </c>
      <c r="C11" s="93">
        <v>1.0544084480406</v>
      </c>
      <c r="D11" s="93">
        <f t="shared" si="1"/>
        <v>-2.7467397900604595E-6</v>
      </c>
      <c r="E11" s="78"/>
      <c r="F11" s="78">
        <v>1.0544084480406</v>
      </c>
      <c r="G11" s="78"/>
      <c r="I11" s="93"/>
      <c r="J11" s="93">
        <f t="shared" si="3"/>
        <v>-2.7467397900604595E-6</v>
      </c>
      <c r="K11" s="93"/>
      <c r="L11" s="93"/>
      <c r="M11" s="93"/>
      <c r="N11" s="60" t="s">
        <v>173</v>
      </c>
      <c r="O11" s="90" t="s">
        <v>118</v>
      </c>
      <c r="P11" s="50">
        <v>0.96859150246414105</v>
      </c>
      <c r="Q11" s="93">
        <f t="shared" ref="Q11:Q15" si="6">P11/100</f>
        <v>9.6859150246414102E-3</v>
      </c>
      <c r="R11" s="58"/>
    </row>
    <row r="12" spans="1:20" x14ac:dyDescent="0.25">
      <c r="A12" s="93" t="s">
        <v>155</v>
      </c>
      <c r="B12" s="93">
        <v>0.99794960680741096</v>
      </c>
      <c r="C12" s="93">
        <v>0.99829818664175096</v>
      </c>
      <c r="D12" s="15">
        <f t="shared" si="1"/>
        <v>-3.485798343400015E-4</v>
      </c>
      <c r="E12" s="78"/>
      <c r="F12" s="78">
        <v>0.997952981014955</v>
      </c>
      <c r="G12" s="78"/>
      <c r="H12" s="70">
        <v>0.99864339226854604</v>
      </c>
      <c r="I12" s="93"/>
      <c r="J12" s="93">
        <f t="shared" si="3"/>
        <v>-3.3742075440379438E-6</v>
      </c>
      <c r="K12" s="93"/>
      <c r="L12" s="93">
        <f t="shared" si="5"/>
        <v>-6.9378546113507689E-4</v>
      </c>
      <c r="M12" s="93"/>
      <c r="N12" s="60"/>
      <c r="O12" s="90" t="s">
        <v>53</v>
      </c>
      <c r="P12" s="50">
        <v>29.247688021076399</v>
      </c>
      <c r="Q12" s="93">
        <f t="shared" si="6"/>
        <v>0.29247688021076401</v>
      </c>
      <c r="R12" s="58"/>
    </row>
    <row r="13" spans="1:20" x14ac:dyDescent="0.25">
      <c r="A13" s="93" t="s">
        <v>156</v>
      </c>
      <c r="B13" s="93">
        <v>0.990436803259924</v>
      </c>
      <c r="C13" s="93">
        <v>0.99068493940870395</v>
      </c>
      <c r="D13" s="15">
        <f t="shared" si="1"/>
        <v>-2.4813614877994272E-4</v>
      </c>
      <c r="E13" s="78"/>
      <c r="F13" s="78"/>
      <c r="G13" s="78">
        <v>0.99043305219016098</v>
      </c>
      <c r="H13" s="70">
        <v>0.99093682662724702</v>
      </c>
      <c r="I13" s="93"/>
      <c r="J13" s="93"/>
      <c r="K13" s="93">
        <f t="shared" si="4"/>
        <v>3.7510697630249723E-6</v>
      </c>
      <c r="L13" s="93">
        <f t="shared" si="5"/>
        <v>-5.0002336732302144E-4</v>
      </c>
      <c r="M13" s="93"/>
      <c r="N13" s="60"/>
      <c r="O13" s="90" t="s">
        <v>119</v>
      </c>
      <c r="P13" s="50">
        <v>-10.134384235994199</v>
      </c>
      <c r="Q13" s="93">
        <f t="shared" si="6"/>
        <v>-0.101343842359942</v>
      </c>
      <c r="R13" s="58"/>
    </row>
    <row r="14" spans="1:20" x14ac:dyDescent="0.25">
      <c r="A14" s="93" t="s">
        <v>157</v>
      </c>
      <c r="B14" s="93">
        <v>0.99358117274512303</v>
      </c>
      <c r="C14" s="93">
        <v>0.99371778331877703</v>
      </c>
      <c r="D14" s="15">
        <f t="shared" si="1"/>
        <v>-1.3661057365399465E-4</v>
      </c>
      <c r="E14" s="78"/>
      <c r="F14" s="78"/>
      <c r="G14" s="78">
        <v>0.99357991729689699</v>
      </c>
      <c r="H14" s="70">
        <v>0.99385564934065795</v>
      </c>
      <c r="I14" s="93"/>
      <c r="J14" s="93"/>
      <c r="K14" s="93">
        <f t="shared" si="4"/>
        <v>1.2554482260451749E-6</v>
      </c>
      <c r="L14" s="93">
        <f t="shared" si="5"/>
        <v>-2.7447659553492265E-4</v>
      </c>
      <c r="M14" s="93"/>
      <c r="N14" s="60"/>
      <c r="O14" s="90" t="s">
        <v>54</v>
      </c>
      <c r="P14" s="50">
        <v>4.9388912162000001E-5</v>
      </c>
      <c r="Q14" s="93">
        <f t="shared" si="6"/>
        <v>4.9388912162000003E-7</v>
      </c>
      <c r="R14" s="58"/>
    </row>
    <row r="15" spans="1:20" x14ac:dyDescent="0.25">
      <c r="A15" s="93" t="s">
        <v>158</v>
      </c>
      <c r="B15" s="93">
        <v>0.98674259047048396</v>
      </c>
      <c r="C15" s="93">
        <v>0.98674139631796798</v>
      </c>
      <c r="D15" s="93">
        <f t="shared" si="1"/>
        <v>1.1941525159819832E-6</v>
      </c>
      <c r="E15" s="78"/>
      <c r="F15" s="78"/>
      <c r="G15" s="78">
        <v>0.98674139631796798</v>
      </c>
      <c r="I15" s="93"/>
      <c r="J15" s="93"/>
      <c r="K15" s="93">
        <f t="shared" si="4"/>
        <v>1.1941525159819832E-6</v>
      </c>
      <c r="L15" s="93"/>
      <c r="M15" s="93"/>
      <c r="N15" s="60"/>
      <c r="O15" s="90" t="s">
        <v>120</v>
      </c>
      <c r="P15" s="50">
        <v>-23.1382548362844</v>
      </c>
      <c r="Q15" s="93">
        <f t="shared" si="6"/>
        <v>-0.231382548362844</v>
      </c>
      <c r="R15" s="58"/>
    </row>
    <row r="16" spans="1:20" x14ac:dyDescent="0.25">
      <c r="A16" s="93" t="s">
        <v>159</v>
      </c>
      <c r="B16" s="93">
        <v>0.98231334549872895</v>
      </c>
      <c r="C16" s="93">
        <v>0.98239870844271104</v>
      </c>
      <c r="D16" s="93">
        <f t="shared" si="1"/>
        <v>-8.5362943982092432E-5</v>
      </c>
      <c r="E16" s="78"/>
      <c r="F16" s="78"/>
      <c r="G16" s="78">
        <v>0.98231103136211795</v>
      </c>
      <c r="H16" s="70">
        <v>0.98248638552330303</v>
      </c>
      <c r="I16" s="93"/>
      <c r="J16" s="93"/>
      <c r="K16" s="93">
        <f t="shared" si="4"/>
        <v>2.3141366110035477E-6</v>
      </c>
      <c r="L16" s="93">
        <f t="shared" si="5"/>
        <v>-1.7304002457407819E-4</v>
      </c>
      <c r="M16" s="93"/>
      <c r="N16" s="60" t="s">
        <v>139</v>
      </c>
      <c r="O16" s="90" t="s">
        <v>56</v>
      </c>
      <c r="P16" s="50">
        <v>6.4193752642371704</v>
      </c>
      <c r="Q16" s="93">
        <f>P16/100</f>
        <v>6.4193752642371704E-2</v>
      </c>
      <c r="R16" s="58"/>
    </row>
    <row r="17" spans="1:18" x14ac:dyDescent="0.25">
      <c r="A17" s="93" t="s">
        <v>160</v>
      </c>
      <c r="B17" s="93">
        <v>0.96825697606458705</v>
      </c>
      <c r="C17" s="93">
        <v>0.96839530187483402</v>
      </c>
      <c r="D17" s="15">
        <f t="shared" si="1"/>
        <v>-1.3832581024697532E-4</v>
      </c>
      <c r="E17" s="78"/>
      <c r="F17" s="78"/>
      <c r="G17" s="78">
        <v>0.96823584948891905</v>
      </c>
      <c r="H17" s="70">
        <v>0.96855475426074999</v>
      </c>
      <c r="I17" s="93"/>
      <c r="J17" s="93"/>
      <c r="K17" s="93">
        <f t="shared" si="4"/>
        <v>2.1126575667995695E-5</v>
      </c>
      <c r="L17" s="93">
        <f t="shared" si="5"/>
        <v>-2.9777819616294554E-4</v>
      </c>
      <c r="M17" s="93"/>
      <c r="N17" s="60" t="s">
        <v>174</v>
      </c>
      <c r="O17" s="90" t="s">
        <v>122</v>
      </c>
      <c r="P17" s="50">
        <v>1.57798981550307</v>
      </c>
      <c r="Q17" s="93">
        <f t="shared" ref="Q17:Q25" si="7">P17/100</f>
        <v>1.5779898155030701E-2</v>
      </c>
      <c r="R17" s="58"/>
    </row>
    <row r="18" spans="1:18" x14ac:dyDescent="0.25">
      <c r="A18" s="93" t="s">
        <v>86</v>
      </c>
      <c r="B18" s="93">
        <v>0</v>
      </c>
      <c r="C18" s="93">
        <v>0</v>
      </c>
      <c r="D18" s="93">
        <f t="shared" si="1"/>
        <v>0</v>
      </c>
      <c r="E18" s="78">
        <v>0</v>
      </c>
      <c r="F18" s="78"/>
      <c r="G18" s="78"/>
      <c r="I18" s="93">
        <f t="shared" si="2"/>
        <v>0</v>
      </c>
      <c r="J18" s="93"/>
      <c r="K18" s="93"/>
      <c r="L18" s="93"/>
      <c r="M18" s="93"/>
      <c r="N18" s="60"/>
      <c r="O18" s="90" t="s">
        <v>57</v>
      </c>
      <c r="P18" s="50">
        <v>7.6111237412808599</v>
      </c>
      <c r="Q18" s="93">
        <f t="shared" si="7"/>
        <v>7.6111237412808605E-2</v>
      </c>
      <c r="R18" s="58"/>
    </row>
    <row r="19" spans="1:18" x14ac:dyDescent="0.25">
      <c r="A19" s="93" t="s">
        <v>87</v>
      </c>
      <c r="B19" s="70">
        <v>-9.0495834798616795E-2</v>
      </c>
      <c r="C19" s="70">
        <v>-9.0495006957268795E-2</v>
      </c>
      <c r="D19" s="93">
        <f t="shared" si="1"/>
        <v>-8.2784134800006903E-7</v>
      </c>
      <c r="E19" s="78">
        <v>-9.0496586093492606E-2</v>
      </c>
      <c r="F19" s="78">
        <v>-9.0493427821044997E-2</v>
      </c>
      <c r="G19" s="78"/>
      <c r="I19" s="93">
        <f t="shared" si="2"/>
        <v>7.5129487581149235E-7</v>
      </c>
      <c r="J19" s="93">
        <f t="shared" si="3"/>
        <v>-2.4069775717977526E-6</v>
      </c>
      <c r="K19" s="93"/>
      <c r="L19" s="93"/>
      <c r="M19" s="93"/>
      <c r="N19" s="60"/>
      <c r="O19" s="90" t="s">
        <v>121</v>
      </c>
      <c r="P19" s="50">
        <v>2.2749299623984598</v>
      </c>
      <c r="Q19" s="93">
        <f t="shared" si="7"/>
        <v>2.2749299623984597E-2</v>
      </c>
      <c r="R19" s="58"/>
    </row>
    <row r="20" spans="1:18" x14ac:dyDescent="0.25">
      <c r="A20" s="93" t="s">
        <v>88</v>
      </c>
      <c r="B20" s="70">
        <v>-0.22164655627270699</v>
      </c>
      <c r="C20" s="70">
        <v>-0.22164362773285601</v>
      </c>
      <c r="D20" s="93">
        <f t="shared" si="1"/>
        <v>-2.9285398509826255E-6</v>
      </c>
      <c r="E20" s="78">
        <v>-0.22164304221862599</v>
      </c>
      <c r="F20" s="78">
        <v>-0.221644213247086</v>
      </c>
      <c r="G20" s="78"/>
      <c r="I20" s="93">
        <f t="shared" si="2"/>
        <v>-3.5140540809996956E-6</v>
      </c>
      <c r="J20" s="93">
        <f t="shared" si="3"/>
        <v>-2.3430256209933109E-6</v>
      </c>
      <c r="K20" s="93"/>
      <c r="L20" s="93"/>
      <c r="M20" s="93"/>
      <c r="N20" s="60"/>
      <c r="O20" s="90" t="s">
        <v>58</v>
      </c>
      <c r="P20" s="50">
        <v>17.236621109828601</v>
      </c>
      <c r="Q20" s="93">
        <f t="shared" si="7"/>
        <v>0.17236621109828601</v>
      </c>
      <c r="R20" s="58"/>
    </row>
    <row r="21" spans="1:18" x14ac:dyDescent="0.25">
      <c r="A21" s="93" t="s">
        <v>161</v>
      </c>
      <c r="B21" s="70">
        <v>-0.18448701889772101</v>
      </c>
      <c r="C21" s="70">
        <v>-0.184668139410924</v>
      </c>
      <c r="D21" s="15">
        <f t="shared" si="1"/>
        <v>1.8112051320298694E-4</v>
      </c>
      <c r="E21" s="78">
        <v>-0.18448392181478299</v>
      </c>
      <c r="F21" s="78">
        <v>-0.18448489483321101</v>
      </c>
      <c r="G21" s="78"/>
      <c r="H21" s="70">
        <v>-0.185035601584779</v>
      </c>
      <c r="I21" s="93">
        <f t="shared" si="2"/>
        <v>-3.0970829380250198E-6</v>
      </c>
      <c r="J21" s="93">
        <f t="shared" si="3"/>
        <v>-2.1240645100006894E-6</v>
      </c>
      <c r="K21" s="93"/>
      <c r="L21" s="93">
        <f t="shared" si="5"/>
        <v>5.4858268705798574E-4</v>
      </c>
      <c r="M21" s="93"/>
      <c r="N21" s="60"/>
      <c r="O21" s="90" t="s">
        <v>123</v>
      </c>
      <c r="P21" s="50">
        <v>6.2088690408799696</v>
      </c>
      <c r="Q21" s="93">
        <f t="shared" si="7"/>
        <v>6.2088690408799697E-2</v>
      </c>
      <c r="R21" s="58"/>
    </row>
    <row r="22" spans="1:18" x14ac:dyDescent="0.25">
      <c r="A22" s="93" t="s">
        <v>162</v>
      </c>
      <c r="B22" s="70">
        <v>-0.158411156268046</v>
      </c>
      <c r="C22" s="70">
        <v>-0.15840751646811499</v>
      </c>
      <c r="D22" s="93">
        <f t="shared" si="1"/>
        <v>-3.639799931010046E-6</v>
      </c>
      <c r="E22" s="78">
        <v>-0.15840865307285701</v>
      </c>
      <c r="F22" s="78">
        <v>-0.15840900789638801</v>
      </c>
      <c r="G22" s="78">
        <v>-0.15840488843509901</v>
      </c>
      <c r="I22" s="93">
        <f t="shared" si="2"/>
        <v>-2.5031951889908921E-6</v>
      </c>
      <c r="J22" s="93">
        <f t="shared" si="3"/>
        <v>-2.148371657989534E-6</v>
      </c>
      <c r="K22" s="93">
        <f t="shared" si="4"/>
        <v>-6.2678329469934013E-6</v>
      </c>
      <c r="L22" s="93"/>
      <c r="M22" s="93"/>
      <c r="N22" s="60"/>
      <c r="O22" s="90" t="s">
        <v>59</v>
      </c>
      <c r="P22" s="50">
        <v>1.4392071686730901</v>
      </c>
      <c r="Q22" s="93">
        <f t="shared" si="7"/>
        <v>1.4392071686730901E-2</v>
      </c>
      <c r="R22" s="58"/>
    </row>
    <row r="23" spans="1:18" x14ac:dyDescent="0.25">
      <c r="A23" s="93" t="s">
        <v>163</v>
      </c>
      <c r="B23" s="70">
        <v>-0.26207372353015002</v>
      </c>
      <c r="C23" s="70">
        <v>-0.26206993443009402</v>
      </c>
      <c r="D23" s="93">
        <f t="shared" si="1"/>
        <v>-3.7891000559953092E-6</v>
      </c>
      <c r="E23" s="78">
        <v>-0.26206909243514398</v>
      </c>
      <c r="F23" s="78"/>
      <c r="G23" s="78">
        <v>-0.26207077642504401</v>
      </c>
      <c r="I23" s="93">
        <f t="shared" si="2"/>
        <v>-4.631095006035757E-6</v>
      </c>
      <c r="J23" s="93"/>
      <c r="K23" s="93">
        <f t="shared" si="4"/>
        <v>-2.9471051060103726E-6</v>
      </c>
      <c r="L23" s="93"/>
      <c r="M23" s="93"/>
      <c r="N23" s="60"/>
      <c r="O23" s="90" t="s">
        <v>124</v>
      </c>
      <c r="P23" s="50">
        <v>0.52526799870488805</v>
      </c>
      <c r="Q23" s="93">
        <f t="shared" si="7"/>
        <v>5.2526799870488807E-3</v>
      </c>
      <c r="R23" s="58"/>
    </row>
    <row r="24" spans="1:18" x14ac:dyDescent="0.25">
      <c r="A24" s="93" t="s">
        <v>164</v>
      </c>
      <c r="B24" s="70">
        <v>-0.246986077730002</v>
      </c>
      <c r="C24" s="70">
        <v>-0.24595627779100401</v>
      </c>
      <c r="D24" s="15">
        <f t="shared" si="1"/>
        <v>-1.0297999389979884E-3</v>
      </c>
      <c r="E24" s="78"/>
      <c r="F24" s="78">
        <v>-0.246983697017881</v>
      </c>
      <c r="G24" s="78"/>
      <c r="H24" s="70">
        <v>-0.24492885856412699</v>
      </c>
      <c r="I24" s="93"/>
      <c r="J24" s="93">
        <f t="shared" si="3"/>
        <v>-2.3807121209973303E-6</v>
      </c>
      <c r="K24" s="93"/>
      <c r="L24" s="93">
        <f t="shared" si="5"/>
        <v>-2.0572191658750072E-3</v>
      </c>
      <c r="M24" s="93"/>
      <c r="N24" s="60"/>
      <c r="O24" s="90" t="s">
        <v>12</v>
      </c>
      <c r="P24" s="50">
        <v>-6.1</v>
      </c>
      <c r="Q24" s="93">
        <f t="shared" si="7"/>
        <v>-6.0999999999999999E-2</v>
      </c>
      <c r="R24" s="58"/>
    </row>
    <row r="25" spans="1:18" x14ac:dyDescent="0.25">
      <c r="A25" s="93" t="s">
        <v>165</v>
      </c>
      <c r="B25" s="70">
        <v>-0.25618480157818402</v>
      </c>
      <c r="C25" s="70">
        <v>-0.25618214559653502</v>
      </c>
      <c r="D25" s="93">
        <f t="shared" si="1"/>
        <v>-2.6559816490023813E-6</v>
      </c>
      <c r="E25" s="78"/>
      <c r="F25" s="78">
        <v>-0.25618214559653502</v>
      </c>
      <c r="G25" s="78"/>
      <c r="I25" s="93"/>
      <c r="J25" s="93">
        <f t="shared" si="3"/>
        <v>-2.6559816490023813E-6</v>
      </c>
      <c r="K25" s="93"/>
      <c r="L25" s="93"/>
      <c r="M25" s="93"/>
      <c r="N25" s="60"/>
      <c r="O25" s="90" t="s">
        <v>20</v>
      </c>
      <c r="P25" s="50">
        <v>-1.6</v>
      </c>
      <c r="Q25" s="93">
        <f t="shared" si="7"/>
        <v>-1.6E-2</v>
      </c>
      <c r="R25" s="58"/>
    </row>
    <row r="26" spans="1:18" x14ac:dyDescent="0.25">
      <c r="A26" s="93" t="s">
        <v>166</v>
      </c>
      <c r="B26" s="70">
        <v>-0.27411931344698798</v>
      </c>
      <c r="C26" s="70">
        <v>-0.27309010215351298</v>
      </c>
      <c r="D26" s="15">
        <f t="shared" si="1"/>
        <v>-1.0292112934749964E-3</v>
      </c>
      <c r="E26" s="78"/>
      <c r="F26" s="78">
        <v>-0.27411693909551499</v>
      </c>
      <c r="G26" s="78"/>
      <c r="H26" s="70">
        <v>-0.27206326521151197</v>
      </c>
      <c r="I26" s="93"/>
      <c r="J26" s="93">
        <f t="shared" si="3"/>
        <v>-2.3743514729890336E-6</v>
      </c>
      <c r="K26" s="93"/>
      <c r="L26" s="93">
        <f t="shared" si="5"/>
        <v>-2.0560482354760046E-3</v>
      </c>
      <c r="M26" s="93"/>
      <c r="N26" s="60" t="s">
        <v>140</v>
      </c>
      <c r="O26" s="90" t="s">
        <v>61</v>
      </c>
      <c r="P26" s="50">
        <v>6.1481308294477897</v>
      </c>
      <c r="Q26" s="93">
        <f>P26/100</f>
        <v>6.1481308294477899E-2</v>
      </c>
      <c r="R26" s="57"/>
    </row>
    <row r="27" spans="1:18" x14ac:dyDescent="0.25">
      <c r="A27" s="93" t="s">
        <v>167</v>
      </c>
      <c r="B27" s="70">
        <v>-0.27529246082033898</v>
      </c>
      <c r="C27" s="70">
        <v>-0.27416065913002602</v>
      </c>
      <c r="D27" s="15">
        <f t="shared" si="1"/>
        <v>-1.1318016903129613E-3</v>
      </c>
      <c r="E27" s="78"/>
      <c r="F27" s="78"/>
      <c r="G27" s="78">
        <v>-0.27528366711101698</v>
      </c>
      <c r="H27" s="93">
        <v>-0.273037651149036</v>
      </c>
      <c r="I27" s="93"/>
      <c r="J27" s="93"/>
      <c r="K27" s="93">
        <f t="shared" si="4"/>
        <v>-8.7937093219969675E-6</v>
      </c>
      <c r="L27" s="93">
        <f t="shared" si="5"/>
        <v>-2.2548096713029819E-3</v>
      </c>
      <c r="M27" s="93"/>
      <c r="N27" s="56" t="s">
        <v>175</v>
      </c>
      <c r="O27" s="90" t="s">
        <v>125</v>
      </c>
      <c r="P27" s="50">
        <v>6.1776975079165704</v>
      </c>
      <c r="Q27" s="93">
        <f t="shared" ref="Q27:Q43" si="8">P27/100</f>
        <v>6.1776975079165707E-2</v>
      </c>
      <c r="R27" s="57"/>
    </row>
    <row r="28" spans="1:18" x14ac:dyDescent="0.25">
      <c r="A28" s="93" t="s">
        <v>168</v>
      </c>
      <c r="B28" s="70">
        <v>-0.27032933293769501</v>
      </c>
      <c r="C28" s="70">
        <v>-0.26906488132364798</v>
      </c>
      <c r="D28" s="15">
        <f t="shared" si="1"/>
        <v>-1.2644516140470352E-3</v>
      </c>
      <c r="E28" s="78"/>
      <c r="F28" s="78"/>
      <c r="G28" s="78">
        <v>-0.27032226723179198</v>
      </c>
      <c r="H28" s="70">
        <v>-0.26780749541550403</v>
      </c>
      <c r="I28" s="93"/>
      <c r="J28" s="93"/>
      <c r="K28" s="93">
        <f t="shared" si="4"/>
        <v>-7.0657059030310165E-6</v>
      </c>
      <c r="L28" s="93">
        <f t="shared" si="5"/>
        <v>-2.5218375221909839E-3</v>
      </c>
      <c r="M28" s="93"/>
      <c r="N28" s="61"/>
      <c r="O28" s="90" t="s">
        <v>62</v>
      </c>
      <c r="P28" s="50">
        <v>10.1258308263922</v>
      </c>
      <c r="Q28" s="93">
        <f t="shared" si="8"/>
        <v>0.101258308263922</v>
      </c>
      <c r="R28" s="58"/>
    </row>
    <row r="29" spans="1:18" x14ac:dyDescent="0.25">
      <c r="A29" s="93" t="s">
        <v>169</v>
      </c>
      <c r="B29" s="70">
        <v>-0.27392983143629202</v>
      </c>
      <c r="C29" s="70">
        <v>-0.27392309975083301</v>
      </c>
      <c r="D29" s="93">
        <f t="shared" si="1"/>
        <v>-6.7316854590049324E-6</v>
      </c>
      <c r="E29" s="78"/>
      <c r="F29" s="78"/>
      <c r="G29" s="78">
        <v>-0.27392309975083301</v>
      </c>
      <c r="I29" s="93"/>
      <c r="J29" s="93"/>
      <c r="K29" s="93">
        <f t="shared" si="4"/>
        <v>-6.7316854590049324E-6</v>
      </c>
      <c r="L29" s="93"/>
      <c r="M29" s="93"/>
      <c r="N29" s="61"/>
      <c r="O29" s="90" t="s">
        <v>126</v>
      </c>
      <c r="P29" s="50">
        <v>4.8779939913553596</v>
      </c>
      <c r="Q29" s="93">
        <f t="shared" si="8"/>
        <v>4.8779939913553595E-2</v>
      </c>
      <c r="R29" s="57"/>
    </row>
    <row r="30" spans="1:18" x14ac:dyDescent="0.25">
      <c r="A30" s="93" t="s">
        <v>170</v>
      </c>
      <c r="B30" s="70">
        <v>-0.27443829599560998</v>
      </c>
      <c r="C30" s="70">
        <v>-0.27284635464601098</v>
      </c>
      <c r="D30" s="15">
        <f t="shared" si="1"/>
        <v>-1.591941349599002E-3</v>
      </c>
      <c r="E30" s="78"/>
      <c r="F30" s="78"/>
      <c r="G30" s="78">
        <v>-0.27442990721687799</v>
      </c>
      <c r="H30" s="70">
        <v>-0.27126280207514403</v>
      </c>
      <c r="I30" s="93"/>
      <c r="J30" s="93"/>
      <c r="K30" s="93">
        <f t="shared" si="4"/>
        <v>-8.388778731993618E-6</v>
      </c>
      <c r="L30" s="93">
        <f t="shared" si="5"/>
        <v>-3.1754939204659549E-3</v>
      </c>
      <c r="M30" s="93"/>
      <c r="N30" s="56" t="s">
        <v>176</v>
      </c>
      <c r="O30" s="90" t="s">
        <v>63</v>
      </c>
      <c r="P30" s="50">
        <v>-7.6</v>
      </c>
      <c r="Q30" s="93">
        <f t="shared" si="8"/>
        <v>-7.5999999999999998E-2</v>
      </c>
      <c r="R30" s="58"/>
    </row>
    <row r="31" spans="1:18" x14ac:dyDescent="0.25">
      <c r="A31" s="93" t="s">
        <v>171</v>
      </c>
      <c r="B31" s="70">
        <v>-0.287190454321613</v>
      </c>
      <c r="C31" s="70">
        <v>-0.28582841441131002</v>
      </c>
      <c r="D31" s="15">
        <f t="shared" si="1"/>
        <v>-1.3620399103029812E-3</v>
      </c>
      <c r="E31" s="78"/>
      <c r="F31" s="78"/>
      <c r="G31" s="78">
        <v>-0.28716613340021302</v>
      </c>
      <c r="H31" s="70">
        <v>-0.28449069542240601</v>
      </c>
      <c r="I31" s="93"/>
      <c r="J31" s="93"/>
      <c r="K31" s="93">
        <f t="shared" si="4"/>
        <v>-2.4320921399978435E-5</v>
      </c>
      <c r="L31" s="93">
        <f t="shared" si="5"/>
        <v>-2.6997588992069832E-3</v>
      </c>
      <c r="M31" s="93"/>
      <c r="N31" s="60" t="s">
        <v>142</v>
      </c>
      <c r="O31" s="90" t="s">
        <v>127</v>
      </c>
      <c r="P31" s="50">
        <v>-1.6</v>
      </c>
      <c r="Q31" s="93">
        <f t="shared" si="8"/>
        <v>-1.6E-2</v>
      </c>
      <c r="R31" s="58"/>
    </row>
    <row r="32" spans="1:18" x14ac:dyDescent="0.25">
      <c r="N32" s="56" t="s">
        <v>177</v>
      </c>
      <c r="O32" s="90" t="s">
        <v>64</v>
      </c>
      <c r="P32" s="51">
        <v>-63.001699846354903</v>
      </c>
      <c r="Q32" s="93">
        <f t="shared" si="8"/>
        <v>-0.63001699846354908</v>
      </c>
      <c r="R32" s="58"/>
    </row>
    <row r="33" spans="1:18" x14ac:dyDescent="0.25">
      <c r="N33" s="60"/>
      <c r="O33" s="90" t="s">
        <v>128</v>
      </c>
      <c r="P33" s="50">
        <v>10.2039485868599</v>
      </c>
      <c r="Q33" s="93">
        <f t="shared" si="8"/>
        <v>0.102039485868599</v>
      </c>
      <c r="R33" s="58"/>
    </row>
    <row r="34" spans="1:18" x14ac:dyDescent="0.25">
      <c r="N34" s="60"/>
      <c r="O34" s="90" t="s">
        <v>65</v>
      </c>
      <c r="P34" s="50">
        <v>16.526211548050401</v>
      </c>
      <c r="Q34" s="93">
        <f t="shared" si="8"/>
        <v>0.16526211548050401</v>
      </c>
      <c r="R34" s="58"/>
    </row>
    <row r="35" spans="1:18" ht="15.75" x14ac:dyDescent="0.25">
      <c r="F35" s="49"/>
      <c r="G35" s="49"/>
      <c r="N35" s="60"/>
      <c r="O35" s="90" t="s">
        <v>129</v>
      </c>
      <c r="P35" s="52">
        <v>-1.34369314780613</v>
      </c>
      <c r="Q35" s="93">
        <f t="shared" si="8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0" t="s">
        <v>66</v>
      </c>
      <c r="P36" s="52">
        <v>29.247637436823101</v>
      </c>
      <c r="Q36" s="93">
        <f t="shared" si="8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0" t="s">
        <v>130</v>
      </c>
      <c r="P37" s="52">
        <v>11.0919776937066</v>
      </c>
      <c r="Q37" s="93">
        <f t="shared" si="8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0" t="s">
        <v>67</v>
      </c>
      <c r="P38" s="53">
        <v>-94.199996999999996</v>
      </c>
      <c r="Q38" s="93">
        <f t="shared" si="8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3"/>
      <c r="G39" s="93"/>
      <c r="H39" s="47"/>
      <c r="I39" s="47"/>
      <c r="J39" s="47"/>
      <c r="K39" s="47"/>
      <c r="L39" s="47"/>
      <c r="M39" s="47"/>
      <c r="N39" s="60" t="s">
        <v>143</v>
      </c>
      <c r="O39" s="90" t="s">
        <v>131</v>
      </c>
      <c r="P39" s="70">
        <f>21.4613437652587-19</f>
        <v>2.4613437652587002</v>
      </c>
      <c r="Q39" s="93">
        <f t="shared" si="8"/>
        <v>2.4613437652587004E-2</v>
      </c>
      <c r="R39" s="58"/>
    </row>
    <row r="40" spans="1:18" x14ac:dyDescent="0.25">
      <c r="A40" s="93"/>
      <c r="B40" s="93"/>
      <c r="C40" s="93"/>
      <c r="D40" s="93"/>
      <c r="E40" s="93"/>
      <c r="F40" s="93"/>
      <c r="G40" s="93"/>
      <c r="J40" s="93"/>
      <c r="K40" s="93"/>
      <c r="L40" s="93"/>
      <c r="M40" s="93"/>
      <c r="N40" s="56" t="s">
        <v>178</v>
      </c>
      <c r="O40" s="90" t="s">
        <v>68</v>
      </c>
      <c r="P40" s="52">
        <v>4.9650161007164098</v>
      </c>
      <c r="Q40" s="93">
        <f t="shared" si="8"/>
        <v>4.9650161007164101E-2</v>
      </c>
      <c r="R40" s="58"/>
    </row>
    <row r="41" spans="1:18" x14ac:dyDescent="0.25">
      <c r="A41" s="93"/>
      <c r="B41" s="93"/>
      <c r="C41" s="93"/>
      <c r="D41" s="93"/>
      <c r="F41" s="93"/>
      <c r="G41" s="93"/>
      <c r="J41" s="93"/>
      <c r="K41" s="93"/>
      <c r="L41" s="93"/>
      <c r="M41" s="93"/>
      <c r="N41" s="60"/>
      <c r="O41" s="90" t="s">
        <v>132</v>
      </c>
      <c r="P41" s="52">
        <v>0.52427629116916796</v>
      </c>
      <c r="Q41" s="93">
        <f t="shared" si="8"/>
        <v>5.2427629116916794E-3</v>
      </c>
      <c r="R41" s="58"/>
    </row>
    <row r="42" spans="1:18" x14ac:dyDescent="0.25">
      <c r="A42" s="93"/>
      <c r="B42" s="93"/>
      <c r="C42" s="93"/>
      <c r="D42" s="93"/>
      <c r="E42" s="93"/>
      <c r="F42" s="93"/>
      <c r="G42" s="93"/>
      <c r="J42" s="93"/>
      <c r="K42" s="93"/>
      <c r="L42" s="93"/>
      <c r="M42" s="93"/>
      <c r="N42" s="60"/>
      <c r="O42" s="90" t="s">
        <v>16</v>
      </c>
      <c r="P42" s="52">
        <v>-13.5</v>
      </c>
      <c r="Q42" s="93">
        <f t="shared" si="8"/>
        <v>-0.13500000000000001</v>
      </c>
      <c r="R42" s="58"/>
    </row>
    <row r="43" spans="1:18" x14ac:dyDescent="0.25">
      <c r="A43" s="93"/>
      <c r="B43" s="93"/>
      <c r="C43" s="93"/>
      <c r="D43" s="93"/>
      <c r="E43" s="93"/>
      <c r="J43" s="93"/>
      <c r="K43" s="93"/>
      <c r="L43" s="93"/>
      <c r="M43" s="93"/>
      <c r="N43" s="60" t="s">
        <v>144</v>
      </c>
      <c r="O43" s="90" t="s">
        <v>22</v>
      </c>
      <c r="P43" s="52">
        <v>-5.8</v>
      </c>
      <c r="Q43" s="93">
        <f t="shared" si="8"/>
        <v>-5.7999999999999996E-2</v>
      </c>
      <c r="R43" s="58"/>
    </row>
    <row r="44" spans="1:18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56" t="s">
        <v>179</v>
      </c>
      <c r="O44" s="90" t="s">
        <v>69</v>
      </c>
      <c r="P44" s="52">
        <v>-2.8744036925517298</v>
      </c>
      <c r="Q44" s="93">
        <f>P44/100</f>
        <v>-2.8744036925517299E-2</v>
      </c>
      <c r="R44" s="58"/>
    </row>
    <row r="45" spans="1:18" x14ac:dyDescent="0.25">
      <c r="A45" s="93"/>
      <c r="B45" s="93"/>
      <c r="C45" s="93"/>
      <c r="D45" s="93"/>
      <c r="E45" s="93"/>
      <c r="F45" s="93"/>
      <c r="G45" s="93"/>
      <c r="I45" s="93"/>
      <c r="J45" s="93"/>
      <c r="K45" s="93"/>
      <c r="L45" s="93"/>
      <c r="M45" s="93"/>
      <c r="N45" s="60"/>
      <c r="O45" s="90" t="s">
        <v>133</v>
      </c>
      <c r="P45" s="52">
        <v>0.31779049296478201</v>
      </c>
      <c r="Q45" s="93">
        <f t="shared" ref="Q45:Q51" si="9">P45/100</f>
        <v>3.1779049296478202E-3</v>
      </c>
      <c r="R45" s="58"/>
    </row>
    <row r="46" spans="1:18" x14ac:dyDescent="0.25">
      <c r="A46" s="93"/>
      <c r="B46" s="93"/>
      <c r="C46" s="93"/>
      <c r="D46" s="93"/>
      <c r="E46" s="93"/>
      <c r="F46" s="93"/>
      <c r="G46" s="93"/>
      <c r="I46" s="93"/>
      <c r="J46" s="93"/>
      <c r="K46" s="93"/>
      <c r="L46" s="93"/>
      <c r="M46" s="93"/>
      <c r="N46" s="60"/>
      <c r="O46" s="90" t="s">
        <v>70</v>
      </c>
      <c r="P46" s="52">
        <v>-14.9</v>
      </c>
      <c r="Q46" s="93">
        <f t="shared" si="9"/>
        <v>-0.14899999999999999</v>
      </c>
      <c r="R46" s="58"/>
    </row>
    <row r="47" spans="1:18" x14ac:dyDescent="0.25">
      <c r="A47" s="93"/>
      <c r="B47" s="93"/>
      <c r="C47" s="93"/>
      <c r="D47" s="93"/>
      <c r="E47" s="93"/>
      <c r="F47" s="93"/>
      <c r="G47" s="93"/>
      <c r="I47" s="93"/>
      <c r="J47" s="93"/>
      <c r="K47" s="93"/>
      <c r="L47" s="93"/>
      <c r="M47" s="93"/>
      <c r="N47" s="60" t="s">
        <v>190</v>
      </c>
      <c r="O47" s="90" t="s">
        <v>134</v>
      </c>
      <c r="P47" s="52">
        <v>-5</v>
      </c>
      <c r="Q47" s="93">
        <f t="shared" si="9"/>
        <v>-0.05</v>
      </c>
      <c r="R47" s="58"/>
    </row>
    <row r="48" spans="1:18" x14ac:dyDescent="0.25">
      <c r="A48" s="93"/>
      <c r="B48" s="93"/>
      <c r="C48" s="93"/>
      <c r="D48" s="93"/>
      <c r="E48" s="93"/>
      <c r="F48" s="93"/>
      <c r="G48" s="93"/>
      <c r="I48" s="93"/>
      <c r="J48" s="93"/>
      <c r="K48" s="93"/>
      <c r="L48" s="93"/>
      <c r="M48" s="93"/>
      <c r="N48" s="60" t="s">
        <v>202</v>
      </c>
      <c r="O48" s="90" t="s">
        <v>194</v>
      </c>
      <c r="P48" s="78">
        <v>72.934574594694098</v>
      </c>
      <c r="Q48" s="93">
        <f t="shared" si="9"/>
        <v>0.72934574594694102</v>
      </c>
      <c r="R48" s="58" t="s">
        <v>203</v>
      </c>
    </row>
    <row r="49" spans="1:18" x14ac:dyDescent="0.25">
      <c r="A49" s="93"/>
      <c r="B49" s="93"/>
      <c r="C49" s="93"/>
      <c r="D49" s="93"/>
      <c r="E49" s="93"/>
      <c r="F49" s="93"/>
      <c r="G49" s="93"/>
      <c r="I49" s="93"/>
      <c r="J49" s="93"/>
      <c r="K49" s="93"/>
      <c r="L49" s="93"/>
      <c r="M49" s="93"/>
      <c r="N49" s="60"/>
      <c r="O49" s="90" t="s">
        <v>195</v>
      </c>
      <c r="P49" s="70">
        <v>3.5900360862934599</v>
      </c>
      <c r="Q49" s="93">
        <f>P49/100</f>
        <v>3.5900360862934598E-2</v>
      </c>
      <c r="R49" s="58" t="s">
        <v>203</v>
      </c>
    </row>
    <row r="50" spans="1:18" x14ac:dyDescent="0.25">
      <c r="A50" s="93"/>
      <c r="B50" s="93"/>
      <c r="C50" s="93"/>
      <c r="D50" s="93"/>
      <c r="E50" s="93"/>
      <c r="F50" s="93"/>
      <c r="G50" s="93"/>
      <c r="I50" s="93"/>
      <c r="J50" s="93"/>
      <c r="K50" s="93"/>
      <c r="L50" s="93"/>
      <c r="M50" s="93"/>
      <c r="N50" s="60"/>
      <c r="O50" s="90" t="s">
        <v>192</v>
      </c>
      <c r="P50" s="52">
        <v>42.467165475154701</v>
      </c>
      <c r="Q50" s="93">
        <f t="shared" si="9"/>
        <v>0.424671654751547</v>
      </c>
      <c r="R50" s="58" t="s">
        <v>204</v>
      </c>
    </row>
    <row r="51" spans="1:18" x14ac:dyDescent="0.25">
      <c r="A51" s="93"/>
      <c r="B51" s="93"/>
      <c r="C51" s="93"/>
      <c r="D51" s="93"/>
      <c r="E51" s="93"/>
      <c r="F51" s="93"/>
      <c r="G51" s="93"/>
      <c r="I51" s="93"/>
      <c r="J51" s="93"/>
      <c r="K51" s="93"/>
      <c r="L51" s="93"/>
      <c r="M51" s="93"/>
      <c r="N51" s="60"/>
      <c r="O51" s="90" t="s">
        <v>193</v>
      </c>
      <c r="P51" s="78">
        <v>-2.12732489205733</v>
      </c>
      <c r="Q51" s="93">
        <f t="shared" si="9"/>
        <v>-2.12732489205733E-2</v>
      </c>
      <c r="R51" s="58" t="s">
        <v>204</v>
      </c>
    </row>
    <row r="52" spans="1:18" x14ac:dyDescent="0.25">
      <c r="A52" s="93"/>
      <c r="B52" s="93"/>
      <c r="C52" s="93"/>
      <c r="D52" s="93"/>
      <c r="E52" s="93"/>
      <c r="F52" s="93"/>
      <c r="G52" s="93"/>
      <c r="I52" s="93"/>
      <c r="J52" s="93"/>
      <c r="K52" s="93"/>
      <c r="L52" s="93"/>
      <c r="M52" s="93"/>
      <c r="N52" s="60"/>
      <c r="O52" s="90" t="s">
        <v>26</v>
      </c>
      <c r="P52" s="78">
        <v>1.059999943</v>
      </c>
      <c r="Q52" s="93">
        <f>P52</f>
        <v>1.059999943</v>
      </c>
      <c r="R52" s="58" t="s">
        <v>204</v>
      </c>
    </row>
    <row r="53" spans="1:18" x14ac:dyDescent="0.25">
      <c r="A53" s="93"/>
      <c r="B53" s="93"/>
      <c r="C53" s="93"/>
      <c r="D53" s="93"/>
      <c r="E53" s="93"/>
      <c r="F53" s="93"/>
      <c r="G53" s="93"/>
      <c r="I53" s="93"/>
      <c r="J53" s="93"/>
      <c r="K53" s="93"/>
      <c r="L53" s="93"/>
      <c r="M53" s="93"/>
      <c r="N53" s="60"/>
      <c r="O53" s="90" t="s">
        <v>196</v>
      </c>
      <c r="P53" s="78">
        <v>1.028092515</v>
      </c>
      <c r="Q53" s="93">
        <f>P53</f>
        <v>1.028092515</v>
      </c>
      <c r="R53" s="58" t="s">
        <v>204</v>
      </c>
    </row>
    <row r="54" spans="1:18" x14ac:dyDescent="0.25">
      <c r="A54" s="93"/>
      <c r="B54" s="93"/>
      <c r="C54" s="93"/>
      <c r="D54" s="93"/>
      <c r="E54" s="93"/>
      <c r="F54" s="93"/>
      <c r="G54" s="93"/>
      <c r="I54" s="93"/>
      <c r="J54" s="93"/>
      <c r="K54" s="93"/>
      <c r="N54" s="60"/>
      <c r="O54" s="90" t="s">
        <v>93</v>
      </c>
      <c r="P54" s="78">
        <v>1.009999997</v>
      </c>
      <c r="Q54" s="93">
        <f t="shared" ref="Q54:Q59" si="10">P54</f>
        <v>1.009999997</v>
      </c>
      <c r="R54" s="58" t="s">
        <v>203</v>
      </c>
    </row>
    <row r="55" spans="1:18" x14ac:dyDescent="0.25">
      <c r="A55" s="93"/>
      <c r="B55" s="93"/>
      <c r="C55" s="93"/>
      <c r="D55" s="93"/>
      <c r="E55" s="93"/>
      <c r="F55" s="93"/>
      <c r="G55" s="93"/>
      <c r="I55" s="93"/>
      <c r="J55" s="93"/>
      <c r="K55" s="93"/>
      <c r="N55" s="60"/>
      <c r="O55" s="90" t="s">
        <v>197</v>
      </c>
      <c r="P55" s="78">
        <v>1.085083507</v>
      </c>
      <c r="Q55" s="93">
        <f t="shared" si="10"/>
        <v>1.085083507</v>
      </c>
      <c r="R55" s="58" t="s">
        <v>203</v>
      </c>
    </row>
    <row r="56" spans="1:18" x14ac:dyDescent="0.25">
      <c r="A56" s="93"/>
      <c r="B56" s="93"/>
      <c r="C56" s="93"/>
      <c r="D56" s="93"/>
      <c r="E56" s="93"/>
      <c r="F56" s="93"/>
      <c r="G56" s="93"/>
      <c r="I56" s="93"/>
      <c r="J56" s="93"/>
      <c r="K56" s="93"/>
      <c r="N56" s="60"/>
      <c r="O56" s="90" t="s">
        <v>198</v>
      </c>
      <c r="P56" s="78">
        <v>1.0240525229999999</v>
      </c>
      <c r="Q56" s="93">
        <f t="shared" si="10"/>
        <v>1.0240525229999999</v>
      </c>
      <c r="R56" s="58" t="s">
        <v>205</v>
      </c>
    </row>
    <row r="57" spans="1:18" x14ac:dyDescent="0.25">
      <c r="A57" s="93"/>
      <c r="B57" s="93"/>
      <c r="C57" s="93"/>
      <c r="D57" s="93"/>
      <c r="E57" s="93"/>
      <c r="F57" s="93"/>
      <c r="G57" s="93"/>
      <c r="I57" s="93"/>
      <c r="J57" s="93"/>
      <c r="K57" s="93"/>
      <c r="N57" s="60"/>
      <c r="O57" s="90" t="s">
        <v>199</v>
      </c>
      <c r="P57" s="78">
        <v>1.019923836</v>
      </c>
      <c r="Q57" s="93">
        <f t="shared" si="10"/>
        <v>1.019923836</v>
      </c>
      <c r="R57" s="58" t="s">
        <v>205</v>
      </c>
    </row>
    <row r="58" spans="1:18" x14ac:dyDescent="0.25">
      <c r="A58" s="93"/>
      <c r="B58" s="93"/>
      <c r="C58" s="93"/>
      <c r="D58" s="93"/>
      <c r="E58" s="93"/>
      <c r="F58" s="93"/>
      <c r="G58" s="93"/>
      <c r="I58" s="93"/>
      <c r="J58" s="93"/>
      <c r="K58" s="93"/>
      <c r="N58" s="60"/>
      <c r="O58" s="90" t="s">
        <v>200</v>
      </c>
      <c r="P58" s="78">
        <v>1.027986216</v>
      </c>
      <c r="Q58" s="93">
        <f t="shared" si="10"/>
        <v>1.027986216</v>
      </c>
      <c r="R58" s="58" t="s">
        <v>206</v>
      </c>
    </row>
    <row r="59" spans="1:18" x14ac:dyDescent="0.25">
      <c r="A59" s="93"/>
      <c r="B59" s="93"/>
      <c r="C59" s="93"/>
      <c r="D59" s="93"/>
      <c r="E59" s="93"/>
      <c r="F59" s="93"/>
      <c r="G59" s="93"/>
      <c r="I59" s="93"/>
      <c r="J59" s="93"/>
      <c r="K59" s="93"/>
      <c r="O59" s="90" t="s">
        <v>201</v>
      </c>
      <c r="P59" s="78">
        <v>1.0349152580000001</v>
      </c>
      <c r="Q59" s="93">
        <f t="shared" si="10"/>
        <v>1.0349152580000001</v>
      </c>
      <c r="R59" s="58" t="s">
        <v>203</v>
      </c>
    </row>
    <row r="60" spans="1:18" x14ac:dyDescent="0.25">
      <c r="A60" s="93"/>
      <c r="B60" s="93"/>
      <c r="C60" s="93"/>
      <c r="D60" s="93"/>
      <c r="E60" s="93"/>
      <c r="F60" s="93"/>
      <c r="G60" s="93"/>
      <c r="I60" s="93"/>
      <c r="J60" s="93"/>
      <c r="K60" s="93"/>
      <c r="O60" s="90"/>
      <c r="P60" s="52"/>
      <c r="Q60" s="93"/>
      <c r="R60" s="58"/>
    </row>
    <row r="61" spans="1:18" ht="15.75" thickBot="1" x14ac:dyDescent="0.3">
      <c r="A61" s="93"/>
      <c r="B61" s="93"/>
      <c r="C61" s="93"/>
      <c r="D61" s="93"/>
      <c r="E61" s="93"/>
      <c r="F61" s="93"/>
      <c r="G61" s="93"/>
      <c r="I61" s="93"/>
      <c r="J61" s="93"/>
      <c r="K61" s="93"/>
      <c r="L61" s="93"/>
      <c r="M61" s="93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55">
        <v>4.8611111111111112E-2</v>
      </c>
      <c r="O62" s="90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O63" s="90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3"/>
      <c r="B64" s="93"/>
      <c r="C64" s="93"/>
      <c r="D64" s="93"/>
      <c r="E64" s="93"/>
      <c r="F64" s="93"/>
      <c r="G64" s="93"/>
      <c r="H64" s="93"/>
      <c r="J64" s="93"/>
      <c r="K64" s="93"/>
      <c r="L64" s="93"/>
      <c r="M64" s="93"/>
      <c r="O64" s="90" t="s">
        <v>46</v>
      </c>
      <c r="P64" s="50">
        <v>156.440731910842</v>
      </c>
      <c r="Q64" s="93">
        <f>P64/100</f>
        <v>1.56440731910842</v>
      </c>
      <c r="R64" s="58">
        <v>-8.6738403137775998E-6</v>
      </c>
    </row>
    <row r="65" spans="1:18" x14ac:dyDescent="0.25">
      <c r="A65" s="93"/>
      <c r="B65" s="93"/>
      <c r="C65" s="93"/>
      <c r="D65" s="93"/>
      <c r="E65" s="93"/>
      <c r="H65" s="93"/>
      <c r="I65" s="93"/>
      <c r="J65" s="93"/>
      <c r="K65" s="93"/>
      <c r="L65" s="93"/>
      <c r="M65" s="93"/>
      <c r="O65" s="90" t="s">
        <v>115</v>
      </c>
      <c r="P65" s="50">
        <v>-20.300935880694301</v>
      </c>
      <c r="Q65" s="93">
        <f t="shared" ref="Q65:Q71" si="11">P65/100</f>
        <v>-0.20300935880694301</v>
      </c>
      <c r="R65" s="58">
        <v>2.1648716178694401E-3</v>
      </c>
    </row>
    <row r="66" spans="1:18" x14ac:dyDescent="0.25">
      <c r="O66" s="90" t="s">
        <v>47</v>
      </c>
      <c r="P66" s="50">
        <v>75.916881283268793</v>
      </c>
      <c r="Q66" s="93">
        <f t="shared" si="11"/>
        <v>0.75916881283268789</v>
      </c>
      <c r="R66" s="58">
        <v>6.4758759358596297E-4</v>
      </c>
    </row>
    <row r="67" spans="1:18" x14ac:dyDescent="0.25">
      <c r="O67" s="90" t="s">
        <v>116</v>
      </c>
      <c r="P67" s="50">
        <v>-0.155506560051652</v>
      </c>
      <c r="Q67" s="93">
        <f t="shared" si="11"/>
        <v>-1.55506560051652E-3</v>
      </c>
      <c r="R67" s="58">
        <v>-1.47979634931223E-3</v>
      </c>
    </row>
    <row r="68" spans="1:18" x14ac:dyDescent="0.25">
      <c r="O68" s="90" t="s">
        <v>48</v>
      </c>
      <c r="P68" s="50">
        <v>41.338725991097199</v>
      </c>
      <c r="Q68" s="93">
        <f t="shared" si="11"/>
        <v>0.41338725991097197</v>
      </c>
      <c r="R68" s="58">
        <v>6.8870384835700903E-4</v>
      </c>
    </row>
    <row r="69" spans="1:18" x14ac:dyDescent="0.25">
      <c r="O69" s="90" t="s">
        <v>117</v>
      </c>
      <c r="P69" s="50">
        <v>-3.8398609004379098</v>
      </c>
      <c r="Q69" s="93">
        <f t="shared" si="11"/>
        <v>-3.8398609004379101E-2</v>
      </c>
      <c r="R69" s="58">
        <v>-1.3891657030102901E-3</v>
      </c>
    </row>
    <row r="70" spans="1:18" x14ac:dyDescent="0.25">
      <c r="O70" s="90" t="s">
        <v>49</v>
      </c>
      <c r="P70" s="50">
        <v>232.35762119293199</v>
      </c>
      <c r="Q70" s="93">
        <f t="shared" si="11"/>
        <v>2.32357621192932</v>
      </c>
      <c r="R70" s="58">
        <v>6.3899375327158804E-4</v>
      </c>
    </row>
    <row r="71" spans="1:18" x14ac:dyDescent="0.25">
      <c r="N71" s="70" t="s">
        <v>138</v>
      </c>
      <c r="O71" s="90" t="s">
        <v>82</v>
      </c>
      <c r="P71" s="50">
        <v>-20.456442236900301</v>
      </c>
      <c r="Q71" s="93">
        <f t="shared" si="11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0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0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0" t="s">
        <v>52</v>
      </c>
      <c r="P74" s="50">
        <v>-23.569740833506799</v>
      </c>
      <c r="Q74" s="93">
        <f>P74/100</f>
        <v>-0.235697408335068</v>
      </c>
      <c r="R74" s="58">
        <v>-1.05523560178061E-3</v>
      </c>
    </row>
    <row r="75" spans="1:18" x14ac:dyDescent="0.25">
      <c r="O75" s="90" t="s">
        <v>118</v>
      </c>
      <c r="P75" s="50">
        <v>0.96859150246414105</v>
      </c>
      <c r="Q75" s="93">
        <f t="shared" ref="Q75:Q79" si="12">P75/100</f>
        <v>9.6859150246414102E-3</v>
      </c>
      <c r="R75" s="58">
        <v>-2.2375145874756201E-3</v>
      </c>
    </row>
    <row r="76" spans="1:18" x14ac:dyDescent="0.25">
      <c r="O76" s="90" t="s">
        <v>53</v>
      </c>
      <c r="P76" s="50">
        <v>29.247688021076399</v>
      </c>
      <c r="Q76" s="93">
        <f t="shared" si="12"/>
        <v>0.29247688021076401</v>
      </c>
      <c r="R76" s="58">
        <v>5.1585990707936401E-4</v>
      </c>
    </row>
    <row r="77" spans="1:18" x14ac:dyDescent="0.25">
      <c r="O77" s="90" t="s">
        <v>119</v>
      </c>
      <c r="P77" s="50">
        <v>-10.134384235994199</v>
      </c>
      <c r="Q77" s="93">
        <f t="shared" si="12"/>
        <v>-0.101343842359942</v>
      </c>
      <c r="R77" s="58">
        <v>-2.7105327863768802E-3</v>
      </c>
    </row>
    <row r="78" spans="1:18" x14ac:dyDescent="0.25">
      <c r="O78" s="90" t="s">
        <v>54</v>
      </c>
      <c r="P78" s="50">
        <v>4.9388912162000001E-5</v>
      </c>
      <c r="Q78" s="93">
        <f t="shared" si="12"/>
        <v>4.9388912162000003E-7</v>
      </c>
      <c r="R78" s="58">
        <v>6.5059278082477401E-7</v>
      </c>
    </row>
    <row r="79" spans="1:18" x14ac:dyDescent="0.25">
      <c r="N79" s="70" t="s">
        <v>139</v>
      </c>
      <c r="O79" s="90" t="s">
        <v>120</v>
      </c>
      <c r="P79" s="50">
        <v>-23.1382548362844</v>
      </c>
      <c r="Q79" s="93">
        <f t="shared" si="12"/>
        <v>-0.231382548362844</v>
      </c>
      <c r="R79" s="58">
        <v>1.7465773008429299E-7</v>
      </c>
    </row>
    <row r="80" spans="1:18" x14ac:dyDescent="0.25">
      <c r="N80" s="55">
        <v>0.8125</v>
      </c>
      <c r="O80" s="90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0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0" t="s">
        <v>56</v>
      </c>
      <c r="P82" s="50">
        <v>6.4193752642371704</v>
      </c>
      <c r="Q82" s="93">
        <f>P82/100</f>
        <v>6.4193752642371704E-2</v>
      </c>
      <c r="R82" s="58">
        <v>1.2851248455257599E-4</v>
      </c>
    </row>
    <row r="83" spans="14:18" x14ac:dyDescent="0.25">
      <c r="O83" s="90" t="s">
        <v>122</v>
      </c>
      <c r="P83" s="50">
        <v>1.57798981550307</v>
      </c>
      <c r="Q83" s="93">
        <f t="shared" ref="Q83:Q91" si="13">P83/100</f>
        <v>1.5779898155030701E-2</v>
      </c>
      <c r="R83" s="58">
        <v>1.0767413611616999E-3</v>
      </c>
    </row>
    <row r="84" spans="14:18" x14ac:dyDescent="0.25">
      <c r="O84" s="90" t="s">
        <v>57</v>
      </c>
      <c r="P84" s="50">
        <v>7.6111237412808599</v>
      </c>
      <c r="Q84" s="93">
        <f t="shared" si="13"/>
        <v>7.6111237412808605E-2</v>
      </c>
      <c r="R84" s="58">
        <v>1.6297137374082799E-5</v>
      </c>
    </row>
    <row r="85" spans="14:18" x14ac:dyDescent="0.25">
      <c r="O85" s="90" t="s">
        <v>121</v>
      </c>
      <c r="P85" s="50">
        <v>2.2749299623984598</v>
      </c>
      <c r="Q85" s="93">
        <f t="shared" si="13"/>
        <v>2.2749299623984597E-2</v>
      </c>
      <c r="R85" s="58">
        <v>9.80565804585901E-5</v>
      </c>
    </row>
    <row r="86" spans="14:18" x14ac:dyDescent="0.25">
      <c r="O86" s="90" t="s">
        <v>58</v>
      </c>
      <c r="P86" s="50">
        <v>17.236621109828601</v>
      </c>
      <c r="Q86" s="93">
        <f t="shared" si="13"/>
        <v>0.17236621109828601</v>
      </c>
      <c r="R86" s="58">
        <v>2.8072391037720099E-5</v>
      </c>
    </row>
    <row r="87" spans="14:18" x14ac:dyDescent="0.25">
      <c r="O87" s="90" t="s">
        <v>123</v>
      </c>
      <c r="P87" s="50">
        <v>6.2088690408799696</v>
      </c>
      <c r="Q87" s="93">
        <f t="shared" si="13"/>
        <v>6.2088690408799697E-2</v>
      </c>
      <c r="R87" s="58">
        <v>3.8053003130694002E-4</v>
      </c>
    </row>
    <row r="88" spans="14:18" x14ac:dyDescent="0.25">
      <c r="O88" s="90" t="s">
        <v>59</v>
      </c>
      <c r="P88" s="50">
        <v>1.4392071686730901</v>
      </c>
      <c r="Q88" s="93">
        <f t="shared" si="13"/>
        <v>1.4392071686730901E-2</v>
      </c>
      <c r="R88" s="58">
        <v>3.3901950999533699E-5</v>
      </c>
    </row>
    <row r="89" spans="14:18" x14ac:dyDescent="0.25">
      <c r="O89" s="90" t="s">
        <v>124</v>
      </c>
      <c r="P89" s="50">
        <v>0.52526799870488805</v>
      </c>
      <c r="Q89" s="93">
        <f t="shared" si="13"/>
        <v>5.2526799870488807E-3</v>
      </c>
      <c r="R89" s="58">
        <v>9.7871725652031802E-5</v>
      </c>
    </row>
    <row r="90" spans="14:18" x14ac:dyDescent="0.25">
      <c r="O90" s="90" t="s">
        <v>12</v>
      </c>
      <c r="P90" s="50">
        <v>-6.1</v>
      </c>
      <c r="Q90" s="93">
        <f t="shared" si="13"/>
        <v>-6.0999999999999999E-2</v>
      </c>
      <c r="R90" s="58">
        <v>-5.5804864002167998E-6</v>
      </c>
    </row>
    <row r="91" spans="14:18" x14ac:dyDescent="0.25">
      <c r="N91" s="70" t="s">
        <v>140</v>
      </c>
      <c r="O91" s="90" t="s">
        <v>20</v>
      </c>
      <c r="P91" s="50">
        <v>-1.6</v>
      </c>
      <c r="Q91" s="93">
        <f t="shared" si="13"/>
        <v>-1.6E-2</v>
      </c>
      <c r="R91" s="58">
        <v>5.2797756594065403E-5</v>
      </c>
    </row>
    <row r="92" spans="14:18" x14ac:dyDescent="0.25">
      <c r="N92" s="56" t="s">
        <v>145</v>
      </c>
      <c r="O92" s="90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0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0" t="s">
        <v>61</v>
      </c>
      <c r="P94" s="50">
        <v>6.1481308294477897</v>
      </c>
      <c r="Q94" s="93">
        <f>P94/100</f>
        <v>6.1481308294477899E-2</v>
      </c>
      <c r="R94" s="57">
        <v>-1.88116567434796E-5</v>
      </c>
    </row>
    <row r="95" spans="14:18" x14ac:dyDescent="0.25">
      <c r="N95" s="47"/>
      <c r="O95" s="90" t="s">
        <v>125</v>
      </c>
      <c r="P95" s="50">
        <v>6.1776975079165704</v>
      </c>
      <c r="Q95" s="93">
        <f t="shared" ref="Q95:Q107" si="14">P95/100</f>
        <v>6.1776975079165707E-2</v>
      </c>
      <c r="R95" s="57">
        <v>-4.4567340559324698E-4</v>
      </c>
    </row>
    <row r="96" spans="14:18" x14ac:dyDescent="0.25">
      <c r="N96" s="47"/>
      <c r="O96" s="90" t="s">
        <v>62</v>
      </c>
      <c r="P96" s="50">
        <v>10.1258308263922</v>
      </c>
      <c r="Q96" s="93">
        <f t="shared" si="14"/>
        <v>0.101258308263922</v>
      </c>
      <c r="R96" s="58">
        <v>-1.40656940313608E-4</v>
      </c>
    </row>
    <row r="97" spans="14:18" x14ac:dyDescent="0.25">
      <c r="N97" s="70" t="s">
        <v>141</v>
      </c>
      <c r="O97" s="90" t="s">
        <v>126</v>
      </c>
      <c r="P97" s="50">
        <v>4.8779939913553596</v>
      </c>
      <c r="Q97" s="93">
        <f t="shared" si="14"/>
        <v>4.8779939913553595E-2</v>
      </c>
      <c r="R97" s="57">
        <v>-6.3339605935184401E-4</v>
      </c>
    </row>
    <row r="98" spans="14:18" x14ac:dyDescent="0.25">
      <c r="N98" s="56" t="s">
        <v>146</v>
      </c>
      <c r="O98" s="90" t="s">
        <v>63</v>
      </c>
      <c r="P98" s="50">
        <v>-7.6</v>
      </c>
      <c r="Q98" s="93">
        <f t="shared" si="14"/>
        <v>-7.5999999999999998E-2</v>
      </c>
      <c r="R98" s="58">
        <v>-1.4483820858600399E-4</v>
      </c>
    </row>
    <row r="99" spans="14:18" x14ac:dyDescent="0.25">
      <c r="N99" s="70" t="s">
        <v>142</v>
      </c>
      <c r="O99" s="90" t="s">
        <v>127</v>
      </c>
      <c r="P99" s="50">
        <v>-1.6</v>
      </c>
      <c r="Q99" s="93">
        <f t="shared" si="14"/>
        <v>-1.6E-2</v>
      </c>
      <c r="R99" s="58">
        <v>-3.5573742834272E-3</v>
      </c>
    </row>
    <row r="100" spans="14:18" x14ac:dyDescent="0.25">
      <c r="N100" s="56" t="s">
        <v>147</v>
      </c>
      <c r="O100" s="90" t="s">
        <v>64</v>
      </c>
      <c r="P100" s="51">
        <v>-63.001699846354903</v>
      </c>
      <c r="Q100" s="93">
        <f t="shared" si="14"/>
        <v>-0.63001699846354908</v>
      </c>
      <c r="R100" s="58">
        <v>-9.5060452610995505E-4</v>
      </c>
    </row>
    <row r="101" spans="14:18" x14ac:dyDescent="0.25">
      <c r="O101" s="90" t="s">
        <v>128</v>
      </c>
      <c r="P101" s="50">
        <v>10.2039485868599</v>
      </c>
      <c r="Q101" s="93">
        <f t="shared" si="14"/>
        <v>0.102039485868599</v>
      </c>
      <c r="R101" s="58">
        <v>-5.1145973996759402E-3</v>
      </c>
    </row>
    <row r="102" spans="14:18" x14ac:dyDescent="0.25">
      <c r="O102" s="90" t="s">
        <v>65</v>
      </c>
      <c r="P102" s="50">
        <v>16.526211548050401</v>
      </c>
      <c r="Q102" s="93">
        <f t="shared" si="14"/>
        <v>0.16526211548050401</v>
      </c>
      <c r="R102" s="58">
        <v>3.0418249791705498E-4</v>
      </c>
    </row>
    <row r="103" spans="14:18" x14ac:dyDescent="0.25">
      <c r="O103" s="90" t="s">
        <v>129</v>
      </c>
      <c r="P103" s="52">
        <v>-1.34369314780613</v>
      </c>
      <c r="Q103" s="93">
        <f t="shared" si="14"/>
        <v>-1.34369314780613E-2</v>
      </c>
      <c r="R103" s="58">
        <v>-1.37670401876801E-3</v>
      </c>
    </row>
    <row r="104" spans="14:18" x14ac:dyDescent="0.25">
      <c r="O104" s="90" t="s">
        <v>66</v>
      </c>
      <c r="P104" s="52">
        <v>29.247637436823101</v>
      </c>
      <c r="Q104" s="93">
        <f t="shared" si="14"/>
        <v>0.29247637436823104</v>
      </c>
      <c r="R104" s="58">
        <v>2.2761940039589499E-4</v>
      </c>
    </row>
    <row r="105" spans="14:18" x14ac:dyDescent="0.25">
      <c r="O105" s="90" t="s">
        <v>130</v>
      </c>
      <c r="P105" s="52">
        <v>11.0919776937066</v>
      </c>
      <c r="Q105" s="93">
        <f t="shared" si="14"/>
        <v>0.11091977693706599</v>
      </c>
      <c r="R105" s="58">
        <v>-1.3983824680780001E-3</v>
      </c>
    </row>
    <row r="106" spans="14:18" x14ac:dyDescent="0.25">
      <c r="O106" s="90" t="s">
        <v>67</v>
      </c>
      <c r="P106" s="53">
        <v>-94.199996999999996</v>
      </c>
      <c r="Q106" s="93">
        <f t="shared" si="14"/>
        <v>-0.94199996999999991</v>
      </c>
      <c r="R106" s="58">
        <v>-2.81965662445027E-3</v>
      </c>
    </row>
    <row r="107" spans="14:18" x14ac:dyDescent="0.25">
      <c r="O107" s="90" t="s">
        <v>131</v>
      </c>
      <c r="P107" s="70">
        <f>21.4613437652587-19</f>
        <v>2.4613437652587002</v>
      </c>
      <c r="Q107" s="93">
        <f t="shared" si="14"/>
        <v>2.4613437652587004E-2</v>
      </c>
      <c r="R107" s="58">
        <v>-6.8701998242329402E-3</v>
      </c>
    </row>
    <row r="108" spans="14:18" x14ac:dyDescent="0.25">
      <c r="O108" s="90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0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0" t="s">
        <v>68</v>
      </c>
      <c r="P110" s="52">
        <v>4.9650161007164098</v>
      </c>
      <c r="Q110" s="93">
        <f>P110/100</f>
        <v>4.9650161007164101E-2</v>
      </c>
      <c r="R110" s="58">
        <v>1.15284947015369E-4</v>
      </c>
    </row>
    <row r="111" spans="14:18" x14ac:dyDescent="0.25">
      <c r="O111" s="90" t="s">
        <v>132</v>
      </c>
      <c r="P111" s="52">
        <v>0.52427629116916796</v>
      </c>
      <c r="Q111" s="93">
        <f t="shared" ref="Q111:Q113" si="15">P111/100</f>
        <v>5.2427629116916794E-3</v>
      </c>
      <c r="R111" s="58">
        <v>6.2348925580496799E-4</v>
      </c>
    </row>
    <row r="112" spans="14:18" x14ac:dyDescent="0.25">
      <c r="O112" s="90" t="s">
        <v>16</v>
      </c>
      <c r="P112" s="52">
        <v>-13.5</v>
      </c>
      <c r="Q112" s="93">
        <f t="shared" si="15"/>
        <v>-0.13500000000000001</v>
      </c>
      <c r="R112" s="58">
        <v>-1.30914832287277E-5</v>
      </c>
    </row>
    <row r="113" spans="14:19" x14ac:dyDescent="0.25">
      <c r="O113" s="90" t="s">
        <v>22</v>
      </c>
      <c r="P113" s="52">
        <v>-5.8</v>
      </c>
      <c r="Q113" s="93">
        <f t="shared" si="15"/>
        <v>-5.7999999999999996E-2</v>
      </c>
      <c r="R113" s="58">
        <v>1.15841086511394E-4</v>
      </c>
    </row>
    <row r="114" spans="14:19" x14ac:dyDescent="0.25">
      <c r="O114" s="90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0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0" t="s">
        <v>69</v>
      </c>
      <c r="P116" s="52">
        <v>-2.8744036925517298</v>
      </c>
      <c r="Q116" s="93">
        <f>P116/100</f>
        <v>-2.8744036925517299E-2</v>
      </c>
      <c r="R116" s="58">
        <v>-9.7142222335186394E-5</v>
      </c>
    </row>
    <row r="117" spans="14:19" x14ac:dyDescent="0.25">
      <c r="O117" s="90" t="s">
        <v>133</v>
      </c>
      <c r="P117" s="52">
        <v>0.31779049296478201</v>
      </c>
      <c r="Q117" s="93">
        <f t="shared" ref="Q117:Q119" si="16">P117/100</f>
        <v>3.1779049296478202E-3</v>
      </c>
      <c r="R117" s="58">
        <v>-1.0332946463634299E-3</v>
      </c>
    </row>
    <row r="118" spans="14:19" x14ac:dyDescent="0.25">
      <c r="O118" s="90" t="s">
        <v>70</v>
      </c>
      <c r="P118" s="52">
        <v>-14.9</v>
      </c>
      <c r="Q118" s="93">
        <f t="shared" si="16"/>
        <v>-0.14899999999999999</v>
      </c>
      <c r="R118" s="58">
        <v>-4.6294745534552998E-5</v>
      </c>
    </row>
    <row r="119" spans="14:19" x14ac:dyDescent="0.25">
      <c r="O119" s="90" t="s">
        <v>134</v>
      </c>
      <c r="P119" s="52">
        <v>-5</v>
      </c>
      <c r="Q119" s="93">
        <f t="shared" si="16"/>
        <v>-0.05</v>
      </c>
      <c r="R119" s="58">
        <v>-4.2582952991622499E-5</v>
      </c>
    </row>
    <row r="120" spans="14:19" x14ac:dyDescent="0.25">
      <c r="O120" s="90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0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3"/>
      <c r="R122" s="3"/>
    </row>
    <row r="123" spans="14:19" x14ac:dyDescent="0.25">
      <c r="O123" s="48"/>
      <c r="P123" s="48"/>
      <c r="Q123" s="93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0"/>
      <c r="Q127" s="93"/>
    </row>
    <row r="128" spans="14:19" x14ac:dyDescent="0.25">
      <c r="P128" s="90"/>
      <c r="Q128" s="93"/>
    </row>
    <row r="129" spans="16:17" x14ac:dyDescent="0.25">
      <c r="P129" s="90"/>
      <c r="Q129" s="93"/>
    </row>
    <row r="130" spans="16:17" x14ac:dyDescent="0.25">
      <c r="P130" s="90"/>
      <c r="Q130" s="93"/>
    </row>
    <row r="131" spans="16:17" x14ac:dyDescent="0.25">
      <c r="P131" s="90"/>
      <c r="Q131" s="93"/>
    </row>
    <row r="132" spans="16:17" x14ac:dyDescent="0.25">
      <c r="P132" s="90"/>
      <c r="Q132" s="93"/>
    </row>
    <row r="133" spans="16:17" x14ac:dyDescent="0.25">
      <c r="P133" s="90"/>
      <c r="Q133" s="93"/>
    </row>
    <row r="134" spans="16:17" x14ac:dyDescent="0.25">
      <c r="P134" s="90"/>
      <c r="Q134" s="93"/>
    </row>
    <row r="135" spans="16:17" x14ac:dyDescent="0.25">
      <c r="P135" s="90"/>
      <c r="Q135" s="93"/>
    </row>
    <row r="136" spans="16:17" x14ac:dyDescent="0.25">
      <c r="P136" s="90"/>
      <c r="Q136" s="93"/>
    </row>
    <row r="137" spans="16:17" x14ac:dyDescent="0.25">
      <c r="P137" s="90"/>
      <c r="Q137" s="93"/>
    </row>
    <row r="138" spans="16:17" x14ac:dyDescent="0.25">
      <c r="P138" s="90"/>
      <c r="Q138" s="93"/>
    </row>
    <row r="139" spans="16:17" x14ac:dyDescent="0.25">
      <c r="P139" s="90"/>
      <c r="Q139" s="93"/>
    </row>
    <row r="140" spans="16:17" x14ac:dyDescent="0.25">
      <c r="P140" s="90"/>
      <c r="Q140" s="93"/>
    </row>
    <row r="141" spans="16:17" x14ac:dyDescent="0.25">
      <c r="P141" s="90"/>
      <c r="Q141" s="93"/>
    </row>
    <row r="142" spans="16:17" x14ac:dyDescent="0.25">
      <c r="P142" s="90"/>
      <c r="Q142" s="93"/>
    </row>
    <row r="143" spans="16:17" x14ac:dyDescent="0.25">
      <c r="P143" s="90"/>
      <c r="Q143" s="93"/>
    </row>
    <row r="144" spans="16:17" x14ac:dyDescent="0.25">
      <c r="P144" s="90"/>
      <c r="Q144" s="93"/>
    </row>
    <row r="145" spans="16:17" x14ac:dyDescent="0.25">
      <c r="P145" s="90"/>
      <c r="Q145" s="93"/>
    </row>
    <row r="146" spans="16:17" x14ac:dyDescent="0.25">
      <c r="P146" s="90"/>
      <c r="Q146" s="93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3 Bus</vt:lpstr>
      <vt:lpstr>3 Bus Debug</vt:lpstr>
      <vt:lpstr>3 Bus ADMM vs New Fcns</vt:lpstr>
      <vt:lpstr>14 Bus DC</vt:lpstr>
      <vt:lpstr>14 Bus ADMM H</vt:lpstr>
      <vt:lpstr>14 Bus Partitions</vt:lpstr>
      <vt:lpstr>14 Bus Debug</vt:lpstr>
      <vt:lpstr>14 Bus AC</vt:lpstr>
      <vt:lpstr>14 Bus AC (2)</vt:lpstr>
      <vt:lpstr>14 Bus Debug 2</vt:lpstr>
      <vt:lpstr>14 Bus Partitions (2)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2015-05-22T14:11:23Z</cp:lastPrinted>
  <dcterms:created xsi:type="dcterms:W3CDTF">2015-03-31T18:19:22Z</dcterms:created>
  <dcterms:modified xsi:type="dcterms:W3CDTF">2015-05-26T22:30:42Z</dcterms:modified>
</cp:coreProperties>
</file>