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05" windowWidth="18195" windowHeight="7740"/>
  </bookViews>
  <sheets>
    <sheet name="2 Bus" sheetId="4" r:id="rId1"/>
    <sheet name="3 Bus" sheetId="1" r:id="rId2"/>
    <sheet name="14 Bus DC" sheetId="2" r:id="rId3"/>
  </sheets>
  <calcPr calcId="145621"/>
</workbook>
</file>

<file path=xl/calcChain.xml><?xml version="1.0" encoding="utf-8"?>
<calcChain xmlns="http://schemas.openxmlformats.org/spreadsheetml/2006/main">
  <c r="J5" i="4" l="1"/>
  <c r="J4" i="4"/>
  <c r="J3" i="4"/>
  <c r="J2" i="4"/>
  <c r="J7" i="4"/>
  <c r="J6" i="4"/>
  <c r="K37" i="1"/>
  <c r="K36" i="1"/>
  <c r="K35" i="1"/>
  <c r="K34" i="1"/>
  <c r="K33" i="1"/>
  <c r="J47" i="2"/>
  <c r="J48" i="2"/>
  <c r="J49" i="2"/>
  <c r="J51" i="2"/>
  <c r="J46" i="2"/>
  <c r="I48" i="2"/>
  <c r="I49" i="2"/>
  <c r="I50" i="2"/>
  <c r="I51" i="2"/>
  <c r="I43" i="2"/>
  <c r="H41" i="2"/>
  <c r="H42" i="2"/>
  <c r="H44" i="2"/>
  <c r="H45" i="2"/>
  <c r="H46" i="2"/>
  <c r="H40" i="2"/>
  <c r="G42" i="2"/>
  <c r="G43" i="2"/>
  <c r="G41" i="2"/>
  <c r="K15" i="1"/>
  <c r="K17" i="1"/>
  <c r="K16" i="1"/>
  <c r="K14" i="1"/>
  <c r="K13" i="1"/>
  <c r="J17" i="2" l="1"/>
  <c r="J16" i="2"/>
  <c r="J14" i="2"/>
  <c r="J13" i="2"/>
  <c r="J12" i="2"/>
  <c r="I17" i="2"/>
  <c r="I16" i="2"/>
  <c r="I15" i="2"/>
  <c r="I14" i="2"/>
  <c r="I9" i="2"/>
  <c r="H12" i="2"/>
  <c r="H11" i="2"/>
  <c r="H10" i="2"/>
  <c r="H8" i="2"/>
  <c r="H7" i="2"/>
  <c r="H6" i="2"/>
  <c r="H5" i="2"/>
  <c r="G9" i="2"/>
  <c r="G8" i="2"/>
  <c r="G7" i="2"/>
  <c r="G5" i="2"/>
  <c r="H39" i="2"/>
  <c r="G39" i="2"/>
  <c r="N58" i="2"/>
  <c r="N57" i="2"/>
  <c r="N56" i="2"/>
  <c r="N55" i="2"/>
  <c r="N54" i="2"/>
  <c r="N53" i="2"/>
  <c r="N52" i="2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1" i="2"/>
  <c r="N30" i="2"/>
  <c r="N28" i="2"/>
  <c r="N27" i="2"/>
  <c r="N20" i="2"/>
  <c r="N21" i="2"/>
  <c r="N22" i="2"/>
  <c r="N23" i="2"/>
  <c r="N24" i="2"/>
  <c r="N25" i="2"/>
  <c r="N19" i="2"/>
  <c r="N14" i="2"/>
  <c r="N15" i="2"/>
  <c r="N16" i="2"/>
  <c r="N17" i="2"/>
  <c r="N13" i="2"/>
  <c r="N10" i="2"/>
  <c r="N11" i="2"/>
  <c r="N9" i="2"/>
  <c r="N4" i="2"/>
  <c r="N5" i="2"/>
  <c r="N6" i="2"/>
  <c r="N7" i="2"/>
  <c r="N3" i="2"/>
  <c r="N32" i="2"/>
  <c r="N29" i="2"/>
  <c r="N26" i="2"/>
  <c r="N18" i="2"/>
  <c r="N12" i="2"/>
  <c r="N8" i="2"/>
</calcChain>
</file>

<file path=xl/sharedStrings.xml><?xml version="1.0" encoding="utf-8"?>
<sst xmlns="http://schemas.openxmlformats.org/spreadsheetml/2006/main" count="237" uniqueCount="84">
  <si>
    <t>Abur 3-Bus Case Measurements (run through SE, rerun new estimate again)</t>
  </si>
  <si>
    <t>Meas Type</t>
  </si>
  <si>
    <t>Init Meas</t>
  </si>
  <si>
    <t>New AC Z</t>
  </si>
  <si>
    <t>New DC Z</t>
  </si>
  <si>
    <t>AC Res</t>
  </si>
  <si>
    <t>DC Res</t>
  </si>
  <si>
    <t>Bus Angle</t>
  </si>
  <si>
    <t>Central</t>
  </si>
  <si>
    <t>ADMM DC h</t>
  </si>
  <si>
    <t>Central - x1</t>
  </si>
  <si>
    <t>Central - x2</t>
  </si>
  <si>
    <t>P12</t>
  </si>
  <si>
    <t>x1</t>
  </si>
  <si>
    <t>x2</t>
  </si>
  <si>
    <t>x1 - x2</t>
  </si>
  <si>
    <t>P13</t>
  </si>
  <si>
    <t>Ang 1</t>
  </si>
  <si>
    <t>P2</t>
  </si>
  <si>
    <t>Ang 2</t>
  </si>
  <si>
    <t>Q12</t>
  </si>
  <si>
    <t>Ang 3</t>
  </si>
  <si>
    <t>Q13</t>
  </si>
  <si>
    <t>V 1</t>
  </si>
  <si>
    <t>Q2</t>
  </si>
  <si>
    <t>V 2</t>
  </si>
  <si>
    <t>V1</t>
  </si>
  <si>
    <t>V 3</t>
  </si>
  <si>
    <t>V2</t>
  </si>
  <si>
    <t>PW AC Z</t>
  </si>
  <si>
    <t>PW DC Z</t>
  </si>
  <si>
    <t>PW AC Res</t>
  </si>
  <si>
    <t>PW DC Res</t>
  </si>
  <si>
    <t>Central AC</t>
  </si>
  <si>
    <t>Central DC</t>
  </si>
  <si>
    <t>Issues:</t>
  </si>
  <si>
    <t>1. How close is close enough for the residuals?</t>
  </si>
  <si>
    <t>Quantity</t>
  </si>
  <si>
    <t>2. 3 bus DC converges in 4 iterations. 3-bus AC does NOT converge in 20 iterations.</t>
  </si>
  <si>
    <t>ADMM AC h (NO converge)</t>
  </si>
  <si>
    <t>Central DC Res</t>
  </si>
  <si>
    <t>th 1</t>
  </si>
  <si>
    <t>x3</t>
  </si>
  <si>
    <t>x4</t>
  </si>
  <si>
    <t>Central - x3</t>
  </si>
  <si>
    <t>Central - x4</t>
  </si>
  <si>
    <t>P1-2</t>
  </si>
  <si>
    <t>P1-5</t>
  </si>
  <si>
    <t>P2-5</t>
  </si>
  <si>
    <t>P1</t>
  </si>
  <si>
    <t>P5-4</t>
  </si>
  <si>
    <t>th 3</t>
  </si>
  <si>
    <t>P3-4</t>
  </si>
  <si>
    <t>P4-7</t>
  </si>
  <si>
    <t>P7-8</t>
  </si>
  <si>
    <t>th 6</t>
  </si>
  <si>
    <t>P6-11</t>
  </si>
  <si>
    <t>P6-12</t>
  </si>
  <si>
    <t>P6-13</t>
  </si>
  <si>
    <t>P12-13</t>
  </si>
  <si>
    <t>th 9</t>
  </si>
  <si>
    <t>P9-10</t>
  </si>
  <si>
    <t>P9-14</t>
  </si>
  <si>
    <t>P5</t>
  </si>
  <si>
    <t>P4-5</t>
  </si>
  <si>
    <t>P4-9</t>
  </si>
  <si>
    <t>P7-9</t>
  </si>
  <si>
    <t>P3</t>
  </si>
  <si>
    <t>P13-14</t>
  </si>
  <si>
    <t>P10-11</t>
  </si>
  <si>
    <t>P14</t>
  </si>
  <si>
    <t>th9</t>
  </si>
  <si>
    <t>PowerWorld IEEE 14-Bus Case (construct DC case, use DCPF results)</t>
  </si>
  <si>
    <t>Scaled PW DC Z</t>
  </si>
  <si>
    <t>Central - Decentral</t>
  </si>
  <si>
    <t>something wrong with the way that Pto-from is calculated</t>
  </si>
  <si>
    <t>Why 0?</t>
  </si>
  <si>
    <t xml:space="preserve"> </t>
  </si>
  <si>
    <t>PowerWorld IEEE 14-Bus Case (construct DC case, use DCPF results); no PMU measurements</t>
  </si>
  <si>
    <t>Created large res</t>
  </si>
  <si>
    <t>PowerWorld 3-Bus Polar Power Flow (construct case, use PF results as measurements)</t>
  </si>
  <si>
    <t>PowerWorld 3-Bus Rect Power Flow (construct case, use PF results as measurements)</t>
  </si>
  <si>
    <t>Simple 2-Bus Case</t>
  </si>
  <si>
    <t>Q1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</si>
</sst>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000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trike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i/>
      <sz val="11"/>
      <color theme="1" tint="0.499984740745262"/>
      <name val="Calibri"/>
      <family val="2"/>
      <scheme val="minor"/>
    </font>
    <font>
      <i/>
      <sz val="11"/>
      <color theme="1" tint="0.49998474074526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11" fontId="0" fillId="0" borderId="0" xfId="0" applyNumberFormat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1" xfId="0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1" xfId="0" applyFont="1" applyBorder="1" applyAlignment="1">
      <alignment horizontal="center"/>
    </xf>
    <xf numFmtId="49" fontId="3" fillId="0" borderId="0" xfId="0" applyNumberFormat="1" applyFont="1" applyAlignment="1">
      <alignment horizontal="center"/>
    </xf>
    <xf numFmtId="49" fontId="4" fillId="0" borderId="0" xfId="0" applyNumberFormat="1" applyFont="1" applyAlignment="1">
      <alignment horizontal="center"/>
    </xf>
    <xf numFmtId="11" fontId="0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0" fillId="2" borderId="0" xfId="0" applyFill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0" fontId="1" fillId="0" borderId="0" xfId="0" applyFont="1" applyFill="1" applyBorder="1" applyAlignment="1">
      <alignment horizontal="left"/>
    </xf>
    <xf numFmtId="0" fontId="0" fillId="0" borderId="0" xfId="0" applyFill="1" applyAlignment="1">
      <alignment horizontal="center"/>
    </xf>
    <xf numFmtId="0" fontId="0" fillId="0" borderId="0" xfId="0" applyFill="1" applyBorder="1"/>
    <xf numFmtId="164" fontId="0" fillId="0" borderId="0" xfId="0" applyNumberFormat="1" applyFill="1" applyBorder="1"/>
    <xf numFmtId="0" fontId="5" fillId="0" borderId="0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11" fontId="6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tabSelected="1" workbookViewId="0">
      <selection activeCell="J5" sqref="J5"/>
    </sheetView>
  </sheetViews>
  <sheetFormatPr defaultRowHeight="15" x14ac:dyDescent="0.25"/>
  <cols>
    <col min="1" max="1" width="8.7109375" bestFit="1" customWidth="1"/>
    <col min="2" max="7" width="12.7109375" bestFit="1" customWidth="1"/>
    <col min="9" max="9" width="10.42578125" bestFit="1" customWidth="1"/>
    <col min="10" max="10" width="12" bestFit="1" customWidth="1"/>
    <col min="11" max="11" width="9.42578125" bestFit="1" customWidth="1"/>
  </cols>
  <sheetData>
    <row r="1" spans="1:13" ht="15.75" thickBot="1" x14ac:dyDescent="0.3">
      <c r="A1" s="15" t="s">
        <v>82</v>
      </c>
      <c r="B1" s="15"/>
      <c r="C1" s="15"/>
      <c r="D1" s="15"/>
      <c r="E1" s="15"/>
      <c r="F1" s="15"/>
      <c r="G1" s="15"/>
      <c r="I1" s="6" t="s">
        <v>1</v>
      </c>
      <c r="J1" s="6" t="s">
        <v>3</v>
      </c>
      <c r="K1" s="6" t="s">
        <v>4</v>
      </c>
      <c r="L1" s="6" t="s">
        <v>5</v>
      </c>
      <c r="M1" s="6" t="s">
        <v>6</v>
      </c>
    </row>
    <row r="2" spans="1:13" ht="15.75" thickTop="1" x14ac:dyDescent="0.25">
      <c r="A2" s="1" t="s">
        <v>37</v>
      </c>
      <c r="B2" s="1" t="s">
        <v>8</v>
      </c>
      <c r="C2" s="1" t="s">
        <v>9</v>
      </c>
      <c r="D2" s="1"/>
      <c r="E2" s="1"/>
      <c r="F2" s="1"/>
      <c r="G2" s="1"/>
      <c r="I2" s="8" t="s">
        <v>12</v>
      </c>
      <c r="J2">
        <f>103.26057736651/100</f>
        <v>1.0326057736651</v>
      </c>
      <c r="K2" s="1"/>
      <c r="L2" s="3"/>
      <c r="M2" s="3"/>
    </row>
    <row r="3" spans="1:13" ht="15.75" thickBot="1" x14ac:dyDescent="0.3">
      <c r="A3" s="6"/>
      <c r="B3" s="6"/>
      <c r="C3" s="6" t="s">
        <v>13</v>
      </c>
      <c r="D3" s="6" t="s">
        <v>14</v>
      </c>
      <c r="E3" s="6" t="s">
        <v>15</v>
      </c>
      <c r="F3" s="6" t="s">
        <v>10</v>
      </c>
      <c r="G3" s="6" t="s">
        <v>11</v>
      </c>
      <c r="I3" s="8" t="s">
        <v>20</v>
      </c>
      <c r="J3">
        <f>14.3474275489088/100</f>
        <v>0.143474275489088</v>
      </c>
      <c r="K3" s="1"/>
      <c r="L3" s="3"/>
      <c r="M3" s="3"/>
    </row>
    <row r="4" spans="1:13" ht="15.75" thickTop="1" x14ac:dyDescent="0.25">
      <c r="A4" s="1" t="s">
        <v>17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I4" s="8" t="s">
        <v>49</v>
      </c>
      <c r="J4">
        <f>103.260576725006/100</f>
        <v>1.0326057672500601</v>
      </c>
      <c r="K4" s="1"/>
      <c r="L4" s="3"/>
      <c r="M4" s="3"/>
    </row>
    <row r="5" spans="1:13" x14ac:dyDescent="0.25">
      <c r="A5" s="1" t="s">
        <v>19</v>
      </c>
      <c r="B5" s="1">
        <v>-2.1773802320000001E-2</v>
      </c>
      <c r="C5" s="1">
        <v>-2.1773937810000001E-2</v>
      </c>
      <c r="D5" s="1">
        <v>-2.177367329E-2</v>
      </c>
      <c r="E5" s="1">
        <v>-2.6452093980000002E-7</v>
      </c>
      <c r="F5" s="1">
        <v>1.354878019E-7</v>
      </c>
      <c r="G5" s="1">
        <v>-1.2903313789999999E-7</v>
      </c>
      <c r="I5" s="8" t="s">
        <v>83</v>
      </c>
      <c r="J5">
        <f>14.3474280834197/100</f>
        <v>0.143474280834197</v>
      </c>
      <c r="K5" s="1"/>
      <c r="L5" s="3"/>
      <c r="M5" s="1"/>
    </row>
    <row r="6" spans="1:13" x14ac:dyDescent="0.25">
      <c r="A6" s="1" t="s">
        <v>21</v>
      </c>
      <c r="B6" s="1">
        <v>-4.7921796930000003E-2</v>
      </c>
      <c r="C6" s="1">
        <v>-4.7924889909999997E-2</v>
      </c>
      <c r="D6" s="1">
        <v>-4.7927640270000002E-2</v>
      </c>
      <c r="E6" s="1">
        <v>2.7503603419999999E-6</v>
      </c>
      <c r="F6" s="1">
        <v>3.092984698E-6</v>
      </c>
      <c r="G6" s="1">
        <v>5.8433450400000004E-6</v>
      </c>
      <c r="I6" s="8" t="s">
        <v>18</v>
      </c>
      <c r="J6" s="1">
        <f>-100/100</f>
        <v>-1</v>
      </c>
      <c r="K6" s="1"/>
      <c r="L6" s="3"/>
      <c r="M6" s="1"/>
    </row>
    <row r="7" spans="1:13" x14ac:dyDescent="0.25">
      <c r="A7" s="1" t="s">
        <v>23</v>
      </c>
      <c r="B7" s="1">
        <v>0.99962925790000001</v>
      </c>
      <c r="C7" s="1">
        <v>0.99962926860000001</v>
      </c>
      <c r="D7" s="1">
        <v>0.99962946860000002</v>
      </c>
      <c r="E7" s="1">
        <v>-1.999925691E-7</v>
      </c>
      <c r="F7" s="1">
        <v>-1.0708371970000001E-8</v>
      </c>
      <c r="G7" s="1">
        <v>-2.10700941E-7</v>
      </c>
      <c r="I7" s="8" t="s">
        <v>24</v>
      </c>
      <c r="J7" s="1">
        <f>-10/100</f>
        <v>-0.1</v>
      </c>
      <c r="K7" s="1"/>
      <c r="L7" s="3"/>
      <c r="M7" s="1"/>
    </row>
    <row r="8" spans="1:13" x14ac:dyDescent="0.25">
      <c r="A8" s="1" t="s">
        <v>25</v>
      </c>
      <c r="B8" s="1">
        <v>0.97415607159999995</v>
      </c>
      <c r="C8" s="1">
        <v>0.97415592419999997</v>
      </c>
      <c r="D8" s="1">
        <v>0.9741560803</v>
      </c>
      <c r="E8" s="1">
        <v>-1.5608798400000001E-7</v>
      </c>
      <c r="F8" s="1">
        <v>1.4738417499999999E-7</v>
      </c>
      <c r="G8" s="1">
        <v>-8.7038090069999994E-9</v>
      </c>
      <c r="I8" s="8" t="s">
        <v>26</v>
      </c>
      <c r="J8" s="1">
        <v>1</v>
      </c>
      <c r="K8" s="1"/>
      <c r="L8" s="3"/>
      <c r="M8" s="1"/>
    </row>
    <row r="9" spans="1:13" x14ac:dyDescent="0.25">
      <c r="A9" s="1" t="s">
        <v>27</v>
      </c>
      <c r="B9" s="1">
        <v>0.94389038079999998</v>
      </c>
      <c r="C9" s="1">
        <v>0.94388689830000005</v>
      </c>
      <c r="D9" s="1">
        <v>0.94388708779999997</v>
      </c>
      <c r="E9" s="1">
        <v>-1.8957620710000001E-7</v>
      </c>
      <c r="F9" s="1">
        <v>3.4825022610000002E-6</v>
      </c>
      <c r="G9" s="1">
        <v>3.2929260540000001E-6</v>
      </c>
      <c r="I9" s="8" t="s">
        <v>28</v>
      </c>
      <c r="J9">
        <v>0.96399318562929603</v>
      </c>
      <c r="K9" s="1"/>
      <c r="L9" s="3"/>
      <c r="M9" s="1"/>
    </row>
  </sheetData>
  <mergeCells count="1">
    <mergeCell ref="A1:G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5"/>
  <sheetViews>
    <sheetView workbookViewId="0">
      <selection sqref="A1:N9"/>
    </sheetView>
  </sheetViews>
  <sheetFormatPr defaultRowHeight="15" x14ac:dyDescent="0.25"/>
  <cols>
    <col min="1" max="1" width="12.85546875" customWidth="1"/>
    <col min="2" max="2" width="12.7109375" bestFit="1" customWidth="1"/>
    <col min="3" max="3" width="25.140625" bestFit="1" customWidth="1"/>
    <col min="4" max="7" width="12.7109375" bestFit="1" customWidth="1"/>
    <col min="9" max="10" width="10.42578125" bestFit="1" customWidth="1"/>
    <col min="11" max="11" width="19.5703125" bestFit="1" customWidth="1"/>
    <col min="12" max="13" width="12.7109375" bestFit="1" customWidth="1"/>
    <col min="14" max="14" width="10.42578125" bestFit="1" customWidth="1"/>
  </cols>
  <sheetData>
    <row r="1" spans="1:14" ht="15.75" thickBot="1" x14ac:dyDescent="0.3">
      <c r="A1" s="15" t="s">
        <v>0</v>
      </c>
      <c r="B1" s="15"/>
      <c r="C1" s="15"/>
      <c r="D1" s="15"/>
      <c r="E1" s="15"/>
      <c r="F1" s="15"/>
      <c r="G1" s="15"/>
      <c r="I1" s="6" t="s">
        <v>1</v>
      </c>
      <c r="J1" s="6" t="s">
        <v>2</v>
      </c>
      <c r="K1" s="6" t="s">
        <v>3</v>
      </c>
      <c r="L1" s="6" t="s">
        <v>4</v>
      </c>
      <c r="M1" s="6" t="s">
        <v>5</v>
      </c>
      <c r="N1" s="6" t="s">
        <v>6</v>
      </c>
    </row>
    <row r="2" spans="1:14" ht="15.75" thickTop="1" x14ac:dyDescent="0.25">
      <c r="A2" s="1" t="s">
        <v>37</v>
      </c>
      <c r="B2" s="1" t="s">
        <v>8</v>
      </c>
      <c r="C2" s="1" t="s">
        <v>9</v>
      </c>
      <c r="D2" s="1"/>
      <c r="E2" s="1"/>
      <c r="F2" s="1"/>
      <c r="G2" s="1"/>
      <c r="I2" s="8" t="s">
        <v>12</v>
      </c>
      <c r="J2" s="1">
        <v>0.88800000000000001</v>
      </c>
      <c r="K2" s="1">
        <v>0.89299198089999998</v>
      </c>
      <c r="L2" s="1">
        <v>0.89269444819999999</v>
      </c>
      <c r="M2" s="3">
        <v>-4.6099999999999999E-6</v>
      </c>
      <c r="N2" s="3">
        <v>9.9900000000000006E-16</v>
      </c>
    </row>
    <row r="3" spans="1:14" ht="15.75" thickBot="1" x14ac:dyDescent="0.3">
      <c r="A3" s="6"/>
      <c r="B3" s="6"/>
      <c r="C3" s="6" t="s">
        <v>13</v>
      </c>
      <c r="D3" s="6" t="s">
        <v>14</v>
      </c>
      <c r="E3" s="6" t="s">
        <v>15</v>
      </c>
      <c r="F3" s="6" t="s">
        <v>10</v>
      </c>
      <c r="G3" s="6" t="s">
        <v>11</v>
      </c>
      <c r="I3" s="8" t="s">
        <v>16</v>
      </c>
      <c r="J3" s="1">
        <v>1.173</v>
      </c>
      <c r="K3" s="1">
        <v>1.1710244620000001</v>
      </c>
      <c r="L3" s="1">
        <v>1.170863486</v>
      </c>
      <c r="M3" s="3">
        <v>-7.9300000000000003E-5</v>
      </c>
      <c r="N3" s="3">
        <v>-4.4400000000000002E-16</v>
      </c>
    </row>
    <row r="4" spans="1:14" ht="15.75" thickTop="1" x14ac:dyDescent="0.25">
      <c r="A4" s="1" t="s">
        <v>17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I4" s="8" t="s">
        <v>18</v>
      </c>
      <c r="J4" s="1">
        <v>-0.501</v>
      </c>
      <c r="K4" s="1">
        <v>-0.49597495699999999</v>
      </c>
      <c r="L4" s="1">
        <v>-0.4956651876</v>
      </c>
      <c r="M4" s="3">
        <v>-4.2400000000000001E-5</v>
      </c>
      <c r="N4" s="3">
        <v>1.6099999999999999E-15</v>
      </c>
    </row>
    <row r="5" spans="1:14" x14ac:dyDescent="0.25">
      <c r="A5" s="1" t="s">
        <v>19</v>
      </c>
      <c r="B5" s="1">
        <v>-2.1773802320000001E-2</v>
      </c>
      <c r="C5" s="1">
        <v>-2.1773937810000001E-2</v>
      </c>
      <c r="D5" s="1">
        <v>-2.177367329E-2</v>
      </c>
      <c r="E5" s="1">
        <v>-2.6452093980000002E-7</v>
      </c>
      <c r="F5" s="1">
        <v>1.354878019E-7</v>
      </c>
      <c r="G5" s="1">
        <v>-1.2903313789999999E-7</v>
      </c>
      <c r="I5" s="8" t="s">
        <v>20</v>
      </c>
      <c r="J5" s="1">
        <v>0.56799999999999995</v>
      </c>
      <c r="K5" s="1">
        <v>0.55882168990000003</v>
      </c>
      <c r="L5" s="1">
        <v>0</v>
      </c>
      <c r="M5" s="3">
        <v>-5.04E-6</v>
      </c>
      <c r="N5" s="1">
        <v>0</v>
      </c>
    </row>
    <row r="6" spans="1:14" x14ac:dyDescent="0.25">
      <c r="A6" s="1" t="s">
        <v>21</v>
      </c>
      <c r="B6" s="1">
        <v>-4.7921796930000003E-2</v>
      </c>
      <c r="C6" s="1">
        <v>-4.7924889909999997E-2</v>
      </c>
      <c r="D6" s="1">
        <v>-4.7927640270000002E-2</v>
      </c>
      <c r="E6" s="1">
        <v>2.7503603419999999E-6</v>
      </c>
      <c r="F6" s="1">
        <v>3.092984698E-6</v>
      </c>
      <c r="G6" s="1">
        <v>5.8433450400000004E-6</v>
      </c>
      <c r="I6" s="8" t="s">
        <v>22</v>
      </c>
      <c r="J6" s="1">
        <v>0.66300000000000003</v>
      </c>
      <c r="K6" s="1">
        <v>0.66761870850000005</v>
      </c>
      <c r="L6" s="1">
        <v>0</v>
      </c>
      <c r="M6" s="3">
        <v>-4.1100000000000003E-5</v>
      </c>
      <c r="N6" s="1">
        <v>0</v>
      </c>
    </row>
    <row r="7" spans="1:14" x14ac:dyDescent="0.25">
      <c r="A7" s="1" t="s">
        <v>23</v>
      </c>
      <c r="B7" s="1">
        <v>0.99962925790000001</v>
      </c>
      <c r="C7" s="1">
        <v>0.99962926860000001</v>
      </c>
      <c r="D7" s="1">
        <v>0.99962946860000002</v>
      </c>
      <c r="E7" s="1">
        <v>-1.999925691E-7</v>
      </c>
      <c r="F7" s="1">
        <v>-1.0708371970000001E-8</v>
      </c>
      <c r="G7" s="1">
        <v>-2.10700941E-7</v>
      </c>
      <c r="I7" s="8" t="s">
        <v>24</v>
      </c>
      <c r="J7" s="1">
        <v>-0.28599999999999998</v>
      </c>
      <c r="K7" s="1">
        <v>-0.29774952869999999</v>
      </c>
      <c r="L7" s="1">
        <v>0</v>
      </c>
      <c r="M7" s="3">
        <v>-1.88E-5</v>
      </c>
      <c r="N7" s="1">
        <v>0</v>
      </c>
    </row>
    <row r="8" spans="1:14" x14ac:dyDescent="0.25">
      <c r="A8" s="1" t="s">
        <v>25</v>
      </c>
      <c r="B8" s="1">
        <v>0.97415607159999995</v>
      </c>
      <c r="C8" s="1">
        <v>0.97415592419999997</v>
      </c>
      <c r="D8" s="1">
        <v>0.9741560803</v>
      </c>
      <c r="E8" s="1">
        <v>-1.5608798400000001E-7</v>
      </c>
      <c r="F8" s="1">
        <v>1.4738417499999999E-7</v>
      </c>
      <c r="G8" s="1">
        <v>-8.7038090069999994E-9</v>
      </c>
      <c r="I8" s="8" t="s">
        <v>26</v>
      </c>
      <c r="J8" s="1">
        <v>1.006</v>
      </c>
      <c r="K8" s="1">
        <v>0.99962925790000001</v>
      </c>
      <c r="L8" s="1">
        <v>1</v>
      </c>
      <c r="M8" s="3">
        <v>-1.02E-7</v>
      </c>
      <c r="N8" s="1">
        <v>0</v>
      </c>
    </row>
    <row r="9" spans="1:14" x14ac:dyDescent="0.25">
      <c r="A9" s="1" t="s">
        <v>27</v>
      </c>
      <c r="B9" s="1">
        <v>0.94389038079999998</v>
      </c>
      <c r="C9" s="1">
        <v>0.94388689830000005</v>
      </c>
      <c r="D9" s="1">
        <v>0.94388708779999997</v>
      </c>
      <c r="E9" s="1">
        <v>-1.8957620710000001E-7</v>
      </c>
      <c r="F9" s="1">
        <v>3.4825022610000002E-6</v>
      </c>
      <c r="G9" s="1">
        <v>3.2929260540000001E-6</v>
      </c>
      <c r="I9" s="8" t="s">
        <v>28</v>
      </c>
      <c r="J9" s="1">
        <v>0.96799999999999997</v>
      </c>
      <c r="K9" s="1">
        <v>0.97415607159999995</v>
      </c>
      <c r="L9" s="1">
        <v>1</v>
      </c>
      <c r="M9" s="3">
        <v>9.0600000000000004E-8</v>
      </c>
      <c r="N9" s="1">
        <v>0</v>
      </c>
    </row>
    <row r="10" spans="1:14" x14ac:dyDescent="0.25">
      <c r="I10" s="1"/>
      <c r="J10" s="1"/>
      <c r="K10" s="1"/>
      <c r="L10" s="1"/>
      <c r="M10" s="1"/>
      <c r="N10" s="1"/>
    </row>
    <row r="11" spans="1:14" x14ac:dyDescent="0.25">
      <c r="I11" s="1"/>
      <c r="J11" s="1"/>
      <c r="K11" s="1"/>
      <c r="L11" s="1"/>
      <c r="M11" s="1"/>
      <c r="N11" s="1"/>
    </row>
    <row r="12" spans="1:14" ht="15.75" thickBot="1" x14ac:dyDescent="0.3">
      <c r="A12" s="16" t="s">
        <v>80</v>
      </c>
      <c r="B12" s="16"/>
      <c r="C12" s="16"/>
      <c r="D12" s="16"/>
      <c r="E12" s="16"/>
      <c r="F12" s="16"/>
      <c r="G12" s="16"/>
      <c r="I12" s="1"/>
      <c r="J12" s="6" t="s">
        <v>1</v>
      </c>
      <c r="K12" s="6" t="s">
        <v>29</v>
      </c>
      <c r="L12" s="6" t="s">
        <v>30</v>
      </c>
      <c r="M12" s="6" t="s">
        <v>31</v>
      </c>
      <c r="N12" s="6" t="s">
        <v>32</v>
      </c>
    </row>
    <row r="13" spans="1:14" ht="15.75" thickTop="1" x14ac:dyDescent="0.25">
      <c r="A13" s="4" t="s">
        <v>37</v>
      </c>
      <c r="B13" s="4" t="s">
        <v>33</v>
      </c>
      <c r="C13" s="7" t="s">
        <v>39</v>
      </c>
      <c r="D13" s="4"/>
      <c r="E13" s="4"/>
      <c r="F13" s="4"/>
      <c r="G13" s="4"/>
      <c r="I13" s="1"/>
      <c r="J13" s="8" t="s">
        <v>12</v>
      </c>
      <c r="K13" s="20">
        <f>48.6441515966896/100</f>
        <v>0.48644151596689605</v>
      </c>
      <c r="L13" s="1">
        <v>0.48125000969999998</v>
      </c>
      <c r="M13" s="3">
        <v>2.5799999999999999E-6</v>
      </c>
      <c r="N13" s="3">
        <v>5.62E-9</v>
      </c>
    </row>
    <row r="14" spans="1:14" ht="15.75" thickBot="1" x14ac:dyDescent="0.3">
      <c r="A14" s="6"/>
      <c r="B14" s="6"/>
      <c r="C14" s="6" t="s">
        <v>13</v>
      </c>
      <c r="D14" s="6" t="s">
        <v>14</v>
      </c>
      <c r="E14" s="6" t="s">
        <v>15</v>
      </c>
      <c r="F14" s="6" t="s">
        <v>10</v>
      </c>
      <c r="G14" s="6" t="s">
        <v>11</v>
      </c>
      <c r="I14" s="1"/>
      <c r="J14" s="8" t="s">
        <v>16</v>
      </c>
      <c r="K14" s="21">
        <f>41.9683612159875/100</f>
        <v>0.41968361215987499</v>
      </c>
      <c r="L14" s="1">
        <v>0.41874999619999997</v>
      </c>
      <c r="M14" s="3">
        <v>-4.0200000000000003E-7</v>
      </c>
      <c r="N14" s="3">
        <v>-2.5500000000000001E-9</v>
      </c>
    </row>
    <row r="15" spans="1:14" ht="15.75" thickTop="1" x14ac:dyDescent="0.25">
      <c r="A15" s="1" t="s">
        <v>17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I15" s="1"/>
      <c r="J15" s="8" t="s">
        <v>18</v>
      </c>
      <c r="K15" s="20">
        <f>-40/100</f>
        <v>-0.4</v>
      </c>
      <c r="L15" s="1">
        <v>-0.4</v>
      </c>
      <c r="M15" s="3">
        <v>-7.8999999999999995E-7</v>
      </c>
      <c r="N15" s="3">
        <v>6.3899999999999996E-9</v>
      </c>
    </row>
    <row r="16" spans="1:14" x14ac:dyDescent="0.25">
      <c r="A16" s="1" t="s">
        <v>19</v>
      </c>
      <c r="B16" s="1">
        <v>-1.45245088402107E-2</v>
      </c>
      <c r="C16" s="1">
        <v>-1.453480387E-2</v>
      </c>
      <c r="D16" s="1">
        <v>-1.449120355E-2</v>
      </c>
      <c r="E16" s="1">
        <v>-4.3600324780000002E-5</v>
      </c>
      <c r="F16" s="3">
        <v>9.2199999999999998E-6</v>
      </c>
      <c r="G16" s="3">
        <v>-3.4400000000000003E-5</v>
      </c>
      <c r="I16" s="1"/>
      <c r="J16" s="8" t="s">
        <v>20</v>
      </c>
      <c r="K16" s="21">
        <f>1.44776824615491/100</f>
        <v>1.44776824615491E-2</v>
      </c>
      <c r="L16" s="1">
        <v>0</v>
      </c>
      <c r="M16" s="3">
        <v>-8.8800000000000004E-5</v>
      </c>
      <c r="N16" s="1">
        <v>0</v>
      </c>
    </row>
    <row r="17" spans="1:14" x14ac:dyDescent="0.25">
      <c r="A17" s="1" t="s">
        <v>21</v>
      </c>
      <c r="B17" s="1">
        <v>-2.1118662608655699E-2</v>
      </c>
      <c r="C17" s="1">
        <v>-2.1131558979999999E-2</v>
      </c>
      <c r="D17" s="1">
        <v>-4.9006550730000001E-2</v>
      </c>
      <c r="E17" s="1">
        <v>2.7874991740000001E-2</v>
      </c>
      <c r="F17" s="3">
        <v>1.13E-5</v>
      </c>
      <c r="G17" s="3">
        <v>2.7900000000000001E-2</v>
      </c>
      <c r="I17" s="1"/>
      <c r="J17" s="8" t="s">
        <v>22</v>
      </c>
      <c r="K17" s="21">
        <f>0.209417870761202/100</f>
        <v>2.0941787076120201E-3</v>
      </c>
      <c r="L17" s="1">
        <v>0</v>
      </c>
      <c r="M17" s="3">
        <v>4.07E-5</v>
      </c>
      <c r="N17" s="1">
        <v>0</v>
      </c>
    </row>
    <row r="18" spans="1:14" x14ac:dyDescent="0.25">
      <c r="A18" s="1" t="s">
        <v>23</v>
      </c>
      <c r="B18" s="1">
        <v>0.999998359536033</v>
      </c>
      <c r="C18" s="1">
        <v>0.99971783469999997</v>
      </c>
      <c r="D18" s="1">
        <v>1.001140192</v>
      </c>
      <c r="E18" s="1">
        <v>-1.422356891E-3</v>
      </c>
      <c r="F18" s="3">
        <v>2.8400000000000002E-4</v>
      </c>
      <c r="G18" s="3">
        <v>-1.14E-3</v>
      </c>
      <c r="I18" s="1"/>
      <c r="J18" s="8" t="s">
        <v>24</v>
      </c>
      <c r="K18" s="20">
        <v>0</v>
      </c>
      <c r="L18" s="1">
        <v>0</v>
      </c>
      <c r="M18" s="1">
        <v>-1.016250469E-4</v>
      </c>
      <c r="N18" s="1">
        <v>0</v>
      </c>
    </row>
    <row r="19" spans="1:14" x14ac:dyDescent="0.25">
      <c r="A19" s="1" t="s">
        <v>25</v>
      </c>
      <c r="B19" s="1">
        <v>0.99480759668265895</v>
      </c>
      <c r="C19" s="1">
        <v>0.99453388529999998</v>
      </c>
      <c r="D19" s="1">
        <v>0.99596625130000005</v>
      </c>
      <c r="E19" s="1">
        <v>-1.4323660430000001E-3</v>
      </c>
      <c r="F19" s="3">
        <v>2.8200000000000002E-4</v>
      </c>
      <c r="G19" s="3">
        <v>-1.15E-3</v>
      </c>
      <c r="I19" s="1"/>
      <c r="J19" s="8" t="s">
        <v>26</v>
      </c>
      <c r="K19" s="20">
        <v>1</v>
      </c>
      <c r="L19" s="1">
        <v>1</v>
      </c>
      <c r="M19" s="3">
        <v>-1.42E-6</v>
      </c>
      <c r="N19" s="1">
        <v>0</v>
      </c>
    </row>
    <row r="20" spans="1:14" x14ac:dyDescent="0.25">
      <c r="A20" s="1" t="s">
        <v>27</v>
      </c>
      <c r="B20" s="1">
        <v>0.99171870097681902</v>
      </c>
      <c r="C20" s="1">
        <v>0.99143333180000004</v>
      </c>
      <c r="D20" s="19">
        <v>-2.6933805729999998</v>
      </c>
      <c r="E20" s="23">
        <v>3.6848139049999999</v>
      </c>
      <c r="F20" s="3">
        <v>2.9100000000000003E-4</v>
      </c>
      <c r="G20" s="3">
        <v>3.69</v>
      </c>
      <c r="I20" s="1"/>
      <c r="J20" s="8" t="s">
        <v>28</v>
      </c>
      <c r="K20" s="21">
        <v>0.99480618409400001</v>
      </c>
      <c r="L20" s="1">
        <v>1</v>
      </c>
      <c r="M20" s="3">
        <v>1.2300000000000001E-6</v>
      </c>
      <c r="N20" s="1">
        <v>0</v>
      </c>
    </row>
    <row r="22" spans="1:14" x14ac:dyDescent="0.25">
      <c r="A22" s="4" t="s">
        <v>37</v>
      </c>
      <c r="B22" s="4" t="s">
        <v>34</v>
      </c>
      <c r="C22" s="4" t="s">
        <v>9</v>
      </c>
      <c r="D22" s="4"/>
      <c r="E22" s="4"/>
      <c r="F22" s="5"/>
      <c r="G22" s="5"/>
    </row>
    <row r="23" spans="1:14" ht="15.75" thickBot="1" x14ac:dyDescent="0.3">
      <c r="A23" s="6"/>
      <c r="B23" s="6"/>
      <c r="C23" s="6" t="s">
        <v>13</v>
      </c>
      <c r="D23" s="6" t="s">
        <v>14</v>
      </c>
      <c r="E23" s="6" t="s">
        <v>15</v>
      </c>
      <c r="F23" s="6" t="s">
        <v>10</v>
      </c>
      <c r="G23" s="6" t="s">
        <v>11</v>
      </c>
    </row>
    <row r="24" spans="1:14" ht="15.75" thickTop="1" x14ac:dyDescent="0.25">
      <c r="A24" s="1" t="s">
        <v>17</v>
      </c>
      <c r="B24" s="1">
        <v>0</v>
      </c>
      <c r="C24" s="1">
        <v>0</v>
      </c>
      <c r="D24" s="1">
        <v>0</v>
      </c>
      <c r="E24" s="1"/>
      <c r="F24" s="1"/>
      <c r="G24" s="1"/>
    </row>
    <row r="25" spans="1:14" x14ac:dyDescent="0.25">
      <c r="A25" s="1" t="s">
        <v>19</v>
      </c>
      <c r="B25" s="1">
        <v>-1.443750012E-2</v>
      </c>
      <c r="C25" s="1">
        <v>-1.443750029E-2</v>
      </c>
      <c r="D25" s="1">
        <v>-1.443749678E-2</v>
      </c>
      <c r="E25" s="3">
        <v>-3.5100000000000001E-9</v>
      </c>
      <c r="F25" s="3">
        <v>1.6900000000000001E-10</v>
      </c>
      <c r="G25" s="3">
        <v>-3.34E-9</v>
      </c>
    </row>
    <row r="26" spans="1:14" x14ac:dyDescent="0.25">
      <c r="A26" s="1" t="s">
        <v>21</v>
      </c>
      <c r="B26" s="1">
        <v>-2.093749994E-2</v>
      </c>
      <c r="C26" s="1">
        <v>-2.0937501349999998E-2</v>
      </c>
      <c r="D26" s="1">
        <v>-2.0937470489999999E-2</v>
      </c>
      <c r="E26" s="3">
        <v>-3.0899999999999999E-8</v>
      </c>
      <c r="F26" s="3">
        <v>1.4100000000000001E-9</v>
      </c>
      <c r="G26" s="3">
        <v>-2.9499999999999999E-8</v>
      </c>
    </row>
    <row r="27" spans="1:14" x14ac:dyDescent="0.25">
      <c r="A27" s="1" t="s">
        <v>23</v>
      </c>
      <c r="B27" s="1">
        <v>1</v>
      </c>
      <c r="C27" s="1">
        <v>1</v>
      </c>
      <c r="D27" s="1">
        <v>1</v>
      </c>
      <c r="E27" s="1"/>
      <c r="F27" s="1"/>
      <c r="G27" s="1"/>
    </row>
    <row r="28" spans="1:14" x14ac:dyDescent="0.25">
      <c r="A28" s="1" t="s">
        <v>25</v>
      </c>
      <c r="B28" s="1">
        <v>1</v>
      </c>
      <c r="C28" s="1">
        <v>1</v>
      </c>
      <c r="D28" s="1">
        <v>1</v>
      </c>
      <c r="E28" s="1"/>
      <c r="F28" s="1"/>
      <c r="G28" s="1"/>
    </row>
    <row r="29" spans="1:14" x14ac:dyDescent="0.25">
      <c r="A29" s="1" t="s">
        <v>27</v>
      </c>
      <c r="B29" s="1">
        <v>1</v>
      </c>
      <c r="C29" s="1">
        <v>1</v>
      </c>
      <c r="D29" s="1">
        <v>1</v>
      </c>
      <c r="E29" s="1"/>
      <c r="F29" s="1"/>
      <c r="G29" s="1"/>
    </row>
    <row r="30" spans="1:14" x14ac:dyDescent="0.25">
      <c r="A30" s="1"/>
      <c r="B30" s="1"/>
      <c r="C30" s="1"/>
      <c r="D30" s="1"/>
      <c r="E30" s="1"/>
      <c r="F30" s="1"/>
      <c r="G30" s="1"/>
    </row>
    <row r="31" spans="1:14" x14ac:dyDescent="0.25">
      <c r="A31" s="1"/>
      <c r="B31" s="1"/>
      <c r="C31" s="1"/>
      <c r="D31" s="1"/>
      <c r="E31" s="1"/>
      <c r="F31" s="1"/>
      <c r="G31" s="1"/>
    </row>
    <row r="32" spans="1:14" ht="15.75" thickBot="1" x14ac:dyDescent="0.3">
      <c r="A32" s="16" t="s">
        <v>81</v>
      </c>
      <c r="B32" s="16"/>
      <c r="C32" s="16"/>
      <c r="D32" s="16"/>
      <c r="E32" s="16"/>
      <c r="F32" s="16"/>
      <c r="G32" s="16"/>
      <c r="I32" s="1"/>
      <c r="J32" s="6" t="s">
        <v>1</v>
      </c>
      <c r="K32" s="6" t="s">
        <v>29</v>
      </c>
      <c r="L32" s="6" t="s">
        <v>30</v>
      </c>
      <c r="M32" s="6" t="s">
        <v>31</v>
      </c>
      <c r="N32" s="6" t="s">
        <v>32</v>
      </c>
    </row>
    <row r="33" spans="1:14" ht="15.75" thickTop="1" x14ac:dyDescent="0.25">
      <c r="A33" s="4" t="s">
        <v>37</v>
      </c>
      <c r="B33" s="4" t="s">
        <v>33</v>
      </c>
      <c r="C33" s="7" t="s">
        <v>39</v>
      </c>
      <c r="D33" s="4"/>
      <c r="E33" s="4"/>
      <c r="F33" s="4"/>
      <c r="G33" s="4"/>
      <c r="I33" s="1"/>
      <c r="J33" s="8" t="s">
        <v>12</v>
      </c>
      <c r="K33" s="20">
        <f>48.6441515966896/100</f>
        <v>0.48644151596689605</v>
      </c>
      <c r="L33" s="1">
        <v>0.48125000969999998</v>
      </c>
      <c r="M33" s="3">
        <v>2.5799999999999999E-6</v>
      </c>
      <c r="N33" s="3">
        <v>5.62E-9</v>
      </c>
    </row>
    <row r="34" spans="1:14" ht="15.75" thickBot="1" x14ac:dyDescent="0.3">
      <c r="A34" s="6"/>
      <c r="B34" s="6"/>
      <c r="C34" s="6" t="s">
        <v>13</v>
      </c>
      <c r="D34" s="6" t="s">
        <v>14</v>
      </c>
      <c r="E34" s="6" t="s">
        <v>15</v>
      </c>
      <c r="F34" s="6" t="s">
        <v>10</v>
      </c>
      <c r="G34" s="6" t="s">
        <v>11</v>
      </c>
      <c r="I34" s="1"/>
      <c r="J34" s="8" t="s">
        <v>16</v>
      </c>
      <c r="K34" s="21">
        <f>41.9683612159875/100</f>
        <v>0.41968361215987499</v>
      </c>
      <c r="L34" s="1">
        <v>0.41874999619999997</v>
      </c>
      <c r="M34" s="3">
        <v>-4.0200000000000003E-7</v>
      </c>
      <c r="N34" s="3">
        <v>-2.5500000000000001E-9</v>
      </c>
    </row>
    <row r="35" spans="1:14" ht="15.75" thickTop="1" x14ac:dyDescent="0.25">
      <c r="A35" s="1" t="s">
        <v>17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I35" s="1"/>
      <c r="J35" s="8" t="s">
        <v>18</v>
      </c>
      <c r="K35" s="20">
        <f>-40/100</f>
        <v>-0.4</v>
      </c>
      <c r="L35" s="1">
        <v>-0.4</v>
      </c>
      <c r="M35" s="3">
        <v>-7.8999999999999995E-7</v>
      </c>
      <c r="N35" s="3">
        <v>6.3899999999999996E-9</v>
      </c>
    </row>
    <row r="36" spans="1:14" x14ac:dyDescent="0.25">
      <c r="A36" s="1" t="s">
        <v>19</v>
      </c>
      <c r="B36" s="1">
        <v>-1.45245088402107E-2</v>
      </c>
      <c r="C36" s="1">
        <v>-1.453480387E-2</v>
      </c>
      <c r="D36" s="1">
        <v>-1.449120355E-2</v>
      </c>
      <c r="E36" s="1">
        <v>-4.3600324780000002E-5</v>
      </c>
      <c r="F36" s="3">
        <v>9.2199999999999998E-6</v>
      </c>
      <c r="G36" s="3">
        <v>-3.4400000000000003E-5</v>
      </c>
      <c r="I36" s="1"/>
      <c r="J36" s="8" t="s">
        <v>20</v>
      </c>
      <c r="K36" s="21">
        <f>1.44776824615491/100</f>
        <v>1.44776824615491E-2</v>
      </c>
      <c r="L36" s="1">
        <v>0</v>
      </c>
      <c r="M36" s="3">
        <v>-8.8800000000000004E-5</v>
      </c>
      <c r="N36" s="1">
        <v>0</v>
      </c>
    </row>
    <row r="37" spans="1:14" x14ac:dyDescent="0.25">
      <c r="A37" s="1" t="s">
        <v>21</v>
      </c>
      <c r="B37" s="1">
        <v>-2.1118662608655699E-2</v>
      </c>
      <c r="C37" s="1">
        <v>-2.1131558979999999E-2</v>
      </c>
      <c r="D37" s="1">
        <v>-4.9006550730000001E-2</v>
      </c>
      <c r="E37" s="1">
        <v>2.7874991740000001E-2</v>
      </c>
      <c r="F37" s="3">
        <v>1.13E-5</v>
      </c>
      <c r="G37" s="3">
        <v>2.7900000000000001E-2</v>
      </c>
      <c r="I37" s="1"/>
      <c r="J37" s="8" t="s">
        <v>22</v>
      </c>
      <c r="K37" s="21">
        <f>0.209417870761202/100</f>
        <v>2.0941787076120201E-3</v>
      </c>
      <c r="L37" s="1">
        <v>0</v>
      </c>
      <c r="M37" s="3">
        <v>4.07E-5</v>
      </c>
      <c r="N37" s="1">
        <v>0</v>
      </c>
    </row>
    <row r="38" spans="1:14" x14ac:dyDescent="0.25">
      <c r="A38" s="1" t="s">
        <v>23</v>
      </c>
      <c r="B38" s="1">
        <v>0.999998359536033</v>
      </c>
      <c r="C38" s="1">
        <v>0.99971783469999997</v>
      </c>
      <c r="D38" s="1">
        <v>1.001140192</v>
      </c>
      <c r="E38" s="1">
        <v>-1.422356891E-3</v>
      </c>
      <c r="F38" s="3">
        <v>2.8400000000000002E-4</v>
      </c>
      <c r="G38" s="3">
        <v>-1.14E-3</v>
      </c>
      <c r="I38" s="1"/>
      <c r="J38" s="8" t="s">
        <v>24</v>
      </c>
      <c r="K38" s="20">
        <v>0</v>
      </c>
      <c r="L38" s="1">
        <v>0</v>
      </c>
      <c r="M38" s="1">
        <v>-1.016250469E-4</v>
      </c>
      <c r="N38" s="1">
        <v>0</v>
      </c>
    </row>
    <row r="39" spans="1:14" x14ac:dyDescent="0.25">
      <c r="A39" s="1" t="s">
        <v>25</v>
      </c>
      <c r="B39" s="1">
        <v>0.99480759668265895</v>
      </c>
      <c r="C39" s="1">
        <v>0.99453388529999998</v>
      </c>
      <c r="D39" s="1">
        <v>0.99596625130000005</v>
      </c>
      <c r="E39" s="1">
        <v>-1.4323660430000001E-3</v>
      </c>
      <c r="F39" s="3">
        <v>2.8200000000000002E-4</v>
      </c>
      <c r="G39" s="3">
        <v>-1.15E-3</v>
      </c>
      <c r="I39" s="1"/>
      <c r="J39" s="8" t="s">
        <v>26</v>
      </c>
      <c r="K39" s="20">
        <v>1</v>
      </c>
      <c r="L39" s="1">
        <v>1</v>
      </c>
      <c r="M39" s="3">
        <v>-1.42E-6</v>
      </c>
      <c r="N39" s="1">
        <v>0</v>
      </c>
    </row>
    <row r="40" spans="1:14" x14ac:dyDescent="0.25">
      <c r="A40" s="1" t="s">
        <v>27</v>
      </c>
      <c r="B40" s="1">
        <v>0.99171870097681902</v>
      </c>
      <c r="C40" s="1">
        <v>0.99143333180000004</v>
      </c>
      <c r="D40" s="19">
        <v>-2.6933805729999998</v>
      </c>
      <c r="E40" s="23">
        <v>3.6848139049999999</v>
      </c>
      <c r="F40" s="3">
        <v>2.9100000000000003E-4</v>
      </c>
      <c r="G40" s="3">
        <v>3.69</v>
      </c>
      <c r="I40" s="1"/>
      <c r="J40" s="8" t="s">
        <v>28</v>
      </c>
      <c r="K40" s="21">
        <v>0.99480618409400001</v>
      </c>
      <c r="L40" s="1">
        <v>1</v>
      </c>
      <c r="M40" s="3">
        <v>1.2300000000000001E-6</v>
      </c>
      <c r="N40" s="1">
        <v>0</v>
      </c>
    </row>
    <row r="41" spans="1:14" x14ac:dyDescent="0.25">
      <c r="J41" s="8"/>
    </row>
    <row r="42" spans="1:14" x14ac:dyDescent="0.25">
      <c r="A42" s="4" t="s">
        <v>37</v>
      </c>
      <c r="B42" s="4" t="s">
        <v>34</v>
      </c>
      <c r="C42" s="4" t="s">
        <v>9</v>
      </c>
      <c r="D42" s="4"/>
      <c r="E42" s="4"/>
      <c r="F42" s="5"/>
      <c r="G42" s="5"/>
      <c r="J42" s="8"/>
    </row>
    <row r="43" spans="1:14" ht="15.75" thickBot="1" x14ac:dyDescent="0.3">
      <c r="A43" s="6"/>
      <c r="B43" s="6"/>
      <c r="C43" s="6" t="s">
        <v>13</v>
      </c>
      <c r="D43" s="6" t="s">
        <v>14</v>
      </c>
      <c r="E43" s="6" t="s">
        <v>15</v>
      </c>
      <c r="F43" s="6" t="s">
        <v>10</v>
      </c>
      <c r="G43" s="6" t="s">
        <v>11</v>
      </c>
    </row>
    <row r="44" spans="1:14" ht="15.75" thickTop="1" x14ac:dyDescent="0.25">
      <c r="A44" s="1" t="s">
        <v>17</v>
      </c>
      <c r="B44" s="1">
        <v>0</v>
      </c>
      <c r="C44" s="1">
        <v>0</v>
      </c>
      <c r="D44" s="1">
        <v>0</v>
      </c>
      <c r="E44" s="1"/>
      <c r="F44" s="1"/>
      <c r="G44" s="1"/>
    </row>
    <row r="45" spans="1:14" x14ac:dyDescent="0.25">
      <c r="A45" s="1" t="s">
        <v>19</v>
      </c>
      <c r="B45" s="1">
        <v>-1.443750012E-2</v>
      </c>
      <c r="C45" s="1">
        <v>-1.443750029E-2</v>
      </c>
      <c r="D45" s="1">
        <v>-1.443749678E-2</v>
      </c>
      <c r="E45" s="3">
        <v>-3.5100000000000001E-9</v>
      </c>
      <c r="F45" s="3">
        <v>1.6900000000000001E-10</v>
      </c>
      <c r="G45" s="3">
        <v>-3.34E-9</v>
      </c>
    </row>
    <row r="46" spans="1:14" x14ac:dyDescent="0.25">
      <c r="A46" s="1" t="s">
        <v>21</v>
      </c>
      <c r="B46" s="1">
        <v>-2.093749994E-2</v>
      </c>
      <c r="C46" s="1">
        <v>-2.0937501349999998E-2</v>
      </c>
      <c r="D46" s="1">
        <v>-2.0937470489999999E-2</v>
      </c>
      <c r="E46" s="3">
        <v>-3.0899999999999999E-8</v>
      </c>
      <c r="F46" s="3">
        <v>1.4100000000000001E-9</v>
      </c>
      <c r="G46" s="3">
        <v>-2.9499999999999999E-8</v>
      </c>
    </row>
    <row r="47" spans="1:14" x14ac:dyDescent="0.25">
      <c r="A47" s="1" t="s">
        <v>23</v>
      </c>
      <c r="B47" s="1">
        <v>1</v>
      </c>
      <c r="C47" s="1">
        <v>1</v>
      </c>
      <c r="D47" s="1">
        <v>1</v>
      </c>
      <c r="E47" s="1"/>
      <c r="F47" s="1"/>
      <c r="G47" s="1"/>
    </row>
    <row r="48" spans="1:14" x14ac:dyDescent="0.25">
      <c r="A48" s="1" t="s">
        <v>25</v>
      </c>
      <c r="B48" s="1">
        <v>1</v>
      </c>
      <c r="C48" s="1">
        <v>1</v>
      </c>
      <c r="D48" s="1">
        <v>1</v>
      </c>
      <c r="E48" s="1"/>
      <c r="F48" s="1"/>
      <c r="G48" s="1"/>
    </row>
    <row r="49" spans="1:14" x14ac:dyDescent="0.25">
      <c r="A49" s="1" t="s">
        <v>27</v>
      </c>
      <c r="B49" s="1">
        <v>1</v>
      </c>
      <c r="C49" s="1">
        <v>1</v>
      </c>
      <c r="D49" s="1">
        <v>1</v>
      </c>
      <c r="E49" s="1"/>
      <c r="F49" s="1"/>
      <c r="G49" s="1"/>
    </row>
    <row r="50" spans="1:14" x14ac:dyDescent="0.25">
      <c r="A50" s="1"/>
      <c r="B50" s="1"/>
      <c r="C50" s="1"/>
      <c r="D50" s="1"/>
      <c r="E50" s="1"/>
      <c r="F50" s="1"/>
      <c r="G50" s="1"/>
    </row>
    <row r="51" spans="1:14" x14ac:dyDescent="0.25">
      <c r="A51" s="24"/>
      <c r="B51" s="24"/>
      <c r="C51" s="24"/>
      <c r="D51" s="24"/>
      <c r="E51" s="24"/>
      <c r="F51" s="24"/>
      <c r="G51" s="24"/>
      <c r="H51" s="24"/>
      <c r="I51" s="24"/>
      <c r="J51" s="26"/>
      <c r="K51" s="25"/>
      <c r="L51" s="27"/>
      <c r="M51" s="28"/>
      <c r="N51" s="27"/>
    </row>
    <row r="53" spans="1:14" x14ac:dyDescent="0.25">
      <c r="A53" t="s">
        <v>35</v>
      </c>
    </row>
    <row r="54" spans="1:14" x14ac:dyDescent="0.25">
      <c r="A54" t="s">
        <v>36</v>
      </c>
    </row>
    <row r="55" spans="1:14" x14ac:dyDescent="0.25">
      <c r="A55" t="s">
        <v>38</v>
      </c>
    </row>
  </sheetData>
  <mergeCells count="3">
    <mergeCell ref="A1:G1"/>
    <mergeCell ref="A12:G12"/>
    <mergeCell ref="A32:G32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6"/>
  <sheetViews>
    <sheetView workbookViewId="0">
      <selection activeCell="G32" sqref="G32"/>
    </sheetView>
  </sheetViews>
  <sheetFormatPr defaultRowHeight="15" x14ac:dyDescent="0.25"/>
  <cols>
    <col min="1" max="1" width="9.7109375" bestFit="1" customWidth="1"/>
    <col min="2" max="10" width="12.7109375" bestFit="1" customWidth="1"/>
    <col min="12" max="12" width="10.42578125" bestFit="1" customWidth="1"/>
    <col min="13" max="13" width="12.7109375" bestFit="1" customWidth="1"/>
    <col min="14" max="14" width="18.85546875" bestFit="1" customWidth="1"/>
    <col min="15" max="15" width="14" bestFit="1" customWidth="1"/>
  </cols>
  <sheetData>
    <row r="1" spans="1:17" ht="16.5" thickBot="1" x14ac:dyDescent="0.3">
      <c r="A1" s="17" t="s">
        <v>72</v>
      </c>
      <c r="B1" s="17"/>
      <c r="C1" s="17"/>
      <c r="D1" s="17"/>
      <c r="E1" s="17"/>
      <c r="F1" s="17"/>
      <c r="G1" s="17"/>
      <c r="H1" s="17"/>
      <c r="I1" s="17"/>
      <c r="J1" s="17"/>
      <c r="L1" s="11" t="s">
        <v>1</v>
      </c>
      <c r="M1" s="11" t="s">
        <v>30</v>
      </c>
      <c r="N1" s="11" t="s">
        <v>73</v>
      </c>
      <c r="O1" s="11" t="s">
        <v>40</v>
      </c>
      <c r="Q1" s="22" t="s">
        <v>35</v>
      </c>
    </row>
    <row r="2" spans="1:17" ht="15.75" thickTop="1" x14ac:dyDescent="0.25">
      <c r="A2" s="9" t="s">
        <v>7</v>
      </c>
      <c r="B2" s="9" t="s">
        <v>8</v>
      </c>
      <c r="C2" s="18" t="s">
        <v>9</v>
      </c>
      <c r="D2" s="18"/>
      <c r="E2" s="18"/>
      <c r="F2" s="18"/>
      <c r="G2" s="18" t="s">
        <v>74</v>
      </c>
      <c r="H2" s="18"/>
      <c r="I2" s="18"/>
      <c r="J2" s="18"/>
      <c r="L2" s="8" t="s">
        <v>41</v>
      </c>
      <c r="M2" s="1">
        <v>0</v>
      </c>
      <c r="N2" s="1">
        <v>0</v>
      </c>
      <c r="O2" s="1">
        <v>0</v>
      </c>
      <c r="Q2" t="s">
        <v>75</v>
      </c>
    </row>
    <row r="3" spans="1:17" ht="15.75" thickBot="1" x14ac:dyDescent="0.3">
      <c r="A3" s="10"/>
      <c r="B3" s="10"/>
      <c r="C3" s="10" t="s">
        <v>13</v>
      </c>
      <c r="D3" s="10" t="s">
        <v>14</v>
      </c>
      <c r="E3" s="10" t="s">
        <v>42</v>
      </c>
      <c r="F3" s="10" t="s">
        <v>43</v>
      </c>
      <c r="G3" s="10" t="s">
        <v>10</v>
      </c>
      <c r="H3" s="10" t="s">
        <v>11</v>
      </c>
      <c r="I3" s="10" t="s">
        <v>44</v>
      </c>
      <c r="J3" s="10" t="s">
        <v>45</v>
      </c>
      <c r="L3" s="8" t="s">
        <v>46</v>
      </c>
      <c r="M3" s="1">
        <v>147.88057038816899</v>
      </c>
      <c r="N3" s="1">
        <f>M3/100</f>
        <v>1.47880570388169</v>
      </c>
      <c r="O3" s="3">
        <v>1.1932121375402001E-6</v>
      </c>
    </row>
    <row r="4" spans="1:17" ht="15.75" thickTop="1" x14ac:dyDescent="0.25">
      <c r="A4" s="1">
        <v>1</v>
      </c>
      <c r="B4" s="1">
        <v>0</v>
      </c>
      <c r="D4" s="1"/>
      <c r="E4" s="1"/>
      <c r="F4" s="1"/>
      <c r="G4" s="1"/>
      <c r="H4" s="1"/>
      <c r="I4" s="1"/>
      <c r="J4" s="1"/>
      <c r="L4" s="8" t="s">
        <v>47</v>
      </c>
      <c r="M4" s="1">
        <v>71.119424158005401</v>
      </c>
      <c r="N4" s="1">
        <f t="shared" ref="N4:N7" si="0">M4/100</f>
        <v>0.71119424158005407</v>
      </c>
      <c r="O4" s="3">
        <v>1.3336969236776901E-6</v>
      </c>
    </row>
    <row r="5" spans="1:17" x14ac:dyDescent="0.25">
      <c r="A5" s="1">
        <v>2</v>
      </c>
      <c r="B5" s="1">
        <v>-8.7500862770198903E-2</v>
      </c>
      <c r="C5">
        <v>-8.7501679306362601E-2</v>
      </c>
      <c r="D5" s="1">
        <v>-7.1552944282417097E-2</v>
      </c>
      <c r="E5" s="1"/>
      <c r="F5" s="1"/>
      <c r="G5" s="1">
        <f>B5-C5</f>
        <v>8.1653616369747883E-7</v>
      </c>
      <c r="H5" s="1">
        <f>B5-D5</f>
        <v>-1.5947918487781806E-2</v>
      </c>
      <c r="I5" s="1"/>
      <c r="J5" s="1"/>
      <c r="L5" s="8" t="s">
        <v>48</v>
      </c>
      <c r="M5" s="1">
        <v>40.903974663241002</v>
      </c>
      <c r="N5" s="1">
        <f t="shared" si="0"/>
        <v>0.40903974663241</v>
      </c>
      <c r="O5" s="3">
        <v>1.3103505847045199E-6</v>
      </c>
    </row>
    <row r="6" spans="1:17" x14ac:dyDescent="0.25">
      <c r="A6" s="1">
        <v>3</v>
      </c>
      <c r="B6" s="1">
        <v>-0.226178988779838</v>
      </c>
      <c r="D6" s="1">
        <v>-0.209607457171119</v>
      </c>
      <c r="E6" s="1"/>
      <c r="F6" s="1"/>
      <c r="G6" s="1"/>
      <c r="H6" s="1">
        <f>B6-D6</f>
        <v>-1.6571531608718992E-2</v>
      </c>
      <c r="I6" s="1"/>
      <c r="J6" s="1"/>
      <c r="L6" s="8" t="s">
        <v>49</v>
      </c>
      <c r="M6" s="1">
        <v>219</v>
      </c>
      <c r="N6" s="1">
        <f t="shared" si="0"/>
        <v>2.19</v>
      </c>
      <c r="O6" s="3">
        <v>-1.1280097340638E-6</v>
      </c>
    </row>
    <row r="7" spans="1:17" x14ac:dyDescent="0.25">
      <c r="A7" s="1">
        <v>4</v>
      </c>
      <c r="B7" s="1">
        <v>-0.18487578840753599</v>
      </c>
      <c r="C7">
        <v>-0.18484998302695499</v>
      </c>
      <c r="D7" s="1">
        <v>-0.16763503909714</v>
      </c>
      <c r="E7" s="1"/>
      <c r="F7" s="1"/>
      <c r="G7" s="1">
        <f>B7-C7</f>
        <v>-2.5805380581001014E-5</v>
      </c>
      <c r="H7" s="1">
        <f>B7-D7</f>
        <v>-1.7240749310395986E-2</v>
      </c>
      <c r="I7" s="1"/>
      <c r="J7" s="1"/>
      <c r="K7" s="2" t="s">
        <v>79</v>
      </c>
      <c r="L7" s="12" t="s">
        <v>50</v>
      </c>
      <c r="M7" s="13">
        <v>62.339801271691996</v>
      </c>
      <c r="N7" s="13">
        <f t="shared" si="0"/>
        <v>0.62339801271691997</v>
      </c>
    </row>
    <row r="8" spans="1:17" x14ac:dyDescent="0.25">
      <c r="A8" s="1">
        <v>5</v>
      </c>
      <c r="B8" s="1">
        <v>-0.15862446742014399</v>
      </c>
      <c r="C8">
        <v>-0.15861267245650701</v>
      </c>
      <c r="D8" s="1">
        <v>-0.141384141319391</v>
      </c>
      <c r="E8" s="1"/>
      <c r="F8" s="1"/>
      <c r="G8" s="1">
        <f>B8-C8</f>
        <v>-1.1794963636985178E-5</v>
      </c>
      <c r="H8" s="1">
        <f>B8-D8</f>
        <v>-1.724032610075299E-2</v>
      </c>
      <c r="I8" s="1"/>
      <c r="J8" s="1"/>
      <c r="L8" s="8" t="s">
        <v>51</v>
      </c>
      <c r="M8" s="1">
        <v>-0.22617938916486699</v>
      </c>
      <c r="N8" s="1">
        <f>M8</f>
        <v>-0.22617938916486699</v>
      </c>
      <c r="O8" s="3">
        <v>-4.0090743502752002E-7</v>
      </c>
    </row>
    <row r="9" spans="1:17" x14ac:dyDescent="0.25">
      <c r="A9" s="1">
        <v>6</v>
      </c>
      <c r="B9" s="1">
        <v>-0.26468385792833099</v>
      </c>
      <c r="C9">
        <v>-0.264719131577967</v>
      </c>
      <c r="E9" s="1">
        <v>-0.26185691410801698</v>
      </c>
      <c r="F9" s="1"/>
      <c r="G9" s="1">
        <f>B9-C9</f>
        <v>3.5273649636013982E-5</v>
      </c>
      <c r="H9" s="1"/>
      <c r="I9" s="1">
        <f>B9-E9</f>
        <v>-2.8269438203140096E-3</v>
      </c>
      <c r="J9" s="1"/>
      <c r="L9" s="8" t="s">
        <v>52</v>
      </c>
      <c r="M9" s="1">
        <v>-24.149760653480001</v>
      </c>
      <c r="N9" s="1">
        <f>M9/100</f>
        <v>-0.24149760653480001</v>
      </c>
      <c r="O9" s="3">
        <v>-7.9000820596419896E-7</v>
      </c>
    </row>
    <row r="10" spans="1:17" x14ac:dyDescent="0.25">
      <c r="A10" s="1">
        <v>7</v>
      </c>
      <c r="B10" s="1">
        <v>-0.245489496582636</v>
      </c>
      <c r="C10" s="1"/>
      <c r="D10" s="1">
        <v>-0.22735161688810701</v>
      </c>
      <c r="F10" s="1"/>
      <c r="G10" s="1"/>
      <c r="H10" s="1">
        <f>B10-D10</f>
        <v>-1.8137879694528986E-2</v>
      </c>
      <c r="I10" s="1"/>
      <c r="J10" s="1"/>
      <c r="L10" s="8" t="s">
        <v>53</v>
      </c>
      <c r="M10" s="1">
        <v>28.985080382272201</v>
      </c>
      <c r="N10" s="1">
        <f t="shared" ref="N10:N11" si="1">M10/100</f>
        <v>0.28985080382272199</v>
      </c>
      <c r="O10" s="3">
        <v>-5.20655416835769E-7</v>
      </c>
    </row>
    <row r="11" spans="1:17" x14ac:dyDescent="0.25">
      <c r="A11" s="1">
        <v>8</v>
      </c>
      <c r="B11" s="1">
        <v>-0.245489496582636</v>
      </c>
      <c r="C11" s="1"/>
      <c r="D11" s="1">
        <v>-0.22698927965487201</v>
      </c>
      <c r="F11" s="1"/>
      <c r="G11" s="1"/>
      <c r="H11" s="1">
        <f>B11-D11</f>
        <v>-1.8500216927763991E-2</v>
      </c>
      <c r="I11" s="1"/>
      <c r="J11" s="1"/>
      <c r="K11" t="s">
        <v>76</v>
      </c>
      <c r="L11" s="8" t="s">
        <v>54</v>
      </c>
      <c r="M11" s="1">
        <v>0</v>
      </c>
      <c r="N11" s="1">
        <f t="shared" si="1"/>
        <v>0</v>
      </c>
      <c r="O11" s="3">
        <v>-1.57567843404081E-16</v>
      </c>
    </row>
    <row r="12" spans="1:17" x14ac:dyDescent="0.25">
      <c r="A12" s="1">
        <v>9</v>
      </c>
      <c r="B12" s="1">
        <v>-0.27737601339101797</v>
      </c>
      <c r="C12" s="1"/>
      <c r="D12" s="1">
        <v>-0.25927308272722099</v>
      </c>
      <c r="F12" s="1">
        <v>-0.26939109597458399</v>
      </c>
      <c r="G12" s="1"/>
      <c r="H12" s="1">
        <f>B12-D12</f>
        <v>-1.8102930663796979E-2</v>
      </c>
      <c r="I12" s="1"/>
      <c r="J12" s="1">
        <f>B12-F12</f>
        <v>-7.9849174164339787E-3</v>
      </c>
      <c r="L12" s="8" t="s">
        <v>55</v>
      </c>
      <c r="M12" s="1">
        <v>-0.26468384711479698</v>
      </c>
      <c r="N12" s="1">
        <f>M12</f>
        <v>-0.26468384711479698</v>
      </c>
      <c r="O12" s="3">
        <v>1.28220175033E-8</v>
      </c>
    </row>
    <row r="13" spans="1:17" x14ac:dyDescent="0.25">
      <c r="A13" s="1">
        <v>10</v>
      </c>
      <c r="B13" s="1">
        <v>-0.28261100297480202</v>
      </c>
      <c r="C13" s="1"/>
      <c r="D13" s="1"/>
      <c r="F13" s="1">
        <v>-0.27452348221491601</v>
      </c>
      <c r="G13" s="1"/>
      <c r="H13" s="1"/>
      <c r="I13" s="1"/>
      <c r="J13" s="1">
        <f>B13-F13</f>
        <v>-8.0875207598860022E-3</v>
      </c>
      <c r="L13" s="8" t="s">
        <v>56</v>
      </c>
      <c r="M13" s="1">
        <v>6.3047604774040904</v>
      </c>
      <c r="N13" s="1">
        <f>M13/100</f>
        <v>6.3047604774040908E-2</v>
      </c>
      <c r="O13" s="3">
        <v>3.3468593840790801E-7</v>
      </c>
    </row>
    <row r="14" spans="1:17" x14ac:dyDescent="0.25">
      <c r="A14" s="1">
        <v>11</v>
      </c>
      <c r="B14" s="1">
        <v>-0.27722396080129502</v>
      </c>
      <c r="C14" s="1"/>
      <c r="D14" s="1"/>
      <c r="E14" s="1">
        <v>-0.274421565294028</v>
      </c>
      <c r="F14" s="1">
        <v>-0.269113560161097</v>
      </c>
      <c r="G14" s="1"/>
      <c r="H14" s="1"/>
      <c r="I14" s="1">
        <f>B14-E14</f>
        <v>-2.8023955072670192E-3</v>
      </c>
      <c r="J14" s="1">
        <f>B14-F14</f>
        <v>-8.1104006401980233E-3</v>
      </c>
      <c r="L14" s="8" t="s">
        <v>57</v>
      </c>
      <c r="M14" s="1">
        <v>7.5451451109037899</v>
      </c>
      <c r="N14" s="1">
        <f t="shared" ref="N14:N17" si="2">M14/100</f>
        <v>7.5451451109037893E-2</v>
      </c>
      <c r="O14" s="3">
        <v>3.7929140388193199E-7</v>
      </c>
    </row>
    <row r="15" spans="1:17" x14ac:dyDescent="0.25">
      <c r="A15" s="1">
        <v>12</v>
      </c>
      <c r="B15" s="1">
        <v>-0.28398499667581101</v>
      </c>
      <c r="C15" s="1"/>
      <c r="D15" s="1"/>
      <c r="E15" s="1">
        <v>-0.28108079818493498</v>
      </c>
      <c r="G15" s="1"/>
      <c r="H15" s="1"/>
      <c r="I15" s="1">
        <f>B15-E15</f>
        <v>-2.904198490876031E-3</v>
      </c>
      <c r="J15" s="1"/>
      <c r="L15" s="8" t="s">
        <v>58</v>
      </c>
      <c r="M15" s="1">
        <v>17.033691859918299</v>
      </c>
      <c r="N15" s="1">
        <f t="shared" si="2"/>
        <v>0.17033691859918298</v>
      </c>
      <c r="O15" s="3">
        <v>5.6078568202999602E-7</v>
      </c>
    </row>
    <row r="16" spans="1:17" x14ac:dyDescent="0.25">
      <c r="A16" s="1">
        <v>13</v>
      </c>
      <c r="B16" s="1">
        <v>-0.286873575508024</v>
      </c>
      <c r="C16" s="1"/>
      <c r="D16" s="1"/>
      <c r="E16" s="1">
        <v>-0.284035212391686</v>
      </c>
      <c r="F16" s="1">
        <v>-0.27843212378369597</v>
      </c>
      <c r="G16" s="1"/>
      <c r="H16" s="1"/>
      <c r="I16" s="1">
        <f>B16-E16</f>
        <v>-2.8383631163380052E-3</v>
      </c>
      <c r="J16" s="1">
        <f>B16-F16</f>
        <v>-8.4414517243280307E-3</v>
      </c>
      <c r="L16" s="8" t="s">
        <v>59</v>
      </c>
      <c r="M16" s="1">
        <v>1.44514504235841</v>
      </c>
      <c r="N16" s="1">
        <f t="shared" si="2"/>
        <v>1.4451450423584099E-2</v>
      </c>
      <c r="O16" s="3">
        <v>-1.14592771794167E-7</v>
      </c>
    </row>
    <row r="17" spans="1:15" x14ac:dyDescent="0.25">
      <c r="A17" s="1">
        <v>14</v>
      </c>
      <c r="B17" s="1">
        <v>-0.30420089313857501</v>
      </c>
      <c r="C17" s="1"/>
      <c r="D17" s="1"/>
      <c r="E17" s="1">
        <v>-0.30137834758413701</v>
      </c>
      <c r="F17" s="1">
        <v>-0.29607073439730403</v>
      </c>
      <c r="G17" s="1"/>
      <c r="H17" s="1"/>
      <c r="I17" s="1">
        <f>B17-F17</f>
        <v>-8.1301587412709875E-3</v>
      </c>
      <c r="J17" s="1">
        <f>B17-F17</f>
        <v>-8.1301587412709875E-3</v>
      </c>
      <c r="L17" s="8" t="s">
        <v>12</v>
      </c>
      <c r="M17" s="1">
        <v>-6.1</v>
      </c>
      <c r="N17" s="1">
        <f t="shared" si="2"/>
        <v>-6.0999999999999999E-2</v>
      </c>
      <c r="O17" s="3">
        <v>4.5183513249641401E-7</v>
      </c>
    </row>
    <row r="18" spans="1:15" x14ac:dyDescent="0.25">
      <c r="L18" s="8" t="s">
        <v>60</v>
      </c>
      <c r="M18" s="1">
        <v>-0.27737614157951601</v>
      </c>
      <c r="N18" s="1">
        <f>M18</f>
        <v>-0.27737614157951601</v>
      </c>
      <c r="O18" s="3">
        <v>-1.2842617186370499E-7</v>
      </c>
    </row>
    <row r="19" spans="1:15" x14ac:dyDescent="0.25">
      <c r="L19" s="8" t="s">
        <v>61</v>
      </c>
      <c r="M19" s="1">
        <v>6.1952398951249403</v>
      </c>
      <c r="N19" s="1">
        <f>M19/100</f>
        <v>6.1952398951249404E-2</v>
      </c>
      <c r="O19" s="3">
        <v>-1.42186835874747E-7</v>
      </c>
    </row>
    <row r="20" spans="1:15" x14ac:dyDescent="0.25">
      <c r="L20" s="8" t="s">
        <v>62</v>
      </c>
      <c r="M20" s="1">
        <v>9.9211640275555908</v>
      </c>
      <c r="N20" s="1">
        <f t="shared" ref="N20:N25" si="3">M20/100</f>
        <v>9.9211640275555901E-2</v>
      </c>
      <c r="O20" s="3">
        <v>-1.3748886061593101E-7</v>
      </c>
    </row>
    <row r="21" spans="1:15" x14ac:dyDescent="0.25">
      <c r="L21" s="8" t="s">
        <v>63</v>
      </c>
      <c r="M21" s="1">
        <v>-7.6</v>
      </c>
      <c r="N21" s="1">
        <f t="shared" si="3"/>
        <v>-7.5999999999999998E-2</v>
      </c>
      <c r="O21" s="3">
        <v>6.4740440693100698E-7</v>
      </c>
    </row>
    <row r="22" spans="1:15" x14ac:dyDescent="0.25">
      <c r="L22" s="8" t="s">
        <v>64</v>
      </c>
      <c r="M22" s="1">
        <v>-62.339801271691996</v>
      </c>
      <c r="N22" s="1">
        <f t="shared" si="3"/>
        <v>-0.62339801271691997</v>
      </c>
      <c r="O22" s="3">
        <v>7.3348635232228798E-7</v>
      </c>
    </row>
    <row r="23" spans="1:15" x14ac:dyDescent="0.25">
      <c r="L23" s="8" t="s">
        <v>65</v>
      </c>
      <c r="M23" s="1">
        <v>16.6313222291061</v>
      </c>
      <c r="N23" s="1">
        <f t="shared" si="3"/>
        <v>0.16631322229106099</v>
      </c>
      <c r="O23" s="3">
        <v>-2.4862348460552601E-7</v>
      </c>
    </row>
    <row r="24" spans="1:15" x14ac:dyDescent="0.25">
      <c r="L24" s="8" t="s">
        <v>66</v>
      </c>
      <c r="M24" s="1">
        <v>28.985080382272098</v>
      </c>
      <c r="N24" s="1">
        <f t="shared" si="3"/>
        <v>0.28985080382272099</v>
      </c>
      <c r="O24" s="3">
        <v>-2.7389681767076002E-7</v>
      </c>
    </row>
    <row r="25" spans="1:15" x14ac:dyDescent="0.25">
      <c r="L25" s="8" t="s">
        <v>67</v>
      </c>
      <c r="M25" s="1">
        <v>-94.2</v>
      </c>
      <c r="N25" s="1">
        <f t="shared" si="3"/>
        <v>-0.94200000000000006</v>
      </c>
      <c r="O25" s="3">
        <v>4.97415676092849E-7</v>
      </c>
    </row>
    <row r="26" spans="1:15" x14ac:dyDescent="0.25">
      <c r="L26" s="8" t="s">
        <v>51</v>
      </c>
      <c r="M26" s="1">
        <v>-0.22617938916486699</v>
      </c>
      <c r="N26" s="1">
        <f>M26</f>
        <v>-0.22617938916486699</v>
      </c>
      <c r="O26" s="3">
        <v>-4.0090743502752002E-7</v>
      </c>
    </row>
    <row r="27" spans="1:15" x14ac:dyDescent="0.25">
      <c r="L27" s="8" t="s">
        <v>68</v>
      </c>
      <c r="M27" s="1">
        <v>4.9788363658350603</v>
      </c>
      <c r="N27" s="1">
        <f>M27/100</f>
        <v>4.9788363658350605E-2</v>
      </c>
      <c r="O27" s="3">
        <v>8.5266968763431095E-8</v>
      </c>
    </row>
    <row r="28" spans="1:15" x14ac:dyDescent="0.25">
      <c r="L28" s="8" t="s">
        <v>16</v>
      </c>
      <c r="M28" s="1">
        <v>-13.5</v>
      </c>
      <c r="N28" s="1">
        <f>M28/100</f>
        <v>-0.13500000000000001</v>
      </c>
      <c r="O28" s="3">
        <v>3.93929590863928E-7</v>
      </c>
    </row>
    <row r="29" spans="1:15" x14ac:dyDescent="0.25">
      <c r="L29" s="8" t="s">
        <v>55</v>
      </c>
      <c r="M29" s="1">
        <v>-0.26468384711479698</v>
      </c>
      <c r="N29" s="1">
        <f>M29</f>
        <v>-0.26468384711479698</v>
      </c>
      <c r="O29" s="3">
        <v>1.28220175033E-8</v>
      </c>
    </row>
    <row r="30" spans="1:15" x14ac:dyDescent="0.25">
      <c r="L30" s="8" t="s">
        <v>69</v>
      </c>
      <c r="M30" s="1">
        <v>-2.8047604625028999</v>
      </c>
      <c r="N30" s="1">
        <f>M30/100</f>
        <v>-2.8047604625028998E-2</v>
      </c>
      <c r="O30" s="3">
        <v>-3.2319320363363702E-7</v>
      </c>
    </row>
    <row r="31" spans="1:15" x14ac:dyDescent="0.25">
      <c r="L31" s="8" t="s">
        <v>70</v>
      </c>
      <c r="M31" s="1">
        <v>-14.9</v>
      </c>
      <c r="N31" s="1">
        <f>M31/100</f>
        <v>-0.14899999999999999</v>
      </c>
      <c r="O31" s="3">
        <v>1.32141526387741E-7</v>
      </c>
    </row>
    <row r="32" spans="1:15" x14ac:dyDescent="0.25">
      <c r="L32" s="8" t="s">
        <v>71</v>
      </c>
      <c r="M32" s="1">
        <v>-0.27737614157951601</v>
      </c>
      <c r="N32" s="1">
        <f>M32</f>
        <v>-0.27737614157951601</v>
      </c>
      <c r="O32" s="3">
        <v>-1.2842617186370499E-7</v>
      </c>
    </row>
    <row r="33" spans="1:15" x14ac:dyDescent="0.25">
      <c r="O33" s="1"/>
    </row>
    <row r="35" spans="1:15" ht="16.5" thickBot="1" x14ac:dyDescent="0.3">
      <c r="A35" s="17" t="s">
        <v>78</v>
      </c>
      <c r="B35" s="17"/>
      <c r="C35" s="17"/>
      <c r="D35" s="17"/>
      <c r="E35" s="17"/>
      <c r="F35" s="17"/>
      <c r="G35" s="17"/>
      <c r="H35" s="17"/>
      <c r="I35" s="17"/>
      <c r="J35" s="17"/>
      <c r="L35" s="11" t="s">
        <v>1</v>
      </c>
      <c r="M35" s="11" t="s">
        <v>30</v>
      </c>
      <c r="N35" s="11" t="s">
        <v>73</v>
      </c>
      <c r="O35" s="11" t="s">
        <v>40</v>
      </c>
    </row>
    <row r="36" spans="1:15" ht="15.75" thickTop="1" x14ac:dyDescent="0.25">
      <c r="A36" s="9" t="s">
        <v>7</v>
      </c>
      <c r="B36" s="9" t="s">
        <v>8</v>
      </c>
      <c r="C36" s="9" t="s">
        <v>9</v>
      </c>
      <c r="D36" s="9"/>
      <c r="E36" s="9"/>
      <c r="F36" s="9"/>
      <c r="G36" s="9" t="s">
        <v>74</v>
      </c>
      <c r="H36" s="9"/>
      <c r="I36" s="9"/>
      <c r="J36" s="9"/>
      <c r="L36" s="8" t="s">
        <v>46</v>
      </c>
      <c r="M36" s="1">
        <v>147.88057038816899</v>
      </c>
      <c r="N36" s="1">
        <f>M36/100</f>
        <v>1.47880570388169</v>
      </c>
      <c r="O36" s="14">
        <v>1.1932028856076501E-6</v>
      </c>
    </row>
    <row r="37" spans="1:15" ht="15.75" thickBot="1" x14ac:dyDescent="0.3">
      <c r="A37" s="10"/>
      <c r="B37" s="10"/>
      <c r="C37" s="10" t="s">
        <v>13</v>
      </c>
      <c r="D37" s="10" t="s">
        <v>14</v>
      </c>
      <c r="E37" s="10" t="s">
        <v>42</v>
      </c>
      <c r="F37" s="10" t="s">
        <v>43</v>
      </c>
      <c r="G37" s="10" t="s">
        <v>10</v>
      </c>
      <c r="H37" s="10" t="s">
        <v>11</v>
      </c>
      <c r="I37" s="10" t="s">
        <v>44</v>
      </c>
      <c r="J37" s="10" t="s">
        <v>45</v>
      </c>
      <c r="L37" s="8" t="s">
        <v>47</v>
      </c>
      <c r="M37" s="1">
        <v>71.119424158005401</v>
      </c>
      <c r="N37" s="1">
        <f t="shared" ref="N37:N39" si="4">M37/100</f>
        <v>0.71119424158005407</v>
      </c>
      <c r="O37" s="3">
        <v>1.37286101276057E-6</v>
      </c>
    </row>
    <row r="38" spans="1:15" ht="15.75" thickTop="1" x14ac:dyDescent="0.25">
      <c r="A38" s="1">
        <v>1</v>
      </c>
      <c r="B38" s="1">
        <v>0</v>
      </c>
      <c r="C38">
        <v>0</v>
      </c>
      <c r="D38" s="1"/>
      <c r="E38" s="1"/>
      <c r="G38" s="1"/>
      <c r="H38" s="1"/>
      <c r="I38" s="1"/>
      <c r="J38" s="1"/>
      <c r="L38" s="8" t="s">
        <v>48</v>
      </c>
      <c r="M38" s="1">
        <v>40.903974663241002</v>
      </c>
      <c r="N38" s="1">
        <f t="shared" si="4"/>
        <v>0.40903974663241</v>
      </c>
      <c r="O38" s="3">
        <v>1.3605904390368001E-6</v>
      </c>
    </row>
    <row r="39" spans="1:15" x14ac:dyDescent="0.25">
      <c r="A39" s="1">
        <v>2</v>
      </c>
      <c r="B39" s="1">
        <v>-8.7500862781776406E-2</v>
      </c>
      <c r="C39" s="1">
        <v>-8.7508936150494002E-2</v>
      </c>
      <c r="D39" s="1">
        <v>6.1810561579258398E-2</v>
      </c>
      <c r="G39" s="1">
        <f>B39-C39</f>
        <v>8.0733687175954527E-6</v>
      </c>
      <c r="H39" s="1">
        <f>B39-D39</f>
        <v>-0.14931142436103481</v>
      </c>
      <c r="I39" s="1"/>
      <c r="J39" s="1"/>
      <c r="L39" s="8" t="s">
        <v>49</v>
      </c>
      <c r="M39" s="1">
        <v>219</v>
      </c>
      <c r="N39" s="1">
        <f t="shared" si="4"/>
        <v>2.19</v>
      </c>
      <c r="O39" s="3">
        <v>-1.08885490313071E-6</v>
      </c>
    </row>
    <row r="40" spans="1:15" x14ac:dyDescent="0.25">
      <c r="A40" s="1">
        <v>3</v>
      </c>
      <c r="B40" s="1">
        <v>-0.22617897691258701</v>
      </c>
      <c r="D40" s="1">
        <v>-7.6495960726050902E-2</v>
      </c>
      <c r="G40" s="1"/>
      <c r="H40" s="1">
        <f>B40-D40</f>
        <v>-0.14968301618653612</v>
      </c>
      <c r="I40" s="1"/>
      <c r="J40" s="1"/>
      <c r="L40" s="8" t="s">
        <v>52</v>
      </c>
      <c r="M40" s="1">
        <v>-24.149760653480001</v>
      </c>
      <c r="N40" s="1">
        <f>M40/100</f>
        <v>-0.24149760653480001</v>
      </c>
      <c r="O40" s="3">
        <v>-7.99245762184153E-7</v>
      </c>
    </row>
    <row r="41" spans="1:15" x14ac:dyDescent="0.25">
      <c r="A41" s="1">
        <v>4</v>
      </c>
      <c r="B41" s="1">
        <v>-0.18487577807552</v>
      </c>
      <c r="C41" s="1">
        <v>-0.22584681376426499</v>
      </c>
      <c r="D41" s="1">
        <v>-3.4959843053773497E-2</v>
      </c>
      <c r="G41" s="1">
        <f>B41-C41</f>
        <v>4.0971035688744994E-2</v>
      </c>
      <c r="H41" s="1">
        <f t="shared" ref="H41:H46" si="5">B41-D41</f>
        <v>-0.14991593502174649</v>
      </c>
      <c r="I41" s="1"/>
      <c r="J41" s="1"/>
      <c r="L41" s="8" t="s">
        <v>53</v>
      </c>
      <c r="M41" s="1">
        <v>28.985080382272201</v>
      </c>
      <c r="N41" s="1">
        <f t="shared" ref="N41:N42" si="6">M41/100</f>
        <v>0.28985080382272199</v>
      </c>
      <c r="O41" s="3">
        <v>-4.7651516216218299E-7</v>
      </c>
    </row>
    <row r="42" spans="1:15" x14ac:dyDescent="0.25">
      <c r="A42" s="1">
        <v>5</v>
      </c>
      <c r="B42" s="1">
        <v>-0.158624458532023</v>
      </c>
      <c r="C42" s="1">
        <v>-0.15845173951557601</v>
      </c>
      <c r="D42" s="1">
        <v>-8.7151391052258404E-3</v>
      </c>
      <c r="G42" s="1">
        <f t="shared" ref="G42:G43" si="7">B42-C42</f>
        <v>-1.7271901644699827E-4</v>
      </c>
      <c r="H42" s="1">
        <f t="shared" si="5"/>
        <v>-0.14990931942679717</v>
      </c>
      <c r="I42" s="1"/>
      <c r="J42" s="1"/>
      <c r="L42" s="8" t="s">
        <v>54</v>
      </c>
      <c r="M42" s="1">
        <v>0</v>
      </c>
      <c r="N42" s="1">
        <f t="shared" si="6"/>
        <v>0</v>
      </c>
      <c r="O42" s="3">
        <v>0</v>
      </c>
    </row>
    <row r="43" spans="1:15" x14ac:dyDescent="0.25">
      <c r="A43" s="1">
        <v>6</v>
      </c>
      <c r="B43" s="1">
        <v>-0.26468383586175498</v>
      </c>
      <c r="C43" s="1">
        <v>-1.7763990657028699E-2</v>
      </c>
      <c r="E43" s="1">
        <v>1.3950959767079701E-2</v>
      </c>
      <c r="F43" s="1"/>
      <c r="G43" s="1">
        <f t="shared" si="7"/>
        <v>-0.24691984520472629</v>
      </c>
      <c r="H43" s="1"/>
      <c r="I43" s="1">
        <f>B43-E43</f>
        <v>-0.2786347956288347</v>
      </c>
      <c r="J43" s="1"/>
      <c r="L43" s="8" t="s">
        <v>56</v>
      </c>
      <c r="M43" s="1">
        <v>6.3047604774040904</v>
      </c>
      <c r="N43" s="1">
        <f>M43/100</f>
        <v>6.3047604774040908E-2</v>
      </c>
      <c r="O43" s="3">
        <v>3.3575807029118099E-7</v>
      </c>
    </row>
    <row r="44" spans="1:15" x14ac:dyDescent="0.25">
      <c r="A44" s="1">
        <v>7</v>
      </c>
      <c r="B44" s="1">
        <v>-0.24548947685952399</v>
      </c>
      <c r="C44" s="1"/>
      <c r="D44" s="1">
        <v>-9.5109598575578394E-2</v>
      </c>
      <c r="F44" s="1"/>
      <c r="G44" s="1"/>
      <c r="H44" s="1">
        <f t="shared" si="5"/>
        <v>-0.15037987828394561</v>
      </c>
      <c r="I44" s="1"/>
      <c r="J44" s="1"/>
      <c r="L44" s="8" t="s">
        <v>57</v>
      </c>
      <c r="M44" s="1">
        <v>7.5451451109037899</v>
      </c>
      <c r="N44" s="1">
        <f t="shared" ref="N44:N47" si="8">M44/100</f>
        <v>7.5451451109037893E-2</v>
      </c>
      <c r="O44" s="3">
        <v>3.7938750536980999E-7</v>
      </c>
    </row>
    <row r="45" spans="1:15" x14ac:dyDescent="0.25">
      <c r="A45" s="1">
        <v>8</v>
      </c>
      <c r="B45" s="1">
        <v>-0.24548947685952399</v>
      </c>
      <c r="C45" s="1"/>
      <c r="D45" s="1">
        <v>-9.4963573066871101E-2</v>
      </c>
      <c r="F45" s="1"/>
      <c r="G45" s="1"/>
      <c r="H45" s="1">
        <f t="shared" si="5"/>
        <v>-0.1505259037926529</v>
      </c>
      <c r="I45" s="1"/>
      <c r="J45" s="1"/>
      <c r="L45" s="8" t="s">
        <v>58</v>
      </c>
      <c r="M45" s="1">
        <v>17.033691859918299</v>
      </c>
      <c r="N45" s="1">
        <f t="shared" si="8"/>
        <v>0.17033691859918298</v>
      </c>
      <c r="O45" s="3">
        <v>5.6117956662160605E-7</v>
      </c>
    </row>
    <row r="46" spans="1:15" x14ac:dyDescent="0.25">
      <c r="A46" s="1">
        <v>9</v>
      </c>
      <c r="B46" s="1">
        <v>-0.27737599107252198</v>
      </c>
      <c r="C46" s="1"/>
      <c r="D46" s="1">
        <v>-0.126981901136799</v>
      </c>
      <c r="F46" s="1">
        <v>-2.07652454529514E-2</v>
      </c>
      <c r="G46" s="1"/>
      <c r="H46" s="1">
        <f t="shared" si="5"/>
        <v>-0.15039408993572298</v>
      </c>
      <c r="I46" s="1"/>
      <c r="J46" s="1">
        <f>B46-F46</f>
        <v>-0.25661074561957059</v>
      </c>
      <c r="L46" s="8" t="s">
        <v>59</v>
      </c>
      <c r="M46" s="1">
        <v>1.44514504235841</v>
      </c>
      <c r="N46" s="1">
        <f t="shared" si="8"/>
        <v>1.4451450423584099E-2</v>
      </c>
      <c r="O46" s="3">
        <v>-1.1445905346262099E-7</v>
      </c>
    </row>
    <row r="47" spans="1:15" x14ac:dyDescent="0.25">
      <c r="A47" s="1">
        <v>10</v>
      </c>
      <c r="B47" s="1">
        <v>-0.28261098067782497</v>
      </c>
      <c r="C47" s="1"/>
      <c r="D47" s="1"/>
      <c r="F47" s="1">
        <v>-2.59880093040946E-2</v>
      </c>
      <c r="G47" s="1"/>
      <c r="H47" s="1"/>
      <c r="I47" s="1"/>
      <c r="J47" s="1">
        <f t="shared" ref="J47:J51" si="9">B47-F47</f>
        <v>-0.25662297137373036</v>
      </c>
      <c r="L47" s="8" t="s">
        <v>12</v>
      </c>
      <c r="M47" s="1">
        <v>-6.1</v>
      </c>
      <c r="N47" s="1">
        <f t="shared" si="8"/>
        <v>-6.0999999999999999E-2</v>
      </c>
      <c r="O47" s="3">
        <v>4.51872748087612E-7</v>
      </c>
    </row>
    <row r="48" spans="1:15" x14ac:dyDescent="0.25">
      <c r="A48" s="1">
        <v>11</v>
      </c>
      <c r="B48" s="1">
        <v>-0.27722393861549399</v>
      </c>
      <c r="C48" s="1"/>
      <c r="D48" s="1"/>
      <c r="E48" s="1">
        <v>1.3876920270285201E-3</v>
      </c>
      <c r="F48" s="1">
        <v>-2.05793495576241E-2</v>
      </c>
      <c r="G48" s="1"/>
      <c r="H48" s="1"/>
      <c r="I48" s="1">
        <f t="shared" ref="I44:I51" si="10">B48-E48</f>
        <v>-0.27861163064252253</v>
      </c>
      <c r="J48" s="1">
        <f t="shared" si="9"/>
        <v>-0.25664458905786991</v>
      </c>
      <c r="L48" s="8" t="s">
        <v>61</v>
      </c>
      <c r="M48" s="1">
        <v>6.1952398951249403</v>
      </c>
      <c r="N48" s="1">
        <f>M48/100</f>
        <v>6.1952398951249404E-2</v>
      </c>
      <c r="O48" s="3">
        <v>-1.4264231767979799E-7</v>
      </c>
    </row>
    <row r="49" spans="1:16" x14ac:dyDescent="0.25">
      <c r="A49" s="1">
        <v>12</v>
      </c>
      <c r="B49" s="1">
        <v>-0.28398497459549199</v>
      </c>
      <c r="C49" s="1"/>
      <c r="D49" s="1"/>
      <c r="E49" s="1">
        <v>-5.2806221153084204E-3</v>
      </c>
      <c r="F49" s="1">
        <v>-3.0095200429465899E-2</v>
      </c>
      <c r="G49" s="1"/>
      <c r="H49" s="1"/>
      <c r="I49" s="1">
        <f t="shared" si="10"/>
        <v>-0.27870435248018355</v>
      </c>
      <c r="J49" s="1">
        <f t="shared" si="9"/>
        <v>-0.25388977416602609</v>
      </c>
      <c r="L49" s="8" t="s">
        <v>62</v>
      </c>
      <c r="M49" s="1">
        <v>9.9211640275555908</v>
      </c>
      <c r="N49" s="1">
        <f t="shared" ref="N49:N54" si="11">M49/100</f>
        <v>9.9211640275555901E-2</v>
      </c>
      <c r="O49" s="3">
        <v>-1.38124769413772E-7</v>
      </c>
      <c r="P49" t="s">
        <v>77</v>
      </c>
    </row>
    <row r="50" spans="1:16" x14ac:dyDescent="0.25">
      <c r="A50" s="1">
        <v>13</v>
      </c>
      <c r="B50" s="1">
        <v>-0.28687355341276</v>
      </c>
      <c r="C50" s="1"/>
      <c r="D50" s="1"/>
      <c r="E50" s="1">
        <v>-8.1835881362442801E-3</v>
      </c>
      <c r="G50" s="1"/>
      <c r="H50" s="1"/>
      <c r="I50" s="1">
        <f t="shared" si="10"/>
        <v>-0.27868996527651574</v>
      </c>
      <c r="J50" s="1"/>
      <c r="L50" s="8" t="s">
        <v>63</v>
      </c>
      <c r="M50" s="1">
        <v>-7.6</v>
      </c>
      <c r="N50" s="1">
        <f t="shared" si="11"/>
        <v>-7.5999999999999998E-2</v>
      </c>
      <c r="O50" s="3">
        <v>6.4287659591599798E-7</v>
      </c>
    </row>
    <row r="51" spans="1:16" x14ac:dyDescent="0.25">
      <c r="A51" s="1">
        <v>14</v>
      </c>
      <c r="B51" s="1">
        <v>-0.30420087091620301</v>
      </c>
      <c r="C51" s="1"/>
      <c r="D51" s="1"/>
      <c r="E51" s="1">
        <v>-2.5676651572644999E-2</v>
      </c>
      <c r="F51" s="1">
        <v>-4.7499811323096497E-2</v>
      </c>
      <c r="G51" s="1"/>
      <c r="H51" s="1"/>
      <c r="I51" s="1">
        <f t="shared" si="10"/>
        <v>-0.27852421934355803</v>
      </c>
      <c r="J51" s="1">
        <f t="shared" si="9"/>
        <v>-0.25670105959310652</v>
      </c>
      <c r="L51" s="8" t="s">
        <v>64</v>
      </c>
      <c r="M51" s="1">
        <v>-62.339801271691996</v>
      </c>
      <c r="N51" s="1">
        <f t="shared" si="11"/>
        <v>-0.62339801271691997</v>
      </c>
      <c r="O51" s="3">
        <v>6.9929696500103902E-7</v>
      </c>
    </row>
    <row r="52" spans="1:16" x14ac:dyDescent="0.25">
      <c r="L52" s="8" t="s">
        <v>65</v>
      </c>
      <c r="M52" s="1">
        <v>16.6313222291061</v>
      </c>
      <c r="N52" s="1">
        <f t="shared" si="11"/>
        <v>0.16631322229106099</v>
      </c>
      <c r="O52" s="3">
        <v>-2.27434127780812E-7</v>
      </c>
    </row>
    <row r="53" spans="1:16" x14ac:dyDescent="0.25">
      <c r="L53" s="8" t="s">
        <v>66</v>
      </c>
      <c r="M53" s="1">
        <v>28.985080382272098</v>
      </c>
      <c r="N53" s="1">
        <f t="shared" si="11"/>
        <v>0.28985080382272099</v>
      </c>
      <c r="O53" s="3">
        <v>-2.5067632475339602E-7</v>
      </c>
    </row>
    <row r="54" spans="1:16" x14ac:dyDescent="0.25">
      <c r="L54" s="8" t="s">
        <v>67</v>
      </c>
      <c r="M54" s="1">
        <v>-94.2</v>
      </c>
      <c r="N54" s="1">
        <f t="shared" si="11"/>
        <v>-0.94200000000000006</v>
      </c>
      <c r="O54" s="3">
        <v>4.2879851425148301E-7</v>
      </c>
    </row>
    <row r="55" spans="1:16" x14ac:dyDescent="0.25">
      <c r="L55" s="8" t="s">
        <v>68</v>
      </c>
      <c r="M55" s="1">
        <v>4.9788363658350603</v>
      </c>
      <c r="N55" s="1">
        <f>M55/100</f>
        <v>4.9788363658350605E-2</v>
      </c>
      <c r="O55" s="3">
        <v>8.5920207504308595E-8</v>
      </c>
    </row>
    <row r="56" spans="1:16" x14ac:dyDescent="0.25">
      <c r="L56" s="8" t="s">
        <v>16</v>
      </c>
      <c r="M56" s="1">
        <v>-13.5</v>
      </c>
      <c r="N56" s="1">
        <f>M56/100</f>
        <v>-0.13500000000000001</v>
      </c>
      <c r="O56" s="3">
        <v>3.9405522533897402E-7</v>
      </c>
    </row>
    <row r="57" spans="1:16" x14ac:dyDescent="0.25">
      <c r="L57" s="8" t="s">
        <v>69</v>
      </c>
      <c r="M57" s="1">
        <v>-2.8047604625028999</v>
      </c>
      <c r="N57" s="1">
        <f>M57/100</f>
        <v>-2.8047604625028998E-2</v>
      </c>
      <c r="O57" s="3">
        <v>-3.2422852027508302E-7</v>
      </c>
    </row>
    <row r="58" spans="1:16" x14ac:dyDescent="0.25">
      <c r="L58" s="8" t="s">
        <v>70</v>
      </c>
      <c r="M58" s="1">
        <v>-14.9</v>
      </c>
      <c r="N58" s="1">
        <f>M58/100</f>
        <v>-0.14899999999999999</v>
      </c>
      <c r="O58" s="3">
        <v>1.3212419627817199E-7</v>
      </c>
    </row>
    <row r="59" spans="1:16" x14ac:dyDescent="0.25">
      <c r="O59" s="3"/>
    </row>
    <row r="60" spans="1:16" x14ac:dyDescent="0.25">
      <c r="O60" s="3"/>
    </row>
    <row r="61" spans="1:16" x14ac:dyDescent="0.25">
      <c r="O61" s="3"/>
    </row>
    <row r="62" spans="1:16" x14ac:dyDescent="0.25">
      <c r="O62" s="3"/>
    </row>
    <row r="63" spans="1:16" x14ac:dyDescent="0.25">
      <c r="O63" s="3"/>
    </row>
    <row r="64" spans="1:16" x14ac:dyDescent="0.25">
      <c r="O64" s="3"/>
    </row>
    <row r="65" spans="15:15" x14ac:dyDescent="0.25">
      <c r="O65" s="3"/>
    </row>
    <row r="66" spans="15:15" x14ac:dyDescent="0.25">
      <c r="O66" s="3"/>
    </row>
  </sheetData>
  <mergeCells count="4">
    <mergeCell ref="A35:J35"/>
    <mergeCell ref="A1:J1"/>
    <mergeCell ref="C2:F2"/>
    <mergeCell ref="G2:J2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 Bus</vt:lpstr>
      <vt:lpstr>3 Bus</vt:lpstr>
      <vt:lpstr>14 Bus DC</vt:lpstr>
    </vt:vector>
  </TitlesOfParts>
  <Company>Georgia Institute of Technology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Leilei Xiong</dc:creator>
  <cp:lastModifiedBy>Leilei Xiong</cp:lastModifiedBy>
  <dcterms:created xsi:type="dcterms:W3CDTF">2015-03-31T18:19:22Z</dcterms:created>
  <dcterms:modified xsi:type="dcterms:W3CDTF">2015-04-06T16:22:41Z</dcterms:modified>
</cp:coreProperties>
</file>