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 sheetId="1" r:id="rId3"/>
    <sheet state="visible" name="Product Backlog" sheetId="2" r:id="rId4"/>
    <sheet state="visible" name="Sprint Example" sheetId="3" r:id="rId5"/>
    <sheet state="visible" name="Burndown Chart" sheetId="4" r:id="rId6"/>
    <sheet state="visible" name="Release Backlog"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E5">
      <text>
        <t xml:space="preserve">Computed from the data entered in the details below.
</t>
      </text>
    </comment>
    <comment authorId="0" ref="E13">
      <text>
        <t xml:space="preserve">Enter the sequence number for the Sprint in progress.
</t>
      </text>
    </comment>
    <comment authorId="0" ref="E14">
      <text>
        <t xml:space="preserve">This is the total number of hours estimated for this Sprint.
</t>
      </text>
    </comment>
    <comment authorId="0" ref="E15">
      <text>
        <t xml:space="preserve">This is the total person hours available for the current Sprint.</t>
      </text>
    </comment>
    <comment authorId="0" ref="E16">
      <text>
        <t xml:space="preserve">This is the ratio of hours required for the sprint to the resource hours assigned. A ratio of greater than 80% provides little contingency for unplanned events.  In this case, we suggest shifting some stories to a later Sprint.</t>
      </text>
    </comment>
    <comment authorId="0" ref="E19">
      <text>
        <t xml:space="preserve">Enter hours estimated to complete the Sprint
</t>
      </text>
    </comment>
    <comment authorId="0" ref="E20">
      <text>
        <t xml:space="preserve">Enter the number of person-hours remaining on the Sprint
</t>
      </text>
    </comment>
    <comment authorId="0" ref="E21">
      <text>
        <t xml:space="preserve">If the number of work hours remaining is less than it will take to finish the project, shiftsome stories to a later Sprint
</t>
      </text>
    </comment>
    <comment authorId="0" ref="M26">
      <text>
        <t xml:space="preserve">Andy Woyzbun:
This is the total of development estimate and QA estimate</t>
      </text>
    </comment>
  </commentList>
</comments>
</file>

<file path=xl/sharedStrings.xml><?xml version="1.0" encoding="utf-8"?>
<sst xmlns="http://schemas.openxmlformats.org/spreadsheetml/2006/main" count="93" uniqueCount="91">
  <si>
    <r>
      <rPr>
        <rFont val="Calibri"/>
        <b/>
        <color rgb="FF000000"/>
        <sz val="11.0"/>
      </rPr>
      <t>Product Backlog</t>
    </r>
    <r>
      <rPr>
        <rFont val="Calibri"/>
        <color rgb="FF000000"/>
        <sz val="11.0"/>
      </rPr>
      <t xml:space="preserve"> - list of all product features, product owner responsible for prioritizing</t>
    </r>
  </si>
  <si>
    <r>
      <rPr>
        <rFont val="Calibri"/>
        <b/>
        <color rgb="FF000000"/>
        <sz val="11.0"/>
      </rPr>
      <t>Sprint Backlog</t>
    </r>
    <r>
      <rPr>
        <rFont val="Calibri"/>
        <color rgb="FF000000"/>
        <sz val="11.0"/>
      </rPr>
      <t xml:space="preserve"> - the to do list for the sprint</t>
    </r>
  </si>
  <si>
    <r>
      <rPr>
        <rFont val="Calibri"/>
        <b/>
        <color rgb="FF000000"/>
        <sz val="11.0"/>
      </rPr>
      <t>Burndown Chart</t>
    </r>
    <r>
      <rPr>
        <rFont val="Calibri"/>
        <color rgb="FF000000"/>
        <sz val="11.0"/>
      </rPr>
      <t xml:space="preserve"> - chart that shows how much work remains in a sprint</t>
    </r>
  </si>
  <si>
    <r>
      <rPr>
        <rFont val="Calibri"/>
        <b/>
        <color rgb="FF000000"/>
        <sz val="11.0"/>
      </rPr>
      <t>Release Backlog</t>
    </r>
    <r>
      <rPr>
        <rFont val="Calibri"/>
        <color rgb="FF000000"/>
        <sz val="11.0"/>
      </rPr>
      <t xml:space="preserve"> - same as the product backlog, may involve one or more sprints </t>
    </r>
  </si>
  <si>
    <t>Estimating:</t>
  </si>
  <si>
    <t xml:space="preserve">User Story - high level definition of what the customer wants to do 'As a (user), I want (function) so that (desired result) </t>
  </si>
  <si>
    <t>Sprint Progress Tracking - An Example</t>
  </si>
  <si>
    <t xml:space="preserve">Story Points - simple way to estimate a level of effort (relative scoring used - from 1 - 10, with 1 being easy and 10 being most difficult. </t>
  </si>
  <si>
    <t>Business Value - each user story has in the Product Backlog has a business value assigned - typically H, M, L</t>
  </si>
  <si>
    <t>Product Backlog</t>
  </si>
  <si>
    <t>This Tab enables the Scrum Master to track the progress of the Sprint relative to the Plan. Each day, enter the number of hours remaining in the Sprint. The graph compares the planned Sprint completion with the actual progress. The Ideal Line shows the progress that would be expected if the Sprint proceeds as planned. The Time Remaining line shows the actual progress for the Sprint. On any day, if the Time Remaining is above the Ideal Line, the project is running late. If this is a consistent and significant trend for more than two days, defer some stories to a later Sprint and record this change in the Project Information. Use the Blockers table to record non-Sprint activities that affected the Sprint. These should be used to improve estimates for later Sprints.</t>
  </si>
  <si>
    <t>Complete the Product Backlog with data for each of the stories (components) of the project. Fields with calculated data are shaded in grey. For definitions of each data component, hover over the title.</t>
  </si>
  <si>
    <t>Enter Sprint Number</t>
  </si>
  <si>
    <t>Overall Project Estimates</t>
  </si>
  <si>
    <t>This example uses different data than that in the Product Backlog Example</t>
  </si>
  <si>
    <t>The data is calculated from the details below</t>
  </si>
  <si>
    <t>week of the Sprint - assumes  week sprints</t>
  </si>
  <si>
    <t>Work Estimate for Sprint 1</t>
  </si>
  <si>
    <t>Enter Total Hours Remaining</t>
  </si>
  <si>
    <t>Ideal Line</t>
  </si>
  <si>
    <t>Work Estimate for Sprint 2</t>
  </si>
  <si>
    <t>Work Estimate for Sprint 3</t>
  </si>
  <si>
    <t>Work Estimate for Sprint 4</t>
  </si>
  <si>
    <t>Work Estimate for Sprint 5</t>
  </si>
  <si>
    <t>Work Estimate for Sprint 6</t>
  </si>
  <si>
    <t>Work Estimate for Sprints 7 and beyond</t>
  </si>
  <si>
    <t>This data should be  completed at the beginning of the current Sprint</t>
  </si>
  <si>
    <t xml:space="preserve">Total Sprint Information </t>
  </si>
  <si>
    <t>Current Sprint:</t>
  </si>
  <si>
    <t xml:space="preserve">Blockers </t>
  </si>
  <si>
    <t>Hours Spent</t>
  </si>
  <si>
    <t>Data Base</t>
  </si>
  <si>
    <t xml:space="preserve">Total User Story Hours </t>
  </si>
  <si>
    <t>Prod Issue</t>
  </si>
  <si>
    <t xml:space="preserve">Meetings </t>
  </si>
  <si>
    <t xml:space="preserve">Sick </t>
  </si>
  <si>
    <t>Slush</t>
  </si>
  <si>
    <t xml:space="preserve">Bug </t>
  </si>
  <si>
    <t>TOTAL</t>
  </si>
  <si>
    <t>Total available hrs for the sprint:</t>
  </si>
  <si>
    <t/>
  </si>
  <si>
    <t>Focus Factor</t>
  </si>
  <si>
    <t>Number of Resources in Sprint</t>
  </si>
  <si>
    <t>This data should be updated daily to determine resource requirements to finish the current Sprint</t>
  </si>
  <si>
    <t xml:space="preserve">Current Sprint In-Progress Details </t>
  </si>
  <si>
    <t>User Stories Hours Remaining</t>
  </si>
  <si>
    <t>Work Hours Remaining</t>
  </si>
  <si>
    <t>Assume 8 hours per day</t>
  </si>
  <si>
    <t>Difference:</t>
  </si>
  <si>
    <t xml:space="preserve"> </t>
  </si>
  <si>
    <t>Work Days Remaining in Sprint</t>
  </si>
  <si>
    <t>Number of Days in Sprint</t>
  </si>
  <si>
    <t>Details</t>
  </si>
  <si>
    <t>Team</t>
  </si>
  <si>
    <t>Sprint 1</t>
  </si>
  <si>
    <t>Sprint 2</t>
  </si>
  <si>
    <t>Sprint 3</t>
  </si>
  <si>
    <t>Sprint 4</t>
  </si>
  <si>
    <t>Sprint 5</t>
  </si>
  <si>
    <t>Sprint 6</t>
  </si>
  <si>
    <t>Later</t>
  </si>
  <si>
    <t>Epic</t>
  </si>
  <si>
    <t>Sprint</t>
  </si>
  <si>
    <t>User Story Role</t>
  </si>
  <si>
    <t>User Story Name</t>
  </si>
  <si>
    <t>Story Details</t>
  </si>
  <si>
    <t>Acceptance Test Criteria</t>
  </si>
  <si>
    <t>How to Demo</t>
  </si>
  <si>
    <t>Tasks</t>
  </si>
  <si>
    <t>Analyst / Prep work</t>
  </si>
  <si>
    <t>Development Estimate</t>
  </si>
  <si>
    <t>QA</t>
  </si>
  <si>
    <t>Total User Story</t>
  </si>
  <si>
    <t>Time Remaining</t>
  </si>
  <si>
    <t>user account</t>
  </si>
  <si>
    <t>product user</t>
  </si>
  <si>
    <t>Create a user account for the 500 users to log in</t>
  </si>
  <si>
    <t>As a product user, i can sign up a sercuity user account .so that i can login the application.</t>
  </si>
  <si>
    <t xml:space="preserve">1. the account should have a security sysytem to protect their acoount.
2.Account names should ensure that they cannot be re-registered, and passwords should be a valid combination of upper and lower case letters and Numbers.
</t>
  </si>
  <si>
    <t xml:space="preserve">1. Develop a document for each user to fill in personal information.
2. Users can update their personal information at any time.
3. Each user account can directly contact their own sharing board
</t>
  </si>
  <si>
    <t>main system</t>
  </si>
  <si>
    <t xml:space="preserve">Create a handwrtting and translation for the user  </t>
  </si>
  <si>
    <t>As a product user, i can use the application to handwriting and translation the word and paragraph</t>
  </si>
  <si>
    <t>1.The system should be able to support writing by hand and then converting to text
2.The system should be able to translate Chinese and English 
3.The system should be able to save the identified translated text in the history record</t>
  </si>
  <si>
    <t>1. Create a connection between the screen driver and the API interface to ensure that the handwriting recognition function can work.
2. Ensure that the handwriting recognition text can be recognized in the API, translated and then output to the screen.
3. Make sure the database can receive the translation notes and save them on shareboard.</t>
  </si>
  <si>
    <t xml:space="preserve"> shareboard management</t>
  </si>
  <si>
    <t>administrator</t>
  </si>
  <si>
    <t>Administrators review content Shared by users</t>
  </si>
  <si>
    <t>As an administrator, I want to review my notes after users share their translation so I can make sure they are appropriate.</t>
  </si>
  <si>
    <t>1. The administrator has the right to view the translation notes uploaded by users to the sharing board
2. The administrator has the right to block the user's account</t>
  </si>
  <si>
    <t>1. Create the administrator's account to operate the user's account.
2. Set administrator permissions on the sharing board to operate the Shared notes.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</si>
</sst>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_ ;[Red]\-0\ "/>
  </numFmts>
  <fonts count="19">
    <font>
      <sz val="11.0"/>
      <color rgb="FF000000"/>
      <name val="Calibri"/>
    </font>
    <font>
      <sz val="10.0"/>
      <name val="Arial"/>
    </font>
    <font>
      <sz val="10.0"/>
      <name val="Verdana"/>
    </font>
    <font>
      <b/>
      <sz val="11.0"/>
      <color rgb="FF000000"/>
      <name val="Calibri"/>
    </font>
    <font>
      <b/>
      <sz val="18.0"/>
      <name val="Arial"/>
    </font>
    <font/>
    <font>
      <sz val="11.0"/>
      <color rgb="FFFFFFFF"/>
      <name val="Verdana"/>
    </font>
    <font>
      <b/>
      <sz val="11.0"/>
      <color rgb="FFFFFFFF"/>
      <name val="Verdana"/>
    </font>
    <font>
      <b/>
      <sz val="11.0"/>
      <name val="Arial"/>
    </font>
    <font>
      <b/>
      <sz val="14.0"/>
      <name val="Verdana"/>
    </font>
    <font>
      <b/>
      <sz val="12.0"/>
      <color rgb="FFFFFFFF"/>
      <name val="Arial"/>
    </font>
    <font>
      <b/>
      <sz val="14.0"/>
      <color rgb="FFFFFFFF"/>
      <name val="Verdana"/>
    </font>
    <font>
      <sz val="12.0"/>
      <name val="Arial"/>
    </font>
    <font>
      <sz val="12.0"/>
      <name val="Verdana"/>
    </font>
    <font>
      <b/>
      <sz val="11.0"/>
      <name val="Verdana"/>
    </font>
    <font>
      <b/>
      <sz val="10.0"/>
      <name val="Arial"/>
    </font>
    <font>
      <sz val="11.0"/>
      <name val="Verdana"/>
    </font>
    <font>
      <b/>
      <sz val="12.0"/>
      <name val="Arial"/>
    </font>
    <font>
      <b/>
      <sz val="10.0"/>
      <name val="Verdana"/>
    </font>
  </fonts>
  <fills count="9">
    <fill>
      <patternFill patternType="none"/>
    </fill>
    <fill>
      <patternFill patternType="lightGray"/>
    </fill>
    <fill>
      <patternFill patternType="solid">
        <fgColor rgb="FFCC99FF"/>
        <bgColor rgb="FFCC99FF"/>
      </patternFill>
    </fill>
    <fill>
      <patternFill patternType="solid">
        <fgColor rgb="FF003366"/>
        <bgColor rgb="FF003366"/>
      </patternFill>
    </fill>
    <fill>
      <patternFill patternType="solid">
        <fgColor rgb="FF339966"/>
        <bgColor rgb="FF339966"/>
      </patternFill>
    </fill>
    <fill>
      <patternFill patternType="solid">
        <fgColor rgb="FFC0C0C0"/>
        <bgColor rgb="FFC0C0C0"/>
      </patternFill>
    </fill>
    <fill>
      <patternFill patternType="solid">
        <fgColor rgb="FF969696"/>
        <bgColor rgb="FF969696"/>
      </patternFill>
    </fill>
    <fill>
      <patternFill patternType="solid">
        <fgColor rgb="FFFFFF00"/>
        <bgColor rgb="FFFFFF00"/>
      </patternFill>
    </fill>
    <fill>
      <patternFill patternType="solid">
        <fgColor rgb="FF99CCFF"/>
        <bgColor rgb="FF99CCFF"/>
      </patternFill>
    </fill>
  </fills>
  <borders count="19">
    <border/>
    <border>
      <left/>
      <top/>
      <bottom/>
    </border>
    <border>
      <top/>
      <bottom/>
    </border>
    <border>
      <right/>
      <top/>
      <bottom/>
    </border>
    <border>
      <left/>
      <right/>
      <top/>
      <bottom/>
    </border>
    <border>
      <left style="medium">
        <color rgb="FF000000"/>
      </left>
      <right style="medium">
        <color rgb="FF000000"/>
      </right>
      <top style="medium">
        <color rgb="FF000000"/>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top style="thin">
        <color rgb="FF000000"/>
      </top>
      <bottom/>
    </border>
    <border>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xf borderId="0" fillId="0" fontId="3" numFmtId="0" xfId="0" applyAlignment="1" applyFont="1">
      <alignment shrinkToFit="0" vertical="bottom" wrapText="0"/>
    </xf>
    <xf borderId="1" fillId="2" fontId="4" numFmtId="0" xfId="0" applyAlignment="1" applyBorder="1" applyFill="1" applyFont="1">
      <alignment horizontal="left" shrinkToFit="0" vertical="center" wrapText="1"/>
    </xf>
    <xf borderId="2" fillId="0" fontId="5" numFmtId="0" xfId="0" applyBorder="1" applyFont="1"/>
    <xf borderId="3" fillId="0" fontId="5" numFmtId="0" xfId="0" applyBorder="1" applyFont="1"/>
    <xf borderId="0" fillId="0" fontId="1" numFmtId="0" xfId="0" applyAlignment="1" applyFont="1">
      <alignment horizontal="left" shrinkToFit="0" vertical="top" wrapText="1"/>
    </xf>
    <xf borderId="4" fillId="3" fontId="6" numFmtId="0" xfId="0" applyAlignment="1" applyBorder="1" applyFill="1" applyFont="1">
      <alignment horizontal="center" shrinkToFit="0" vertical="bottom" wrapText="1"/>
    </xf>
    <xf borderId="0" fillId="0" fontId="7" numFmtId="164" xfId="0" applyAlignment="1" applyFont="1" applyNumberFormat="1">
      <alignment horizontal="center" shrinkToFit="0" vertical="bottom" wrapText="1"/>
    </xf>
    <xf borderId="0" fillId="0" fontId="8" numFmtId="0" xfId="0" applyAlignment="1" applyFont="1">
      <alignment horizontal="center" shrinkToFit="0" vertical="top" wrapText="1"/>
    </xf>
    <xf borderId="0" fillId="0" fontId="9" numFmtId="0" xfId="0" applyAlignment="1" applyFont="1">
      <alignment horizontal="center" shrinkToFit="0" vertical="bottom" wrapText="1"/>
    </xf>
    <xf borderId="5" fillId="0" fontId="0" numFmtId="0" xfId="0" applyAlignment="1" applyBorder="1" applyFont="1">
      <alignment horizontal="center" readingOrder="0" shrinkToFit="0" vertical="top" wrapText="1"/>
    </xf>
    <xf borderId="6" fillId="4" fontId="10" numFmtId="164" xfId="0" applyAlignment="1" applyBorder="1" applyFill="1" applyFont="1" applyNumberFormat="1">
      <alignment horizontal="center" shrinkToFit="0" vertical="center" wrapText="1"/>
    </xf>
    <xf borderId="0" fillId="0" fontId="0" numFmtId="0" xfId="0" applyAlignment="1" applyFont="1">
      <alignment horizontal="center" shrinkToFit="0" vertical="top" wrapText="1"/>
    </xf>
    <xf borderId="7" fillId="0" fontId="5" numFmtId="0" xfId="0" applyBorder="1" applyFont="1"/>
    <xf borderId="0" fillId="0" fontId="3" numFmtId="0" xfId="0" applyAlignment="1" applyFont="1">
      <alignment horizontal="center" shrinkToFit="0" vertical="top" wrapText="1"/>
    </xf>
    <xf borderId="0" fillId="0" fontId="11" numFmtId="0" xfId="0" applyAlignment="1" applyFont="1">
      <alignment horizontal="center" shrinkToFit="0" vertical="bottom" wrapText="1"/>
    </xf>
    <xf borderId="0" fillId="0" fontId="12" numFmtId="0" xfId="0" applyAlignment="1" applyFont="1">
      <alignment horizontal="center" shrinkToFit="0" vertical="top" wrapText="1"/>
    </xf>
    <xf borderId="0" fillId="0" fontId="13" numFmtId="0" xfId="0" applyAlignment="1" applyFont="1">
      <alignment horizontal="center" shrinkToFit="0" vertical="top" wrapText="1"/>
    </xf>
    <xf borderId="8" fillId="0" fontId="5" numFmtId="0" xfId="0" applyBorder="1" applyFont="1"/>
    <xf borderId="0" fillId="0" fontId="1" numFmtId="0" xfId="0" applyAlignment="1" applyFont="1">
      <alignment readingOrder="0" shrinkToFit="0" vertical="top" wrapText="1"/>
    </xf>
    <xf borderId="9" fillId="5" fontId="14" numFmtId="164" xfId="0" applyAlignment="1" applyBorder="1" applyFill="1" applyFont="1" applyNumberFormat="1">
      <alignment shrinkToFit="0" vertical="bottom" wrapText="1"/>
    </xf>
    <xf borderId="0" fillId="0" fontId="15" numFmtId="0" xfId="0" applyAlignment="1" applyFont="1">
      <alignment shrinkToFit="0" vertical="bottom" wrapText="1"/>
    </xf>
    <xf borderId="0" fillId="0" fontId="1" numFmtId="0" xfId="0" applyAlignment="1" applyFont="1">
      <alignment shrinkToFit="0" vertical="bottom" wrapText="0"/>
    </xf>
    <xf borderId="0" fillId="0" fontId="15" numFmtId="0" xfId="0" applyAlignment="1" applyFont="1">
      <alignment shrinkToFit="0" vertical="bottom" wrapText="0"/>
    </xf>
    <xf borderId="4" fillId="5" fontId="1" numFmtId="0" xfId="0" applyAlignment="1" applyBorder="1" applyFont="1">
      <alignment shrinkToFit="0" vertical="bottom" wrapText="0"/>
    </xf>
    <xf borderId="4" fillId="5" fontId="1" numFmtId="1" xfId="0" applyAlignment="1" applyBorder="1" applyFont="1" applyNumberFormat="1">
      <alignment shrinkToFit="0" vertical="bottom" wrapText="0"/>
    </xf>
    <xf borderId="9" fillId="0" fontId="1" numFmtId="1" xfId="0" applyAlignment="1" applyBorder="1" applyFont="1" applyNumberFormat="1">
      <alignment shrinkToFit="0" vertical="bottom" wrapText="0"/>
    </xf>
    <xf borderId="0" fillId="0" fontId="13" numFmtId="0" xfId="0" applyAlignment="1" applyFont="1">
      <alignment horizontal="center" shrinkToFit="0" vertical="bottom" wrapText="1"/>
    </xf>
    <xf borderId="10" fillId="4" fontId="10" numFmtId="164" xfId="0" applyAlignment="1" applyBorder="1" applyFont="1" applyNumberFormat="1">
      <alignment horizontal="center" shrinkToFit="0" vertical="center" wrapText="1"/>
    </xf>
    <xf borderId="11" fillId="0" fontId="5" numFmtId="0" xfId="0" applyBorder="1" applyFont="1"/>
    <xf borderId="12" fillId="5" fontId="9" numFmtId="164" xfId="0" applyAlignment="1" applyBorder="1" applyFont="1" applyNumberFormat="1">
      <alignment shrinkToFit="0" vertical="bottom" wrapText="1"/>
    </xf>
    <xf borderId="13" fillId="0" fontId="9" numFmtId="164" xfId="0" applyAlignment="1" applyBorder="1" applyFont="1" applyNumberFormat="1">
      <alignment shrinkToFit="0" vertical="bottom" wrapText="1"/>
    </xf>
    <xf borderId="9" fillId="0" fontId="1" numFmtId="0" xfId="0" applyAlignment="1" applyBorder="1" applyFont="1">
      <alignment shrinkToFit="0" vertical="bottom" wrapText="0"/>
    </xf>
    <xf borderId="14" fillId="5" fontId="16" numFmtId="164" xfId="0" applyAlignment="1" applyBorder="1" applyFont="1" applyNumberFormat="1">
      <alignment shrinkToFit="0" vertical="bottom" wrapText="1"/>
    </xf>
    <xf borderId="15" fillId="0" fontId="14" numFmtId="164" xfId="0" applyAlignment="1" applyBorder="1" applyFont="1" applyNumberFormat="1">
      <alignment shrinkToFit="0" vertical="bottom" wrapText="1"/>
    </xf>
    <xf borderId="9" fillId="5" fontId="16" numFmtId="164" xfId="0" applyAlignment="1" applyBorder="1" applyFont="1" applyNumberFormat="1">
      <alignment shrinkToFit="0" vertical="bottom" wrapText="1"/>
    </xf>
    <xf borderId="9" fillId="0" fontId="14" numFmtId="164" xfId="0" applyAlignment="1" applyBorder="1" applyFont="1" applyNumberFormat="1">
      <alignment shrinkToFit="0" vertical="bottom" wrapText="1"/>
    </xf>
    <xf borderId="9" fillId="0" fontId="16" numFmtId="9" xfId="0" applyAlignment="1" applyBorder="1" applyFont="1" applyNumberFormat="1">
      <alignment shrinkToFit="0" vertical="bottom" wrapText="1"/>
    </xf>
    <xf borderId="9" fillId="6" fontId="16" numFmtId="0" xfId="0" applyAlignment="1" applyBorder="1" applyFill="1" applyFont="1">
      <alignment shrinkToFit="0" vertical="bottom" wrapText="1"/>
    </xf>
    <xf borderId="9" fillId="0" fontId="16" numFmtId="0" xfId="0" applyAlignment="1" applyBorder="1" applyFont="1">
      <alignment shrinkToFit="0" vertical="bottom" wrapText="1"/>
    </xf>
    <xf borderId="6" fillId="4" fontId="10" numFmtId="0" xfId="0" applyAlignment="1" applyBorder="1" applyFont="1">
      <alignment horizontal="center" shrinkToFit="0" vertical="center" wrapText="1"/>
    </xf>
    <xf borderId="16" fillId="0" fontId="14" numFmtId="164" xfId="0" applyAlignment="1" applyBorder="1" applyFont="1" applyNumberFormat="1">
      <alignment horizontal="center" shrinkToFit="0" vertical="bottom" wrapText="1"/>
    </xf>
    <xf borderId="0" fillId="0" fontId="14" numFmtId="164" xfId="0" applyAlignment="1" applyFont="1" applyNumberFormat="1">
      <alignment horizontal="center" shrinkToFit="0" vertical="bottom" wrapText="1"/>
    </xf>
    <xf borderId="9" fillId="7" fontId="14" numFmtId="164" xfId="0" applyAlignment="1" applyBorder="1" applyFill="1" applyFont="1" applyNumberFormat="1">
      <alignment shrinkToFit="0" vertical="bottom" wrapText="1"/>
    </xf>
    <xf borderId="17" fillId="5" fontId="16" numFmtId="164" xfId="0" applyAlignment="1" applyBorder="1" applyFont="1" applyNumberFormat="1">
      <alignment shrinkToFit="0" vertical="bottom" wrapText="1"/>
    </xf>
    <xf borderId="17" fillId="5" fontId="14" numFmtId="164" xfId="0" applyAlignment="1" applyBorder="1" applyFont="1" applyNumberFormat="1">
      <alignment shrinkToFit="0" vertical="bottom" wrapText="1"/>
    </xf>
    <xf borderId="9" fillId="0" fontId="14" numFmtId="0" xfId="0" applyAlignment="1" applyBorder="1" applyFont="1">
      <alignment shrinkToFit="0" vertical="bottom" wrapText="1"/>
    </xf>
    <xf borderId="9" fillId="0" fontId="17" numFmtId="0" xfId="0" applyAlignment="1" applyBorder="1" applyFont="1">
      <alignment shrinkToFit="0" vertical="bottom" wrapText="1"/>
    </xf>
    <xf borderId="9" fillId="0" fontId="2" numFmtId="0" xfId="0" applyAlignment="1" applyBorder="1" applyFont="1">
      <alignment shrinkToFit="0" vertical="bottom" wrapText="1"/>
    </xf>
    <xf borderId="6" fillId="8" fontId="18" numFmtId="0" xfId="0" applyAlignment="1" applyBorder="1" applyFill="1" applyFont="1">
      <alignment horizontal="center" shrinkToFit="0" vertical="bottom" wrapText="1"/>
    </xf>
    <xf borderId="18" fillId="0" fontId="5" numFmtId="0" xfId="0" applyBorder="1" applyFont="1"/>
    <xf borderId="6" fillId="5" fontId="18" numFmtId="0" xfId="0" applyAlignment="1" applyBorder="1" applyFont="1">
      <alignment horizontal="center" shrinkToFit="0" vertical="bottom" wrapText="0"/>
    </xf>
    <xf borderId="9" fillId="5" fontId="18" numFmtId="0" xfId="0" applyAlignment="1" applyBorder="1" applyFont="1">
      <alignment shrinkToFit="0" vertical="bottom" wrapText="1"/>
    </xf>
    <xf borderId="9" fillId="5" fontId="18" numFmtId="0" xfId="0" applyAlignment="1" applyBorder="1" applyFont="1">
      <alignment horizontal="center" shrinkToFit="0" vertical="bottom" wrapText="1"/>
    </xf>
    <xf borderId="9" fillId="0" fontId="2" numFmtId="0" xfId="0" applyAlignment="1" applyBorder="1" applyFont="1">
      <alignment readingOrder="0" shrinkToFit="0" vertical="top" wrapText="1"/>
    </xf>
    <xf borderId="9" fillId="0" fontId="18" numFmtId="0" xfId="0" applyAlignment="1" applyBorder="1" applyFont="1">
      <alignment shrinkToFit="0" vertical="top" wrapText="1"/>
    </xf>
    <xf borderId="9" fillId="0" fontId="2" numFmtId="0" xfId="0" applyAlignment="1" applyBorder="1" applyFont="1">
      <alignment shrinkToFit="0" vertical="top" wrapText="1"/>
    </xf>
    <xf borderId="9" fillId="0" fontId="18" numFmtId="0" xfId="0" applyAlignment="1" applyBorder="1" applyFont="1">
      <alignment readingOrder="0" shrinkToFit="0" vertical="top" wrapText="1"/>
    </xf>
  </cellXfs>
  <cellStyles count="1">
    <cellStyle xfId="0" name="Normal" builtinId="0"/>
  </cellStyles>
  <dxfs count="2">
    <dxf>
      <font/>
      <fill>
        <patternFill patternType="solid">
          <fgColor rgb="FFB8CCE4"/>
          <bgColor rgb="FFB8CCE4"/>
        </patternFill>
      </fill>
      <border/>
    </dxf>
    <dxf>
      <font>
        <color rgb="FF800080"/>
      </font>
      <fill>
        <patternFill patternType="solid">
          <fgColor rgb="FFFF99CC"/>
          <bgColor rgb="FFFF99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c r="A2" t="s">
        <v>0</v>
      </c>
    </row>
    <row r="3" ht="14.25" customHeight="1">
      <c r="A3" t="s">
        <v>1</v>
      </c>
    </row>
    <row r="4" ht="14.25" customHeight="1">
      <c r="A4" t="s">
        <v>2</v>
      </c>
    </row>
    <row r="5" ht="14.25" customHeight="1">
      <c r="A5" t="s">
        <v>3</v>
      </c>
    </row>
    <row r="6" ht="14.25" customHeight="1"/>
    <row r="7" ht="14.25" customHeight="1">
      <c r="A7" s="3" t="s">
        <v>4</v>
      </c>
    </row>
    <row r="8" ht="14.25" customHeight="1">
      <c r="A8" t="s">
        <v>5</v>
      </c>
    </row>
    <row r="9" ht="14.25" customHeight="1">
      <c r="A9" t="s">
        <v>7</v>
      </c>
    </row>
    <row r="10" ht="14.25" customHeight="1">
      <c r="A10" t="s">
        <v>8</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outlineLevelCol="1"/>
  <cols>
    <col customWidth="1" min="1" max="1" width="2.86"/>
    <col customWidth="1" min="2" max="2" width="21.71"/>
    <col customWidth="1" min="3" max="3" width="12.29"/>
    <col customWidth="1" min="4" max="4" width="22.57" outlineLevel="1"/>
    <col customWidth="1" min="5" max="5" width="24.71"/>
    <col customWidth="1" min="6" max="6" width="24.86"/>
    <col customWidth="1" min="7" max="7" width="42.71"/>
    <col customWidth="1" hidden="1" min="8" max="8" width="27.29"/>
    <col customWidth="1" min="9" max="9" width="34.29"/>
    <col customWidth="1" min="10" max="10" width="19.29"/>
    <col customWidth="1" min="11" max="11" width="15.29"/>
    <col customWidth="1" min="12" max="12" width="10.14"/>
    <col customWidth="1" min="13" max="13" width="15.71"/>
    <col customWidth="1" min="14" max="14" width="13.14"/>
    <col customWidth="1" min="15" max="15" width="11.43"/>
    <col customWidth="1" min="16" max="16" width="7.29"/>
    <col customWidth="1" min="17" max="17" width="11.29"/>
    <col customWidth="1" min="18" max="18" width="8.71"/>
    <col customWidth="1" min="19" max="19" width="14.57"/>
    <col customWidth="1" min="20" max="20" width="10.71"/>
    <col customWidth="1" min="21" max="21" width="11.29"/>
    <col customWidth="1" min="22" max="26" width="8.0"/>
  </cols>
  <sheetData>
    <row r="1" ht="15.75" customHeight="1">
      <c r="A1" s="2"/>
      <c r="B1" s="2"/>
      <c r="C1" s="2"/>
      <c r="D1" s="2"/>
      <c r="E1" s="2"/>
      <c r="F1" s="2"/>
      <c r="G1" s="2"/>
      <c r="H1" s="2"/>
      <c r="I1" s="2"/>
      <c r="J1" s="2"/>
      <c r="K1" s="2"/>
      <c r="L1" s="2"/>
      <c r="M1" s="2"/>
      <c r="N1" s="2"/>
      <c r="O1" s="2"/>
      <c r="P1" s="2"/>
      <c r="Q1" s="2"/>
      <c r="R1" s="2"/>
      <c r="S1" s="2"/>
      <c r="T1" s="2"/>
      <c r="U1" s="2"/>
      <c r="V1" s="2"/>
      <c r="W1" s="2"/>
      <c r="X1" s="2"/>
      <c r="Y1" s="2"/>
      <c r="Z1" s="2"/>
    </row>
    <row r="2" ht="33.75" customHeight="1">
      <c r="A2" s="2"/>
      <c r="B2" s="4" t="s">
        <v>9</v>
      </c>
      <c r="C2" s="5"/>
      <c r="D2" s="5"/>
      <c r="E2" s="5"/>
      <c r="F2" s="5"/>
      <c r="G2" s="5"/>
      <c r="H2" s="5"/>
      <c r="I2" s="5"/>
      <c r="J2" s="5"/>
      <c r="K2" s="5"/>
      <c r="L2" s="5"/>
      <c r="M2" s="5"/>
      <c r="N2" s="6"/>
      <c r="O2" s="2"/>
      <c r="P2" s="2"/>
      <c r="Q2" s="2"/>
      <c r="R2" s="2"/>
      <c r="S2" s="2"/>
      <c r="T2" s="2"/>
      <c r="U2" s="2"/>
      <c r="V2" s="2"/>
      <c r="W2" s="2"/>
      <c r="X2" s="2"/>
      <c r="Y2" s="2"/>
      <c r="Z2" s="2"/>
    </row>
    <row r="3" ht="36.0" customHeight="1">
      <c r="A3" s="2"/>
      <c r="B3" s="2"/>
      <c r="C3" s="7" t="s">
        <v>11</v>
      </c>
      <c r="H3" s="8"/>
      <c r="I3" s="9"/>
      <c r="J3" s="9"/>
      <c r="K3" s="2"/>
      <c r="L3" s="2"/>
      <c r="M3" s="2"/>
      <c r="N3" s="2"/>
      <c r="O3" s="2"/>
      <c r="P3" s="2"/>
      <c r="Q3" s="2"/>
      <c r="R3" s="2"/>
      <c r="S3" s="2"/>
      <c r="T3" s="2"/>
      <c r="U3" s="2"/>
      <c r="V3" s="2"/>
      <c r="W3" s="2"/>
      <c r="X3" s="2"/>
      <c r="Y3" s="2"/>
      <c r="Z3" s="2"/>
    </row>
    <row r="4" ht="18.75" customHeight="1">
      <c r="A4" s="2"/>
      <c r="B4" s="2"/>
      <c r="C4" s="11"/>
      <c r="D4" s="11"/>
      <c r="E4" s="13" t="s">
        <v>13</v>
      </c>
      <c r="F4" s="15"/>
      <c r="G4" s="17"/>
      <c r="H4" s="8"/>
      <c r="I4" s="9"/>
      <c r="J4" s="9"/>
      <c r="K4" s="2"/>
      <c r="L4" s="2"/>
      <c r="M4" s="2"/>
      <c r="N4" s="2"/>
      <c r="O4" s="2"/>
      <c r="P4" s="2"/>
      <c r="Q4" s="2"/>
      <c r="R4" s="2"/>
      <c r="S4" s="2"/>
      <c r="T4" s="2"/>
      <c r="U4" s="2"/>
      <c r="V4" s="2"/>
      <c r="W4" s="2"/>
      <c r="X4" s="2"/>
      <c r="Y4" s="2"/>
      <c r="Z4" s="2"/>
    </row>
    <row r="5" ht="27.75" customHeight="1">
      <c r="A5" s="2"/>
      <c r="B5" s="2"/>
      <c r="C5" s="19" t="s">
        <v>15</v>
      </c>
      <c r="D5" s="20"/>
      <c r="E5" s="22" t="s">
        <v>17</v>
      </c>
      <c r="F5" s="22">
        <f>SUM(O$27:O$29)</f>
        <v>0</v>
      </c>
      <c r="G5" s="17"/>
      <c r="H5" s="8"/>
      <c r="J5" s="9"/>
      <c r="K5" s="2"/>
      <c r="L5" s="2"/>
      <c r="M5" s="2"/>
      <c r="N5" s="2"/>
      <c r="O5" s="2"/>
      <c r="P5" s="2"/>
      <c r="Q5" s="2"/>
      <c r="R5" s="2"/>
      <c r="S5" s="2"/>
      <c r="T5" s="2"/>
      <c r="U5" s="2"/>
      <c r="V5" s="2"/>
      <c r="W5" s="2"/>
      <c r="X5" s="2"/>
      <c r="Y5" s="2"/>
      <c r="Z5" s="2"/>
    </row>
    <row r="6" ht="27.75" customHeight="1">
      <c r="A6" s="2"/>
      <c r="B6" s="2"/>
      <c r="D6" s="20"/>
      <c r="E6" s="22" t="s">
        <v>20</v>
      </c>
      <c r="F6" s="22">
        <f>SUM(P$27:P$29)</f>
        <v>0</v>
      </c>
      <c r="G6" s="17"/>
      <c r="H6" s="8"/>
      <c r="I6" s="9"/>
      <c r="J6" s="9"/>
      <c r="K6" s="2"/>
      <c r="L6" s="2"/>
      <c r="M6" s="2"/>
      <c r="N6" s="2"/>
      <c r="O6" s="2"/>
      <c r="P6" s="2"/>
      <c r="Q6" s="2"/>
      <c r="R6" s="2"/>
      <c r="S6" s="2"/>
      <c r="T6" s="2"/>
      <c r="U6" s="2"/>
      <c r="V6" s="2"/>
      <c r="W6" s="2"/>
      <c r="X6" s="2"/>
      <c r="Y6" s="2"/>
      <c r="Z6" s="2"/>
    </row>
    <row r="7" ht="27.75" customHeight="1">
      <c r="A7" s="2"/>
      <c r="B7" s="2"/>
      <c r="D7" s="20"/>
      <c r="E7" s="22" t="s">
        <v>21</v>
      </c>
      <c r="F7" s="22">
        <f>SUM(Q$27:Q$29)</f>
        <v>0</v>
      </c>
      <c r="G7" s="17"/>
      <c r="H7" s="8"/>
      <c r="I7" s="9"/>
      <c r="J7" s="9"/>
      <c r="K7" s="2"/>
      <c r="L7" s="2"/>
      <c r="M7" s="2"/>
      <c r="N7" s="2"/>
      <c r="O7" s="2"/>
      <c r="P7" s="2"/>
      <c r="Q7" s="2"/>
      <c r="R7" s="2"/>
      <c r="S7" s="2"/>
      <c r="T7" s="2"/>
      <c r="U7" s="2"/>
      <c r="V7" s="2"/>
      <c r="W7" s="2"/>
      <c r="X7" s="2"/>
      <c r="Y7" s="2"/>
      <c r="Z7" s="2"/>
    </row>
    <row r="8" ht="27.75" customHeight="1">
      <c r="A8" s="2"/>
      <c r="B8" s="2"/>
      <c r="D8" s="20"/>
      <c r="E8" s="22" t="s">
        <v>22</v>
      </c>
      <c r="F8" s="22">
        <f>SUM(R$27:R$29)</f>
        <v>0</v>
      </c>
      <c r="G8" s="17"/>
      <c r="H8" s="8"/>
      <c r="I8" s="9"/>
      <c r="J8" s="9"/>
      <c r="K8" s="2"/>
      <c r="L8" s="2"/>
      <c r="M8" s="2"/>
      <c r="N8" s="2"/>
      <c r="O8" s="2"/>
      <c r="P8" s="2"/>
      <c r="Q8" s="2"/>
      <c r="R8" s="2"/>
      <c r="S8" s="2"/>
      <c r="T8" s="2"/>
      <c r="U8" s="2"/>
      <c r="V8" s="2"/>
      <c r="W8" s="2"/>
      <c r="X8" s="2"/>
      <c r="Y8" s="2"/>
      <c r="Z8" s="2"/>
    </row>
    <row r="9" ht="27.75" customHeight="1">
      <c r="A9" s="2"/>
      <c r="B9" s="2"/>
      <c r="D9" s="20"/>
      <c r="E9" s="22" t="s">
        <v>23</v>
      </c>
      <c r="F9" s="22">
        <f>SUM(S$27:S$29)</f>
        <v>0</v>
      </c>
      <c r="G9" s="17"/>
      <c r="H9" s="8"/>
      <c r="I9" s="9"/>
      <c r="J9" s="9"/>
      <c r="K9" s="2"/>
      <c r="L9" s="2"/>
      <c r="M9" s="2"/>
      <c r="N9" s="2"/>
      <c r="O9" s="2"/>
      <c r="P9" s="2"/>
      <c r="Q9" s="2"/>
      <c r="R9" s="2"/>
      <c r="S9" s="2"/>
      <c r="T9" s="2"/>
      <c r="U9" s="2"/>
      <c r="V9" s="2"/>
      <c r="W9" s="2"/>
      <c r="X9" s="2"/>
      <c r="Y9" s="2"/>
      <c r="Z9" s="2"/>
    </row>
    <row r="10" ht="27.75" customHeight="1">
      <c r="A10" s="2"/>
      <c r="B10" s="2"/>
      <c r="C10" s="11"/>
      <c r="D10" s="11"/>
      <c r="E10" s="22" t="s">
        <v>24</v>
      </c>
      <c r="F10" s="22">
        <f>SUM(T$27:T$29)</f>
        <v>0</v>
      </c>
      <c r="G10" s="17"/>
      <c r="H10" s="8"/>
      <c r="I10" s="9"/>
      <c r="J10" s="9"/>
      <c r="K10" s="2"/>
      <c r="L10" s="2"/>
      <c r="M10" s="2"/>
      <c r="N10" s="2"/>
      <c r="O10" s="2"/>
      <c r="P10" s="2"/>
      <c r="Q10" s="2"/>
      <c r="R10" s="2"/>
      <c r="S10" s="2"/>
      <c r="T10" s="2"/>
      <c r="U10" s="2"/>
      <c r="V10" s="2"/>
      <c r="W10" s="2"/>
      <c r="X10" s="2"/>
      <c r="Y10" s="2"/>
      <c r="Z10" s="2"/>
    </row>
    <row r="11" ht="42.0" customHeight="1">
      <c r="A11" s="2"/>
      <c r="B11" s="2"/>
      <c r="C11" s="11"/>
      <c r="D11" s="11"/>
      <c r="E11" s="22" t="s">
        <v>25</v>
      </c>
      <c r="F11" s="22">
        <f>SUM(U$27:U$29)</f>
        <v>151</v>
      </c>
      <c r="G11" s="17"/>
      <c r="H11" s="8"/>
      <c r="I11" s="9"/>
      <c r="J11" s="9"/>
      <c r="K11" s="2"/>
      <c r="L11" s="2"/>
      <c r="M11" s="2"/>
      <c r="N11" s="2"/>
      <c r="O11" s="2"/>
      <c r="P11" s="2"/>
      <c r="Q11" s="2"/>
      <c r="R11" s="2"/>
      <c r="S11" s="2"/>
      <c r="T11" s="2"/>
      <c r="U11" s="2"/>
      <c r="V11" s="2"/>
      <c r="W11" s="2"/>
      <c r="X11" s="2"/>
      <c r="Y11" s="2"/>
      <c r="Z11" s="2"/>
    </row>
    <row r="12" ht="18.75" customHeight="1">
      <c r="A12" s="2"/>
      <c r="B12" s="2"/>
      <c r="C12" s="29" t="s">
        <v>26</v>
      </c>
      <c r="E12" s="30" t="s">
        <v>27</v>
      </c>
      <c r="F12" s="31"/>
      <c r="G12" s="17"/>
      <c r="H12" s="8"/>
      <c r="I12" s="9"/>
      <c r="J12" s="9"/>
      <c r="K12" s="2"/>
      <c r="L12" s="2"/>
      <c r="M12" s="2"/>
      <c r="N12" s="2"/>
      <c r="O12" s="2"/>
      <c r="P12" s="2"/>
      <c r="Q12" s="2"/>
      <c r="R12" s="2"/>
      <c r="S12" s="2"/>
      <c r="T12" s="2"/>
      <c r="U12" s="2"/>
      <c r="V12" s="2"/>
      <c r="W12" s="2"/>
      <c r="X12" s="2"/>
      <c r="Y12" s="2"/>
      <c r="Z12" s="2"/>
    </row>
    <row r="13" ht="20.25" customHeight="1">
      <c r="A13" s="2"/>
      <c r="B13" s="2"/>
      <c r="E13" s="32" t="s">
        <v>28</v>
      </c>
      <c r="F13" s="33">
        <v>1.0</v>
      </c>
      <c r="G13" s="17"/>
      <c r="H13" s="8"/>
      <c r="I13" s="9"/>
      <c r="J13" s="9"/>
      <c r="K13" s="2"/>
      <c r="L13" s="2"/>
      <c r="M13" s="2"/>
      <c r="N13" s="2"/>
      <c r="O13" s="2"/>
      <c r="P13" s="2"/>
      <c r="Q13" s="2"/>
      <c r="R13" s="2"/>
      <c r="S13" s="2"/>
      <c r="T13" s="2"/>
      <c r="U13" s="2"/>
      <c r="V13" s="2"/>
      <c r="W13" s="2"/>
      <c r="X13" s="2"/>
      <c r="Y13" s="2"/>
      <c r="Z13" s="2"/>
    </row>
    <row r="14" ht="14.25" customHeight="1">
      <c r="A14" s="2"/>
      <c r="B14" s="2"/>
      <c r="E14" s="35" t="s">
        <v>32</v>
      </c>
      <c r="F14" s="36">
        <f>IF(F13=1,F5,IF(F13=2,F6,IF(F13=3,F7,IF(F13=4,F8,IF(F13=5,F9,IF(F13=6,F10,F11))))))</f>
        <v>0</v>
      </c>
      <c r="G14" s="17"/>
      <c r="H14" s="8"/>
      <c r="I14" s="9"/>
      <c r="J14" s="9"/>
      <c r="K14" s="2"/>
      <c r="L14" s="2"/>
      <c r="M14" s="2"/>
      <c r="N14" s="2"/>
      <c r="O14" s="2"/>
      <c r="P14" s="2"/>
      <c r="Q14" s="2"/>
      <c r="R14" s="2"/>
      <c r="S14" s="2"/>
      <c r="T14" s="2"/>
      <c r="U14" s="2"/>
      <c r="V14" s="2"/>
      <c r="W14" s="2"/>
      <c r="X14" s="2"/>
      <c r="Y14" s="2"/>
      <c r="Z14" s="2"/>
    </row>
    <row r="15" ht="27.75" customHeight="1">
      <c r="A15" s="2"/>
      <c r="B15" s="2"/>
      <c r="C15" s="11"/>
      <c r="D15" s="11"/>
      <c r="E15" s="37" t="s">
        <v>39</v>
      </c>
      <c r="F15" s="38">
        <f>+F17*8*F23</f>
        <v>120</v>
      </c>
      <c r="G15" s="17" t="s">
        <v>40</v>
      </c>
      <c r="H15" s="8"/>
      <c r="I15" s="9"/>
      <c r="J15" s="9"/>
      <c r="K15" s="2"/>
      <c r="L15" s="2"/>
      <c r="M15" s="2"/>
      <c r="N15" s="2"/>
      <c r="O15" s="2"/>
      <c r="P15" s="2"/>
      <c r="Q15" s="2"/>
      <c r="R15" s="2"/>
      <c r="S15" s="2"/>
      <c r="T15" s="2"/>
      <c r="U15" s="2"/>
      <c r="V15" s="2"/>
      <c r="W15" s="2"/>
      <c r="X15" s="2"/>
      <c r="Y15" s="2"/>
      <c r="Z15" s="2"/>
    </row>
    <row r="16" ht="14.25" customHeight="1">
      <c r="A16" s="2"/>
      <c r="B16" s="2"/>
      <c r="C16" s="11"/>
      <c r="D16" s="11"/>
      <c r="E16" s="37" t="s">
        <v>41</v>
      </c>
      <c r="F16" s="39">
        <f>F14/F15</f>
        <v>0</v>
      </c>
      <c r="G16" s="17"/>
      <c r="H16" s="8"/>
      <c r="I16" s="9"/>
      <c r="J16" s="9"/>
      <c r="K16" s="2"/>
      <c r="L16" s="2"/>
      <c r="M16" s="2"/>
      <c r="N16" s="2"/>
      <c r="O16" s="2"/>
      <c r="P16" s="2"/>
      <c r="Q16" s="2"/>
      <c r="R16" s="2"/>
      <c r="S16" s="2"/>
      <c r="T16" s="2"/>
      <c r="U16" s="2"/>
      <c r="V16" s="2"/>
      <c r="W16" s="2"/>
      <c r="X16" s="2"/>
      <c r="Y16" s="2"/>
      <c r="Z16" s="2"/>
    </row>
    <row r="17" ht="27.75" customHeight="1">
      <c r="A17" s="2"/>
      <c r="B17" s="2"/>
      <c r="C17" s="11"/>
      <c r="D17" s="11"/>
      <c r="E17" s="40" t="s">
        <v>42</v>
      </c>
      <c r="F17" s="41">
        <v>3.0</v>
      </c>
      <c r="G17" s="17"/>
      <c r="H17" s="8"/>
      <c r="I17" s="9"/>
      <c r="J17" s="9"/>
      <c r="K17" s="2"/>
      <c r="L17" s="2"/>
      <c r="M17" s="2"/>
      <c r="N17" s="2"/>
      <c r="O17" s="2"/>
      <c r="P17" s="2"/>
      <c r="Q17" s="2"/>
      <c r="R17" s="2"/>
      <c r="S17" s="2"/>
      <c r="T17" s="2"/>
      <c r="U17" s="2"/>
      <c r="V17" s="2"/>
      <c r="W17" s="2"/>
      <c r="X17" s="2"/>
      <c r="Y17" s="2"/>
      <c r="Z17" s="2"/>
    </row>
    <row r="18" ht="21.0" customHeight="1">
      <c r="A18" s="2"/>
      <c r="B18" s="2"/>
      <c r="C18" s="19" t="s">
        <v>43</v>
      </c>
      <c r="D18" s="20"/>
      <c r="E18" s="42" t="s">
        <v>44</v>
      </c>
      <c r="F18" s="15"/>
      <c r="G18" s="43"/>
      <c r="J18" s="44"/>
      <c r="K18" s="2"/>
      <c r="L18" s="2"/>
      <c r="M18" s="2"/>
      <c r="N18" s="2"/>
      <c r="O18" s="2"/>
      <c r="P18" s="2"/>
      <c r="Q18" s="2"/>
      <c r="R18" s="2"/>
      <c r="S18" s="2"/>
      <c r="T18" s="2"/>
      <c r="U18" s="2"/>
      <c r="V18" s="2"/>
      <c r="W18" s="2"/>
      <c r="X18" s="2"/>
      <c r="Y18" s="2"/>
      <c r="Z18" s="2"/>
    </row>
    <row r="19" ht="27.0" customHeight="1">
      <c r="A19" s="2"/>
      <c r="B19" s="2"/>
      <c r="D19" s="20"/>
      <c r="E19" s="37" t="s">
        <v>45</v>
      </c>
      <c r="F19" s="45">
        <v>25.0</v>
      </c>
      <c r="G19" s="2"/>
      <c r="H19" s="2"/>
      <c r="I19" s="2"/>
      <c r="J19" s="2"/>
      <c r="K19" s="2"/>
      <c r="L19" s="2"/>
      <c r="M19" s="2"/>
      <c r="N19" s="2"/>
      <c r="O19" s="2"/>
      <c r="P19" s="2"/>
      <c r="Q19" s="2"/>
      <c r="R19" s="2"/>
      <c r="S19" s="2"/>
      <c r="T19" s="2"/>
      <c r="U19" s="2"/>
      <c r="V19" s="2"/>
      <c r="W19" s="2"/>
      <c r="X19" s="2"/>
      <c r="Y19" s="2"/>
      <c r="Z19" s="2"/>
    </row>
    <row r="20" ht="27.0" customHeight="1">
      <c r="A20" s="2"/>
      <c r="B20" s="2"/>
      <c r="D20" s="20"/>
      <c r="E20" s="37" t="s">
        <v>46</v>
      </c>
      <c r="F20" s="38">
        <f>F22*F17*8</f>
        <v>24</v>
      </c>
      <c r="G20" s="2" t="s">
        <v>47</v>
      </c>
      <c r="H20" s="2"/>
      <c r="I20" s="2"/>
      <c r="J20" s="2"/>
      <c r="K20" s="2"/>
      <c r="L20" s="2"/>
      <c r="M20" s="2"/>
      <c r="N20" s="2"/>
      <c r="O20" s="2"/>
      <c r="P20" s="2"/>
      <c r="Q20" s="2"/>
      <c r="R20" s="2"/>
      <c r="S20" s="2"/>
      <c r="T20" s="2"/>
      <c r="U20" s="2"/>
      <c r="V20" s="2"/>
      <c r="W20" s="2"/>
      <c r="X20" s="2"/>
      <c r="Y20" s="2"/>
      <c r="Z20" s="2"/>
    </row>
    <row r="21" ht="13.5" customHeight="1">
      <c r="A21" s="2"/>
      <c r="B21" s="2"/>
      <c r="D21" s="20"/>
      <c r="E21" s="46" t="s">
        <v>48</v>
      </c>
      <c r="F21" s="47">
        <f>F20-F19</f>
        <v>-1</v>
      </c>
      <c r="G21" s="2"/>
      <c r="H21" s="2"/>
      <c r="I21" s="2"/>
      <c r="J21" s="2"/>
      <c r="K21" s="2"/>
      <c r="L21" s="2"/>
      <c r="M21" s="2"/>
      <c r="N21" s="2"/>
      <c r="O21" s="2"/>
      <c r="P21" s="2"/>
      <c r="Q21" s="2"/>
      <c r="R21" s="2"/>
      <c r="S21" s="2"/>
      <c r="T21" s="2"/>
      <c r="U21" s="2"/>
      <c r="V21" s="2"/>
      <c r="W21" s="2"/>
      <c r="X21" s="2"/>
      <c r="Y21" s="2"/>
      <c r="Z21" s="2"/>
    </row>
    <row r="22" ht="27.0" customHeight="1">
      <c r="A22" s="2"/>
      <c r="B22" s="2"/>
      <c r="C22" s="2"/>
      <c r="D22" s="2" t="s">
        <v>49</v>
      </c>
      <c r="E22" s="37" t="s">
        <v>50</v>
      </c>
      <c r="F22" s="45">
        <v>1.0</v>
      </c>
      <c r="G22" s="2"/>
      <c r="H22" s="2"/>
      <c r="I22" s="2"/>
      <c r="J22" s="2"/>
      <c r="K22" s="2"/>
      <c r="L22" s="2"/>
      <c r="M22" s="2"/>
      <c r="N22" s="2"/>
      <c r="O22" s="2"/>
      <c r="P22" s="2"/>
      <c r="Q22" s="2"/>
      <c r="R22" s="2"/>
      <c r="S22" s="2"/>
      <c r="T22" s="2"/>
      <c r="U22" s="2"/>
      <c r="V22" s="2"/>
      <c r="W22" s="2"/>
      <c r="X22" s="2"/>
      <c r="Y22" s="2"/>
      <c r="Z22" s="2"/>
    </row>
    <row r="23" ht="12.75" customHeight="1">
      <c r="A23" s="2"/>
      <c r="B23" s="2"/>
      <c r="C23" s="2"/>
      <c r="D23" s="2" t="s">
        <v>49</v>
      </c>
      <c r="E23" s="40" t="s">
        <v>51</v>
      </c>
      <c r="F23" s="48">
        <v>5.0</v>
      </c>
      <c r="G23" s="2"/>
      <c r="H23" s="2"/>
      <c r="I23" s="2"/>
      <c r="J23" s="2"/>
      <c r="K23" s="2"/>
      <c r="L23" s="2"/>
      <c r="M23" s="2"/>
      <c r="N23" s="2"/>
      <c r="O23" s="2"/>
      <c r="P23" s="2"/>
      <c r="Q23" s="2"/>
      <c r="R23" s="2"/>
      <c r="S23" s="2"/>
      <c r="T23" s="2"/>
      <c r="U23" s="2"/>
      <c r="V23" s="2"/>
      <c r="W23" s="2"/>
      <c r="X23" s="2"/>
      <c r="Y23" s="2"/>
      <c r="Z23" s="2"/>
    </row>
    <row r="24" ht="2.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0" customHeight="1">
      <c r="A25" s="2"/>
      <c r="B25" s="49" t="s">
        <v>52</v>
      </c>
      <c r="C25" s="50"/>
      <c r="D25" s="51"/>
      <c r="E25" s="52"/>
      <c r="F25" s="52"/>
      <c r="G25" s="15"/>
      <c r="H25" s="53" t="s">
        <v>53</v>
      </c>
      <c r="I25" s="52"/>
      <c r="J25" s="52"/>
      <c r="K25" s="52"/>
      <c r="L25" s="52"/>
      <c r="M25" s="52"/>
      <c r="N25" s="15"/>
      <c r="O25" s="2" t="s">
        <v>54</v>
      </c>
      <c r="P25" s="2" t="s">
        <v>55</v>
      </c>
      <c r="Q25" s="2" t="s">
        <v>56</v>
      </c>
      <c r="R25" s="2" t="s">
        <v>57</v>
      </c>
      <c r="S25" s="2" t="s">
        <v>58</v>
      </c>
      <c r="T25" s="2" t="s">
        <v>59</v>
      </c>
      <c r="U25" s="2" t="s">
        <v>60</v>
      </c>
      <c r="V25" s="2"/>
      <c r="W25" s="2"/>
      <c r="X25" s="2"/>
      <c r="Y25" s="2"/>
      <c r="Z25" s="2"/>
    </row>
    <row r="26" ht="24.75" customHeight="1">
      <c r="A26" s="2"/>
      <c r="B26" s="54" t="s">
        <v>61</v>
      </c>
      <c r="C26" s="54" t="s">
        <v>62</v>
      </c>
      <c r="D26" s="54" t="s">
        <v>63</v>
      </c>
      <c r="E26" s="54" t="s">
        <v>64</v>
      </c>
      <c r="F26" s="54" t="s">
        <v>65</v>
      </c>
      <c r="G26" s="54" t="s">
        <v>66</v>
      </c>
      <c r="H26" s="54" t="s">
        <v>67</v>
      </c>
      <c r="I26" s="54" t="s">
        <v>68</v>
      </c>
      <c r="J26" s="54" t="s">
        <v>69</v>
      </c>
      <c r="K26" s="54" t="s">
        <v>70</v>
      </c>
      <c r="L26" s="55" t="s">
        <v>71</v>
      </c>
      <c r="M26" s="55" t="s">
        <v>72</v>
      </c>
      <c r="N26" s="55" t="s">
        <v>73</v>
      </c>
      <c r="O26" s="2"/>
      <c r="P26" s="2"/>
      <c r="Q26" s="2"/>
      <c r="R26" s="2"/>
      <c r="S26" s="2"/>
      <c r="T26" s="2"/>
      <c r="U26" s="2"/>
      <c r="V26" s="2"/>
      <c r="W26" s="2"/>
      <c r="X26" s="2"/>
      <c r="Y26" s="2"/>
      <c r="Z26" s="2"/>
    </row>
    <row r="27" ht="163.5" customHeight="1">
      <c r="A27" s="2"/>
      <c r="B27" s="56" t="s">
        <v>74</v>
      </c>
      <c r="C27" s="56">
        <v>30.0</v>
      </c>
      <c r="D27" s="56" t="s">
        <v>75</v>
      </c>
      <c r="E27" s="56" t="s">
        <v>76</v>
      </c>
      <c r="F27" s="56" t="s">
        <v>77</v>
      </c>
      <c r="G27" s="56" t="s">
        <v>78</v>
      </c>
      <c r="H27" s="57"/>
      <c r="I27" s="56" t="s">
        <v>79</v>
      </c>
      <c r="J27" s="57">
        <v>5.0</v>
      </c>
      <c r="K27" s="57">
        <f>35</f>
        <v>35</v>
      </c>
      <c r="L27" s="58">
        <f>20*0.5</f>
        <v>10</v>
      </c>
      <c r="M27" s="57">
        <f t="shared" ref="M27:M29" si="1">K27+L27+J27</f>
        <v>50</v>
      </c>
      <c r="N27" s="58">
        <v>0.0</v>
      </c>
      <c r="O27" s="2">
        <f t="shared" ref="O27:O29" si="2">IF($C27=1,$M27,0)</f>
        <v>0</v>
      </c>
      <c r="P27" s="2">
        <f t="shared" ref="P27:P29" si="3">IF($C27=2,$M27,0)</f>
        <v>0</v>
      </c>
      <c r="Q27" s="2">
        <f t="shared" ref="Q27:Q29" si="4">IF($C27=3,$M27,0)</f>
        <v>0</v>
      </c>
      <c r="R27" s="2">
        <f t="shared" ref="R27:R29" si="5">IF($C27=4,$M27,0)</f>
        <v>0</v>
      </c>
      <c r="S27" s="2">
        <f t="shared" ref="S27:S29" si="6">IF($C27=5,$M27,0)</f>
        <v>0</v>
      </c>
      <c r="T27" s="2">
        <f t="shared" ref="T27:T29" si="7">IF($C27=6,$M27,0)</f>
        <v>0</v>
      </c>
      <c r="U27" s="2">
        <f t="shared" ref="U27:U29" si="8">IF($C27&gt;6,$M27,0)</f>
        <v>50</v>
      </c>
      <c r="V27" s="2"/>
      <c r="W27" s="2"/>
      <c r="X27" s="2"/>
      <c r="Y27" s="2"/>
      <c r="Z27" s="2"/>
    </row>
    <row r="28" ht="159.75" customHeight="1">
      <c r="A28" s="2"/>
      <c r="B28" s="56" t="s">
        <v>80</v>
      </c>
      <c r="C28" s="56">
        <v>45.0</v>
      </c>
      <c r="D28" s="56" t="s">
        <v>75</v>
      </c>
      <c r="E28" s="56" t="s">
        <v>81</v>
      </c>
      <c r="F28" s="56" t="s">
        <v>82</v>
      </c>
      <c r="G28" s="56" t="s">
        <v>83</v>
      </c>
      <c r="H28" s="57"/>
      <c r="I28" s="56" t="s">
        <v>84</v>
      </c>
      <c r="J28" s="58">
        <v>10.0</v>
      </c>
      <c r="K28" s="59">
        <v>60.0</v>
      </c>
      <c r="L28" s="58"/>
      <c r="M28" s="57">
        <f t="shared" si="1"/>
        <v>70</v>
      </c>
      <c r="N28" s="58">
        <v>0.0</v>
      </c>
      <c r="O28" s="2">
        <f t="shared" si="2"/>
        <v>0</v>
      </c>
      <c r="P28" s="2">
        <f t="shared" si="3"/>
        <v>0</v>
      </c>
      <c r="Q28" s="2">
        <f t="shared" si="4"/>
        <v>0</v>
      </c>
      <c r="R28" s="2">
        <f t="shared" si="5"/>
        <v>0</v>
      </c>
      <c r="S28" s="2">
        <f t="shared" si="6"/>
        <v>0</v>
      </c>
      <c r="T28" s="2">
        <f t="shared" si="7"/>
        <v>0</v>
      </c>
      <c r="U28" s="2">
        <f t="shared" si="8"/>
        <v>70</v>
      </c>
      <c r="V28" s="2"/>
      <c r="W28" s="2"/>
      <c r="X28" s="2"/>
      <c r="Y28" s="2"/>
      <c r="Z28" s="2"/>
    </row>
    <row r="29" ht="100.5" customHeight="1">
      <c r="A29" s="2"/>
      <c r="B29" s="56" t="s">
        <v>85</v>
      </c>
      <c r="C29" s="56">
        <v>25.0</v>
      </c>
      <c r="D29" s="56" t="s">
        <v>86</v>
      </c>
      <c r="E29" s="56" t="s">
        <v>87</v>
      </c>
      <c r="F29" s="56" t="s">
        <v>88</v>
      </c>
      <c r="G29" s="56" t="s">
        <v>89</v>
      </c>
      <c r="H29" s="57"/>
      <c r="I29" s="56" t="s">
        <v>90</v>
      </c>
      <c r="J29" s="58">
        <v>5.0</v>
      </c>
      <c r="K29" s="57">
        <v>24.0</v>
      </c>
      <c r="L29" s="58">
        <v>2.0</v>
      </c>
      <c r="M29" s="57">
        <f t="shared" si="1"/>
        <v>31</v>
      </c>
      <c r="N29" s="58">
        <v>0.0</v>
      </c>
      <c r="O29" s="2">
        <f t="shared" si="2"/>
        <v>0</v>
      </c>
      <c r="P29" s="2">
        <f t="shared" si="3"/>
        <v>0</v>
      </c>
      <c r="Q29" s="2">
        <f t="shared" si="4"/>
        <v>0</v>
      </c>
      <c r="R29" s="2">
        <f t="shared" si="5"/>
        <v>0</v>
      </c>
      <c r="S29" s="2">
        <f t="shared" si="6"/>
        <v>0</v>
      </c>
      <c r="T29" s="2">
        <f t="shared" si="7"/>
        <v>0</v>
      </c>
      <c r="U29" s="2">
        <f t="shared" si="8"/>
        <v>31</v>
      </c>
      <c r="V29" s="2"/>
      <c r="W29" s="2"/>
      <c r="X29" s="2"/>
      <c r="Y29" s="2"/>
      <c r="Z29" s="2"/>
    </row>
    <row r="30" ht="12.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D25:G25"/>
    <mergeCell ref="H25:N25"/>
    <mergeCell ref="C12:D14"/>
    <mergeCell ref="E12:F12"/>
    <mergeCell ref="C5:D9"/>
    <mergeCell ref="E18:F18"/>
    <mergeCell ref="G18:I18"/>
    <mergeCell ref="C18:D21"/>
    <mergeCell ref="C3:G3"/>
    <mergeCell ref="B2:N2"/>
    <mergeCell ref="E4:F4"/>
  </mergeCells>
  <conditionalFormatting sqref="B27:N29">
    <cfRule type="expression" dxfId="0" priority="1">
      <formula>$N27=0</formula>
    </cfRule>
  </conditionalFormatting>
  <conditionalFormatting sqref="F16">
    <cfRule type="cellIs" dxfId="1" priority="2" operator="greaterThan">
      <formula>0.8</formula>
    </cfRule>
  </conditionalFormatting>
  <conditionalFormatting sqref="F21">
    <cfRule type="cellIs" dxfId="1" priority="3" operator="lessThan">
      <formula>0</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6"/>
    <col customWidth="1" min="2" max="2" width="18.0"/>
    <col customWidth="1" min="3" max="10" width="11.57"/>
    <col customWidth="1" min="11" max="26" width="8.0"/>
  </cols>
  <sheetData>
    <row r="1" ht="15.0" customHeight="1">
      <c r="A1" s="1"/>
      <c r="B1" s="1"/>
      <c r="C1" s="1"/>
      <c r="D1" s="1"/>
      <c r="E1" s="1"/>
      <c r="F1" s="1"/>
      <c r="G1" s="1"/>
      <c r="H1" s="1"/>
      <c r="I1" s="1"/>
      <c r="J1" s="1"/>
      <c r="K1" s="1"/>
      <c r="L1" s="1"/>
      <c r="M1" s="1"/>
      <c r="N1" s="1"/>
      <c r="O1" s="1"/>
      <c r="P1" s="1"/>
      <c r="Q1" s="1"/>
      <c r="R1" s="1"/>
      <c r="S1" s="1"/>
      <c r="T1" s="1"/>
      <c r="U1" s="1"/>
      <c r="V1" s="1"/>
      <c r="W1" s="1"/>
      <c r="X1" s="1"/>
      <c r="Y1" s="1"/>
      <c r="Z1" s="1"/>
    </row>
    <row r="2" ht="33.75" customHeight="1">
      <c r="A2" s="1"/>
      <c r="B2" s="4" t="s">
        <v>6</v>
      </c>
      <c r="C2" s="5"/>
      <c r="D2" s="5"/>
      <c r="E2" s="5"/>
      <c r="F2" s="5"/>
      <c r="G2" s="5"/>
      <c r="H2" s="5"/>
      <c r="I2" s="5"/>
      <c r="J2" s="6"/>
      <c r="K2" s="1"/>
      <c r="L2" s="1"/>
      <c r="M2" s="1"/>
      <c r="N2" s="1"/>
      <c r="O2" s="1"/>
      <c r="P2" s="1"/>
      <c r="Q2" s="1"/>
      <c r="R2" s="1"/>
      <c r="S2" s="1"/>
      <c r="T2" s="1"/>
      <c r="U2" s="1"/>
      <c r="V2" s="1"/>
      <c r="W2" s="1"/>
      <c r="X2" s="1"/>
      <c r="Y2" s="1"/>
      <c r="Z2" s="1"/>
    </row>
    <row r="3" ht="103.5" customHeight="1">
      <c r="A3" s="1"/>
      <c r="B3" s="7" t="s">
        <v>10</v>
      </c>
      <c r="K3" s="1"/>
      <c r="L3" s="1"/>
      <c r="M3" s="1"/>
      <c r="N3" s="1"/>
      <c r="O3" s="1"/>
      <c r="P3" s="1"/>
      <c r="Q3" s="1"/>
      <c r="R3" s="1"/>
      <c r="S3" s="1"/>
      <c r="T3" s="1"/>
      <c r="U3" s="1"/>
      <c r="V3" s="1"/>
      <c r="W3" s="1"/>
      <c r="X3" s="1"/>
      <c r="Y3" s="1"/>
      <c r="Z3" s="1"/>
    </row>
    <row r="4" ht="30.0" customHeight="1">
      <c r="A4" s="1"/>
      <c r="B4" s="10" t="s">
        <v>12</v>
      </c>
      <c r="C4" s="12">
        <v>4.0</v>
      </c>
      <c r="D4" s="14"/>
      <c r="E4" s="16" t="s">
        <v>14</v>
      </c>
      <c r="J4" s="14"/>
      <c r="K4" s="1"/>
      <c r="L4" s="1"/>
      <c r="M4" s="1"/>
      <c r="N4" s="1"/>
      <c r="O4" s="1"/>
      <c r="P4" s="1"/>
      <c r="Q4" s="1"/>
      <c r="R4" s="1"/>
      <c r="S4" s="1"/>
      <c r="T4" s="1"/>
      <c r="U4" s="1"/>
      <c r="V4" s="1"/>
      <c r="W4" s="1"/>
      <c r="X4" s="1"/>
      <c r="Y4" s="1"/>
      <c r="Z4" s="1"/>
    </row>
    <row r="5" ht="18.0" customHeight="1">
      <c r="A5" s="1"/>
      <c r="B5" s="18"/>
      <c r="C5" s="14"/>
      <c r="D5" s="14"/>
      <c r="E5" s="14"/>
      <c r="F5" s="14"/>
      <c r="G5" s="14"/>
      <c r="H5" s="14"/>
      <c r="I5" s="14"/>
      <c r="J5" s="14"/>
      <c r="K5" s="1"/>
      <c r="L5" s="1"/>
      <c r="M5" s="1"/>
      <c r="N5" s="1"/>
      <c r="O5" s="1"/>
      <c r="P5" s="1"/>
      <c r="Q5" s="1"/>
      <c r="R5" s="1"/>
      <c r="S5" s="1"/>
      <c r="T5" s="1"/>
      <c r="U5" s="1"/>
      <c r="V5" s="1"/>
      <c r="W5" s="1"/>
      <c r="X5" s="1"/>
      <c r="Y5" s="1"/>
      <c r="Z5" s="1"/>
    </row>
    <row r="6" ht="39.0" customHeight="1">
      <c r="A6" s="1"/>
      <c r="B6" s="21" t="s">
        <v>16</v>
      </c>
      <c r="C6" s="23" t="s">
        <v>18</v>
      </c>
      <c r="D6" s="24" t="s">
        <v>19</v>
      </c>
      <c r="E6" s="1"/>
      <c r="F6" s="1"/>
      <c r="G6" s="1"/>
      <c r="H6" s="1"/>
      <c r="I6" s="1"/>
      <c r="J6" s="1"/>
      <c r="K6" s="1"/>
      <c r="L6" s="1"/>
      <c r="M6" s="1"/>
      <c r="N6" s="1"/>
      <c r="O6" s="1"/>
      <c r="P6" s="1"/>
      <c r="Q6" s="1"/>
      <c r="R6" s="1"/>
      <c r="S6" s="1"/>
      <c r="T6" s="1"/>
      <c r="U6" s="1"/>
      <c r="V6" s="1"/>
      <c r="W6" s="1"/>
      <c r="X6" s="1"/>
      <c r="Y6" s="1"/>
      <c r="Z6" s="1"/>
    </row>
    <row r="7" ht="12.75" customHeight="1">
      <c r="A7" s="1"/>
      <c r="B7" s="25"/>
      <c r="C7" s="23"/>
      <c r="D7" s="25"/>
      <c r="E7" s="1"/>
      <c r="F7" s="1"/>
      <c r="G7" s="1"/>
      <c r="H7" s="1"/>
      <c r="I7" s="1"/>
      <c r="J7" s="1"/>
      <c r="K7" s="1"/>
      <c r="L7" s="1"/>
      <c r="M7" s="1"/>
      <c r="N7" s="1"/>
      <c r="O7" s="1"/>
      <c r="P7" s="1"/>
      <c r="Q7" s="1"/>
      <c r="R7" s="1"/>
      <c r="S7" s="1"/>
      <c r="T7" s="1"/>
      <c r="U7" s="1"/>
      <c r="V7" s="1"/>
      <c r="W7" s="1"/>
      <c r="X7" s="1"/>
      <c r="Y7" s="1"/>
      <c r="Z7" s="1"/>
    </row>
    <row r="8" ht="12.75" customHeight="1">
      <c r="A8" s="1"/>
      <c r="B8" s="26">
        <v>0.0</v>
      </c>
      <c r="C8" s="27">
        <v>126.0</v>
      </c>
      <c r="D8" s="26">
        <v>126.0</v>
      </c>
      <c r="E8" s="1"/>
      <c r="F8" s="1"/>
      <c r="G8" s="1"/>
      <c r="H8" s="1"/>
      <c r="I8" s="1"/>
      <c r="J8" s="1"/>
      <c r="K8" s="1"/>
      <c r="L8" s="1"/>
      <c r="M8" s="1"/>
      <c r="N8" s="1"/>
      <c r="O8" s="1"/>
      <c r="P8" s="1"/>
      <c r="Q8" s="1"/>
      <c r="R8" s="1"/>
      <c r="S8" s="1"/>
      <c r="T8" s="1"/>
      <c r="U8" s="1"/>
      <c r="V8" s="1"/>
      <c r="W8" s="1"/>
      <c r="X8" s="1"/>
      <c r="Y8" s="1"/>
      <c r="Z8" s="1"/>
    </row>
    <row r="9" ht="12.75" customHeight="1">
      <c r="A9" s="1"/>
      <c r="B9" s="26">
        <v>1.0</v>
      </c>
      <c r="C9" s="28">
        <v>115.0</v>
      </c>
      <c r="D9" s="26"/>
      <c r="E9" s="1"/>
      <c r="F9" s="1"/>
      <c r="G9" s="1"/>
      <c r="H9" s="1"/>
      <c r="I9" s="1"/>
      <c r="J9" s="1"/>
      <c r="K9" s="1"/>
      <c r="L9" s="1"/>
      <c r="M9" s="1"/>
      <c r="N9" s="1"/>
      <c r="O9" s="1"/>
      <c r="P9" s="1"/>
      <c r="Q9" s="1"/>
      <c r="R9" s="1"/>
      <c r="S9" s="1"/>
      <c r="T9" s="1"/>
      <c r="U9" s="1"/>
      <c r="V9" s="1"/>
      <c r="W9" s="1"/>
      <c r="X9" s="1"/>
      <c r="Y9" s="1"/>
      <c r="Z9" s="1"/>
    </row>
    <row r="10" ht="12.75" customHeight="1">
      <c r="A10" s="1"/>
      <c r="B10" s="26">
        <v>2.0</v>
      </c>
      <c r="C10" s="28">
        <v>115.0</v>
      </c>
      <c r="D10" s="26"/>
      <c r="E10" s="1"/>
      <c r="F10" s="1"/>
      <c r="G10" s="1"/>
      <c r="H10" s="1"/>
      <c r="I10" s="1"/>
      <c r="J10" s="1"/>
      <c r="K10" s="1"/>
      <c r="L10" s="1"/>
      <c r="M10" s="1"/>
      <c r="N10" s="1"/>
      <c r="O10" s="1"/>
      <c r="P10" s="1"/>
      <c r="Q10" s="1"/>
      <c r="R10" s="1"/>
      <c r="S10" s="1"/>
      <c r="T10" s="1"/>
      <c r="U10" s="1"/>
      <c r="V10" s="1"/>
      <c r="W10" s="1"/>
      <c r="X10" s="1"/>
      <c r="Y10" s="1"/>
      <c r="Z10" s="1"/>
    </row>
    <row r="11" ht="12.75" customHeight="1">
      <c r="A11" s="1"/>
      <c r="B11" s="26">
        <v>3.0</v>
      </c>
      <c r="C11" s="28">
        <v>115.0</v>
      </c>
      <c r="D11" s="26"/>
      <c r="E11" s="1"/>
      <c r="F11" s="1"/>
      <c r="G11" s="1"/>
      <c r="H11" s="1"/>
      <c r="I11" s="1"/>
      <c r="J11" s="1"/>
      <c r="K11" s="1"/>
      <c r="L11" s="1"/>
      <c r="M11" s="1"/>
      <c r="N11" s="1"/>
      <c r="O11" s="1"/>
      <c r="P11" s="1"/>
      <c r="Q11" s="1"/>
      <c r="R11" s="1"/>
      <c r="S11" s="1"/>
      <c r="T11" s="1"/>
      <c r="U11" s="1"/>
      <c r="V11" s="1"/>
      <c r="W11" s="1"/>
      <c r="X11" s="1"/>
      <c r="Y11" s="1"/>
      <c r="Z11" s="1"/>
    </row>
    <row r="12" ht="12.75" customHeight="1">
      <c r="A12" s="1"/>
      <c r="B12" s="26">
        <v>4.0</v>
      </c>
      <c r="C12" s="28">
        <v>98.2</v>
      </c>
      <c r="D12" s="26"/>
      <c r="E12" s="1"/>
      <c r="F12" s="1"/>
      <c r="G12" s="1"/>
      <c r="H12" s="1"/>
      <c r="I12" s="1"/>
      <c r="J12" s="1"/>
      <c r="K12" s="1"/>
      <c r="L12" s="1"/>
      <c r="M12" s="1"/>
      <c r="N12" s="1"/>
      <c r="O12" s="1"/>
      <c r="P12" s="1"/>
      <c r="Q12" s="1"/>
      <c r="R12" s="1"/>
      <c r="S12" s="1"/>
      <c r="T12" s="1"/>
      <c r="U12" s="1"/>
      <c r="V12" s="1"/>
      <c r="W12" s="1"/>
      <c r="X12" s="1"/>
      <c r="Y12" s="1"/>
      <c r="Z12" s="1"/>
    </row>
    <row r="13" ht="12.75" customHeight="1">
      <c r="A13" s="1"/>
      <c r="B13" s="26">
        <v>5.0</v>
      </c>
      <c r="C13" s="28">
        <v>92.6</v>
      </c>
      <c r="D13" s="26"/>
      <c r="E13" s="1"/>
      <c r="F13" s="1"/>
      <c r="G13" s="1"/>
      <c r="H13" s="1"/>
      <c r="I13" s="1"/>
      <c r="J13" s="1"/>
      <c r="K13" s="1"/>
      <c r="L13" s="1"/>
      <c r="M13" s="1"/>
      <c r="N13" s="1"/>
      <c r="O13" s="1"/>
      <c r="P13" s="1"/>
      <c r="Q13" s="1"/>
      <c r="R13" s="1"/>
      <c r="S13" s="1"/>
      <c r="T13" s="1"/>
      <c r="U13" s="1"/>
      <c r="V13" s="1"/>
      <c r="W13" s="1"/>
      <c r="X13" s="1"/>
      <c r="Y13" s="1"/>
      <c r="Z13" s="1"/>
    </row>
    <row r="14" ht="12.75" customHeight="1">
      <c r="A14" s="1"/>
      <c r="B14" s="26">
        <v>6.0</v>
      </c>
      <c r="C14" s="28">
        <v>90.6</v>
      </c>
      <c r="D14" s="26"/>
      <c r="E14" s="1"/>
      <c r="F14" s="1"/>
      <c r="G14" s="1"/>
      <c r="H14" s="1"/>
      <c r="I14" s="1"/>
      <c r="J14" s="1"/>
      <c r="K14" s="1"/>
      <c r="L14" s="1"/>
      <c r="M14" s="1"/>
      <c r="N14" s="1"/>
      <c r="O14" s="1"/>
      <c r="P14" s="1"/>
      <c r="Q14" s="1"/>
      <c r="R14" s="1"/>
      <c r="S14" s="1"/>
      <c r="T14" s="1"/>
      <c r="U14" s="1"/>
      <c r="V14" s="1"/>
      <c r="W14" s="1"/>
      <c r="X14" s="1"/>
      <c r="Y14" s="1"/>
      <c r="Z14" s="1"/>
    </row>
    <row r="15" ht="12.75" customHeight="1">
      <c r="A15" s="1"/>
      <c r="B15" s="26">
        <v>7.0</v>
      </c>
      <c r="C15" s="28">
        <v>14.0</v>
      </c>
      <c r="D15" s="26"/>
      <c r="E15" s="1"/>
      <c r="F15" s="1"/>
      <c r="G15" s="1"/>
      <c r="H15" s="1"/>
      <c r="I15" s="1"/>
      <c r="J15" s="1"/>
      <c r="K15" s="1"/>
      <c r="L15" s="1"/>
      <c r="M15" s="1"/>
      <c r="N15" s="1"/>
      <c r="O15" s="1"/>
      <c r="P15" s="1"/>
      <c r="Q15" s="1"/>
      <c r="R15" s="1"/>
      <c r="S15" s="1"/>
      <c r="T15" s="1"/>
      <c r="U15" s="1"/>
      <c r="V15" s="1"/>
      <c r="W15" s="1"/>
      <c r="X15" s="1"/>
      <c r="Y15" s="1"/>
      <c r="Z15" s="1"/>
    </row>
    <row r="16" ht="12.75" customHeight="1">
      <c r="A16" s="1"/>
      <c r="B16" s="26">
        <v>8.0</v>
      </c>
      <c r="C16" s="28">
        <v>14.0</v>
      </c>
      <c r="D16" s="26"/>
      <c r="E16" s="1"/>
      <c r="F16" s="1"/>
      <c r="G16" s="1"/>
      <c r="H16" s="1"/>
      <c r="I16" s="1"/>
      <c r="J16" s="1"/>
      <c r="K16" s="1"/>
      <c r="L16" s="1"/>
      <c r="M16" s="1"/>
      <c r="N16" s="1"/>
      <c r="O16" s="1"/>
      <c r="P16" s="1"/>
      <c r="Q16" s="1"/>
      <c r="R16" s="1"/>
      <c r="S16" s="1"/>
      <c r="T16" s="1"/>
      <c r="U16" s="1"/>
      <c r="V16" s="1"/>
      <c r="W16" s="1"/>
      <c r="X16" s="1"/>
      <c r="Y16" s="1"/>
      <c r="Z16" s="1"/>
    </row>
    <row r="17" ht="12.75" customHeight="1">
      <c r="A17" s="1"/>
      <c r="B17" s="26">
        <v>9.0</v>
      </c>
      <c r="C17" s="28">
        <v>0.0</v>
      </c>
      <c r="D17" s="26"/>
      <c r="E17" s="1"/>
      <c r="F17" s="1"/>
      <c r="G17" s="1"/>
      <c r="H17" s="1"/>
      <c r="I17" s="1"/>
      <c r="J17" s="1"/>
      <c r="K17" s="1"/>
      <c r="L17" s="1"/>
      <c r="M17" s="1"/>
      <c r="N17" s="1"/>
      <c r="O17" s="1"/>
      <c r="P17" s="1"/>
      <c r="Q17" s="1"/>
      <c r="R17" s="1"/>
      <c r="S17" s="1"/>
      <c r="T17" s="1"/>
      <c r="U17" s="1"/>
      <c r="V17" s="1"/>
      <c r="W17" s="1"/>
      <c r="X17" s="1"/>
      <c r="Y17" s="1"/>
      <c r="Z17" s="1"/>
    </row>
    <row r="18" ht="12.75" customHeight="1">
      <c r="A18" s="1"/>
      <c r="B18" s="26">
        <v>10.0</v>
      </c>
      <c r="C18" s="28">
        <v>0.0</v>
      </c>
      <c r="D18" s="26">
        <v>0.0</v>
      </c>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5" t="s">
        <v>29</v>
      </c>
      <c r="C21" s="25" t="s">
        <v>30</v>
      </c>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t="s">
        <v>31</v>
      </c>
      <c r="C22" s="34">
        <v>8.0</v>
      </c>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t="s">
        <v>33</v>
      </c>
      <c r="C23" s="34"/>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t="s">
        <v>34</v>
      </c>
      <c r="C24" s="34">
        <f>2+1.5+1.5+2+2+1.5+1.5</f>
        <v>12</v>
      </c>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t="s">
        <v>35</v>
      </c>
      <c r="C25" s="34"/>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t="s">
        <v>36</v>
      </c>
      <c r="C26" s="34">
        <v>3.0</v>
      </c>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t="s">
        <v>37</v>
      </c>
      <c r="C27" s="34"/>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t="s">
        <v>38</v>
      </c>
      <c r="C28" s="26">
        <f>SUM(C22:C27)</f>
        <v>23</v>
      </c>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2:J2"/>
    <mergeCell ref="B3:J3"/>
    <mergeCell ref="E4:I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