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900" yWindow="0" windowWidth="25600" windowHeight="17480" tabRatio="500"/>
  </bookViews>
  <sheets>
    <sheet name="Blad1" sheetId="1" r:id="rId1"/>
    <sheet name="Blad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F32" i="1"/>
  <c r="E31" i="1"/>
  <c r="D31" i="1"/>
  <c r="F31" i="1"/>
  <c r="E30" i="1"/>
  <c r="D30" i="1"/>
  <c r="F30" i="1"/>
  <c r="D6" i="2"/>
  <c r="C6" i="2"/>
  <c r="E24" i="1"/>
  <c r="D24" i="1"/>
  <c r="F24" i="1"/>
  <c r="E23" i="1"/>
  <c r="D23" i="1"/>
  <c r="F23" i="1"/>
  <c r="E22" i="1"/>
  <c r="D22" i="1"/>
  <c r="F22" i="1"/>
  <c r="L14" i="1"/>
  <c r="L17" i="1"/>
  <c r="L16" i="1"/>
  <c r="L15" i="1"/>
  <c r="K17" i="1"/>
  <c r="K16" i="1"/>
  <c r="K15" i="1"/>
  <c r="K14" i="1"/>
  <c r="J17" i="1"/>
  <c r="J16" i="1"/>
  <c r="J15" i="1"/>
  <c r="J14" i="1"/>
  <c r="D17" i="1"/>
  <c r="F17" i="1"/>
  <c r="F16" i="1"/>
  <c r="E15" i="1"/>
  <c r="D15" i="1"/>
  <c r="F15" i="1"/>
  <c r="E14" i="1"/>
  <c r="D14" i="1"/>
  <c r="F14" i="1"/>
  <c r="L8" i="1"/>
  <c r="L7" i="1"/>
  <c r="L9" i="1"/>
  <c r="L6" i="1"/>
  <c r="J6" i="1"/>
  <c r="E7" i="1"/>
  <c r="E9" i="1"/>
  <c r="K7" i="1"/>
  <c r="E8" i="1"/>
  <c r="K8" i="1"/>
  <c r="K9" i="1"/>
  <c r="E6" i="1"/>
  <c r="K6" i="1"/>
  <c r="D9" i="1"/>
  <c r="J9" i="1"/>
  <c r="D7" i="1"/>
  <c r="J7" i="1"/>
  <c r="J8" i="1"/>
  <c r="D6" i="1"/>
  <c r="F7" i="1"/>
  <c r="F8" i="1"/>
  <c r="F9" i="1"/>
  <c r="F6" i="1"/>
</calcChain>
</file>

<file path=xl/sharedStrings.xml><?xml version="1.0" encoding="utf-8"?>
<sst xmlns="http://schemas.openxmlformats.org/spreadsheetml/2006/main" count="60" uniqueCount="29">
  <si>
    <t>NMSE</t>
  </si>
  <si>
    <t>hitrate</t>
  </si>
  <si>
    <t>score</t>
  </si>
  <si>
    <t>Benchmark 1</t>
  </si>
  <si>
    <t>Benchmark 2</t>
  </si>
  <si>
    <t>RR</t>
  </si>
  <si>
    <t>GP</t>
  </si>
  <si>
    <t>15 det</t>
  </si>
  <si>
    <t>99 det</t>
  </si>
  <si>
    <t>RR (20)</t>
  </si>
  <si>
    <t>RR (5)</t>
  </si>
  <si>
    <t>1079 det</t>
  </si>
  <si>
    <t>BCR</t>
  </si>
  <si>
    <t>Sharpe</t>
  </si>
  <si>
    <t>buy-hold</t>
  </si>
  <si>
    <t>Bench 1</t>
  </si>
  <si>
    <t>Bench 2</t>
  </si>
  <si>
    <t>RR 15</t>
  </si>
  <si>
    <t>RR 99</t>
  </si>
  <si>
    <t>RR 1079</t>
  </si>
  <si>
    <t>RR 1505</t>
  </si>
  <si>
    <t>GP 15</t>
  </si>
  <si>
    <t>GP 99</t>
  </si>
  <si>
    <t>GP 1079</t>
  </si>
  <si>
    <t>GP 1505</t>
  </si>
  <si>
    <t>RR (1000)</t>
  </si>
  <si>
    <t>1505 det</t>
  </si>
  <si>
    <t>RR (1500)</t>
  </si>
  <si>
    <t>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</si>
</sst>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8"/>
      <color rgb="FF000000"/>
      <name val="Calibri"/>
      <scheme val="minor"/>
    </font>
    <font>
      <sz val="3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indent="2"/>
    </xf>
  </cellXfs>
  <cellStyles count="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Voorspelling met 15 determinanten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Blad1!$J$5</c:f>
              <c:strCache>
                <c:ptCount val="1"/>
                <c:pt idx="0">
                  <c:v>NMSE</c:v>
                </c:pt>
              </c:strCache>
            </c:strRef>
          </c:tx>
          <c:invertIfNegative val="0"/>
          <c:cat>
            <c:strRef>
              <c:f>Blad1!$I$6:$I$9</c:f>
              <c:strCache>
                <c:ptCount val="4"/>
                <c:pt idx="0">
                  <c:v>Benchmark 1</c:v>
                </c:pt>
                <c:pt idx="1">
                  <c:v>Benchmark 2</c:v>
                </c:pt>
                <c:pt idx="2">
                  <c:v>RR</c:v>
                </c:pt>
                <c:pt idx="3">
                  <c:v>GP</c:v>
                </c:pt>
              </c:strCache>
            </c:strRef>
          </c:cat>
          <c:val>
            <c:numRef>
              <c:f>Blad1!$J$6:$J$9</c:f>
              <c:numCache>
                <c:formatCode>General</c:formatCode>
                <c:ptCount val="4"/>
                <c:pt idx="0">
                  <c:v>0.933823098987298</c:v>
                </c:pt>
                <c:pt idx="1">
                  <c:v>2.214722238482702</c:v>
                </c:pt>
                <c:pt idx="2">
                  <c:v>0.896505297664345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Blad1!$K$5</c:f>
              <c:strCache>
                <c:ptCount val="1"/>
                <c:pt idx="0">
                  <c:v>hitrate</c:v>
                </c:pt>
              </c:strCache>
            </c:strRef>
          </c:tx>
          <c:invertIfNegative val="0"/>
          <c:val>
            <c:numRef>
              <c:f>Blad1!$K$6:$K$9</c:f>
              <c:numCache>
                <c:formatCode>General</c:formatCode>
                <c:ptCount val="4"/>
                <c:pt idx="0">
                  <c:v>1.071441409058231</c:v>
                </c:pt>
                <c:pt idx="1">
                  <c:v>0.893961179007908</c:v>
                </c:pt>
                <c:pt idx="2">
                  <c:v>1.057620416966211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Blad1!$L$5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Blad1!$L$6:$L$9</c:f>
              <c:numCache>
                <c:formatCode>General</c:formatCode>
                <c:ptCount val="4"/>
                <c:pt idx="0">
                  <c:v>1.07115398363848</c:v>
                </c:pt>
                <c:pt idx="1">
                  <c:v>0.635330487933273</c:v>
                </c:pt>
                <c:pt idx="2">
                  <c:v>1.086146689727133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013688"/>
        <c:axId val="2107006024"/>
      </c:barChart>
      <c:catAx>
        <c:axId val="2107013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7006024"/>
        <c:crosses val="autoZero"/>
        <c:auto val="1"/>
        <c:lblAlgn val="ctr"/>
        <c:lblOffset val="100"/>
        <c:noMultiLvlLbl val="0"/>
      </c:catAx>
      <c:valAx>
        <c:axId val="2107006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Score relatief t.o.v. GP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01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Voorspelling met 99 determinanten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Blad1!$J$5</c:f>
              <c:strCache>
                <c:ptCount val="1"/>
                <c:pt idx="0">
                  <c:v>NMSE</c:v>
                </c:pt>
              </c:strCache>
            </c:strRef>
          </c:tx>
          <c:invertIfNegative val="0"/>
          <c:cat>
            <c:strRef>
              <c:f>Blad1!$I$6:$I$9</c:f>
              <c:strCache>
                <c:ptCount val="4"/>
                <c:pt idx="0">
                  <c:v>Benchmark 1</c:v>
                </c:pt>
                <c:pt idx="1">
                  <c:v>Benchmark 2</c:v>
                </c:pt>
                <c:pt idx="2">
                  <c:v>RR</c:v>
                </c:pt>
                <c:pt idx="3">
                  <c:v>GP</c:v>
                </c:pt>
              </c:strCache>
            </c:strRef>
          </c:cat>
          <c:val>
            <c:numRef>
              <c:f>Blad1!$J$14:$J$17</c:f>
              <c:numCache>
                <c:formatCode>General</c:formatCode>
                <c:ptCount val="4"/>
                <c:pt idx="0">
                  <c:v>0.874588815789474</c:v>
                </c:pt>
                <c:pt idx="1">
                  <c:v>2.074237938596491</c:v>
                </c:pt>
                <c:pt idx="2">
                  <c:v>0.852713815789474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Blad1!$K$5</c:f>
              <c:strCache>
                <c:ptCount val="1"/>
                <c:pt idx="0">
                  <c:v>hitrate</c:v>
                </c:pt>
              </c:strCache>
            </c:strRef>
          </c:tx>
          <c:invertIfNegative val="0"/>
          <c:val>
            <c:numRef>
              <c:f>Blad1!$K$14:$K$17</c:f>
              <c:numCache>
                <c:formatCode>General</c:formatCode>
                <c:ptCount val="4"/>
                <c:pt idx="0">
                  <c:v>1.086477127756515</c:v>
                </c:pt>
                <c:pt idx="1">
                  <c:v>0.906506287588846</c:v>
                </c:pt>
                <c:pt idx="2">
                  <c:v>1.081793329688354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Blad1!$L$5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Blad1!$L$14:$L$17</c:f>
              <c:numCache>
                <c:formatCode>General</c:formatCode>
                <c:ptCount val="4"/>
                <c:pt idx="0">
                  <c:v>1.114572528104893</c:v>
                </c:pt>
                <c:pt idx="1">
                  <c:v>0.661083204594513</c:v>
                </c:pt>
                <c:pt idx="2">
                  <c:v>1.126342573433734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21800"/>
        <c:axId val="-1969797880"/>
      </c:barChart>
      <c:catAx>
        <c:axId val="-1969821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1969797880"/>
        <c:crosses val="autoZero"/>
        <c:auto val="1"/>
        <c:lblAlgn val="ctr"/>
        <c:lblOffset val="100"/>
        <c:noMultiLvlLbl val="0"/>
      </c:catAx>
      <c:valAx>
        <c:axId val="-196979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Score relatief t.o.v. GP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982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2</xdr:row>
      <xdr:rowOff>120650</xdr:rowOff>
    </xdr:from>
    <xdr:to>
      <xdr:col>18</xdr:col>
      <xdr:colOff>381000</xdr:colOff>
      <xdr:row>17</xdr:row>
      <xdr:rowOff>6350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18</xdr:row>
      <xdr:rowOff>127000</xdr:rowOff>
    </xdr:from>
    <xdr:to>
      <xdr:col>22</xdr:col>
      <xdr:colOff>114300</xdr:colOff>
      <xdr:row>33</xdr:row>
      <xdr:rowOff>12700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3"/>
  <sheetViews>
    <sheetView tabSelected="1" workbookViewId="0">
      <selection activeCell="L23" sqref="L23"/>
    </sheetView>
  </sheetViews>
  <sheetFormatPr baseColWidth="10" defaultRowHeight="15" x14ac:dyDescent="0"/>
  <cols>
    <col min="3" max="3" width="11.83203125" bestFit="1" customWidth="1"/>
  </cols>
  <sheetData>
    <row r="4" spans="2:12">
      <c r="B4" t="s">
        <v>7</v>
      </c>
    </row>
    <row r="5" spans="2:12">
      <c r="D5" t="s">
        <v>0</v>
      </c>
      <c r="E5" t="s">
        <v>1</v>
      </c>
      <c r="F5" t="s">
        <v>2</v>
      </c>
      <c r="J5" t="s">
        <v>0</v>
      </c>
      <c r="K5" t="s">
        <v>1</v>
      </c>
      <c r="L5" t="s">
        <v>2</v>
      </c>
    </row>
    <row r="6" spans="2:12">
      <c r="C6" t="s">
        <v>3</v>
      </c>
      <c r="D6">
        <f>15.9525/15</f>
        <v>1.0635000000000001</v>
      </c>
      <c r="E6">
        <f>0.59615</f>
        <v>0.59614999999999996</v>
      </c>
      <c r="F6">
        <f>(E6/D6)^0.5</f>
        <v>0.7487020582176287</v>
      </c>
      <c r="I6" t="s">
        <v>3</v>
      </c>
      <c r="J6">
        <f>D6/$D$9</f>
        <v>0.93382309898729754</v>
      </c>
      <c r="K6">
        <f>E6/$E$9</f>
        <v>1.0714414090582314</v>
      </c>
      <c r="L6">
        <f>F6/$F$9</f>
        <v>1.0711539836384791</v>
      </c>
    </row>
    <row r="7" spans="2:12">
      <c r="C7" t="s">
        <v>4</v>
      </c>
      <c r="D7">
        <f>37.8341/15</f>
        <v>2.5222733333333331</v>
      </c>
      <c r="E7">
        <f>0.4974</f>
        <v>0.49740000000000001</v>
      </c>
      <c r="F7">
        <f t="shared" ref="F7:F9" si="0">(E7/D7)^0.5</f>
        <v>0.44407550289669157</v>
      </c>
      <c r="I7" t="s">
        <v>4</v>
      </c>
      <c r="J7">
        <f>D7/$D$9</f>
        <v>2.2147222384827021</v>
      </c>
      <c r="K7">
        <f>E7/$E$9</f>
        <v>0.89396117900790795</v>
      </c>
      <c r="L7">
        <f t="shared" ref="L7:L9" si="1">F7/$F$9</f>
        <v>0.6353304879332734</v>
      </c>
    </row>
    <row r="8" spans="2:12">
      <c r="C8" t="s">
        <v>10</v>
      </c>
      <c r="D8">
        <v>1.0209999999999999</v>
      </c>
      <c r="E8">
        <f>0.58846</f>
        <v>0.58845999999999998</v>
      </c>
      <c r="F8">
        <f t="shared" si="0"/>
        <v>0.75918147581611284</v>
      </c>
      <c r="I8" t="s">
        <v>5</v>
      </c>
      <c r="J8">
        <f>D8/$D$9</f>
        <v>0.89650529766434472</v>
      </c>
      <c r="K8">
        <f>E8/$E$9</f>
        <v>1.0576204169662113</v>
      </c>
      <c r="L8">
        <f>F8/$F$9</f>
        <v>1.0861466897271335</v>
      </c>
    </row>
    <row r="9" spans="2:12">
      <c r="C9" t="s">
        <v>6</v>
      </c>
      <c r="D9">
        <f>17.083/15</f>
        <v>1.1388666666666665</v>
      </c>
      <c r="E9">
        <f>0.5564</f>
        <v>0.55640000000000001</v>
      </c>
      <c r="F9">
        <f t="shared" si="0"/>
        <v>0.69896772047138289</v>
      </c>
      <c r="I9" t="s">
        <v>6</v>
      </c>
      <c r="J9">
        <f>D9/$D$9</f>
        <v>1</v>
      </c>
      <c r="K9">
        <f>E9/$E$9</f>
        <v>1</v>
      </c>
      <c r="L9">
        <f t="shared" si="1"/>
        <v>1</v>
      </c>
    </row>
    <row r="12" spans="2:12">
      <c r="B12" t="s">
        <v>8</v>
      </c>
    </row>
    <row r="13" spans="2:12">
      <c r="D13" t="s">
        <v>0</v>
      </c>
      <c r="E13" t="s">
        <v>1</v>
      </c>
      <c r="F13" t="s">
        <v>2</v>
      </c>
      <c r="J13" t="s">
        <v>0</v>
      </c>
      <c r="K13" t="s">
        <v>1</v>
      </c>
      <c r="L13" t="s">
        <v>2</v>
      </c>
    </row>
    <row r="14" spans="2:12">
      <c r="C14" t="s">
        <v>3</v>
      </c>
      <c r="D14">
        <f>15.9525/15</f>
        <v>1.0635000000000001</v>
      </c>
      <c r="E14">
        <f>0.59615</f>
        <v>0.59614999999999996</v>
      </c>
      <c r="F14">
        <f>(E14/D14)^0.5</f>
        <v>0.7487020582176287</v>
      </c>
      <c r="I14" t="s">
        <v>3</v>
      </c>
      <c r="J14">
        <f>D14/$D$17</f>
        <v>0.87458881578947378</v>
      </c>
      <c r="K14">
        <f>E14/$E$17</f>
        <v>1.0864771277565153</v>
      </c>
      <c r="L14">
        <f>F14/$F$17</f>
        <v>1.1145725281048933</v>
      </c>
    </row>
    <row r="15" spans="2:12">
      <c r="C15" t="s">
        <v>4</v>
      </c>
      <c r="D15">
        <f>37.8341/15</f>
        <v>2.5222733333333331</v>
      </c>
      <c r="E15">
        <f>0.4974</f>
        <v>0.49740000000000001</v>
      </c>
      <c r="F15">
        <f t="shared" ref="F15:F17" si="2">(E15/D15)^0.5</f>
        <v>0.44407550289669157</v>
      </c>
      <c r="I15" t="s">
        <v>4</v>
      </c>
      <c r="J15">
        <f>D15/$D$17</f>
        <v>2.0742379385964913</v>
      </c>
      <c r="K15">
        <f>E15/$E$17</f>
        <v>0.90650628758884644</v>
      </c>
      <c r="L15">
        <f>F15/$F$17</f>
        <v>0.66108320459451264</v>
      </c>
    </row>
    <row r="16" spans="2:12">
      <c r="C16" t="s">
        <v>9</v>
      </c>
      <c r="D16">
        <v>1.0368999999999999</v>
      </c>
      <c r="E16">
        <v>0.59358</v>
      </c>
      <c r="F16">
        <f t="shared" si="2"/>
        <v>0.75660845904916674</v>
      </c>
      <c r="I16" t="s">
        <v>5</v>
      </c>
      <c r="J16">
        <f>D16/$D$17</f>
        <v>0.85271381578947369</v>
      </c>
      <c r="K16">
        <f>E16/$E$17</f>
        <v>1.0817933296883544</v>
      </c>
      <c r="L16">
        <f>F16/$F$17</f>
        <v>1.1263425734337342</v>
      </c>
    </row>
    <row r="17" spans="2:12">
      <c r="C17" t="s">
        <v>6</v>
      </c>
      <c r="D17">
        <f>18.24/15</f>
        <v>1.216</v>
      </c>
      <c r="E17">
        <v>0.54869999999999997</v>
      </c>
      <c r="F17">
        <f t="shared" si="2"/>
        <v>0.67173919986225228</v>
      </c>
      <c r="I17" t="s">
        <v>6</v>
      </c>
      <c r="J17">
        <f>D17/$D$17</f>
        <v>1</v>
      </c>
      <c r="K17">
        <f>E17/$E$17</f>
        <v>1</v>
      </c>
      <c r="L17">
        <f>F17/$F$17</f>
        <v>1</v>
      </c>
    </row>
    <row r="20" spans="2:12">
      <c r="B20" t="s">
        <v>11</v>
      </c>
    </row>
    <row r="21" spans="2:12">
      <c r="D21" t="s">
        <v>0</v>
      </c>
      <c r="E21" t="s">
        <v>1</v>
      </c>
      <c r="F21" t="s">
        <v>2</v>
      </c>
    </row>
    <row r="22" spans="2:12">
      <c r="C22" t="s">
        <v>3</v>
      </c>
      <c r="D22">
        <f>15.9525/15</f>
        <v>1.0635000000000001</v>
      </c>
      <c r="E22">
        <f>0.59615</f>
        <v>0.59614999999999996</v>
      </c>
      <c r="F22">
        <f>(E22/D22)^0.5</f>
        <v>0.7487020582176287</v>
      </c>
    </row>
    <row r="23" spans="2:12">
      <c r="C23" t="s">
        <v>4</v>
      </c>
      <c r="D23">
        <f>37.8341/15</f>
        <v>2.5222733333333331</v>
      </c>
      <c r="E23">
        <f>0.4974</f>
        <v>0.49740000000000001</v>
      </c>
      <c r="F23">
        <f t="shared" ref="F23:F25" si="3">(E23/D23)^0.5</f>
        <v>0.44407550289669157</v>
      </c>
    </row>
    <row r="24" spans="2:12">
      <c r="C24" t="s">
        <v>25</v>
      </c>
      <c r="D24">
        <f>1.0465</f>
        <v>1.0465</v>
      </c>
      <c r="E24">
        <f>0.5859</f>
        <v>0.58589999999999998</v>
      </c>
      <c r="F24">
        <f t="shared" si="3"/>
        <v>0.74824208698507866</v>
      </c>
    </row>
    <row r="25" spans="2:12">
      <c r="C25" t="s">
        <v>6</v>
      </c>
    </row>
    <row r="28" spans="2:12">
      <c r="B28" t="s">
        <v>26</v>
      </c>
    </row>
    <row r="29" spans="2:12">
      <c r="D29" t="s">
        <v>0</v>
      </c>
      <c r="E29" t="s">
        <v>1</v>
      </c>
      <c r="F29" t="s">
        <v>2</v>
      </c>
    </row>
    <row r="30" spans="2:12">
      <c r="C30" t="s">
        <v>3</v>
      </c>
      <c r="D30">
        <f>15.9525/15</f>
        <v>1.0635000000000001</v>
      </c>
      <c r="E30">
        <f>0.59615</f>
        <v>0.59614999999999996</v>
      </c>
      <c r="F30">
        <f>(E30/D30)^0.5</f>
        <v>0.7487020582176287</v>
      </c>
    </row>
    <row r="31" spans="2:12">
      <c r="C31" t="s">
        <v>4</v>
      </c>
      <c r="D31">
        <f>37.8341/15</f>
        <v>2.5222733333333331</v>
      </c>
      <c r="E31">
        <f>0.4974</f>
        <v>0.49740000000000001</v>
      </c>
      <c r="F31">
        <f t="shared" ref="F31:F32" si="4">(E31/D31)^0.5</f>
        <v>0.44407550289669157</v>
      </c>
    </row>
    <row r="32" spans="2:12">
      <c r="C32" t="s">
        <v>27</v>
      </c>
      <c r="D32">
        <f>1.0465</f>
        <v>1.0465</v>
      </c>
      <c r="E32">
        <v>0.59199999999999997</v>
      </c>
      <c r="F32">
        <f t="shared" si="4"/>
        <v>0.7521270998912527</v>
      </c>
    </row>
    <row r="33" spans="3:3">
      <c r="C33" t="s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"/>
  <sheetViews>
    <sheetView workbookViewId="0">
      <selection activeCell="F22" sqref="F22:P33"/>
    </sheetView>
  </sheetViews>
  <sheetFormatPr baseColWidth="10" defaultRowHeight="15" x14ac:dyDescent="0"/>
  <sheetData>
    <row r="3" spans="2:5">
      <c r="C3" t="s">
        <v>12</v>
      </c>
      <c r="D3" t="s">
        <v>13</v>
      </c>
      <c r="E3" t="s">
        <v>28</v>
      </c>
    </row>
    <row r="4" spans="2:5">
      <c r="B4" t="s">
        <v>14</v>
      </c>
      <c r="C4">
        <v>0.38600000000000001</v>
      </c>
      <c r="D4">
        <v>1.89</v>
      </c>
    </row>
    <row r="5" spans="2:5">
      <c r="B5" t="s">
        <v>15</v>
      </c>
      <c r="C5">
        <v>0.35399999999999998</v>
      </c>
      <c r="D5">
        <v>3.06</v>
      </c>
    </row>
    <row r="6" spans="2:5">
      <c r="B6" t="s">
        <v>16</v>
      </c>
      <c r="C6">
        <f>-0.138</f>
        <v>-0.13800000000000001</v>
      </c>
      <c r="D6">
        <f>-0.757</f>
        <v>-0.75700000000000001</v>
      </c>
    </row>
    <row r="7" spans="2:5">
      <c r="B7" t="s">
        <v>17</v>
      </c>
      <c r="C7">
        <v>0.74</v>
      </c>
      <c r="D7">
        <v>1.81</v>
      </c>
    </row>
    <row r="8" spans="2:5">
      <c r="B8" t="s">
        <v>18</v>
      </c>
      <c r="C8">
        <v>0.61</v>
      </c>
      <c r="D8">
        <v>1.89</v>
      </c>
    </row>
    <row r="9" spans="2:5">
      <c r="B9" t="s">
        <v>19</v>
      </c>
    </row>
    <row r="10" spans="2:5">
      <c r="B10" t="s">
        <v>20</v>
      </c>
      <c r="C10">
        <v>0.2</v>
      </c>
      <c r="D10">
        <v>0.99</v>
      </c>
      <c r="E10">
        <v>-0.06</v>
      </c>
    </row>
    <row r="11" spans="2:5">
      <c r="B11" t="s">
        <v>21</v>
      </c>
      <c r="C11">
        <v>0.222</v>
      </c>
      <c r="D11">
        <v>0.65900000000000003</v>
      </c>
    </row>
    <row r="12" spans="2:5">
      <c r="B12" t="s">
        <v>22</v>
      </c>
      <c r="C12">
        <v>0.44</v>
      </c>
      <c r="D12">
        <v>1.38</v>
      </c>
    </row>
    <row r="13" spans="2:5">
      <c r="B13" t="s">
        <v>23</v>
      </c>
    </row>
    <row r="14" spans="2:5">
      <c r="B14" t="s">
        <v>24</v>
      </c>
    </row>
    <row r="23" spans="9:9" ht="23">
      <c r="I23" s="1"/>
    </row>
    <row r="25" spans="9:9" ht="37"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Savenberg</dc:creator>
  <cp:lastModifiedBy>Pieter Savenberg</cp:lastModifiedBy>
  <dcterms:created xsi:type="dcterms:W3CDTF">2013-12-13T12:25:37Z</dcterms:created>
  <dcterms:modified xsi:type="dcterms:W3CDTF">2013-12-14T16:55:19Z</dcterms:modified>
</cp:coreProperties>
</file>