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"/>
    </mc:Choice>
  </mc:AlternateContent>
  <xr:revisionPtr revIDLastSave="0" documentId="13_ncr:1_{35213094-9466-4ABE-A690-07436DCB0AAE}" xr6:coauthVersionLast="46" xr6:coauthVersionMax="46" xr10:uidLastSave="{00000000-0000-0000-0000-000000000000}"/>
  <bookViews>
    <workbookView xWindow="-120" yWindow="-120" windowWidth="25440" windowHeight="15390" firstSheet="1" activeTab="6" xr2:uid="{BED23C93-3E61-49AC-B908-B381F97DC709}"/>
  </bookViews>
  <sheets>
    <sheet name="Category_CN" sheetId="1" state="hidden" r:id="rId1"/>
    <sheet name="CTRY_CN" sheetId="3" r:id="rId2"/>
    <sheet name="Category_US" sheetId="4" state="hidden" r:id="rId3"/>
    <sheet name="CTRY_US" sheetId="2" r:id="rId4"/>
    <sheet name="CTRY_HK" sheetId="7" r:id="rId5"/>
    <sheet name="EU Country List" sheetId="8" r:id="rId6"/>
    <sheet name="G20" sheetId="9" r:id="rId7"/>
    <sheet name="Visual" sheetId="6" r:id="rId8"/>
    <sheet name="Resource" sheetId="5" r:id="rId9"/>
  </sheets>
  <definedNames>
    <definedName name="_xlnm._FilterDatabase" localSheetId="4" hidden="1">CTRY_HK!$A$1:$E$1</definedName>
    <definedName name="_xlnm._FilterDatabase" localSheetId="3" hidden="1">CTRY_US!$A$1:$F$196</definedName>
    <definedName name="_xlnm._FilterDatabase" localSheetId="6" hidden="1">'G20'!$A$1:$G$1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9" l="1"/>
  <c r="F7" i="9"/>
  <c r="G4" i="9"/>
  <c r="G23" i="9"/>
  <c r="G22" i="9"/>
  <c r="F22" i="9"/>
  <c r="G18" i="9"/>
  <c r="F18" i="9"/>
  <c r="G10" i="9"/>
  <c r="G24" i="9"/>
  <c r="F24" i="9"/>
  <c r="G16" i="9"/>
  <c r="F16" i="9"/>
  <c r="G9" i="9"/>
  <c r="F9" i="9"/>
  <c r="G13" i="9"/>
  <c r="G14" i="9"/>
  <c r="F8" i="9"/>
  <c r="G8" i="9" s="1"/>
  <c r="F19" i="9"/>
  <c r="G19" i="9" s="1"/>
  <c r="F15" i="9"/>
  <c r="F5" i="9"/>
  <c r="F12" i="9"/>
  <c r="F3" i="9"/>
  <c r="F11" i="9"/>
  <c r="F6" i="9"/>
  <c r="G6" i="9" s="1"/>
  <c r="G11" i="9"/>
  <c r="G21" i="9"/>
  <c r="G17" i="9"/>
  <c r="G12" i="9"/>
  <c r="G5" i="9"/>
  <c r="G3" i="9"/>
  <c r="G20" i="9"/>
  <c r="G15" i="9"/>
  <c r="G2" i="9"/>
  <c r="G25" i="9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2" i="6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2" i="2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2" i="7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2" i="6"/>
  <c r="F23" i="6"/>
  <c r="F22" i="6"/>
  <c r="F21" i="6"/>
  <c r="F20" i="6"/>
  <c r="F19" i="6"/>
  <c r="F18" i="6"/>
  <c r="F17" i="6"/>
  <c r="F16" i="6"/>
  <c r="F15" i="6"/>
  <c r="F14" i="6"/>
  <c r="F3" i="6"/>
  <c r="F4" i="6"/>
  <c r="F5" i="6"/>
  <c r="F6" i="6"/>
  <c r="F7" i="6"/>
  <c r="F8" i="6"/>
  <c r="F9" i="6"/>
  <c r="F10" i="6"/>
  <c r="F11" i="6"/>
  <c r="F2" i="6"/>
</calcChain>
</file>

<file path=xl/sharedStrings.xml><?xml version="1.0" encoding="utf-8"?>
<sst xmlns="http://schemas.openxmlformats.org/spreadsheetml/2006/main" count="1913" uniqueCount="748">
  <si>
    <t>China Exports by Category</t>
  </si>
  <si>
    <t>Last</t>
  </si>
  <si>
    <t>Previous</t>
  </si>
  <si>
    <t>Mechanical &amp; Electrical Products</t>
  </si>
  <si>
    <t>USD THO</t>
  </si>
  <si>
    <t>Machinery &amp; Transport Equipment</t>
  </si>
  <si>
    <t>High-&amp;-new-tech Products</t>
  </si>
  <si>
    <t>Automatic Data Proc. Eq. &amp; Components</t>
  </si>
  <si>
    <t>Handled Wireless Phone and Its Parts</t>
  </si>
  <si>
    <t>Integrated Circuit</t>
  </si>
  <si>
    <t>Mobile Telephone</t>
  </si>
  <si>
    <t>Digital Automatic Data Proc. Equip.</t>
  </si>
  <si>
    <t>Plastic Products</t>
  </si>
  <si>
    <t>Iron &amp; Steel Products</t>
  </si>
  <si>
    <t>Agricultural Products</t>
  </si>
  <si>
    <t>Steel Products</t>
  </si>
  <si>
    <t>Furniture &amp; Related Products</t>
  </si>
  <si>
    <t>Auto Parts</t>
  </si>
  <si>
    <t>Food &amp; Live Animals</t>
  </si>
  <si>
    <t>Iron &amp; Steel</t>
  </si>
  <si>
    <t>Lamps, Lighting Fixtures and Parts</t>
  </si>
  <si>
    <t>Footwear (sitc)</t>
  </si>
  <si>
    <t>Toys</t>
  </si>
  <si>
    <t>Diode &amp; Semiconductors</t>
  </si>
  <si>
    <t>Steel Sheets &amp; Plates</t>
  </si>
  <si>
    <t>Footwear (customs)</t>
  </si>
  <si>
    <t>Pharmaceutical Products</t>
  </si>
  <si>
    <t>Motor Vehicles &amp; Chassis</t>
  </si>
  <si>
    <t>Parts of Automatic Data Proc.equip.</t>
  </si>
  <si>
    <t>Ceramics</t>
  </si>
  <si>
    <t>Telecoms Equipment Parts</t>
  </si>
  <si>
    <t>Medicinal &amp; Pharmaceutical Products</t>
  </si>
  <si>
    <t>Domestic Pottery Or Porcelain</t>
  </si>
  <si>
    <t>Travelling Articles</t>
  </si>
  <si>
    <t>Refined Petroleum Oil (value)</t>
  </si>
  <si>
    <t>Lcd Panel</t>
  </si>
  <si>
    <t>Containers</t>
  </si>
  <si>
    <t>Aquatic Products</t>
  </si>
  <si>
    <t>Glass Ware</t>
  </si>
  <si>
    <t>Insulated Wire Or Cable</t>
  </si>
  <si>
    <t>Unwrought Aluminum &amp; Products</t>
  </si>
  <si>
    <t>Shipping</t>
  </si>
  <si>
    <t>Non-food Raw Materials</t>
  </si>
  <si>
    <t>Digital Central Processing Components</t>
  </si>
  <si>
    <t>Garments</t>
  </si>
  <si>
    <t>USD TTH</t>
  </si>
  <si>
    <t>Sugar &amp; Sugar Confectionery</t>
  </si>
  <si>
    <t>Color Tv Sets</t>
  </si>
  <si>
    <t>Hand &amp; Machine Tools</t>
  </si>
  <si>
    <t>Rubber Tyres</t>
  </si>
  <si>
    <t>Parts of Tv, Radio &amp; Tele Equip.</t>
  </si>
  <si>
    <t>Rubber Shoes</t>
  </si>
  <si>
    <t>Precious Metal</t>
  </si>
  <si>
    <t>Aluminum Products</t>
  </si>
  <si>
    <t>Vegetables</t>
  </si>
  <si>
    <t>Motorcycle and Bicycle Power Plant</t>
  </si>
  <si>
    <t>Cotton Woven Fabrics</t>
  </si>
  <si>
    <t>Electric Motors &amp; Generators</t>
  </si>
  <si>
    <t>Leather Shoes</t>
  </si>
  <si>
    <t>Machine Tools</t>
  </si>
  <si>
    <t>Unwrought Copper &amp; Copper Products</t>
  </si>
  <si>
    <t>Fertilizers</t>
  </si>
  <si>
    <t>Fuel Oil</t>
  </si>
  <si>
    <t>Paper &amp; Paperboard</t>
  </si>
  <si>
    <t>Gasoline</t>
  </si>
  <si>
    <t>Fresh Or Dried Fruits &amp; Nuts</t>
  </si>
  <si>
    <t>Kerosene</t>
  </si>
  <si>
    <t>Rolled Steel Bar</t>
  </si>
  <si>
    <t>Steel Tube Parts</t>
  </si>
  <si>
    <t>Copper Products</t>
  </si>
  <si>
    <t>Steel Wire Rod</t>
  </si>
  <si>
    <t>Electrical Capacitors</t>
  </si>
  <si>
    <t>Keyboard &amp; Mouse</t>
  </si>
  <si>
    <t>Coffee, Tea &amp; Spices</t>
  </si>
  <si>
    <t>Sound Recording Apparatus</t>
  </si>
  <si>
    <t>Antibiotic (excl. Preparation)</t>
  </si>
  <si>
    <t>Diesel Oil</t>
  </si>
  <si>
    <t>Manufactured Goods</t>
  </si>
  <si>
    <t>USD Million</t>
  </si>
  <si>
    <t>Electric Fans</t>
  </si>
  <si>
    <t>Tea</t>
  </si>
  <si>
    <t>Edible Oil Seed</t>
  </si>
  <si>
    <t>Straw, Basketware, &amp; Wickerwork</t>
  </si>
  <si>
    <t>Steel Angles, Shapes &amp; Sections</t>
  </si>
  <si>
    <t>Coke &amp; Semi-coke</t>
  </si>
  <si>
    <t>Medical &amp; Pharmaceutical Products</t>
  </si>
  <si>
    <t>Wrist Watches</t>
  </si>
  <si>
    <t>Synthetic Organic Dyestuff</t>
  </si>
  <si>
    <t>Paddy &amp; Rice</t>
  </si>
  <si>
    <t>Copper &amp; Its Alloys, Unwrought</t>
  </si>
  <si>
    <t>Silk Fabrics</t>
  </si>
  <si>
    <t>Cotton Yarn</t>
  </si>
  <si>
    <t>Cereals &amp; Cereal Flour</t>
  </si>
  <si>
    <t>Explosive &amp; Pyrotechnic Products</t>
  </si>
  <si>
    <t>Live Hogs Excl. Breeding</t>
  </si>
  <si>
    <t>Fireworks &amp; Firecrackers</t>
  </si>
  <si>
    <t>Aluminum &amp; Its Alloys, Unwrought</t>
  </si>
  <si>
    <t>Rare Earths</t>
  </si>
  <si>
    <t>Computer and Communication Technology</t>
  </si>
  <si>
    <t>Wickerwork</t>
  </si>
  <si>
    <t>Coal</t>
  </si>
  <si>
    <t>Edible Vegetable Oil (incl. Palm Oil)</t>
  </si>
  <si>
    <t>Chinese Medicined</t>
  </si>
  <si>
    <t>Electronic Technology</t>
  </si>
  <si>
    <t>Soya Bean Oil</t>
  </si>
  <si>
    <t>Raw Silk</t>
  </si>
  <si>
    <t>Beer</t>
  </si>
  <si>
    <t>Frozen Chicken</t>
  </si>
  <si>
    <t>Bamboo Products</t>
  </si>
  <si>
    <t>Sawn Timber</t>
  </si>
  <si>
    <t>Straw Mats &amp; Straw Products</t>
  </si>
  <si>
    <t>Aluminum Oxides</t>
  </si>
  <si>
    <t>Cigarette</t>
  </si>
  <si>
    <t>Sugar</t>
  </si>
  <si>
    <t>Cotton (hs Section)</t>
  </si>
  <si>
    <t>Life Scientific Technology</t>
  </si>
  <si>
    <t>Rattan Products</t>
  </si>
  <si>
    <t>Maize</t>
  </si>
  <si>
    <t>Photoelectricity Technology</t>
  </si>
  <si>
    <t>Semifinished Steel Products</t>
  </si>
  <si>
    <t>Inedible Crude Materials, Except Fuels</t>
  </si>
  <si>
    <t>Biological Technology</t>
  </si>
  <si>
    <t>Material Technology</t>
  </si>
  <si>
    <t>Rape Oil &amp; Mustard Oil</t>
  </si>
  <si>
    <t>Aviation and Spaceflight Technology</t>
  </si>
  <si>
    <t>Live Poultry</t>
  </si>
  <si>
    <t>Chemical and Allied Products</t>
  </si>
  <si>
    <t>USD HML</t>
  </si>
  <si>
    <t>Beverages and Tobacco</t>
  </si>
  <si>
    <t>Primary Goods</t>
  </si>
  <si>
    <t>Waste Steel</t>
  </si>
  <si>
    <t>Year</t>
  </si>
  <si>
    <t>Unit</t>
  </si>
  <si>
    <t>China Exports by Country</t>
  </si>
  <si>
    <t>United States</t>
  </si>
  <si>
    <t>Hong Kong</t>
  </si>
  <si>
    <t>Japan</t>
  </si>
  <si>
    <t>Vietnam</t>
  </si>
  <si>
    <t>Germany</t>
  </si>
  <si>
    <t>Netherlands</t>
  </si>
  <si>
    <t>India</t>
  </si>
  <si>
    <t>Malaysia</t>
  </si>
  <si>
    <t>United Kingdom</t>
  </si>
  <si>
    <t>Taiwan</t>
  </si>
  <si>
    <t>Thailand</t>
  </si>
  <si>
    <t>Australia</t>
  </si>
  <si>
    <t>Russia</t>
  </si>
  <si>
    <t>Indonesia</t>
  </si>
  <si>
    <t>Mexico</t>
  </si>
  <si>
    <t>Philippines</t>
  </si>
  <si>
    <t>Canada</t>
  </si>
  <si>
    <t>Brazil</t>
  </si>
  <si>
    <t>Singapore</t>
  </si>
  <si>
    <t>France</t>
  </si>
  <si>
    <t>United Arab Emirates</t>
  </si>
  <si>
    <t>Italy</t>
  </si>
  <si>
    <t>Spain</t>
  </si>
  <si>
    <t>Poland</t>
  </si>
  <si>
    <t>USD</t>
  </si>
  <si>
    <t>Belgium</t>
  </si>
  <si>
    <t>Saudi Arabia</t>
  </si>
  <si>
    <t>Chile</t>
  </si>
  <si>
    <t>Turkey</t>
  </si>
  <si>
    <t>Pakistan</t>
  </si>
  <si>
    <t>Bangladesh</t>
  </si>
  <si>
    <t>Nigeria</t>
  </si>
  <si>
    <t>South Africa</t>
  </si>
  <si>
    <t>Israel</t>
  </si>
  <si>
    <t>Kazakhstan</t>
  </si>
  <si>
    <t>Sweden</t>
  </si>
  <si>
    <t>Greece</t>
  </si>
  <si>
    <t>Denmark</t>
  </si>
  <si>
    <t>Panama</t>
  </si>
  <si>
    <t>Iraq</t>
  </si>
  <si>
    <t>Argentina</t>
  </si>
  <si>
    <t>Hungary</t>
  </si>
  <si>
    <t>New Zealand</t>
  </si>
  <si>
    <t>Iran</t>
  </si>
  <si>
    <t>Switzerland</t>
  </si>
  <si>
    <t>Portugal</t>
  </si>
  <si>
    <t>Ireland</t>
  </si>
  <si>
    <t>Austria</t>
  </si>
  <si>
    <t>Jordan</t>
  </si>
  <si>
    <t>Kuwait</t>
  </si>
  <si>
    <t>Qatar</t>
  </si>
  <si>
    <t>Finland</t>
  </si>
  <si>
    <t>Sri Lanka</t>
  </si>
  <si>
    <t>Norway</t>
  </si>
  <si>
    <t>Oman</t>
  </si>
  <si>
    <t>Angola</t>
  </si>
  <si>
    <t>Macau</t>
  </si>
  <si>
    <t>Yemen</t>
  </si>
  <si>
    <t>South Korea</t>
  </si>
  <si>
    <t>Nepal</t>
  </si>
  <si>
    <t>Sudan</t>
  </si>
  <si>
    <t>Mongolia</t>
  </si>
  <si>
    <t>Lebanon</t>
  </si>
  <si>
    <t>Bahrain</t>
  </si>
  <si>
    <t>Laos</t>
  </si>
  <si>
    <t>Cyprus</t>
  </si>
  <si>
    <t>Brunei</t>
  </si>
  <si>
    <t>Maldives</t>
  </si>
  <si>
    <t>Afghanistan</t>
  </si>
  <si>
    <t>Bhutan</t>
  </si>
  <si>
    <t>Palestine</t>
  </si>
  <si>
    <t>United States Exports by Country</t>
  </si>
  <si>
    <t>European Union</t>
  </si>
  <si>
    <t>China</t>
  </si>
  <si>
    <t>Colombia</t>
  </si>
  <si>
    <t>Dominican Republic</t>
  </si>
  <si>
    <t>Peru</t>
  </si>
  <si>
    <t>Guatemala</t>
  </si>
  <si>
    <t>Costa Rica</t>
  </si>
  <si>
    <t>Honduras</t>
  </si>
  <si>
    <t>Ecuador</t>
  </si>
  <si>
    <t>Egypt</t>
  </si>
  <si>
    <t>Czech Republic</t>
  </si>
  <si>
    <t>Bahamas</t>
  </si>
  <si>
    <t>El Salvador</t>
  </si>
  <si>
    <t>Trinidad and Tobago</t>
  </si>
  <si>
    <t>Ukraine</t>
  </si>
  <si>
    <t>Morocco</t>
  </si>
  <si>
    <t>Luxembourg</t>
  </si>
  <si>
    <t>Jamaica</t>
  </si>
  <si>
    <t>Nicaragua</t>
  </si>
  <si>
    <t>Paraguay</t>
  </si>
  <si>
    <t>Uruguay</t>
  </si>
  <si>
    <t>Haiti</t>
  </si>
  <si>
    <t>Cayman Islands</t>
  </si>
  <si>
    <t>Venezuela</t>
  </si>
  <si>
    <t>Romania</t>
  </si>
  <si>
    <t>Ghana</t>
  </si>
  <si>
    <t>Guyana</t>
  </si>
  <si>
    <t>Senegal</t>
  </si>
  <si>
    <t>Lithuania</t>
  </si>
  <si>
    <t>St Lucia</t>
  </si>
  <si>
    <t>Bermuda</t>
  </si>
  <si>
    <t>Dominica</t>
  </si>
  <si>
    <t>Kenya</t>
  </si>
  <si>
    <t>Georgia</t>
  </si>
  <si>
    <t>Aruba</t>
  </si>
  <si>
    <t>Bolivia</t>
  </si>
  <si>
    <t>Barbados</t>
  </si>
  <si>
    <t>Belize</t>
  </si>
  <si>
    <t>Gibraltar</t>
  </si>
  <si>
    <t>Liberia</t>
  </si>
  <si>
    <t>Cambodia</t>
  </si>
  <si>
    <t>Tanzania</t>
  </si>
  <si>
    <t>Ethiopia</t>
  </si>
  <si>
    <t>Algeria</t>
  </si>
  <si>
    <t>Croatia</t>
  </si>
  <si>
    <t>Tunisia</t>
  </si>
  <si>
    <t>Estonia</t>
  </si>
  <si>
    <t>Marshall Islands</t>
  </si>
  <si>
    <t>Latvia</t>
  </si>
  <si>
    <t>Ivory Coast</t>
  </si>
  <si>
    <t>Bulgaria</t>
  </si>
  <si>
    <t>Cuba</t>
  </si>
  <si>
    <t>Slovakia</t>
  </si>
  <si>
    <t>Libya</t>
  </si>
  <si>
    <t>Togo</t>
  </si>
  <si>
    <t>Benin</t>
  </si>
  <si>
    <t>Iceland</t>
  </si>
  <si>
    <t>Gabon</t>
  </si>
  <si>
    <t>Niger</t>
  </si>
  <si>
    <t>Mozambique</t>
  </si>
  <si>
    <t>Djibouti</t>
  </si>
  <si>
    <t>Cameroon</t>
  </si>
  <si>
    <t>Slovenia</t>
  </si>
  <si>
    <t>Namibia</t>
  </si>
  <si>
    <t>Turkmenistan</t>
  </si>
  <si>
    <t>Serbia</t>
  </si>
  <si>
    <t>Belarus</t>
  </si>
  <si>
    <t>Guinea</t>
  </si>
  <si>
    <t>Uzbekistan</t>
  </si>
  <si>
    <t>Madagascar</t>
  </si>
  <si>
    <t>Sierra Leone</t>
  </si>
  <si>
    <t>Congo</t>
  </si>
  <si>
    <t>French Polynesia</t>
  </si>
  <si>
    <t>Rwanda</t>
  </si>
  <si>
    <t>Zambia</t>
  </si>
  <si>
    <t>Anguilla</t>
  </si>
  <si>
    <t>Mauritius</t>
  </si>
  <si>
    <t>Grenada</t>
  </si>
  <si>
    <t>Eritrea</t>
  </si>
  <si>
    <t>Papua New Guinea</t>
  </si>
  <si>
    <t>Mali</t>
  </si>
  <si>
    <t>Chad</t>
  </si>
  <si>
    <t>Mauritania</t>
  </si>
  <si>
    <t>Malta</t>
  </si>
  <si>
    <t>Azerbaijan</t>
  </si>
  <si>
    <t>Somalia</t>
  </si>
  <si>
    <t>Kyrgyzstan</t>
  </si>
  <si>
    <t>Albania</t>
  </si>
  <si>
    <t>Armenia</t>
  </si>
  <si>
    <t>Malawi</t>
  </si>
  <si>
    <t>Central African Republic</t>
  </si>
  <si>
    <t>Gambia</t>
  </si>
  <si>
    <t>Botswana</t>
  </si>
  <si>
    <t>Uganda</t>
  </si>
  <si>
    <t>Zimbabwe</t>
  </si>
  <si>
    <t>Equatorial Guinea</t>
  </si>
  <si>
    <t>New Caledonia</t>
  </si>
  <si>
    <t>Fiji</t>
  </si>
  <si>
    <t>Macedonia</t>
  </si>
  <si>
    <t>Swaziland</t>
  </si>
  <si>
    <t>East Timor</t>
  </si>
  <si>
    <t>Liechtenstein</t>
  </si>
  <si>
    <t>Moldova</t>
  </si>
  <si>
    <t>Palau</t>
  </si>
  <si>
    <t>Bosnia and Herzegovina</t>
  </si>
  <si>
    <t>Faroe Islands</t>
  </si>
  <si>
    <t>Tajikistan</t>
  </si>
  <si>
    <t>Monaco</t>
  </si>
  <si>
    <t>Montenegro</t>
  </si>
  <si>
    <t>Seychelles</t>
  </si>
  <si>
    <t>Guinea Bissau</t>
  </si>
  <si>
    <t>Reunion</t>
  </si>
  <si>
    <t>Tonga</t>
  </si>
  <si>
    <t>Vanuatu</t>
  </si>
  <si>
    <t>Montserrat</t>
  </si>
  <si>
    <t>Cape Verde</t>
  </si>
  <si>
    <t>Greenland</t>
  </si>
  <si>
    <t>Solomon Islands</t>
  </si>
  <si>
    <t>Cook Islands</t>
  </si>
  <si>
    <t>San Marino</t>
  </si>
  <si>
    <t>Comoros</t>
  </si>
  <si>
    <t>Andorra</t>
  </si>
  <si>
    <t>Christmas Island</t>
  </si>
  <si>
    <t>Sao Tome and Principe</t>
  </si>
  <si>
    <t>Burundi</t>
  </si>
  <si>
    <t>Lesotho</t>
  </si>
  <si>
    <t>Tuvalu</t>
  </si>
  <si>
    <t>Syria</t>
  </si>
  <si>
    <t>Kiribati</t>
  </si>
  <si>
    <t>United States Exports by Category</t>
  </si>
  <si>
    <t>Goods &amp; Services</t>
  </si>
  <si>
    <t>Goods On A Balance of Payments Basis</t>
  </si>
  <si>
    <t>Total Nonagriculture</t>
  </si>
  <si>
    <t>Non Petroleum</t>
  </si>
  <si>
    <t>NAICS - Manufacturing</t>
  </si>
  <si>
    <t>Industrial Supplies</t>
  </si>
  <si>
    <t>Industrial Supps (incl Petrol Prd)</t>
  </si>
  <si>
    <t>Capital Goods</t>
  </si>
  <si>
    <t>Capital Goods, Except Automotive</t>
  </si>
  <si>
    <t>Advanced Technology Prd</t>
  </si>
  <si>
    <t>Nonelectrical Machinery</t>
  </si>
  <si>
    <t>NAICS - Goods Returned Or Reimported</t>
  </si>
  <si>
    <t>Fuels &amp; Lubricants</t>
  </si>
  <si>
    <t>Consumer Goods</t>
  </si>
  <si>
    <t>NAICS - Chemicals</t>
  </si>
  <si>
    <t>Petroleum &amp; Products</t>
  </si>
  <si>
    <t>NAICS - Transportation Equipment</t>
  </si>
  <si>
    <t>Agricultural Commodities</t>
  </si>
  <si>
    <t>NAICS - Mining</t>
  </si>
  <si>
    <t>Petroleum Preparations</t>
  </si>
  <si>
    <t>Total Agriculture</t>
  </si>
  <si>
    <t>Foods, Feeds &amp; Beverages</t>
  </si>
  <si>
    <t>Food, Feeds &amp; Beverages</t>
  </si>
  <si>
    <t>NAICS - Oil &amp; Gas</t>
  </si>
  <si>
    <t>Agricultural</t>
  </si>
  <si>
    <t>Autos and Parts</t>
  </si>
  <si>
    <t>Foods, Feeds, and Beverages</t>
  </si>
  <si>
    <t>Vehicles, Passenger</t>
  </si>
  <si>
    <t>Automotive</t>
  </si>
  <si>
    <t>Automotive Vehicles, Parts &amp; Engines</t>
  </si>
  <si>
    <t>Automotive Vehicles</t>
  </si>
  <si>
    <t>NAICS - Machinery Except Eletrical</t>
  </si>
  <si>
    <t>NAICS - Computers &amp; Electronic Products</t>
  </si>
  <si>
    <t>Vehicles</t>
  </si>
  <si>
    <t>NAICS - Agricultural Products</t>
  </si>
  <si>
    <t>NAICS - Petroleum &amp; Coal Products</t>
  </si>
  <si>
    <t>Atp - Information and Communications</t>
  </si>
  <si>
    <t>Transportation Equipment</t>
  </si>
  <si>
    <t>Electrical Machinery</t>
  </si>
  <si>
    <t>Other Agricultural Foods</t>
  </si>
  <si>
    <t>Chemicals - Medicinal</t>
  </si>
  <si>
    <t>Crude Oil</t>
  </si>
  <si>
    <t>NAICS - Food and Kindred Products</t>
  </si>
  <si>
    <t>Other Merchandise</t>
  </si>
  <si>
    <t>Other Goods</t>
  </si>
  <si>
    <t>Other Petroleum Products</t>
  </si>
  <si>
    <t>Semiconductors</t>
  </si>
  <si>
    <t>General Industrial Machines</t>
  </si>
  <si>
    <t>NAICS - Primary Metal Products</t>
  </si>
  <si>
    <t>Specialized Industrial Machines</t>
  </si>
  <si>
    <t>Domestic N.e.c.</t>
  </si>
  <si>
    <t>Scientific Instruments</t>
  </si>
  <si>
    <t>Natural Gas</t>
  </si>
  <si>
    <t>NAICS - Misc Manufactured Commodities</t>
  </si>
  <si>
    <t>Chemicals - Plastics</t>
  </si>
  <si>
    <t>Plastic Materials</t>
  </si>
  <si>
    <t>Household Goods</t>
  </si>
  <si>
    <t>NAICS - Fabricated Metal Products</t>
  </si>
  <si>
    <t>Chemicals - Organic</t>
  </si>
  <si>
    <t>Other Chemicals</t>
  </si>
  <si>
    <t>Minimum Value Shipments</t>
  </si>
  <si>
    <t>Metal Ores and Scrap</t>
  </si>
  <si>
    <t>Soybeans</t>
  </si>
  <si>
    <t>Power Generating Machines</t>
  </si>
  <si>
    <t>NAICS - Plastic &amp; Rubber Products</t>
  </si>
  <si>
    <t>NAICS - Scrap &amp; Waste</t>
  </si>
  <si>
    <t>Nonmonetary Gold</t>
  </si>
  <si>
    <t>Vegetables and Fruits</t>
  </si>
  <si>
    <t>Feedstuff</t>
  </si>
  <si>
    <t>NAICS - Minerals &amp; Ores</t>
  </si>
  <si>
    <t>Civilian Aircraft</t>
  </si>
  <si>
    <t>Gold, Nonmonetary</t>
  </si>
  <si>
    <t>Metal Manufactures, N.e.s.</t>
  </si>
  <si>
    <t>Paper Products</t>
  </si>
  <si>
    <t>Meat and Preparations</t>
  </si>
  <si>
    <t>Special Category</t>
  </si>
  <si>
    <t>Special Category Total</t>
  </si>
  <si>
    <t>Special Category, X500</t>
  </si>
  <si>
    <t>Finished Metal Shapes</t>
  </si>
  <si>
    <t>Other Precious Metals</t>
  </si>
  <si>
    <t>Agricultural, Ism</t>
  </si>
  <si>
    <t>Engines &amp; Engine Parts</t>
  </si>
  <si>
    <t>Computers</t>
  </si>
  <si>
    <t>ADP Equipment and Office Machines</t>
  </si>
  <si>
    <t>Tv S, Vcr S, Etc.</t>
  </si>
  <si>
    <t>Chemicals - Cosmetics</t>
  </si>
  <si>
    <t>Coals &amp; Related Fuels</t>
  </si>
  <si>
    <t>NAICS - Used Or Second Hand Merchandise</t>
  </si>
  <si>
    <t>Oil Drilling, Mining</t>
  </si>
  <si>
    <t>Paper and Paperboard</t>
  </si>
  <si>
    <t>Corn</t>
  </si>
  <si>
    <t>iletries &amp; Cosmetics</t>
  </si>
  <si>
    <t>Jewelry</t>
  </si>
  <si>
    <t>Chemicals - Inorganic</t>
  </si>
  <si>
    <t>Textile Yarn, Fabric</t>
  </si>
  <si>
    <t>NAICS - Nonmetallic Mineral Products</t>
  </si>
  <si>
    <t>Metallurgical Grade Coal</t>
  </si>
  <si>
    <t>Pulp and Waste Paper</t>
  </si>
  <si>
    <t>Nuts &amp; Preparations</t>
  </si>
  <si>
    <t>Other Nonferrous Metals</t>
  </si>
  <si>
    <t>Net Adjustments</t>
  </si>
  <si>
    <t>Military Aircrafts</t>
  </si>
  <si>
    <t>NAICS - Beverages and Tobacco</t>
  </si>
  <si>
    <t>Aluminum &amp; Alumina</t>
  </si>
  <si>
    <t>Copper</t>
  </si>
  <si>
    <t>NAICS - Textile and Fabrics</t>
  </si>
  <si>
    <t>Wheat &amp; Rice</t>
  </si>
  <si>
    <t>NAICS - Wood Products</t>
  </si>
  <si>
    <t>Chemicals - Dyeing</t>
  </si>
  <si>
    <t>Cork, Wood, and Lumber</t>
  </si>
  <si>
    <t>Nonreceipt of Documents</t>
  </si>
  <si>
    <t>Fish and Preparations</t>
  </si>
  <si>
    <t>NAICS - Fish and Other Marine Products</t>
  </si>
  <si>
    <t>Building Materials</t>
  </si>
  <si>
    <t>Photographic Equipment</t>
  </si>
  <si>
    <t>Wheat</t>
  </si>
  <si>
    <t>Dairy Products &amp; Eggs</t>
  </si>
  <si>
    <t>Fish &amp; Shellfish</t>
  </si>
  <si>
    <t>Furniture and Bedding</t>
  </si>
  <si>
    <t>NAICS - Furniture and Fixtures</t>
  </si>
  <si>
    <t>Metalworking Machines</t>
  </si>
  <si>
    <t>Clothing</t>
  </si>
  <si>
    <t>NAICS - Apparel and Accessories</t>
  </si>
  <si>
    <t>Crude Fertilizers and Minerals</t>
  </si>
  <si>
    <t>Pleasure Boats &amp; Motors</t>
  </si>
  <si>
    <t>Nonfarm Tractors &amp; Parts</t>
  </si>
  <si>
    <t>Chemicals - Fertilizers</t>
  </si>
  <si>
    <t>NAICS - Textile Mill Products</t>
  </si>
  <si>
    <t>NAICS - Livestock and Livestock Produc</t>
  </si>
  <si>
    <t>Automotive Tires &amp; Tubes</t>
  </si>
  <si>
    <t>NAICS - Leather and Allied Products</t>
  </si>
  <si>
    <t>Wood Manufactures</t>
  </si>
  <si>
    <t>NAICS - Forestry Products</t>
  </si>
  <si>
    <t>Wine &amp; Related Products</t>
  </si>
  <si>
    <t>Pulp &amp; Paper Machinery</t>
  </si>
  <si>
    <t>Vessels</t>
  </si>
  <si>
    <t>Rice &amp; Other Food Grains</t>
  </si>
  <si>
    <t>Live Animals</t>
  </si>
  <si>
    <t>Oils and Fats of Vegetable</t>
  </si>
  <si>
    <t>Other Feedgrains</t>
  </si>
  <si>
    <t>Glassplate &amp; Sheets</t>
  </si>
  <si>
    <t>Records, Tapes &amp; Disks</t>
  </si>
  <si>
    <t>Marine Engines &amp; Parts</t>
  </si>
  <si>
    <t>Numismatic Coins</t>
  </si>
  <si>
    <t>Aircraft Launching Gear</t>
  </si>
  <si>
    <t>Footwear</t>
  </si>
  <si>
    <t>Travel Goods</t>
  </si>
  <si>
    <t>Electric Energy</t>
  </si>
  <si>
    <t>Other Commercial Vessels</t>
  </si>
  <si>
    <t>Glassware &amp; Porcelain</t>
  </si>
  <si>
    <t>Other Non Agl. Foods</t>
  </si>
  <si>
    <t>CN</t>
  </si>
  <si>
    <t>US</t>
  </si>
  <si>
    <t>https://tradingeconomics.com/china/exports</t>
  </si>
  <si>
    <t>https://tradingeconomics.com/united-states/exports</t>
  </si>
  <si>
    <t>https://tradingeconomics.com/country-list/exports?continent=g20</t>
  </si>
  <si>
    <t>G20</t>
  </si>
  <si>
    <t>Country</t>
  </si>
  <si>
    <t>US_USDMil</t>
  </si>
  <si>
    <t>US%</t>
  </si>
  <si>
    <t>CN_USDMil</t>
  </si>
  <si>
    <t>CN%</t>
  </si>
  <si>
    <t>US Top10</t>
  </si>
  <si>
    <t>China Top 10</t>
  </si>
  <si>
    <t>US_Rank</t>
  </si>
  <si>
    <t>CN_Rank</t>
  </si>
  <si>
    <t>North America</t>
  </si>
  <si>
    <t>EU</t>
  </si>
  <si>
    <t>South America</t>
  </si>
  <si>
    <t>Asia</t>
  </si>
  <si>
    <t>Europe</t>
  </si>
  <si>
    <t>Continent</t>
  </si>
  <si>
    <t>Africa</t>
  </si>
  <si>
    <t>https://trendeconomy.com/data/h2/China/TOTAL</t>
  </si>
  <si>
    <t>CN Total</t>
  </si>
  <si>
    <t>Dominate</t>
  </si>
  <si>
    <t>Hong Kong Exports By Country</t>
  </si>
  <si>
    <t>Value</t>
  </si>
  <si>
    <t>$296.07B</t>
  </si>
  <si>
    <t>$39.12B</t>
  </si>
  <si>
    <t>$15.49B</t>
  </si>
  <si>
    <t>$15.47B</t>
  </si>
  <si>
    <t>$10.77B</t>
  </si>
  <si>
    <t>$10.45B</t>
  </si>
  <si>
    <t>$10.29B</t>
  </si>
  <si>
    <t>$8.85B</t>
  </si>
  <si>
    <t>$8.71B</t>
  </si>
  <si>
    <t>$8.35B</t>
  </si>
  <si>
    <t>$8.10B</t>
  </si>
  <si>
    <t>$7.47B</t>
  </si>
  <si>
    <t>$6.75B</t>
  </si>
  <si>
    <t>$6.02B</t>
  </si>
  <si>
    <t>$4.66B</t>
  </si>
  <si>
    <t>$4.54B</t>
  </si>
  <si>
    <t>$4.52B</t>
  </si>
  <si>
    <t>$4.44B</t>
  </si>
  <si>
    <t>$4.16B</t>
  </si>
  <si>
    <t>$3.86B</t>
  </si>
  <si>
    <t>$3.48B</t>
  </si>
  <si>
    <t>$3.28B</t>
  </si>
  <si>
    <t>$2.37B</t>
  </si>
  <si>
    <t>$2.31B</t>
  </si>
  <si>
    <t>$2.04B</t>
  </si>
  <si>
    <t>$1.87B</t>
  </si>
  <si>
    <t>$1.79B</t>
  </si>
  <si>
    <t>$1.75B</t>
  </si>
  <si>
    <t>$1.60B</t>
  </si>
  <si>
    <t>$1.51B</t>
  </si>
  <si>
    <t>$1.38B</t>
  </si>
  <si>
    <t>$1.28B</t>
  </si>
  <si>
    <t>$1.15B</t>
  </si>
  <si>
    <t>$1.10B</t>
  </si>
  <si>
    <t>$963.57M</t>
  </si>
  <si>
    <t>$830.83M</t>
  </si>
  <si>
    <t>$775.44M</t>
  </si>
  <si>
    <t>$734.99M</t>
  </si>
  <si>
    <t>$725.43M</t>
  </si>
  <si>
    <t>$702.45M</t>
  </si>
  <si>
    <t>$686.72M</t>
  </si>
  <si>
    <t>$673.23M</t>
  </si>
  <si>
    <t>$479.08M</t>
  </si>
  <si>
    <t>$420.38M</t>
  </si>
  <si>
    <t>$416.29M</t>
  </si>
  <si>
    <t>$401.38M</t>
  </si>
  <si>
    <t>$399.46M</t>
  </si>
  <si>
    <t>$377.49M</t>
  </si>
  <si>
    <t>$348.54M</t>
  </si>
  <si>
    <t>$316.26M</t>
  </si>
  <si>
    <t>$275.95M</t>
  </si>
  <si>
    <t>Myanmar</t>
  </si>
  <si>
    <t>$260.67M</t>
  </si>
  <si>
    <t>$249.49M</t>
  </si>
  <si>
    <t>$244.71M</t>
  </si>
  <si>
    <t>$244.10M</t>
  </si>
  <si>
    <t>$242.29M</t>
  </si>
  <si>
    <t>$230.15M</t>
  </si>
  <si>
    <t>$221.08M</t>
  </si>
  <si>
    <t>$211.86M</t>
  </si>
  <si>
    <t>$202.05M</t>
  </si>
  <si>
    <t>$198.03M</t>
  </si>
  <si>
    <t>$197.16M</t>
  </si>
  <si>
    <t>$192.68M</t>
  </si>
  <si>
    <t>$188.27M</t>
  </si>
  <si>
    <t>$187.77M</t>
  </si>
  <si>
    <t>$185.01M</t>
  </si>
  <si>
    <t>$184.91M</t>
  </si>
  <si>
    <t>$178.08M</t>
  </si>
  <si>
    <t>$177.13M</t>
  </si>
  <si>
    <t>$176.67M</t>
  </si>
  <si>
    <t>$172.51M</t>
  </si>
  <si>
    <t>$161.72M</t>
  </si>
  <si>
    <t>$156.23M</t>
  </si>
  <si>
    <t>$154.61M</t>
  </si>
  <si>
    <t>$125.63M</t>
  </si>
  <si>
    <t>$125.46M</t>
  </si>
  <si>
    <t>$111.85M</t>
  </si>
  <si>
    <t>$108.93M</t>
  </si>
  <si>
    <t>$103.09M</t>
  </si>
  <si>
    <t>$102.12M</t>
  </si>
  <si>
    <t>Guam</t>
  </si>
  <si>
    <t>$101.09M</t>
  </si>
  <si>
    <t>$99.58M</t>
  </si>
  <si>
    <t>$97.73M</t>
  </si>
  <si>
    <t>$96.79M</t>
  </si>
  <si>
    <t>$93.13M</t>
  </si>
  <si>
    <t>$89.33M</t>
  </si>
  <si>
    <t>$88.58M</t>
  </si>
  <si>
    <t>$87.16M</t>
  </si>
  <si>
    <t>$84.14M</t>
  </si>
  <si>
    <t>$78.75M</t>
  </si>
  <si>
    <t>$76.20M</t>
  </si>
  <si>
    <t>$69.62M</t>
  </si>
  <si>
    <t>$65.05M</t>
  </si>
  <si>
    <t>$61.14M</t>
  </si>
  <si>
    <t>$54.89M</t>
  </si>
  <si>
    <t>$49.22M</t>
  </si>
  <si>
    <t>Northern Mariana Islands</t>
  </si>
  <si>
    <t>$48.96M</t>
  </si>
  <si>
    <t>$48.33M</t>
  </si>
  <si>
    <t>$47.87M</t>
  </si>
  <si>
    <t>$47.22M</t>
  </si>
  <si>
    <t>$46.55M</t>
  </si>
  <si>
    <t>Burkina Faso</t>
  </si>
  <si>
    <t>$46.35M</t>
  </si>
  <si>
    <t>$45.51M</t>
  </si>
  <si>
    <t>$43.05M</t>
  </si>
  <si>
    <t>$42.76M</t>
  </si>
  <si>
    <t>$34.83M</t>
  </si>
  <si>
    <t>$34.62M</t>
  </si>
  <si>
    <t>$33.56M</t>
  </si>
  <si>
    <t>$32.80M</t>
  </si>
  <si>
    <t>$31.16M</t>
  </si>
  <si>
    <t>$28.83M</t>
  </si>
  <si>
    <t>$24.00M</t>
  </si>
  <si>
    <t>$23.82M</t>
  </si>
  <si>
    <t>$22.74M</t>
  </si>
  <si>
    <t>$22.38M</t>
  </si>
  <si>
    <t>$22.30M</t>
  </si>
  <si>
    <t>$21.86M</t>
  </si>
  <si>
    <t>$21.05M</t>
  </si>
  <si>
    <t>$20.62M</t>
  </si>
  <si>
    <t>$20.56M</t>
  </si>
  <si>
    <t>Republic of the Congo</t>
  </si>
  <si>
    <t>$19.47M</t>
  </si>
  <si>
    <t>$19.29M</t>
  </si>
  <si>
    <t>Trinidad And Tobago</t>
  </si>
  <si>
    <t>$19.18M</t>
  </si>
  <si>
    <t>$18.37M</t>
  </si>
  <si>
    <t>$18.07M</t>
  </si>
  <si>
    <t>$15.97M</t>
  </si>
  <si>
    <t>$15.87M</t>
  </si>
  <si>
    <t>$15.44M</t>
  </si>
  <si>
    <t>$15.30M</t>
  </si>
  <si>
    <t>Bosnia And Herzegovina</t>
  </si>
  <si>
    <t>$14.73M</t>
  </si>
  <si>
    <t>$12.51M</t>
  </si>
  <si>
    <t>$11.90M</t>
  </si>
  <si>
    <t>$10.58M</t>
  </si>
  <si>
    <t>$10.44M</t>
  </si>
  <si>
    <t>$10.41M</t>
  </si>
  <si>
    <t>$10.15M</t>
  </si>
  <si>
    <t>$9.16M</t>
  </si>
  <si>
    <t>$7.95M</t>
  </si>
  <si>
    <t>$7.44M</t>
  </si>
  <si>
    <t>$7.40M</t>
  </si>
  <si>
    <t>$5.87M</t>
  </si>
  <si>
    <t>Suriname</t>
  </si>
  <si>
    <t>$5.20M</t>
  </si>
  <si>
    <t>$4.72M</t>
  </si>
  <si>
    <t>$4.65M</t>
  </si>
  <si>
    <t>$4.49M</t>
  </si>
  <si>
    <t>$4.00M</t>
  </si>
  <si>
    <t>$3.84M</t>
  </si>
  <si>
    <t>$3.80M</t>
  </si>
  <si>
    <t>$3.79M</t>
  </si>
  <si>
    <t>$3.74M</t>
  </si>
  <si>
    <t>$3.58M</t>
  </si>
  <si>
    <t>$3.50M</t>
  </si>
  <si>
    <t>$3.17M</t>
  </si>
  <si>
    <t>$2.80M</t>
  </si>
  <si>
    <t>$2.62M</t>
  </si>
  <si>
    <t>Samoa</t>
  </si>
  <si>
    <t>$2.40M</t>
  </si>
  <si>
    <t>$2.20M</t>
  </si>
  <si>
    <t>South Sudan</t>
  </si>
  <si>
    <t>$2.18M</t>
  </si>
  <si>
    <t>$2.10M</t>
  </si>
  <si>
    <t>$2.05M</t>
  </si>
  <si>
    <t>$2.04M</t>
  </si>
  <si>
    <t>$1.99M</t>
  </si>
  <si>
    <t>$1.87M</t>
  </si>
  <si>
    <t>$1.73M</t>
  </si>
  <si>
    <t>$1.63M</t>
  </si>
  <si>
    <t>$1.59M</t>
  </si>
  <si>
    <t>$1.41M</t>
  </si>
  <si>
    <t>North Korea</t>
  </si>
  <si>
    <t>$1.37M</t>
  </si>
  <si>
    <t>$1.28M</t>
  </si>
  <si>
    <t>$1.14M</t>
  </si>
  <si>
    <t>$1.04M</t>
  </si>
  <si>
    <t>$999.36K</t>
  </si>
  <si>
    <t>$886.98K</t>
  </si>
  <si>
    <t>$866.65K</t>
  </si>
  <si>
    <t>$855.32K</t>
  </si>
  <si>
    <t>$823.15K</t>
  </si>
  <si>
    <t>$706.68K</t>
  </si>
  <si>
    <t>$669.72K</t>
  </si>
  <si>
    <t>$580.06K</t>
  </si>
  <si>
    <t>Sao Tome And Principe</t>
  </si>
  <si>
    <t>$540.96K</t>
  </si>
  <si>
    <t>$405.77K</t>
  </si>
  <si>
    <t>$387.91K</t>
  </si>
  <si>
    <t>$331.51K</t>
  </si>
  <si>
    <t>American Samoa</t>
  </si>
  <si>
    <t>$270.38K</t>
  </si>
  <si>
    <t>$16.84K</t>
  </si>
  <si>
    <t>HK</t>
  </si>
  <si>
    <t>https://tradingeconomics.com/hong-kong/exports-by-country</t>
  </si>
  <si>
    <t>B</t>
  </si>
  <si>
    <t>M</t>
  </si>
  <si>
    <t>K</t>
  </si>
  <si>
    <t>Multiplier</t>
  </si>
  <si>
    <t>HK_USDMil</t>
  </si>
  <si>
    <t>Global Map Visual</t>
  </si>
  <si>
    <t>https://towardsdatascience.com/a-complete-guide-to-an-interactive-geographical-map-using-python-f4c5197e23e0</t>
  </si>
  <si>
    <t>#</t>
  </si>
  <si>
    <t>Population</t>
  </si>
  <si>
    <t>Subregion</t>
  </si>
  <si>
    <t>Eastern Europe</t>
  </si>
  <si>
    <t>Western Europe</t>
  </si>
  <si>
    <t>Northern Europe</t>
  </si>
  <si>
    <t>Southern Europe</t>
  </si>
  <si>
    <t>Czech Republic (Czechia)</t>
  </si>
  <si>
    <t>North Macedonia</t>
  </si>
  <si>
    <t>Holy See</t>
  </si>
  <si>
    <t>US Share</t>
  </si>
  <si>
    <t>China Share</t>
  </si>
  <si>
    <t>Reference</t>
  </si>
  <si>
    <t>AUD Million</t>
  </si>
  <si>
    <t>CAD Million</t>
  </si>
  <si>
    <t>Euro Area</t>
  </si>
  <si>
    <t>EUR Million</t>
  </si>
  <si>
    <t>USD billion</t>
  </si>
  <si>
    <t>JPY Billion</t>
  </si>
  <si>
    <t>Million SAR</t>
  </si>
  <si>
    <t>Million SGD</t>
  </si>
  <si>
    <t>ZAR Million</t>
  </si>
  <si>
    <t>EUR Thousand</t>
  </si>
  <si>
    <t>CHF million</t>
  </si>
  <si>
    <t>GBP Million</t>
  </si>
  <si>
    <t>USDMil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</si>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</sst>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0" fontId="2" fillId="0" borderId="0" xfId="2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3" applyFont="1" applyBorder="1"/>
    <xf numFmtId="164" fontId="0" fillId="0" borderId="1" xfId="1" applyNumberFormat="1" applyFont="1" applyBorder="1"/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3" applyFont="1" applyBorder="1" applyAlignment="1">
      <alignment horizontal="center" vertical="center"/>
    </xf>
    <xf numFmtId="164" fontId="0" fillId="0" borderId="2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3" xfId="0" applyBorder="1" applyAlignment="1">
      <alignment vertical="center"/>
    </xf>
    <xf numFmtId="9" fontId="0" fillId="0" borderId="1" xfId="3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3" fontId="0" fillId="0" borderId="0" xfId="0" applyNumberFormat="1"/>
    <xf numFmtId="0" fontId="0" fillId="0" borderId="4" xfId="0" applyBorder="1" applyAlignment="1">
      <alignment vertical="center"/>
    </xf>
    <xf numFmtId="0" fontId="0" fillId="0" borderId="4" xfId="0" applyFill="1" applyBorder="1" applyAlignment="1">
      <alignment vertical="center"/>
    </xf>
    <xf numFmtId="9" fontId="0" fillId="0" borderId="1" xfId="0" applyNumberFormat="1" applyBorder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Visual!$B$2:$B$11</c:f>
              <c:strCache>
                <c:ptCount val="10"/>
                <c:pt idx="0">
                  <c:v>Canada</c:v>
                </c:pt>
                <c:pt idx="1">
                  <c:v>European Union</c:v>
                </c:pt>
                <c:pt idx="2">
                  <c:v>Mexico</c:v>
                </c:pt>
                <c:pt idx="3">
                  <c:v>China</c:v>
                </c:pt>
                <c:pt idx="4">
                  <c:v>Japan</c:v>
                </c:pt>
                <c:pt idx="5">
                  <c:v>Germany</c:v>
                </c:pt>
                <c:pt idx="6">
                  <c:v>United Kingdom</c:v>
                </c:pt>
                <c:pt idx="7">
                  <c:v>South Korea</c:v>
                </c:pt>
                <c:pt idx="8">
                  <c:v>Netherlands</c:v>
                </c:pt>
                <c:pt idx="9">
                  <c:v>Brazil</c:v>
                </c:pt>
              </c:strCache>
            </c:strRef>
          </c:cat>
          <c:val>
            <c:numRef>
              <c:f>Visual!$C$2:$C$11</c:f>
              <c:numCache>
                <c:formatCode>_(* #,##0_);_(* \(#,##0\);_(* "-"??_);_(@_)</c:formatCode>
                <c:ptCount val="10"/>
                <c:pt idx="0">
                  <c:v>27306.95</c:v>
                </c:pt>
                <c:pt idx="1">
                  <c:v>26326.5</c:v>
                </c:pt>
                <c:pt idx="2">
                  <c:v>24472.959999999999</c:v>
                </c:pt>
                <c:pt idx="3">
                  <c:v>16635.34</c:v>
                </c:pt>
                <c:pt idx="4">
                  <c:v>7008.1</c:v>
                </c:pt>
                <c:pt idx="5">
                  <c:v>6109.8</c:v>
                </c:pt>
                <c:pt idx="6">
                  <c:v>5506.25</c:v>
                </c:pt>
                <c:pt idx="7">
                  <c:v>5099.71</c:v>
                </c:pt>
                <c:pt idx="8">
                  <c:v>5000.59</c:v>
                </c:pt>
                <c:pt idx="9">
                  <c:v>4614.92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E-48DF-BDB5-4E4C4AF1D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678560"/>
        <c:axId val="749674624"/>
      </c:barChart>
      <c:catAx>
        <c:axId val="74967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674624"/>
        <c:crosses val="autoZero"/>
        <c:auto val="1"/>
        <c:lblAlgn val="ctr"/>
        <c:lblOffset val="100"/>
        <c:noMultiLvlLbl val="0"/>
      </c:catAx>
      <c:valAx>
        <c:axId val="74967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67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Visual!$B$14:$B$23</c:f>
              <c:strCache>
                <c:ptCount val="10"/>
                <c:pt idx="0">
                  <c:v>United States</c:v>
                </c:pt>
                <c:pt idx="1">
                  <c:v>Hong Kong</c:v>
                </c:pt>
                <c:pt idx="2">
                  <c:v>Japan</c:v>
                </c:pt>
                <c:pt idx="3">
                  <c:v>Vietnam</c:v>
                </c:pt>
                <c:pt idx="4">
                  <c:v>Germany</c:v>
                </c:pt>
                <c:pt idx="5">
                  <c:v>Netherlands</c:v>
                </c:pt>
                <c:pt idx="6">
                  <c:v>India</c:v>
                </c:pt>
                <c:pt idx="7">
                  <c:v>Malaysia</c:v>
                </c:pt>
                <c:pt idx="8">
                  <c:v>United Kingdom</c:v>
                </c:pt>
                <c:pt idx="9">
                  <c:v>Taiwan</c:v>
                </c:pt>
              </c:strCache>
            </c:strRef>
          </c:cat>
          <c:val>
            <c:numRef>
              <c:f>Visual!$C$14:$C$23</c:f>
              <c:numCache>
                <c:formatCode>_(* #,##0_);_(* \(#,##0\);_(* "-"??_);_(@_)</c:formatCode>
                <c:ptCount val="10"/>
                <c:pt idx="0">
                  <c:v>54717.750999999997</c:v>
                </c:pt>
                <c:pt idx="1">
                  <c:v>35698.084000000003</c:v>
                </c:pt>
                <c:pt idx="2">
                  <c:v>15319.768</c:v>
                </c:pt>
                <c:pt idx="3">
                  <c:v>12954.284900000001</c:v>
                </c:pt>
                <c:pt idx="4">
                  <c:v>10841.347820000001</c:v>
                </c:pt>
                <c:pt idx="5">
                  <c:v>10325</c:v>
                </c:pt>
                <c:pt idx="6">
                  <c:v>9561.2729999999992</c:v>
                </c:pt>
                <c:pt idx="7">
                  <c:v>8966.9100299999991</c:v>
                </c:pt>
                <c:pt idx="8">
                  <c:v>7921.3436000000002</c:v>
                </c:pt>
                <c:pt idx="9">
                  <c:v>7322.79954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2-4A7F-9CC4-63175CBA2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1499952"/>
        <c:axId val="751498640"/>
      </c:barChart>
      <c:catAx>
        <c:axId val="7514999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498640"/>
        <c:crosses val="autoZero"/>
        <c:auto val="1"/>
        <c:lblAlgn val="ctr"/>
        <c:lblOffset val="100"/>
        <c:noMultiLvlLbl val="0"/>
      </c:catAx>
      <c:valAx>
        <c:axId val="751498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49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426376</xdr:colOff>
      <xdr:row>0</xdr:row>
      <xdr:rowOff>0</xdr:rowOff>
    </xdr:from>
    <xdr:to>
      <xdr:col>14</xdr:col>
      <xdr:colOff>256482</xdr:colOff>
      <xdr:row>36</xdr:row>
      <xdr:rowOff>56182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F34723-D2D3-4AB5-8367-ADF8ECF42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9151" y="0"/>
          <a:ext cx="4097306" cy="57235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21</xdr:row>
      <xdr:rowOff>66675</xdr:rowOff>
    </xdr:from>
    <xdr:to>
      <xdr:col>14</xdr:col>
      <xdr:colOff>514350</xdr:colOff>
      <xdr:row>29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249B002-D2CE-433F-AD06-B4EC29B4F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352425</xdr:colOff>
      <xdr:row>29</xdr:row>
      <xdr:rowOff>109537</xdr:rowOff>
    </xdr:from>
    <xdr:to>
      <xdr:col>7</xdr:col>
      <xdr:colOff>171450</xdr:colOff>
      <xdr:row>46</xdr:row>
      <xdr:rowOff>100012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DC405E2-9E1B-4FAA-8081-50BB252D2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towardsdatascience.com/a-complete-guide-to-an-interactive-geographical-map-using-python-f4c5197e23e0" TargetMode="External"/><Relationship Id="rId1" Type="http://schemas.openxmlformats.org/officeDocument/2006/relationships/hyperlink" Target="https://tradingeconomics.com/united-states/expor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D6723-17C4-4908-AD38-37C46C53CADC}">
  <dimension ref="A1:E125"/>
  <sheetViews>
    <sheetView topLeftCell="A68" workbookViewId="0">
      <selection activeCell="A74" sqref="A1:A1048576"/>
    </sheetView>
  </sheetViews>
  <sheetFormatPr defaultRowHeight="12.75" x14ac:dyDescent="0.2"/>
  <cols>
    <col min="1" max="1" width="44.28515625" customWidth="1"/>
    <col min="2" max="3" width="15.5703125" style="2" bestFit="1" customWidth="1"/>
  </cols>
  <sheetData>
    <row r="1" spans="1:5" x14ac:dyDescent="0.2">
      <c r="A1" t="s">
        <v>0</v>
      </c>
      <c r="B1" s="2" t="s">
        <v>1</v>
      </c>
      <c r="C1" s="2" t="s">
        <v>2</v>
      </c>
      <c r="D1" t="s">
        <v>132</v>
      </c>
      <c r="E1" t="s">
        <v>131</v>
      </c>
    </row>
    <row r="2" spans="1:5" x14ac:dyDescent="0.2">
      <c r="A2" t="s">
        <v>3</v>
      </c>
      <c r="B2" s="2">
        <v>194567879.81</v>
      </c>
      <c r="C2" s="2">
        <v>178430000</v>
      </c>
      <c r="D2" t="s">
        <v>4</v>
      </c>
      <c r="E2" s="1">
        <v>44521</v>
      </c>
    </row>
    <row r="3" spans="1:5" x14ac:dyDescent="0.2">
      <c r="A3" t="s">
        <v>5</v>
      </c>
      <c r="B3" s="2">
        <v>145680137.72999999</v>
      </c>
      <c r="C3" s="2">
        <v>146232628.31999999</v>
      </c>
      <c r="D3" t="s">
        <v>4</v>
      </c>
      <c r="E3" s="1">
        <v>44490</v>
      </c>
    </row>
    <row r="4" spans="1:5" x14ac:dyDescent="0.2">
      <c r="A4" t="s">
        <v>6</v>
      </c>
      <c r="B4" s="2">
        <v>98322739.510000005</v>
      </c>
      <c r="C4" s="2">
        <v>89123500</v>
      </c>
      <c r="D4" t="s">
        <v>4</v>
      </c>
      <c r="E4" s="1">
        <v>44521</v>
      </c>
    </row>
    <row r="5" spans="1:5" x14ac:dyDescent="0.2">
      <c r="A5" t="s">
        <v>7</v>
      </c>
      <c r="B5" s="2">
        <v>25112100</v>
      </c>
      <c r="C5" s="2">
        <v>23434300</v>
      </c>
      <c r="D5" t="s">
        <v>4</v>
      </c>
      <c r="E5" s="1">
        <v>44521</v>
      </c>
    </row>
    <row r="6" spans="1:5" x14ac:dyDescent="0.2">
      <c r="A6" t="s">
        <v>8</v>
      </c>
      <c r="B6" s="2">
        <v>16534700</v>
      </c>
      <c r="C6" s="2">
        <v>14370900</v>
      </c>
      <c r="D6" t="s">
        <v>4</v>
      </c>
      <c r="E6" s="1">
        <v>44521</v>
      </c>
    </row>
    <row r="7" spans="1:5" x14ac:dyDescent="0.2">
      <c r="A7" t="s">
        <v>9</v>
      </c>
      <c r="B7" s="2">
        <v>15757700</v>
      </c>
      <c r="C7" s="2">
        <v>13742300</v>
      </c>
      <c r="D7" t="s">
        <v>4</v>
      </c>
      <c r="E7" s="1">
        <v>44521</v>
      </c>
    </row>
    <row r="8" spans="1:5" x14ac:dyDescent="0.2">
      <c r="A8" t="s">
        <v>10</v>
      </c>
      <c r="B8" s="2">
        <v>14370934</v>
      </c>
      <c r="C8" s="2">
        <v>13962741</v>
      </c>
      <c r="D8" t="s">
        <v>4</v>
      </c>
      <c r="E8" s="1">
        <v>44490</v>
      </c>
    </row>
    <row r="9" spans="1:5" x14ac:dyDescent="0.2">
      <c r="A9" t="s">
        <v>11</v>
      </c>
      <c r="B9" s="2">
        <v>13874225</v>
      </c>
      <c r="C9" s="2">
        <v>13011893</v>
      </c>
      <c r="D9" t="s">
        <v>4</v>
      </c>
      <c r="E9" s="1">
        <v>44490</v>
      </c>
    </row>
    <row r="10" spans="1:5" x14ac:dyDescent="0.2">
      <c r="A10" t="s">
        <v>12</v>
      </c>
      <c r="B10" s="2">
        <v>9616952.7899999991</v>
      </c>
      <c r="C10" s="2">
        <v>8670700</v>
      </c>
      <c r="D10" t="s">
        <v>4</v>
      </c>
      <c r="E10" s="1">
        <v>44521</v>
      </c>
    </row>
    <row r="11" spans="1:5" x14ac:dyDescent="0.2">
      <c r="A11" t="s">
        <v>13</v>
      </c>
      <c r="B11" s="2">
        <v>8624803.3900000006</v>
      </c>
      <c r="C11" s="2">
        <v>8574219.7300000004</v>
      </c>
      <c r="D11" t="s">
        <v>4</v>
      </c>
      <c r="E11" s="1">
        <v>44490</v>
      </c>
    </row>
    <row r="12" spans="1:5" x14ac:dyDescent="0.2">
      <c r="A12" t="s">
        <v>14</v>
      </c>
      <c r="B12" s="2">
        <v>8443800</v>
      </c>
      <c r="C12" s="2">
        <v>7526600</v>
      </c>
      <c r="D12" t="s">
        <v>4</v>
      </c>
      <c r="E12" s="1">
        <v>44521</v>
      </c>
    </row>
    <row r="13" spans="1:5" x14ac:dyDescent="0.2">
      <c r="A13" t="s">
        <v>15</v>
      </c>
      <c r="B13" s="2">
        <v>7542200.3099999996</v>
      </c>
      <c r="C13" s="2">
        <v>6873000</v>
      </c>
      <c r="D13" t="s">
        <v>4</v>
      </c>
      <c r="E13" s="1">
        <v>44521</v>
      </c>
    </row>
    <row r="14" spans="1:5" x14ac:dyDescent="0.2">
      <c r="A14" t="s">
        <v>16</v>
      </c>
      <c r="B14" s="2">
        <v>6996792.5899999999</v>
      </c>
      <c r="C14" s="2">
        <v>6466800</v>
      </c>
      <c r="D14" t="s">
        <v>4</v>
      </c>
      <c r="E14" s="1">
        <v>44521</v>
      </c>
    </row>
    <row r="15" spans="1:5" x14ac:dyDescent="0.2">
      <c r="A15" t="s">
        <v>17</v>
      </c>
      <c r="B15" s="2">
        <v>6743715.3200000003</v>
      </c>
      <c r="C15" s="2">
        <v>6313800</v>
      </c>
      <c r="D15" t="s">
        <v>4</v>
      </c>
      <c r="E15" s="1">
        <v>44521</v>
      </c>
    </row>
    <row r="16" spans="1:5" x14ac:dyDescent="0.2">
      <c r="A16" t="s">
        <v>18</v>
      </c>
      <c r="B16" s="2">
        <v>6318359</v>
      </c>
      <c r="C16" s="2">
        <v>6217565</v>
      </c>
      <c r="D16" t="s">
        <v>4</v>
      </c>
      <c r="E16" s="1">
        <v>44490</v>
      </c>
    </row>
    <row r="17" spans="1:5" x14ac:dyDescent="0.2">
      <c r="A17" t="s">
        <v>19</v>
      </c>
      <c r="B17" s="2">
        <v>5521031.6100000003</v>
      </c>
      <c r="C17" s="2">
        <v>6034100.6900000004</v>
      </c>
      <c r="D17" t="s">
        <v>4</v>
      </c>
      <c r="E17" s="1">
        <v>44490</v>
      </c>
    </row>
    <row r="18" spans="1:5" x14ac:dyDescent="0.2">
      <c r="A18" t="s">
        <v>20</v>
      </c>
      <c r="B18" s="2">
        <v>4829900</v>
      </c>
      <c r="C18" s="2">
        <v>4578500</v>
      </c>
      <c r="D18" t="s">
        <v>4</v>
      </c>
      <c r="E18" s="1">
        <v>44521</v>
      </c>
    </row>
    <row r="19" spans="1:5" x14ac:dyDescent="0.2">
      <c r="A19" t="s">
        <v>21</v>
      </c>
      <c r="B19" s="2">
        <v>4657700</v>
      </c>
      <c r="C19" s="2">
        <v>4279600</v>
      </c>
      <c r="D19" t="s">
        <v>4</v>
      </c>
      <c r="E19" s="1">
        <v>44521</v>
      </c>
    </row>
    <row r="20" spans="1:5" x14ac:dyDescent="0.2">
      <c r="A20" t="s">
        <v>22</v>
      </c>
      <c r="B20" s="2">
        <v>4627782.38</v>
      </c>
      <c r="C20" s="2">
        <v>5230800</v>
      </c>
      <c r="D20" t="s">
        <v>4</v>
      </c>
      <c r="E20" s="1">
        <v>44521</v>
      </c>
    </row>
    <row r="21" spans="1:5" x14ac:dyDescent="0.2">
      <c r="A21" t="s">
        <v>23</v>
      </c>
      <c r="B21" s="2">
        <v>4514813</v>
      </c>
      <c r="C21" s="2">
        <v>4423615</v>
      </c>
      <c r="D21" t="s">
        <v>4</v>
      </c>
      <c r="E21" s="1">
        <v>44490</v>
      </c>
    </row>
    <row r="22" spans="1:5" x14ac:dyDescent="0.2">
      <c r="A22" t="s">
        <v>24</v>
      </c>
      <c r="B22" s="2">
        <v>4331775</v>
      </c>
      <c r="C22" s="2">
        <v>4647179</v>
      </c>
      <c r="D22" t="s">
        <v>4</v>
      </c>
      <c r="E22" s="1">
        <v>44490</v>
      </c>
    </row>
    <row r="23" spans="1:5" x14ac:dyDescent="0.2">
      <c r="A23" t="s">
        <v>25</v>
      </c>
      <c r="B23" s="2">
        <v>4279575</v>
      </c>
      <c r="C23" s="2">
        <v>4334056</v>
      </c>
      <c r="D23" t="s">
        <v>4</v>
      </c>
      <c r="E23" s="1">
        <v>44490</v>
      </c>
    </row>
    <row r="24" spans="1:5" x14ac:dyDescent="0.2">
      <c r="A24" t="s">
        <v>26</v>
      </c>
      <c r="B24" s="2">
        <v>3931260</v>
      </c>
      <c r="C24" s="2">
        <v>4577323</v>
      </c>
      <c r="D24" t="s">
        <v>4</v>
      </c>
      <c r="E24" s="1">
        <v>44490</v>
      </c>
    </row>
    <row r="25" spans="1:5" x14ac:dyDescent="0.2">
      <c r="A25" t="s">
        <v>27</v>
      </c>
      <c r="B25" s="2">
        <v>3605200</v>
      </c>
      <c r="C25" s="2">
        <v>3743300</v>
      </c>
      <c r="D25" t="s">
        <v>4</v>
      </c>
      <c r="E25" s="1">
        <v>44521</v>
      </c>
    </row>
    <row r="26" spans="1:5" x14ac:dyDescent="0.2">
      <c r="A26" t="s">
        <v>28</v>
      </c>
      <c r="B26" s="2">
        <v>3279003</v>
      </c>
      <c r="C26" s="2">
        <v>3060740</v>
      </c>
      <c r="D26" t="s">
        <v>4</v>
      </c>
      <c r="E26" s="1">
        <v>44490</v>
      </c>
    </row>
    <row r="27" spans="1:5" x14ac:dyDescent="0.2">
      <c r="A27" t="s">
        <v>29</v>
      </c>
      <c r="B27" s="2">
        <v>3152700</v>
      </c>
      <c r="C27" s="2">
        <v>2855100</v>
      </c>
      <c r="D27" t="s">
        <v>4</v>
      </c>
      <c r="E27" s="1">
        <v>44521</v>
      </c>
    </row>
    <row r="28" spans="1:5" x14ac:dyDescent="0.2">
      <c r="A28" t="s">
        <v>30</v>
      </c>
      <c r="B28" s="2">
        <v>3046091</v>
      </c>
      <c r="C28" s="2">
        <v>2627284</v>
      </c>
      <c r="D28" t="s">
        <v>4</v>
      </c>
      <c r="E28" s="1">
        <v>44549</v>
      </c>
    </row>
    <row r="29" spans="1:5" x14ac:dyDescent="0.2">
      <c r="A29" t="s">
        <v>31</v>
      </c>
      <c r="B29" s="2">
        <v>3030504.38</v>
      </c>
      <c r="C29" s="2">
        <v>3728598.02</v>
      </c>
      <c r="D29" t="s">
        <v>4</v>
      </c>
      <c r="E29" s="1">
        <v>44490</v>
      </c>
    </row>
    <row r="30" spans="1:5" x14ac:dyDescent="0.2">
      <c r="A30" t="s">
        <v>32</v>
      </c>
      <c r="B30" s="2">
        <v>2855068</v>
      </c>
      <c r="C30" s="2">
        <v>2720916</v>
      </c>
      <c r="D30" t="s">
        <v>4</v>
      </c>
      <c r="E30" s="1">
        <v>44490</v>
      </c>
    </row>
    <row r="31" spans="1:5" x14ac:dyDescent="0.2">
      <c r="A31" t="s">
        <v>33</v>
      </c>
      <c r="B31" s="2">
        <v>2755800</v>
      </c>
      <c r="C31" s="2">
        <v>2664800</v>
      </c>
      <c r="D31" t="s">
        <v>4</v>
      </c>
      <c r="E31" s="1">
        <v>44521</v>
      </c>
    </row>
    <row r="32" spans="1:5" x14ac:dyDescent="0.2">
      <c r="A32" t="s">
        <v>34</v>
      </c>
      <c r="B32" s="2">
        <v>2699682.41</v>
      </c>
      <c r="C32" s="2">
        <v>2348100</v>
      </c>
      <c r="D32" t="s">
        <v>4</v>
      </c>
      <c r="E32" s="1">
        <v>44521</v>
      </c>
    </row>
    <row r="33" spans="1:5" x14ac:dyDescent="0.2">
      <c r="A33" t="s">
        <v>35</v>
      </c>
      <c r="B33" s="2">
        <v>2399400</v>
      </c>
      <c r="C33" s="2">
        <v>2435000</v>
      </c>
      <c r="D33" t="s">
        <v>4</v>
      </c>
      <c r="E33" s="1">
        <v>44521</v>
      </c>
    </row>
    <row r="34" spans="1:5" x14ac:dyDescent="0.2">
      <c r="A34" t="s">
        <v>36</v>
      </c>
      <c r="B34" s="2">
        <v>2231535</v>
      </c>
      <c r="C34" s="2">
        <v>2640863</v>
      </c>
      <c r="D34" t="s">
        <v>4</v>
      </c>
      <c r="E34" s="1">
        <v>44490</v>
      </c>
    </row>
    <row r="35" spans="1:5" x14ac:dyDescent="0.2">
      <c r="A35" t="s">
        <v>37</v>
      </c>
      <c r="B35" s="2">
        <v>2187434.79</v>
      </c>
      <c r="C35" s="2">
        <v>2007200</v>
      </c>
      <c r="D35" t="s">
        <v>4</v>
      </c>
      <c r="E35" s="1">
        <v>44521</v>
      </c>
    </row>
    <row r="36" spans="1:5" x14ac:dyDescent="0.2">
      <c r="A36" t="s">
        <v>38</v>
      </c>
      <c r="B36" s="2">
        <v>2160255</v>
      </c>
      <c r="C36" s="2">
        <v>2223151</v>
      </c>
      <c r="D36" t="s">
        <v>4</v>
      </c>
      <c r="E36" s="1">
        <v>44490</v>
      </c>
    </row>
    <row r="37" spans="1:5" x14ac:dyDescent="0.2">
      <c r="A37" t="s">
        <v>39</v>
      </c>
      <c r="B37" s="2">
        <v>2103839</v>
      </c>
      <c r="C37" s="2">
        <v>2175654</v>
      </c>
      <c r="D37" t="s">
        <v>4</v>
      </c>
      <c r="E37" s="1">
        <v>44490</v>
      </c>
    </row>
    <row r="38" spans="1:5" x14ac:dyDescent="0.2">
      <c r="A38" t="s">
        <v>40</v>
      </c>
      <c r="B38" s="2">
        <v>2001130.5</v>
      </c>
      <c r="C38" s="2">
        <v>1794300</v>
      </c>
      <c r="D38" t="s">
        <v>4</v>
      </c>
      <c r="E38" s="1">
        <v>44521</v>
      </c>
    </row>
    <row r="39" spans="1:5" x14ac:dyDescent="0.2">
      <c r="A39" t="s">
        <v>41</v>
      </c>
      <c r="B39" s="2">
        <v>1914600</v>
      </c>
      <c r="C39" s="2">
        <v>1691800</v>
      </c>
      <c r="D39" t="s">
        <v>4</v>
      </c>
      <c r="E39" s="1">
        <v>44521</v>
      </c>
    </row>
    <row r="40" spans="1:5" x14ac:dyDescent="0.2">
      <c r="A40" t="s">
        <v>42</v>
      </c>
      <c r="B40" s="2">
        <v>1859974</v>
      </c>
      <c r="C40" s="2">
        <v>1831121</v>
      </c>
      <c r="D40" t="s">
        <v>4</v>
      </c>
      <c r="E40" s="1">
        <v>44490</v>
      </c>
    </row>
    <row r="41" spans="1:5" x14ac:dyDescent="0.2">
      <c r="A41" t="s">
        <v>43</v>
      </c>
      <c r="B41" s="2">
        <v>1722683</v>
      </c>
      <c r="C41" s="2">
        <v>1909981</v>
      </c>
      <c r="D41" t="s">
        <v>4</v>
      </c>
      <c r="E41" s="1">
        <v>44490</v>
      </c>
    </row>
    <row r="42" spans="1:5" x14ac:dyDescent="0.2">
      <c r="A42" t="s">
        <v>44</v>
      </c>
      <c r="B42" s="2">
        <v>1541375.99</v>
      </c>
      <c r="C42" s="2">
        <v>1643740</v>
      </c>
      <c r="D42" t="s">
        <v>45</v>
      </c>
      <c r="E42" s="1">
        <v>44521</v>
      </c>
    </row>
    <row r="43" spans="1:5" x14ac:dyDescent="0.2">
      <c r="A43" t="s">
        <v>46</v>
      </c>
      <c r="B43" s="2">
        <v>1539865</v>
      </c>
      <c r="C43" s="2">
        <v>1377093</v>
      </c>
      <c r="D43" t="s">
        <v>4</v>
      </c>
      <c r="E43" s="1">
        <v>44490</v>
      </c>
    </row>
    <row r="44" spans="1:5" x14ac:dyDescent="0.2">
      <c r="A44" t="s">
        <v>47</v>
      </c>
      <c r="B44" s="2">
        <v>1536265</v>
      </c>
      <c r="C44" s="2">
        <v>1740829</v>
      </c>
      <c r="D44" t="s">
        <v>4</v>
      </c>
      <c r="E44" s="1">
        <v>44490</v>
      </c>
    </row>
    <row r="45" spans="1:5" x14ac:dyDescent="0.2">
      <c r="A45" t="s">
        <v>48</v>
      </c>
      <c r="B45" s="2">
        <v>1488026</v>
      </c>
      <c r="C45" s="2">
        <v>1471299</v>
      </c>
      <c r="D45" t="s">
        <v>4</v>
      </c>
      <c r="E45" s="1">
        <v>44490</v>
      </c>
    </row>
    <row r="46" spans="1:5" x14ac:dyDescent="0.2">
      <c r="A46" t="s">
        <v>49</v>
      </c>
      <c r="B46" s="2">
        <v>1452907</v>
      </c>
      <c r="C46" s="2">
        <v>1425895</v>
      </c>
      <c r="D46" t="s">
        <v>4</v>
      </c>
      <c r="E46" s="1">
        <v>44490</v>
      </c>
    </row>
    <row r="47" spans="1:5" x14ac:dyDescent="0.2">
      <c r="A47" t="s">
        <v>50</v>
      </c>
      <c r="B47" s="2">
        <v>1412073</v>
      </c>
      <c r="C47" s="2">
        <v>1298619</v>
      </c>
      <c r="D47" t="s">
        <v>4</v>
      </c>
      <c r="E47" s="1">
        <v>44549</v>
      </c>
    </row>
    <row r="48" spans="1:5" x14ac:dyDescent="0.2">
      <c r="A48" t="s">
        <v>51</v>
      </c>
      <c r="B48" s="2">
        <v>1370061</v>
      </c>
      <c r="C48" s="2">
        <v>1121422</v>
      </c>
      <c r="D48" t="s">
        <v>4</v>
      </c>
      <c r="E48" s="1">
        <v>44549</v>
      </c>
    </row>
    <row r="49" spans="1:5" x14ac:dyDescent="0.2">
      <c r="A49" t="s">
        <v>52</v>
      </c>
      <c r="B49" s="2">
        <v>1266500</v>
      </c>
      <c r="C49" s="2">
        <v>1318600</v>
      </c>
      <c r="D49" t="s">
        <v>4</v>
      </c>
      <c r="E49" s="1">
        <v>44549</v>
      </c>
    </row>
    <row r="50" spans="1:5" x14ac:dyDescent="0.2">
      <c r="A50" t="s">
        <v>53</v>
      </c>
      <c r="B50" s="2">
        <v>1220965</v>
      </c>
      <c r="C50" s="2">
        <v>1093471</v>
      </c>
      <c r="D50" t="s">
        <v>4</v>
      </c>
      <c r="E50" s="1">
        <v>44549</v>
      </c>
    </row>
    <row r="51" spans="1:5" x14ac:dyDescent="0.2">
      <c r="A51" t="s">
        <v>54</v>
      </c>
      <c r="B51" s="2">
        <v>1146841</v>
      </c>
      <c r="C51" s="2">
        <v>1087026</v>
      </c>
      <c r="D51" t="s">
        <v>4</v>
      </c>
      <c r="E51" s="1">
        <v>44490</v>
      </c>
    </row>
    <row r="52" spans="1:5" x14ac:dyDescent="0.2">
      <c r="A52" t="s">
        <v>55</v>
      </c>
      <c r="B52" s="2">
        <v>1119056</v>
      </c>
      <c r="C52" s="2">
        <v>1055092</v>
      </c>
      <c r="D52" t="s">
        <v>4</v>
      </c>
      <c r="E52" s="1">
        <v>44490</v>
      </c>
    </row>
    <row r="53" spans="1:5" x14ac:dyDescent="0.2">
      <c r="A53" t="s">
        <v>56</v>
      </c>
      <c r="B53" s="2">
        <v>1077167</v>
      </c>
      <c r="C53" s="2">
        <v>1027949</v>
      </c>
      <c r="D53" t="s">
        <v>4</v>
      </c>
      <c r="E53" s="1">
        <v>44549</v>
      </c>
    </row>
    <row r="54" spans="1:5" x14ac:dyDescent="0.2">
      <c r="A54" t="s">
        <v>57</v>
      </c>
      <c r="B54" s="2">
        <v>1038100</v>
      </c>
      <c r="C54" s="2">
        <v>887863</v>
      </c>
      <c r="D54" t="s">
        <v>4</v>
      </c>
      <c r="E54" s="1">
        <v>44549</v>
      </c>
    </row>
    <row r="55" spans="1:5" x14ac:dyDescent="0.2">
      <c r="A55" t="s">
        <v>58</v>
      </c>
      <c r="B55" s="2">
        <v>898171</v>
      </c>
      <c r="C55" s="2">
        <v>724768</v>
      </c>
      <c r="D55" t="s">
        <v>4</v>
      </c>
      <c r="E55" s="1">
        <v>44549</v>
      </c>
    </row>
    <row r="56" spans="1:5" x14ac:dyDescent="0.2">
      <c r="A56" t="s">
        <v>59</v>
      </c>
      <c r="B56" s="2">
        <v>758635</v>
      </c>
      <c r="C56" s="2">
        <v>715280</v>
      </c>
      <c r="D56" t="s">
        <v>4</v>
      </c>
      <c r="E56" s="1">
        <v>44490</v>
      </c>
    </row>
    <row r="57" spans="1:5" x14ac:dyDescent="0.2">
      <c r="A57" t="s">
        <v>60</v>
      </c>
      <c r="B57" s="2">
        <v>737369</v>
      </c>
      <c r="C57" s="2">
        <v>759926</v>
      </c>
      <c r="D57" t="s">
        <v>4</v>
      </c>
      <c r="E57" s="1">
        <v>44490</v>
      </c>
    </row>
    <row r="58" spans="1:5" x14ac:dyDescent="0.2">
      <c r="A58" t="s">
        <v>61</v>
      </c>
      <c r="B58" s="2">
        <v>729000</v>
      </c>
      <c r="C58" s="2">
        <v>1360700</v>
      </c>
      <c r="D58" t="s">
        <v>4</v>
      </c>
      <c r="E58" s="1">
        <v>44521</v>
      </c>
    </row>
    <row r="59" spans="1:5" x14ac:dyDescent="0.2">
      <c r="A59" t="s">
        <v>62</v>
      </c>
      <c r="B59" s="2">
        <v>720598</v>
      </c>
      <c r="C59" s="2">
        <v>742434</v>
      </c>
      <c r="D59" t="s">
        <v>4</v>
      </c>
      <c r="E59" s="1">
        <v>44549</v>
      </c>
    </row>
    <row r="60" spans="1:5" x14ac:dyDescent="0.2">
      <c r="A60" t="s">
        <v>63</v>
      </c>
      <c r="B60" s="2">
        <v>703251</v>
      </c>
      <c r="C60" s="2">
        <v>703171</v>
      </c>
      <c r="D60" t="s">
        <v>4</v>
      </c>
      <c r="E60" s="1">
        <v>44549</v>
      </c>
    </row>
    <row r="61" spans="1:5" x14ac:dyDescent="0.2">
      <c r="A61" t="s">
        <v>64</v>
      </c>
      <c r="B61" s="2">
        <v>679091</v>
      </c>
      <c r="C61" s="2">
        <v>584095</v>
      </c>
      <c r="D61" t="s">
        <v>4</v>
      </c>
      <c r="E61" s="1">
        <v>44490</v>
      </c>
    </row>
    <row r="62" spans="1:5" x14ac:dyDescent="0.2">
      <c r="A62" t="s">
        <v>65</v>
      </c>
      <c r="B62" s="2">
        <v>633597</v>
      </c>
      <c r="C62" s="2">
        <v>572960</v>
      </c>
      <c r="D62" t="s">
        <v>4</v>
      </c>
      <c r="E62" s="1">
        <v>44490</v>
      </c>
    </row>
    <row r="63" spans="1:5" x14ac:dyDescent="0.2">
      <c r="A63" t="s">
        <v>66</v>
      </c>
      <c r="B63" s="2">
        <v>505192</v>
      </c>
      <c r="C63" s="2">
        <v>525679</v>
      </c>
      <c r="D63" t="s">
        <v>4</v>
      </c>
      <c r="E63" s="1">
        <v>44490</v>
      </c>
    </row>
    <row r="64" spans="1:5" x14ac:dyDescent="0.2">
      <c r="A64" t="s">
        <v>67</v>
      </c>
      <c r="B64" s="2">
        <v>462416</v>
      </c>
      <c r="C64" s="2">
        <v>508813</v>
      </c>
      <c r="D64" t="s">
        <v>4</v>
      </c>
      <c r="E64" s="1">
        <v>44490</v>
      </c>
    </row>
    <row r="65" spans="1:5" x14ac:dyDescent="0.2">
      <c r="A65" t="s">
        <v>68</v>
      </c>
      <c r="B65" s="2">
        <v>432577</v>
      </c>
      <c r="C65" s="2">
        <v>367664</v>
      </c>
      <c r="D65" t="s">
        <v>4</v>
      </c>
      <c r="E65" s="1">
        <v>44549</v>
      </c>
    </row>
    <row r="66" spans="1:5" x14ac:dyDescent="0.2">
      <c r="A66" t="s">
        <v>69</v>
      </c>
      <c r="B66" s="2">
        <v>385331</v>
      </c>
      <c r="C66" s="2">
        <v>338670</v>
      </c>
      <c r="D66" t="s">
        <v>4</v>
      </c>
      <c r="E66" s="1">
        <v>44549</v>
      </c>
    </row>
    <row r="67" spans="1:5" x14ac:dyDescent="0.2">
      <c r="A67" t="s">
        <v>70</v>
      </c>
      <c r="B67" s="2">
        <v>374860</v>
      </c>
      <c r="C67" s="2">
        <v>443974</v>
      </c>
      <c r="D67" t="s">
        <v>4</v>
      </c>
      <c r="E67" s="1">
        <v>44490</v>
      </c>
    </row>
    <row r="68" spans="1:5" x14ac:dyDescent="0.2">
      <c r="A68" t="s">
        <v>71</v>
      </c>
      <c r="B68" s="2">
        <v>370618</v>
      </c>
      <c r="C68" s="2">
        <v>356767</v>
      </c>
      <c r="D68" t="s">
        <v>4</v>
      </c>
      <c r="E68" s="1">
        <v>44549</v>
      </c>
    </row>
    <row r="69" spans="1:5" x14ac:dyDescent="0.2">
      <c r="A69" t="s">
        <v>72</v>
      </c>
      <c r="B69" s="2">
        <v>369145</v>
      </c>
      <c r="C69" s="2">
        <v>361252</v>
      </c>
      <c r="D69" t="s">
        <v>4</v>
      </c>
      <c r="E69" s="1">
        <v>44549</v>
      </c>
    </row>
    <row r="70" spans="1:5" x14ac:dyDescent="0.2">
      <c r="A70" t="s">
        <v>73</v>
      </c>
      <c r="B70" s="2">
        <v>345585.43</v>
      </c>
      <c r="C70" s="2">
        <v>374512.23</v>
      </c>
      <c r="D70" t="s">
        <v>4</v>
      </c>
      <c r="E70" s="1">
        <v>44490</v>
      </c>
    </row>
    <row r="71" spans="1:5" x14ac:dyDescent="0.2">
      <c r="A71" t="s">
        <v>74</v>
      </c>
      <c r="B71" s="2">
        <v>336308</v>
      </c>
      <c r="C71" s="2">
        <v>341810</v>
      </c>
      <c r="D71" t="s">
        <v>4</v>
      </c>
      <c r="E71" s="1">
        <v>44549</v>
      </c>
    </row>
    <row r="72" spans="1:5" x14ac:dyDescent="0.2">
      <c r="A72" t="s">
        <v>75</v>
      </c>
      <c r="B72" s="2">
        <v>328555</v>
      </c>
      <c r="C72" s="2">
        <v>345673</v>
      </c>
      <c r="D72" t="s">
        <v>4</v>
      </c>
      <c r="E72" s="1">
        <v>44490</v>
      </c>
    </row>
    <row r="73" spans="1:5" x14ac:dyDescent="0.2">
      <c r="A73" t="s">
        <v>76</v>
      </c>
      <c r="B73" s="2">
        <v>322898</v>
      </c>
      <c r="C73" s="2">
        <v>428674</v>
      </c>
      <c r="D73" t="s">
        <v>4</v>
      </c>
      <c r="E73" s="1">
        <v>44490</v>
      </c>
    </row>
    <row r="74" spans="1:5" x14ac:dyDescent="0.2">
      <c r="A74" t="s">
        <v>77</v>
      </c>
      <c r="B74" s="2">
        <v>288372.06</v>
      </c>
      <c r="C74" s="2">
        <v>293943.57</v>
      </c>
      <c r="D74" t="s">
        <v>78</v>
      </c>
      <c r="E74" s="1">
        <v>44490</v>
      </c>
    </row>
    <row r="75" spans="1:5" x14ac:dyDescent="0.2">
      <c r="A75" t="s">
        <v>79</v>
      </c>
      <c r="B75" s="2">
        <v>284430</v>
      </c>
      <c r="C75" s="2">
        <v>322880</v>
      </c>
      <c r="D75" t="s">
        <v>4</v>
      </c>
      <c r="E75" s="1">
        <v>44490</v>
      </c>
    </row>
    <row r="76" spans="1:5" x14ac:dyDescent="0.2">
      <c r="A76" t="s">
        <v>80</v>
      </c>
      <c r="B76" s="2">
        <v>228441</v>
      </c>
      <c r="C76" s="2">
        <v>244062</v>
      </c>
      <c r="D76" t="s">
        <v>4</v>
      </c>
      <c r="E76" s="1">
        <v>44490</v>
      </c>
    </row>
    <row r="77" spans="1:5" x14ac:dyDescent="0.2">
      <c r="A77" t="s">
        <v>81</v>
      </c>
      <c r="B77" s="2">
        <v>223781.34</v>
      </c>
      <c r="C77" s="2">
        <v>183843.06</v>
      </c>
      <c r="D77" t="s">
        <v>4</v>
      </c>
      <c r="E77" s="1">
        <v>44490</v>
      </c>
    </row>
    <row r="78" spans="1:5" x14ac:dyDescent="0.2">
      <c r="A78" t="s">
        <v>82</v>
      </c>
      <c r="B78" s="2">
        <v>196639.94</v>
      </c>
      <c r="C78" s="2">
        <v>196932.95</v>
      </c>
      <c r="D78" t="s">
        <v>4</v>
      </c>
      <c r="E78" s="1">
        <v>44490</v>
      </c>
    </row>
    <row r="79" spans="1:5" x14ac:dyDescent="0.2">
      <c r="A79" t="s">
        <v>83</v>
      </c>
      <c r="B79" s="2">
        <v>183309</v>
      </c>
      <c r="C79" s="2">
        <v>241815</v>
      </c>
      <c r="D79" t="s">
        <v>4</v>
      </c>
      <c r="E79" s="1">
        <v>44490</v>
      </c>
    </row>
    <row r="80" spans="1:5" x14ac:dyDescent="0.2">
      <c r="A80" t="s">
        <v>84</v>
      </c>
      <c r="B80" s="2">
        <v>180583</v>
      </c>
      <c r="C80" s="2">
        <v>184309</v>
      </c>
      <c r="D80" t="s">
        <v>4</v>
      </c>
      <c r="E80" s="1">
        <v>44490</v>
      </c>
    </row>
    <row r="81" spans="1:5" x14ac:dyDescent="0.2">
      <c r="A81" t="s">
        <v>85</v>
      </c>
      <c r="B81" s="2">
        <v>168954</v>
      </c>
      <c r="C81" s="2">
        <v>152571</v>
      </c>
      <c r="D81" t="s">
        <v>4</v>
      </c>
      <c r="E81" s="1">
        <v>44490</v>
      </c>
    </row>
    <row r="82" spans="1:5" x14ac:dyDescent="0.2">
      <c r="A82" t="s">
        <v>86</v>
      </c>
      <c r="B82" s="2">
        <v>159745</v>
      </c>
      <c r="C82" s="2">
        <v>187111</v>
      </c>
      <c r="D82" t="s">
        <v>4</v>
      </c>
      <c r="E82" s="1">
        <v>44490</v>
      </c>
    </row>
    <row r="83" spans="1:5" x14ac:dyDescent="0.2">
      <c r="A83" t="s">
        <v>87</v>
      </c>
      <c r="B83" s="2">
        <v>153234</v>
      </c>
      <c r="C83" s="2">
        <v>122671</v>
      </c>
      <c r="D83" t="s">
        <v>4</v>
      </c>
      <c r="E83" s="1">
        <v>44490</v>
      </c>
    </row>
    <row r="84" spans="1:5" x14ac:dyDescent="0.2">
      <c r="A84" t="s">
        <v>88</v>
      </c>
      <c r="B84" s="2">
        <v>148800</v>
      </c>
      <c r="C84" s="2">
        <v>154900</v>
      </c>
      <c r="D84" t="s">
        <v>4</v>
      </c>
      <c r="E84" s="1">
        <v>44521</v>
      </c>
    </row>
    <row r="85" spans="1:5" x14ac:dyDescent="0.2">
      <c r="A85" t="s">
        <v>89</v>
      </c>
      <c r="B85" s="2">
        <v>145094</v>
      </c>
      <c r="C85" s="2">
        <v>136623</v>
      </c>
      <c r="D85" t="s">
        <v>4</v>
      </c>
      <c r="E85" s="1">
        <v>44549</v>
      </c>
    </row>
    <row r="86" spans="1:5" x14ac:dyDescent="0.2">
      <c r="A86" t="s">
        <v>90</v>
      </c>
      <c r="B86" s="2">
        <v>141453</v>
      </c>
      <c r="C86" s="2">
        <v>60015</v>
      </c>
      <c r="D86" t="s">
        <v>4</v>
      </c>
      <c r="E86" s="1">
        <v>44549</v>
      </c>
    </row>
    <row r="87" spans="1:5" x14ac:dyDescent="0.2">
      <c r="A87" t="s">
        <v>91</v>
      </c>
      <c r="B87" s="2">
        <v>114011</v>
      </c>
      <c r="C87" s="2">
        <v>112868</v>
      </c>
      <c r="D87" t="s">
        <v>4</v>
      </c>
      <c r="E87" s="1">
        <v>44549</v>
      </c>
    </row>
    <row r="88" spans="1:5" x14ac:dyDescent="0.2">
      <c r="A88" t="s">
        <v>92</v>
      </c>
      <c r="B88" s="2">
        <v>113941</v>
      </c>
      <c r="C88" s="2">
        <v>82513</v>
      </c>
      <c r="D88" t="s">
        <v>4</v>
      </c>
      <c r="E88" s="1">
        <v>44549</v>
      </c>
    </row>
    <row r="89" spans="1:5" x14ac:dyDescent="0.2">
      <c r="A89" t="s">
        <v>93</v>
      </c>
      <c r="B89" s="2">
        <v>81078.89</v>
      </c>
      <c r="C89" s="2">
        <v>79293.38</v>
      </c>
      <c r="D89" t="s">
        <v>4</v>
      </c>
      <c r="E89" s="1">
        <v>44490</v>
      </c>
    </row>
    <row r="90" spans="1:5" x14ac:dyDescent="0.2">
      <c r="A90" t="s">
        <v>94</v>
      </c>
      <c r="B90" s="2">
        <v>79869</v>
      </c>
      <c r="C90" s="2">
        <v>41005</v>
      </c>
      <c r="D90" t="s">
        <v>4</v>
      </c>
      <c r="E90" s="1">
        <v>44549</v>
      </c>
    </row>
    <row r="91" spans="1:5" x14ac:dyDescent="0.2">
      <c r="A91" t="s">
        <v>95</v>
      </c>
      <c r="B91" s="2">
        <v>76110</v>
      </c>
      <c r="C91" s="2">
        <v>69986</v>
      </c>
      <c r="D91" t="s">
        <v>4</v>
      </c>
      <c r="E91" s="1">
        <v>44490</v>
      </c>
    </row>
    <row r="92" spans="1:5" x14ac:dyDescent="0.2">
      <c r="A92" t="s">
        <v>96</v>
      </c>
      <c r="B92" s="2">
        <v>69431</v>
      </c>
      <c r="C92" s="2">
        <v>95778</v>
      </c>
      <c r="D92" t="s">
        <v>4</v>
      </c>
      <c r="E92" s="1">
        <v>44549</v>
      </c>
    </row>
    <row r="93" spans="1:5" x14ac:dyDescent="0.2">
      <c r="A93" t="s">
        <v>97</v>
      </c>
      <c r="B93" s="2">
        <v>60900</v>
      </c>
      <c r="C93" s="2">
        <v>64600</v>
      </c>
      <c r="D93" t="s">
        <v>4</v>
      </c>
      <c r="E93" s="1">
        <v>44521</v>
      </c>
    </row>
    <row r="94" spans="1:5" x14ac:dyDescent="0.2">
      <c r="A94" t="s">
        <v>98</v>
      </c>
      <c r="B94" s="2">
        <v>54071.38</v>
      </c>
      <c r="C94" s="2">
        <v>52701.89</v>
      </c>
      <c r="D94" t="s">
        <v>78</v>
      </c>
      <c r="E94" s="1">
        <v>44490</v>
      </c>
    </row>
    <row r="95" spans="1:5" x14ac:dyDescent="0.2">
      <c r="A95" t="s">
        <v>99</v>
      </c>
      <c r="B95" s="2">
        <v>43284</v>
      </c>
      <c r="C95" s="2">
        <v>36697</v>
      </c>
      <c r="D95" t="s">
        <v>4</v>
      </c>
      <c r="E95" s="1">
        <v>44549</v>
      </c>
    </row>
    <row r="96" spans="1:5" x14ac:dyDescent="0.2">
      <c r="A96" t="s">
        <v>100</v>
      </c>
      <c r="B96" s="2">
        <v>34154</v>
      </c>
      <c r="C96" s="2">
        <v>27351</v>
      </c>
      <c r="D96" t="s">
        <v>4</v>
      </c>
      <c r="E96" s="1">
        <v>44490</v>
      </c>
    </row>
    <row r="97" spans="1:5" x14ac:dyDescent="0.2">
      <c r="A97" t="s">
        <v>101</v>
      </c>
      <c r="B97" s="2">
        <v>32136</v>
      </c>
      <c r="C97" s="2">
        <v>23512</v>
      </c>
      <c r="D97" t="s">
        <v>4</v>
      </c>
      <c r="E97" s="1">
        <v>44549</v>
      </c>
    </row>
    <row r="98" spans="1:5" x14ac:dyDescent="0.2">
      <c r="A98" t="s">
        <v>102</v>
      </c>
      <c r="B98" s="2">
        <v>28586</v>
      </c>
      <c r="C98" s="2">
        <v>29545</v>
      </c>
      <c r="D98" t="s">
        <v>4</v>
      </c>
      <c r="E98" s="1">
        <v>44490</v>
      </c>
    </row>
    <row r="99" spans="1:5" x14ac:dyDescent="0.2">
      <c r="A99" t="s">
        <v>103</v>
      </c>
      <c r="B99" s="2">
        <v>21973.26</v>
      </c>
      <c r="C99" s="2">
        <v>22726.66</v>
      </c>
      <c r="D99" t="s">
        <v>78</v>
      </c>
      <c r="E99" s="1">
        <v>44490</v>
      </c>
    </row>
    <row r="100" spans="1:5" x14ac:dyDescent="0.2">
      <c r="A100" t="s">
        <v>104</v>
      </c>
      <c r="B100" s="2">
        <v>21679</v>
      </c>
      <c r="C100" s="2">
        <v>15561</v>
      </c>
      <c r="D100" t="s">
        <v>4</v>
      </c>
      <c r="E100" s="1">
        <v>44549</v>
      </c>
    </row>
    <row r="101" spans="1:5" x14ac:dyDescent="0.2">
      <c r="A101" t="s">
        <v>105</v>
      </c>
      <c r="B101" s="2">
        <v>21634</v>
      </c>
      <c r="C101" s="2">
        <v>14983</v>
      </c>
      <c r="D101" t="s">
        <v>4</v>
      </c>
      <c r="E101" s="1">
        <v>44549</v>
      </c>
    </row>
    <row r="102" spans="1:5" x14ac:dyDescent="0.2">
      <c r="A102" t="s">
        <v>106</v>
      </c>
      <c r="B102" s="2">
        <v>20788</v>
      </c>
      <c r="C102" s="2">
        <v>23178</v>
      </c>
      <c r="D102" t="s">
        <v>4</v>
      </c>
      <c r="E102" s="1">
        <v>44490</v>
      </c>
    </row>
    <row r="103" spans="1:5" x14ac:dyDescent="0.2">
      <c r="A103" t="s">
        <v>107</v>
      </c>
      <c r="B103" s="2">
        <v>19014</v>
      </c>
      <c r="C103" s="2">
        <v>17834</v>
      </c>
      <c r="D103" t="s">
        <v>4</v>
      </c>
      <c r="E103" s="1">
        <v>44549</v>
      </c>
    </row>
    <row r="104" spans="1:5" x14ac:dyDescent="0.2">
      <c r="A104" t="s">
        <v>108</v>
      </c>
      <c r="B104" s="2">
        <v>17380</v>
      </c>
      <c r="C104" s="2">
        <v>12292</v>
      </c>
      <c r="D104" t="s">
        <v>4</v>
      </c>
      <c r="E104" s="1">
        <v>44549</v>
      </c>
    </row>
    <row r="105" spans="1:5" x14ac:dyDescent="0.2">
      <c r="A105" t="s">
        <v>109</v>
      </c>
      <c r="B105" s="2">
        <v>16496</v>
      </c>
      <c r="C105" s="2">
        <v>16181</v>
      </c>
      <c r="D105" t="s">
        <v>4</v>
      </c>
      <c r="E105" s="1">
        <v>44549</v>
      </c>
    </row>
    <row r="106" spans="1:5" x14ac:dyDescent="0.2">
      <c r="A106" t="s">
        <v>110</v>
      </c>
      <c r="B106" s="2">
        <v>15045</v>
      </c>
      <c r="C106" s="2">
        <v>19228</v>
      </c>
      <c r="D106" t="s">
        <v>4</v>
      </c>
      <c r="E106" s="1">
        <v>44549</v>
      </c>
    </row>
    <row r="107" spans="1:5" x14ac:dyDescent="0.2">
      <c r="A107" t="s">
        <v>111</v>
      </c>
      <c r="B107" s="2">
        <v>9862</v>
      </c>
      <c r="C107" s="2">
        <v>7063</v>
      </c>
      <c r="D107" t="s">
        <v>4</v>
      </c>
      <c r="E107" s="1">
        <v>44490</v>
      </c>
    </row>
    <row r="108" spans="1:5" x14ac:dyDescent="0.2">
      <c r="A108" t="s">
        <v>112</v>
      </c>
      <c r="B108" s="2">
        <v>9814</v>
      </c>
      <c r="C108" s="2">
        <v>12135</v>
      </c>
      <c r="D108" t="s">
        <v>4</v>
      </c>
      <c r="E108" s="1">
        <v>44490</v>
      </c>
    </row>
    <row r="109" spans="1:5" x14ac:dyDescent="0.2">
      <c r="A109" t="s">
        <v>113</v>
      </c>
      <c r="B109" s="2">
        <v>9295</v>
      </c>
      <c r="C109" s="2">
        <v>8555</v>
      </c>
      <c r="D109" t="s">
        <v>4</v>
      </c>
      <c r="E109" s="1">
        <v>44549</v>
      </c>
    </row>
    <row r="110" spans="1:5" x14ac:dyDescent="0.2">
      <c r="A110" t="s">
        <v>114</v>
      </c>
      <c r="B110" s="2">
        <v>5508</v>
      </c>
      <c r="C110" s="2">
        <v>10351</v>
      </c>
      <c r="D110" t="s">
        <v>4</v>
      </c>
      <c r="E110" s="1">
        <v>44549</v>
      </c>
    </row>
    <row r="111" spans="1:5" x14ac:dyDescent="0.2">
      <c r="A111" t="s">
        <v>115</v>
      </c>
      <c r="B111" s="2">
        <v>4514.32</v>
      </c>
      <c r="C111" s="2">
        <v>4567.46</v>
      </c>
      <c r="D111" t="s">
        <v>78</v>
      </c>
      <c r="E111" s="1">
        <v>44490</v>
      </c>
    </row>
    <row r="112" spans="1:5" x14ac:dyDescent="0.2">
      <c r="A112" t="s">
        <v>116</v>
      </c>
      <c r="B112" s="2">
        <v>4496</v>
      </c>
      <c r="C112" s="2">
        <v>4509</v>
      </c>
      <c r="D112" t="s">
        <v>4</v>
      </c>
      <c r="E112" s="1">
        <v>44549</v>
      </c>
    </row>
    <row r="113" spans="1:5" x14ac:dyDescent="0.2">
      <c r="A113" t="s">
        <v>117</v>
      </c>
      <c r="B113" s="2">
        <v>3294</v>
      </c>
      <c r="C113" s="2">
        <v>1790</v>
      </c>
      <c r="D113" t="s">
        <v>4</v>
      </c>
      <c r="E113" s="1">
        <v>44549</v>
      </c>
    </row>
    <row r="114" spans="1:5" x14ac:dyDescent="0.2">
      <c r="A114" t="s">
        <v>118</v>
      </c>
      <c r="B114" s="2">
        <v>3156.21</v>
      </c>
      <c r="C114" s="2">
        <v>3335.04</v>
      </c>
      <c r="D114" t="s">
        <v>78</v>
      </c>
      <c r="E114" s="1">
        <v>44490</v>
      </c>
    </row>
    <row r="115" spans="1:5" x14ac:dyDescent="0.2">
      <c r="A115" t="s">
        <v>119</v>
      </c>
      <c r="B115" s="2">
        <v>2195</v>
      </c>
      <c r="C115" s="2">
        <v>3108</v>
      </c>
      <c r="D115" t="s">
        <v>4</v>
      </c>
      <c r="E115" s="1">
        <v>44549</v>
      </c>
    </row>
    <row r="116" spans="1:5" x14ac:dyDescent="0.2">
      <c r="A116" t="s">
        <v>120</v>
      </c>
      <c r="B116" s="2">
        <v>1859.97</v>
      </c>
      <c r="C116" s="2">
        <v>1831.12</v>
      </c>
      <c r="D116" t="s">
        <v>78</v>
      </c>
      <c r="E116" s="1">
        <v>44490</v>
      </c>
    </row>
    <row r="117" spans="1:5" x14ac:dyDescent="0.2">
      <c r="A117" t="s">
        <v>121</v>
      </c>
      <c r="B117" s="2">
        <v>1725.04</v>
      </c>
      <c r="C117" s="2">
        <v>2317.0500000000002</v>
      </c>
      <c r="D117" t="s">
        <v>78</v>
      </c>
      <c r="E117" s="1">
        <v>44490</v>
      </c>
    </row>
    <row r="118" spans="1:5" x14ac:dyDescent="0.2">
      <c r="A118" t="s">
        <v>122</v>
      </c>
      <c r="B118" s="2">
        <v>924.65</v>
      </c>
      <c r="C118" s="2">
        <v>930.95</v>
      </c>
      <c r="D118" t="s">
        <v>78</v>
      </c>
      <c r="E118" s="1">
        <v>44490</v>
      </c>
    </row>
    <row r="119" spans="1:5" x14ac:dyDescent="0.2">
      <c r="A119" t="s">
        <v>123</v>
      </c>
      <c r="B119" s="2">
        <v>793</v>
      </c>
      <c r="C119" s="2">
        <v>403</v>
      </c>
      <c r="D119" t="s">
        <v>4</v>
      </c>
      <c r="E119" s="1">
        <v>44549</v>
      </c>
    </row>
    <row r="120" spans="1:5" x14ac:dyDescent="0.2">
      <c r="A120" t="s">
        <v>124</v>
      </c>
      <c r="B120" s="2">
        <v>540.47</v>
      </c>
      <c r="C120" s="2">
        <v>899.16</v>
      </c>
      <c r="D120" t="s">
        <v>78</v>
      </c>
      <c r="E120" s="1">
        <v>44490</v>
      </c>
    </row>
    <row r="121" spans="1:5" x14ac:dyDescent="0.2">
      <c r="A121" t="s">
        <v>125</v>
      </c>
      <c r="B121" s="2">
        <v>257</v>
      </c>
      <c r="C121" s="2">
        <v>153</v>
      </c>
      <c r="D121" t="s">
        <v>4</v>
      </c>
      <c r="E121" s="1">
        <v>44549</v>
      </c>
    </row>
    <row r="122" spans="1:5" x14ac:dyDescent="0.2">
      <c r="A122" t="s">
        <v>126</v>
      </c>
      <c r="B122" s="2">
        <v>224.62</v>
      </c>
      <c r="C122" s="2">
        <v>229.49</v>
      </c>
      <c r="D122" t="s">
        <v>127</v>
      </c>
      <c r="E122" s="1">
        <v>44490</v>
      </c>
    </row>
    <row r="123" spans="1:5" x14ac:dyDescent="0.2">
      <c r="A123" t="s">
        <v>128</v>
      </c>
      <c r="B123" s="2">
        <v>207.86</v>
      </c>
      <c r="C123" s="2">
        <v>228.69</v>
      </c>
      <c r="D123" t="s">
        <v>78</v>
      </c>
      <c r="E123" s="1">
        <v>44490</v>
      </c>
    </row>
    <row r="124" spans="1:5" x14ac:dyDescent="0.2">
      <c r="A124" t="s">
        <v>129</v>
      </c>
      <c r="B124" s="2">
        <v>118.49</v>
      </c>
      <c r="C124" s="2">
        <v>117.94</v>
      </c>
      <c r="D124" t="s">
        <v>127</v>
      </c>
      <c r="E124" s="1">
        <v>44490</v>
      </c>
    </row>
    <row r="125" spans="1:5" x14ac:dyDescent="0.2">
      <c r="A125" t="s">
        <v>130</v>
      </c>
      <c r="B125" s="2">
        <v>10</v>
      </c>
      <c r="C125" s="2">
        <v>11</v>
      </c>
      <c r="D125" t="s">
        <v>4</v>
      </c>
      <c r="E125" s="1">
        <v>44549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1D6C-A8DF-4644-BF66-0F537FCE62C6}">
  <dimension ref="A1:E71"/>
  <sheetViews>
    <sheetView workbookViewId="0">
      <selection activeCell="D1" sqref="D1:E1"/>
    </sheetView>
  </sheetViews>
  <sheetFormatPr defaultRowHeight="12.75" x14ac:dyDescent="0.2"/>
  <sheetData>
    <row r="1" spans="1:5" x14ac:dyDescent="0.2">
      <c r="A1" t="s">
        <v>133</v>
      </c>
      <c r="B1" t="s">
        <v>1</v>
      </c>
      <c r="C1" t="s">
        <v>2</v>
      </c>
      <c r="D1" t="s">
        <v>132</v>
      </c>
      <c r="E1" t="s">
        <v>131</v>
      </c>
    </row>
    <row r="2" spans="1:5" x14ac:dyDescent="0.2">
      <c r="A2" t="s">
        <v>134</v>
      </c>
      <c r="B2">
        <v>54717751</v>
      </c>
      <c r="C2">
        <v>53770200</v>
      </c>
      <c r="D2" t="s">
        <v>4</v>
      </c>
      <c r="E2" s="1">
        <v>44521</v>
      </c>
    </row>
    <row r="3" spans="1:5" x14ac:dyDescent="0.2">
      <c r="A3" t="s">
        <v>135</v>
      </c>
      <c r="B3">
        <v>35698084</v>
      </c>
      <c r="C3">
        <v>30313000</v>
      </c>
      <c r="D3" t="s">
        <v>4</v>
      </c>
      <c r="E3" s="1">
        <v>44521</v>
      </c>
    </row>
    <row r="4" spans="1:5" x14ac:dyDescent="0.2">
      <c r="A4" t="s">
        <v>136</v>
      </c>
      <c r="B4">
        <v>15319768</v>
      </c>
      <c r="C4">
        <v>14298800</v>
      </c>
      <c r="D4" t="s">
        <v>4</v>
      </c>
      <c r="E4" s="1">
        <v>44521</v>
      </c>
    </row>
    <row r="5" spans="1:5" x14ac:dyDescent="0.2">
      <c r="A5" t="s">
        <v>137</v>
      </c>
      <c r="B5">
        <v>12954284.9</v>
      </c>
      <c r="C5">
        <v>10833400</v>
      </c>
      <c r="D5" t="s">
        <v>4</v>
      </c>
      <c r="E5" s="1">
        <v>44521</v>
      </c>
    </row>
    <row r="6" spans="1:5" x14ac:dyDescent="0.2">
      <c r="A6" t="s">
        <v>138</v>
      </c>
      <c r="B6">
        <v>10841347.82</v>
      </c>
      <c r="C6">
        <v>10290700</v>
      </c>
      <c r="D6" t="s">
        <v>4</v>
      </c>
      <c r="E6" s="1">
        <v>44521</v>
      </c>
    </row>
    <row r="7" spans="1:5" x14ac:dyDescent="0.2">
      <c r="A7" t="s">
        <v>139</v>
      </c>
      <c r="B7">
        <v>10325000</v>
      </c>
      <c r="C7">
        <v>9661200</v>
      </c>
      <c r="D7" t="s">
        <v>4</v>
      </c>
      <c r="E7" s="1">
        <v>44521</v>
      </c>
    </row>
    <row r="8" spans="1:5" x14ac:dyDescent="0.2">
      <c r="A8" t="s">
        <v>140</v>
      </c>
      <c r="B8">
        <v>9561273</v>
      </c>
      <c r="C8">
        <v>9864800</v>
      </c>
      <c r="D8" t="s">
        <v>4</v>
      </c>
      <c r="E8" s="1">
        <v>44521</v>
      </c>
    </row>
    <row r="9" spans="1:5" x14ac:dyDescent="0.2">
      <c r="A9" t="s">
        <v>141</v>
      </c>
      <c r="B9">
        <v>8966910.0299999993</v>
      </c>
      <c r="C9">
        <v>7350900</v>
      </c>
      <c r="D9" t="s">
        <v>4</v>
      </c>
      <c r="E9" s="1">
        <v>44521</v>
      </c>
    </row>
    <row r="10" spans="1:5" x14ac:dyDescent="0.2">
      <c r="A10" t="s">
        <v>142</v>
      </c>
      <c r="B10">
        <v>7921343.5999999996</v>
      </c>
      <c r="C10">
        <v>8146100</v>
      </c>
      <c r="D10" t="s">
        <v>4</v>
      </c>
      <c r="E10" s="1">
        <v>44521</v>
      </c>
    </row>
    <row r="11" spans="1:5" x14ac:dyDescent="0.2">
      <c r="A11" t="s">
        <v>143</v>
      </c>
      <c r="B11">
        <v>7322799.54</v>
      </c>
      <c r="C11">
        <v>6398400</v>
      </c>
      <c r="D11" t="s">
        <v>4</v>
      </c>
      <c r="E11" s="1">
        <v>44521</v>
      </c>
    </row>
    <row r="12" spans="1:5" x14ac:dyDescent="0.2">
      <c r="A12" t="s">
        <v>144</v>
      </c>
      <c r="B12">
        <v>6547582.9500000002</v>
      </c>
      <c r="C12">
        <v>5401000</v>
      </c>
      <c r="D12" t="s">
        <v>4</v>
      </c>
      <c r="E12" s="1">
        <v>44521</v>
      </c>
    </row>
    <row r="13" spans="1:5" x14ac:dyDescent="0.2">
      <c r="A13" t="s">
        <v>145</v>
      </c>
      <c r="B13">
        <v>6541776</v>
      </c>
      <c r="C13">
        <v>6419400</v>
      </c>
      <c r="D13" t="s">
        <v>4</v>
      </c>
      <c r="E13" s="1">
        <v>44521</v>
      </c>
    </row>
    <row r="14" spans="1:5" x14ac:dyDescent="0.2">
      <c r="A14" t="s">
        <v>146</v>
      </c>
      <c r="B14">
        <v>6540935.7800000003</v>
      </c>
      <c r="C14">
        <v>5504600</v>
      </c>
      <c r="D14" t="s">
        <v>4</v>
      </c>
      <c r="E14" s="1">
        <v>44521</v>
      </c>
    </row>
    <row r="15" spans="1:5" x14ac:dyDescent="0.2">
      <c r="A15" t="s">
        <v>147</v>
      </c>
      <c r="B15">
        <v>6034481.0099999998</v>
      </c>
      <c r="C15">
        <v>5684000</v>
      </c>
      <c r="D15" t="s">
        <v>4</v>
      </c>
      <c r="E15" s="1">
        <v>44521</v>
      </c>
    </row>
    <row r="16" spans="1:5" x14ac:dyDescent="0.2">
      <c r="A16" t="s">
        <v>148</v>
      </c>
      <c r="B16">
        <v>5956818</v>
      </c>
      <c r="C16">
        <v>6275230</v>
      </c>
      <c r="D16" t="s">
        <v>4</v>
      </c>
      <c r="E16" s="1">
        <v>44490</v>
      </c>
    </row>
    <row r="17" spans="1:5" x14ac:dyDescent="0.2">
      <c r="A17" t="s">
        <v>149</v>
      </c>
      <c r="B17">
        <v>5881708</v>
      </c>
      <c r="C17">
        <v>4795300</v>
      </c>
      <c r="D17" t="s">
        <v>4</v>
      </c>
      <c r="E17" s="1">
        <v>44521</v>
      </c>
    </row>
    <row r="18" spans="1:5" x14ac:dyDescent="0.2">
      <c r="A18" t="s">
        <v>150</v>
      </c>
      <c r="B18">
        <v>5092852.5</v>
      </c>
      <c r="C18">
        <v>4590200</v>
      </c>
      <c r="D18" t="s">
        <v>4</v>
      </c>
      <c r="E18" s="1">
        <v>44521</v>
      </c>
    </row>
    <row r="19" spans="1:5" x14ac:dyDescent="0.2">
      <c r="A19" t="s">
        <v>151</v>
      </c>
      <c r="B19">
        <v>5066300</v>
      </c>
      <c r="C19">
        <v>4878900</v>
      </c>
      <c r="D19" t="s">
        <v>4</v>
      </c>
      <c r="E19" s="1">
        <v>44521</v>
      </c>
    </row>
    <row r="20" spans="1:5" x14ac:dyDescent="0.2">
      <c r="A20" t="s">
        <v>152</v>
      </c>
      <c r="B20">
        <v>5055015.1100000003</v>
      </c>
      <c r="C20">
        <v>4650000</v>
      </c>
      <c r="D20" t="s">
        <v>4</v>
      </c>
      <c r="E20" s="1">
        <v>44521</v>
      </c>
    </row>
    <row r="21" spans="1:5" x14ac:dyDescent="0.2">
      <c r="A21" t="s">
        <v>153</v>
      </c>
      <c r="B21">
        <v>4447565.3899999997</v>
      </c>
      <c r="C21">
        <v>4438300</v>
      </c>
      <c r="D21" t="s">
        <v>4</v>
      </c>
      <c r="E21" s="1">
        <v>44521</v>
      </c>
    </row>
    <row r="22" spans="1:5" x14ac:dyDescent="0.2">
      <c r="A22" t="s">
        <v>154</v>
      </c>
      <c r="B22">
        <v>4091490.28</v>
      </c>
      <c r="C22">
        <v>3508045.02</v>
      </c>
      <c r="D22" t="s">
        <v>4</v>
      </c>
      <c r="E22" s="1">
        <v>44490</v>
      </c>
    </row>
    <row r="23" spans="1:5" x14ac:dyDescent="0.2">
      <c r="A23" t="s">
        <v>155</v>
      </c>
      <c r="B23">
        <v>4077123</v>
      </c>
      <c r="C23">
        <v>4474000</v>
      </c>
      <c r="D23" t="s">
        <v>4</v>
      </c>
      <c r="E23" s="1">
        <v>44521</v>
      </c>
    </row>
    <row r="24" spans="1:5" x14ac:dyDescent="0.2">
      <c r="A24" t="s">
        <v>156</v>
      </c>
      <c r="B24">
        <v>3700247</v>
      </c>
      <c r="C24">
        <v>2815738</v>
      </c>
      <c r="D24" t="s">
        <v>4</v>
      </c>
      <c r="E24" s="1">
        <v>44490</v>
      </c>
    </row>
    <row r="25" spans="1:5" x14ac:dyDescent="0.2">
      <c r="A25" t="s">
        <v>157</v>
      </c>
      <c r="B25">
        <v>3364517</v>
      </c>
      <c r="C25">
        <v>3284839</v>
      </c>
      <c r="D25" t="s">
        <v>158</v>
      </c>
      <c r="E25" s="1">
        <v>44490</v>
      </c>
    </row>
    <row r="26" spans="1:5" x14ac:dyDescent="0.2">
      <c r="A26" t="s">
        <v>159</v>
      </c>
      <c r="B26">
        <v>2900306</v>
      </c>
      <c r="C26">
        <v>2423990</v>
      </c>
      <c r="D26" t="s">
        <v>4</v>
      </c>
      <c r="E26" s="1">
        <v>44490</v>
      </c>
    </row>
    <row r="27" spans="1:5" x14ac:dyDescent="0.2">
      <c r="A27" t="s">
        <v>160</v>
      </c>
      <c r="B27">
        <v>2465172.7000000002</v>
      </c>
      <c r="C27">
        <v>2366534.9</v>
      </c>
      <c r="D27" t="s">
        <v>4</v>
      </c>
      <c r="E27" s="1">
        <v>44490</v>
      </c>
    </row>
    <row r="28" spans="1:5" x14ac:dyDescent="0.2">
      <c r="A28" t="s">
        <v>161</v>
      </c>
      <c r="B28">
        <v>2277587</v>
      </c>
      <c r="C28">
        <v>2454270</v>
      </c>
      <c r="D28" t="s">
        <v>4</v>
      </c>
      <c r="E28" s="1">
        <v>44490</v>
      </c>
    </row>
    <row r="29" spans="1:5" x14ac:dyDescent="0.2">
      <c r="A29" t="s">
        <v>162</v>
      </c>
      <c r="B29">
        <v>2259860.02</v>
      </c>
      <c r="C29">
        <v>2532021.7599999998</v>
      </c>
      <c r="D29" t="s">
        <v>4</v>
      </c>
      <c r="E29" s="1">
        <v>44490</v>
      </c>
    </row>
    <row r="30" spans="1:5" x14ac:dyDescent="0.2">
      <c r="A30" t="s">
        <v>163</v>
      </c>
      <c r="B30">
        <v>2210857.71</v>
      </c>
      <c r="C30">
        <v>2174546.42</v>
      </c>
      <c r="D30" t="s">
        <v>4</v>
      </c>
      <c r="E30" s="1">
        <v>44490</v>
      </c>
    </row>
    <row r="31" spans="1:5" x14ac:dyDescent="0.2">
      <c r="A31" t="s">
        <v>164</v>
      </c>
      <c r="B31">
        <v>2139855</v>
      </c>
      <c r="C31">
        <v>2326655</v>
      </c>
      <c r="D31" t="s">
        <v>4</v>
      </c>
      <c r="E31" s="1">
        <v>44490</v>
      </c>
    </row>
    <row r="32" spans="1:5" x14ac:dyDescent="0.2">
      <c r="A32" t="s">
        <v>165</v>
      </c>
      <c r="B32">
        <v>1915135</v>
      </c>
      <c r="C32">
        <v>1999360</v>
      </c>
      <c r="D32" t="s">
        <v>4</v>
      </c>
      <c r="E32" s="1">
        <v>44490</v>
      </c>
    </row>
    <row r="33" spans="1:5" x14ac:dyDescent="0.2">
      <c r="A33" t="s">
        <v>166</v>
      </c>
      <c r="B33">
        <v>1910000</v>
      </c>
      <c r="C33">
        <v>2254400</v>
      </c>
      <c r="D33" t="s">
        <v>4</v>
      </c>
      <c r="E33" s="1">
        <v>44521</v>
      </c>
    </row>
    <row r="34" spans="1:5" x14ac:dyDescent="0.2">
      <c r="A34" t="s">
        <v>167</v>
      </c>
      <c r="B34">
        <v>1134214.17</v>
      </c>
      <c r="C34">
        <v>1414261.86</v>
      </c>
      <c r="D34" t="s">
        <v>4</v>
      </c>
      <c r="E34" s="1">
        <v>44490</v>
      </c>
    </row>
    <row r="35" spans="1:5" x14ac:dyDescent="0.2">
      <c r="A35" t="s">
        <v>168</v>
      </c>
      <c r="B35">
        <v>1062083</v>
      </c>
      <c r="C35">
        <v>1066069</v>
      </c>
      <c r="D35" t="s">
        <v>4</v>
      </c>
      <c r="E35" s="1">
        <v>44490</v>
      </c>
    </row>
    <row r="36" spans="1:5" x14ac:dyDescent="0.2">
      <c r="A36" t="s">
        <v>169</v>
      </c>
      <c r="B36">
        <v>1061684</v>
      </c>
      <c r="C36">
        <v>977278</v>
      </c>
      <c r="D36" t="s">
        <v>4</v>
      </c>
      <c r="E36" s="1">
        <v>44490</v>
      </c>
    </row>
    <row r="37" spans="1:5" x14ac:dyDescent="0.2">
      <c r="A37" t="s">
        <v>170</v>
      </c>
      <c r="B37">
        <v>1010909</v>
      </c>
      <c r="C37">
        <v>1020066</v>
      </c>
      <c r="D37" t="s">
        <v>4</v>
      </c>
      <c r="E37" s="1">
        <v>44490</v>
      </c>
    </row>
    <row r="38" spans="1:5" x14ac:dyDescent="0.2">
      <c r="A38" t="s">
        <v>171</v>
      </c>
      <c r="B38">
        <v>960991</v>
      </c>
      <c r="C38">
        <v>1040363</v>
      </c>
      <c r="D38" t="s">
        <v>4</v>
      </c>
      <c r="E38" s="1">
        <v>44490</v>
      </c>
    </row>
    <row r="39" spans="1:5" x14ac:dyDescent="0.2">
      <c r="A39" t="s">
        <v>172</v>
      </c>
      <c r="B39">
        <v>945414</v>
      </c>
      <c r="C39">
        <v>958758</v>
      </c>
      <c r="D39" t="s">
        <v>158</v>
      </c>
      <c r="E39" s="1">
        <v>44490</v>
      </c>
    </row>
    <row r="40" spans="1:5" x14ac:dyDescent="0.2">
      <c r="A40" t="s">
        <v>173</v>
      </c>
      <c r="B40">
        <v>920120.66</v>
      </c>
      <c r="C40">
        <v>820073.37</v>
      </c>
      <c r="D40" t="s">
        <v>4</v>
      </c>
      <c r="E40" s="1">
        <v>44490</v>
      </c>
    </row>
    <row r="41" spans="1:5" x14ac:dyDescent="0.2">
      <c r="A41" t="s">
        <v>174</v>
      </c>
      <c r="B41">
        <v>897675</v>
      </c>
      <c r="C41">
        <v>1011356</v>
      </c>
      <c r="D41" t="s">
        <v>4</v>
      </c>
      <c r="E41" s="1">
        <v>44490</v>
      </c>
    </row>
    <row r="42" spans="1:5" x14ac:dyDescent="0.2">
      <c r="A42" t="s">
        <v>175</v>
      </c>
      <c r="B42">
        <v>867218</v>
      </c>
      <c r="C42">
        <v>1034608</v>
      </c>
      <c r="D42" t="s">
        <v>158</v>
      </c>
      <c r="E42" s="1">
        <v>44490</v>
      </c>
    </row>
    <row r="43" spans="1:5" x14ac:dyDescent="0.2">
      <c r="A43" t="s">
        <v>176</v>
      </c>
      <c r="B43">
        <v>806812</v>
      </c>
      <c r="C43">
        <v>881300</v>
      </c>
      <c r="D43" t="s">
        <v>4</v>
      </c>
      <c r="E43" s="1">
        <v>44521</v>
      </c>
    </row>
    <row r="44" spans="1:5" x14ac:dyDescent="0.2">
      <c r="A44" t="s">
        <v>177</v>
      </c>
      <c r="B44">
        <v>772344.06</v>
      </c>
      <c r="C44">
        <v>618488.79</v>
      </c>
      <c r="D44" t="s">
        <v>4</v>
      </c>
      <c r="E44" s="1">
        <v>44490</v>
      </c>
    </row>
    <row r="45" spans="1:5" x14ac:dyDescent="0.2">
      <c r="A45" t="s">
        <v>178</v>
      </c>
      <c r="B45">
        <v>634153</v>
      </c>
      <c r="C45">
        <v>549441</v>
      </c>
      <c r="D45" t="s">
        <v>4</v>
      </c>
      <c r="E45" s="1">
        <v>44490</v>
      </c>
    </row>
    <row r="46" spans="1:5" x14ac:dyDescent="0.2">
      <c r="A46" t="s">
        <v>179</v>
      </c>
      <c r="B46">
        <v>551673</v>
      </c>
      <c r="C46">
        <v>430983</v>
      </c>
      <c r="D46" t="s">
        <v>4</v>
      </c>
      <c r="E46" s="1">
        <v>44490</v>
      </c>
    </row>
    <row r="47" spans="1:5" x14ac:dyDescent="0.2">
      <c r="A47" t="s">
        <v>180</v>
      </c>
      <c r="B47">
        <v>439117</v>
      </c>
      <c r="C47">
        <v>831335</v>
      </c>
      <c r="D47" t="s">
        <v>4</v>
      </c>
      <c r="E47" s="1">
        <v>44490</v>
      </c>
    </row>
    <row r="48" spans="1:5" x14ac:dyDescent="0.2">
      <c r="A48" t="s">
        <v>181</v>
      </c>
      <c r="B48">
        <v>436459</v>
      </c>
      <c r="C48">
        <v>462926</v>
      </c>
      <c r="D48" t="s">
        <v>158</v>
      </c>
      <c r="E48" s="1">
        <v>44490</v>
      </c>
    </row>
    <row r="49" spans="1:5" x14ac:dyDescent="0.2">
      <c r="A49" t="s">
        <v>182</v>
      </c>
      <c r="B49">
        <v>400977</v>
      </c>
      <c r="C49">
        <v>328848</v>
      </c>
      <c r="D49" t="s">
        <v>4</v>
      </c>
      <c r="E49" s="1">
        <v>44490</v>
      </c>
    </row>
    <row r="50" spans="1:5" x14ac:dyDescent="0.2">
      <c r="A50" t="s">
        <v>183</v>
      </c>
      <c r="B50">
        <v>380899</v>
      </c>
      <c r="C50">
        <v>366982</v>
      </c>
      <c r="D50" t="s">
        <v>4</v>
      </c>
      <c r="E50" s="1">
        <v>44490</v>
      </c>
    </row>
    <row r="51" spans="1:5" x14ac:dyDescent="0.2">
      <c r="A51" t="s">
        <v>184</v>
      </c>
      <c r="B51">
        <v>376992</v>
      </c>
      <c r="C51">
        <v>347524</v>
      </c>
      <c r="D51" t="s">
        <v>4</v>
      </c>
      <c r="E51" s="1">
        <v>44490</v>
      </c>
    </row>
    <row r="52" spans="1:5" x14ac:dyDescent="0.2">
      <c r="A52" t="s">
        <v>185</v>
      </c>
      <c r="B52">
        <v>370262</v>
      </c>
      <c r="C52">
        <v>279139</v>
      </c>
      <c r="D52" t="s">
        <v>4</v>
      </c>
      <c r="E52" s="1">
        <v>44490</v>
      </c>
    </row>
    <row r="53" spans="1:5" x14ac:dyDescent="0.2">
      <c r="A53" t="s">
        <v>186</v>
      </c>
      <c r="B53">
        <v>368185</v>
      </c>
      <c r="C53">
        <v>543094</v>
      </c>
      <c r="D53" t="s">
        <v>4</v>
      </c>
      <c r="E53" s="1">
        <v>44490</v>
      </c>
    </row>
    <row r="54" spans="1:5" x14ac:dyDescent="0.2">
      <c r="A54" t="s">
        <v>187</v>
      </c>
      <c r="B54">
        <v>324991</v>
      </c>
      <c r="C54">
        <v>383980</v>
      </c>
      <c r="D54" t="s">
        <v>4</v>
      </c>
      <c r="E54" s="1">
        <v>44490</v>
      </c>
    </row>
    <row r="55" spans="1:5" x14ac:dyDescent="0.2">
      <c r="A55" t="s">
        <v>188</v>
      </c>
      <c r="B55">
        <v>318697.7</v>
      </c>
      <c r="C55">
        <v>228187.1</v>
      </c>
      <c r="D55" t="s">
        <v>4</v>
      </c>
      <c r="E55" s="1">
        <v>44490</v>
      </c>
    </row>
    <row r="56" spans="1:5" x14ac:dyDescent="0.2">
      <c r="A56" t="s">
        <v>189</v>
      </c>
      <c r="B56">
        <v>296334</v>
      </c>
      <c r="C56">
        <v>271587</v>
      </c>
      <c r="D56" t="s">
        <v>4</v>
      </c>
      <c r="E56" s="1">
        <v>44490</v>
      </c>
    </row>
    <row r="57" spans="1:5" x14ac:dyDescent="0.2">
      <c r="A57" t="s">
        <v>190</v>
      </c>
      <c r="B57">
        <v>272216.69</v>
      </c>
      <c r="C57">
        <v>306151.67999999999</v>
      </c>
      <c r="D57" t="s">
        <v>4</v>
      </c>
      <c r="E57" s="1">
        <v>44490</v>
      </c>
    </row>
    <row r="58" spans="1:5" x14ac:dyDescent="0.2">
      <c r="A58" t="s">
        <v>191</v>
      </c>
      <c r="B58">
        <v>214350</v>
      </c>
      <c r="C58">
        <v>177866</v>
      </c>
      <c r="D58" t="s">
        <v>4</v>
      </c>
      <c r="E58" s="1">
        <v>44490</v>
      </c>
    </row>
    <row r="59" spans="1:5" x14ac:dyDescent="0.2">
      <c r="A59" t="s">
        <v>192</v>
      </c>
      <c r="B59">
        <v>185618</v>
      </c>
      <c r="C59">
        <v>241797</v>
      </c>
      <c r="D59" t="s">
        <v>4</v>
      </c>
      <c r="E59" s="1">
        <v>44490</v>
      </c>
    </row>
    <row r="60" spans="1:5" x14ac:dyDescent="0.2">
      <c r="A60" t="s">
        <v>193</v>
      </c>
      <c r="B60">
        <v>163598</v>
      </c>
      <c r="C60">
        <v>213811</v>
      </c>
      <c r="D60" t="s">
        <v>4</v>
      </c>
      <c r="E60" s="1">
        <v>44490</v>
      </c>
    </row>
    <row r="61" spans="1:5" x14ac:dyDescent="0.2">
      <c r="A61" t="s">
        <v>194</v>
      </c>
      <c r="B61">
        <v>148018</v>
      </c>
      <c r="C61">
        <v>156969</v>
      </c>
      <c r="D61" t="s">
        <v>4</v>
      </c>
      <c r="E61" s="1">
        <v>44490</v>
      </c>
    </row>
    <row r="62" spans="1:5" x14ac:dyDescent="0.2">
      <c r="A62" t="s">
        <v>195</v>
      </c>
      <c r="B62">
        <v>136368</v>
      </c>
      <c r="C62">
        <v>258205</v>
      </c>
      <c r="D62" t="s">
        <v>4</v>
      </c>
      <c r="E62" s="1">
        <v>44490</v>
      </c>
    </row>
    <row r="63" spans="1:5" x14ac:dyDescent="0.2">
      <c r="A63" t="s">
        <v>196</v>
      </c>
      <c r="B63">
        <v>126531</v>
      </c>
      <c r="C63">
        <v>146045</v>
      </c>
      <c r="D63" t="s">
        <v>4</v>
      </c>
      <c r="E63" s="1">
        <v>44490</v>
      </c>
    </row>
    <row r="64" spans="1:5" x14ac:dyDescent="0.2">
      <c r="A64" t="s">
        <v>197</v>
      </c>
      <c r="B64">
        <v>107009</v>
      </c>
      <c r="C64">
        <v>99373</v>
      </c>
      <c r="D64" t="s">
        <v>4</v>
      </c>
      <c r="E64" s="1">
        <v>44490</v>
      </c>
    </row>
    <row r="65" spans="1:5" x14ac:dyDescent="0.2">
      <c r="A65" t="s">
        <v>198</v>
      </c>
      <c r="B65">
        <v>85017</v>
      </c>
      <c r="C65">
        <v>125023</v>
      </c>
      <c r="D65" t="s">
        <v>4</v>
      </c>
      <c r="E65" s="1">
        <v>44490</v>
      </c>
    </row>
    <row r="66" spans="1:5" x14ac:dyDescent="0.2">
      <c r="A66" t="s">
        <v>199</v>
      </c>
      <c r="B66">
        <v>56061</v>
      </c>
      <c r="C66">
        <v>47680</v>
      </c>
      <c r="D66" t="s">
        <v>4</v>
      </c>
      <c r="E66" s="1">
        <v>44490</v>
      </c>
    </row>
    <row r="67" spans="1:5" x14ac:dyDescent="0.2">
      <c r="A67" t="s">
        <v>200</v>
      </c>
      <c r="B67">
        <v>45751</v>
      </c>
      <c r="C67">
        <v>59591</v>
      </c>
      <c r="D67" t="s">
        <v>4</v>
      </c>
      <c r="E67" s="1">
        <v>44490</v>
      </c>
    </row>
    <row r="68" spans="1:5" x14ac:dyDescent="0.2">
      <c r="A68" t="s">
        <v>201</v>
      </c>
      <c r="B68">
        <v>39685</v>
      </c>
      <c r="C68">
        <v>32430</v>
      </c>
      <c r="D68" t="s">
        <v>4</v>
      </c>
      <c r="E68" s="1">
        <v>44490</v>
      </c>
    </row>
    <row r="69" spans="1:5" x14ac:dyDescent="0.2">
      <c r="A69" t="s">
        <v>202</v>
      </c>
      <c r="B69">
        <v>25960</v>
      </c>
      <c r="C69">
        <v>15785</v>
      </c>
      <c r="D69" t="s">
        <v>4</v>
      </c>
      <c r="E69" s="1">
        <v>44490</v>
      </c>
    </row>
    <row r="70" spans="1:5" x14ac:dyDescent="0.2">
      <c r="A70" t="s">
        <v>203</v>
      </c>
      <c r="B70">
        <v>10025</v>
      </c>
      <c r="C70">
        <v>6304</v>
      </c>
      <c r="D70" t="s">
        <v>4</v>
      </c>
      <c r="E70" s="1">
        <v>44490</v>
      </c>
    </row>
    <row r="71" spans="1:5" x14ac:dyDescent="0.2">
      <c r="A71" t="s">
        <v>204</v>
      </c>
      <c r="B71">
        <v>9613</v>
      </c>
      <c r="C71">
        <v>10707</v>
      </c>
      <c r="D71" t="s">
        <v>4</v>
      </c>
      <c r="E71" s="1">
        <v>44490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5EF37-DBF7-4D8A-B021-DE16303D3C6F}">
  <dimension ref="A1:E156"/>
  <sheetViews>
    <sheetView workbookViewId="0">
      <selection activeCell="C13" sqref="C13"/>
    </sheetView>
  </sheetViews>
  <sheetFormatPr defaultRowHeight="12.75" x14ac:dyDescent="0.2"/>
  <cols>
    <col min="1" max="1" width="23.5703125" customWidth="1"/>
  </cols>
  <sheetData>
    <row r="1" spans="1:5" x14ac:dyDescent="0.2">
      <c r="A1" t="s">
        <v>335</v>
      </c>
      <c r="B1" t="s">
        <v>1</v>
      </c>
      <c r="C1" t="s">
        <v>2</v>
      </c>
      <c r="D1" t="s">
        <v>132</v>
      </c>
      <c r="E1" t="s">
        <v>131</v>
      </c>
    </row>
    <row r="2" spans="1:5" x14ac:dyDescent="0.2">
      <c r="A2" t="s">
        <v>336</v>
      </c>
      <c r="B2">
        <v>214544</v>
      </c>
      <c r="C2">
        <v>211421</v>
      </c>
      <c r="D2" t="s">
        <v>78</v>
      </c>
      <c r="E2" s="1">
        <v>44490</v>
      </c>
    </row>
    <row r="3" spans="1:5" x14ac:dyDescent="0.2">
      <c r="A3" t="s">
        <v>337</v>
      </c>
      <c r="B3">
        <v>165212</v>
      </c>
      <c r="C3">
        <v>142327</v>
      </c>
      <c r="D3" t="s">
        <v>78</v>
      </c>
      <c r="E3" s="1">
        <v>44490</v>
      </c>
    </row>
    <row r="4" spans="1:5" x14ac:dyDescent="0.2">
      <c r="A4" t="s">
        <v>338</v>
      </c>
      <c r="B4">
        <v>142804.53</v>
      </c>
      <c r="C4">
        <v>129155.81</v>
      </c>
      <c r="D4" t="s">
        <v>78</v>
      </c>
      <c r="E4" s="1">
        <v>44490</v>
      </c>
    </row>
    <row r="5" spans="1:5" x14ac:dyDescent="0.2">
      <c r="A5" t="s">
        <v>339</v>
      </c>
      <c r="B5">
        <v>138822</v>
      </c>
      <c r="C5">
        <v>126696</v>
      </c>
      <c r="D5" t="s">
        <v>78</v>
      </c>
      <c r="E5" s="1">
        <v>44490</v>
      </c>
    </row>
    <row r="6" spans="1:5" x14ac:dyDescent="0.2">
      <c r="A6" t="s">
        <v>77</v>
      </c>
      <c r="B6">
        <v>102752</v>
      </c>
      <c r="C6">
        <v>92581</v>
      </c>
      <c r="D6" t="s">
        <v>78</v>
      </c>
      <c r="E6" s="1">
        <v>44490</v>
      </c>
    </row>
    <row r="7" spans="1:5" x14ac:dyDescent="0.2">
      <c r="A7" t="s">
        <v>340</v>
      </c>
      <c r="B7">
        <v>102751.9</v>
      </c>
      <c r="C7">
        <v>92580.7</v>
      </c>
      <c r="D7" t="s">
        <v>78</v>
      </c>
      <c r="E7" s="1">
        <v>44490</v>
      </c>
    </row>
    <row r="8" spans="1:5" x14ac:dyDescent="0.2">
      <c r="A8" t="s">
        <v>341</v>
      </c>
      <c r="B8">
        <v>58424</v>
      </c>
      <c r="C8">
        <v>50605</v>
      </c>
      <c r="D8" t="s">
        <v>78</v>
      </c>
      <c r="E8" s="1">
        <v>44490</v>
      </c>
    </row>
    <row r="9" spans="1:5" x14ac:dyDescent="0.2">
      <c r="A9" t="s">
        <v>342</v>
      </c>
      <c r="B9">
        <v>56219</v>
      </c>
      <c r="C9">
        <v>51939</v>
      </c>
      <c r="D9" t="s">
        <v>78</v>
      </c>
      <c r="E9" s="1">
        <v>44490</v>
      </c>
    </row>
    <row r="10" spans="1:5" x14ac:dyDescent="0.2">
      <c r="A10" t="s">
        <v>343</v>
      </c>
      <c r="B10">
        <v>45356.47</v>
      </c>
      <c r="C10">
        <v>42272.05</v>
      </c>
      <c r="D10" t="s">
        <v>78</v>
      </c>
      <c r="E10" s="1">
        <v>44490</v>
      </c>
    </row>
    <row r="11" spans="1:5" x14ac:dyDescent="0.2">
      <c r="A11" t="s">
        <v>344</v>
      </c>
      <c r="B11">
        <v>45356</v>
      </c>
      <c r="C11">
        <v>42272</v>
      </c>
      <c r="D11" t="s">
        <v>78</v>
      </c>
      <c r="E11" s="1">
        <v>44490</v>
      </c>
    </row>
    <row r="12" spans="1:5" x14ac:dyDescent="0.2">
      <c r="A12" t="s">
        <v>345</v>
      </c>
      <c r="B12">
        <v>34263</v>
      </c>
      <c r="C12">
        <v>30762</v>
      </c>
      <c r="D12" t="s">
        <v>78</v>
      </c>
      <c r="E12" s="1">
        <v>44490</v>
      </c>
    </row>
    <row r="13" spans="1:5" x14ac:dyDescent="0.2">
      <c r="A13" t="s">
        <v>346</v>
      </c>
      <c r="B13">
        <v>32816.01</v>
      </c>
      <c r="C13">
        <v>31039.919999999998</v>
      </c>
      <c r="D13" t="s">
        <v>78</v>
      </c>
      <c r="E13" s="1">
        <v>44490</v>
      </c>
    </row>
    <row r="14" spans="1:5" x14ac:dyDescent="0.2">
      <c r="A14" t="s">
        <v>347</v>
      </c>
      <c r="B14">
        <v>26409.599999999999</v>
      </c>
      <c r="C14">
        <v>22308.3</v>
      </c>
      <c r="D14" t="s">
        <v>78</v>
      </c>
      <c r="E14" s="1">
        <v>44490</v>
      </c>
    </row>
    <row r="15" spans="1:5" x14ac:dyDescent="0.2">
      <c r="A15" t="s">
        <v>348</v>
      </c>
      <c r="B15">
        <v>25002.43</v>
      </c>
      <c r="C15">
        <v>20754.91</v>
      </c>
      <c r="D15" t="s">
        <v>78</v>
      </c>
      <c r="E15" s="1">
        <v>44490</v>
      </c>
    </row>
    <row r="16" spans="1:5" x14ac:dyDescent="0.2">
      <c r="A16" t="s">
        <v>349</v>
      </c>
      <c r="B16">
        <v>22528</v>
      </c>
      <c r="C16">
        <v>20478</v>
      </c>
      <c r="D16" t="s">
        <v>78</v>
      </c>
      <c r="E16" s="1">
        <v>44490</v>
      </c>
    </row>
    <row r="17" spans="1:5" x14ac:dyDescent="0.2">
      <c r="A17" t="s">
        <v>350</v>
      </c>
      <c r="B17">
        <v>21147.3</v>
      </c>
      <c r="C17">
        <v>20892.099999999999</v>
      </c>
      <c r="D17" t="s">
        <v>78</v>
      </c>
      <c r="E17" s="1">
        <v>44490</v>
      </c>
    </row>
    <row r="18" spans="1:5" x14ac:dyDescent="0.2">
      <c r="A18" t="s">
        <v>351</v>
      </c>
      <c r="B18">
        <v>19108.34</v>
      </c>
      <c r="C18">
        <v>15490.89</v>
      </c>
      <c r="D18" t="s">
        <v>78</v>
      </c>
      <c r="E18" s="1">
        <v>44490</v>
      </c>
    </row>
    <row r="19" spans="1:5" x14ac:dyDescent="0.2">
      <c r="A19" t="s">
        <v>352</v>
      </c>
      <c r="B19">
        <v>18452</v>
      </c>
      <c r="C19">
        <v>15416.6</v>
      </c>
      <c r="D19" t="s">
        <v>78</v>
      </c>
      <c r="E19" s="1">
        <v>44490</v>
      </c>
    </row>
    <row r="20" spans="1:5" x14ac:dyDescent="0.2">
      <c r="A20" t="s">
        <v>353</v>
      </c>
      <c r="B20">
        <v>17598</v>
      </c>
      <c r="C20">
        <v>12004</v>
      </c>
      <c r="D20" t="s">
        <v>78</v>
      </c>
      <c r="E20" s="1">
        <v>44490</v>
      </c>
    </row>
    <row r="21" spans="1:5" x14ac:dyDescent="0.2">
      <c r="A21" t="s">
        <v>354</v>
      </c>
      <c r="B21">
        <v>15804.3</v>
      </c>
      <c r="C21">
        <v>13118.5</v>
      </c>
      <c r="D21" t="s">
        <v>78</v>
      </c>
      <c r="E21" s="1">
        <v>44490</v>
      </c>
    </row>
    <row r="22" spans="1:5" x14ac:dyDescent="0.2">
      <c r="A22" t="s">
        <v>355</v>
      </c>
      <c r="B22">
        <v>15221</v>
      </c>
      <c r="C22">
        <v>12102</v>
      </c>
      <c r="D22" t="s">
        <v>78</v>
      </c>
      <c r="E22" s="1">
        <v>44490</v>
      </c>
    </row>
    <row r="23" spans="1:5" x14ac:dyDescent="0.2">
      <c r="A23" t="s">
        <v>356</v>
      </c>
      <c r="B23">
        <v>15125.84</v>
      </c>
      <c r="C23">
        <v>13030.75</v>
      </c>
      <c r="D23" t="s">
        <v>78</v>
      </c>
      <c r="E23" s="1">
        <v>44490</v>
      </c>
    </row>
    <row r="24" spans="1:5" x14ac:dyDescent="0.2">
      <c r="A24" t="s">
        <v>357</v>
      </c>
      <c r="B24">
        <v>14090</v>
      </c>
      <c r="C24">
        <v>12032</v>
      </c>
      <c r="D24" t="s">
        <v>78</v>
      </c>
      <c r="E24" s="1">
        <v>44490</v>
      </c>
    </row>
    <row r="25" spans="1:5" x14ac:dyDescent="0.2">
      <c r="A25" t="s">
        <v>358</v>
      </c>
      <c r="B25">
        <v>14089.91</v>
      </c>
      <c r="C25">
        <v>12031.67</v>
      </c>
      <c r="D25" t="s">
        <v>78</v>
      </c>
      <c r="E25" s="1">
        <v>44490</v>
      </c>
    </row>
    <row r="26" spans="1:5" x14ac:dyDescent="0.2">
      <c r="A26" t="s">
        <v>359</v>
      </c>
      <c r="B26">
        <v>13503.7</v>
      </c>
      <c r="C26">
        <v>10981.9</v>
      </c>
      <c r="D26" t="s">
        <v>78</v>
      </c>
      <c r="E26" s="1">
        <v>44490</v>
      </c>
    </row>
    <row r="27" spans="1:5" x14ac:dyDescent="0.2">
      <c r="A27" t="s">
        <v>360</v>
      </c>
      <c r="B27">
        <v>13400.47</v>
      </c>
      <c r="C27">
        <v>11329.19</v>
      </c>
      <c r="D27" t="s">
        <v>78</v>
      </c>
      <c r="E27" s="1">
        <v>44490</v>
      </c>
    </row>
    <row r="28" spans="1:5" x14ac:dyDescent="0.2">
      <c r="A28" t="s">
        <v>361</v>
      </c>
      <c r="B28">
        <v>12795</v>
      </c>
      <c r="C28">
        <v>11054</v>
      </c>
      <c r="D28" t="s">
        <v>78</v>
      </c>
      <c r="E28" s="1">
        <v>44490</v>
      </c>
    </row>
    <row r="29" spans="1:5" x14ac:dyDescent="0.2">
      <c r="A29" t="s">
        <v>362</v>
      </c>
      <c r="B29">
        <v>12615</v>
      </c>
      <c r="C29">
        <v>10775</v>
      </c>
      <c r="D29" t="s">
        <v>78</v>
      </c>
      <c r="E29" s="1">
        <v>44490</v>
      </c>
    </row>
    <row r="30" spans="1:5" x14ac:dyDescent="0.2">
      <c r="A30" t="s">
        <v>363</v>
      </c>
      <c r="B30">
        <v>12531.23</v>
      </c>
      <c r="C30">
        <v>10979.51</v>
      </c>
      <c r="D30" t="s">
        <v>78</v>
      </c>
      <c r="E30" s="1">
        <v>44490</v>
      </c>
    </row>
    <row r="31" spans="1:5" x14ac:dyDescent="0.2">
      <c r="A31" t="s">
        <v>364</v>
      </c>
      <c r="B31">
        <v>12531.23</v>
      </c>
      <c r="C31">
        <v>10979.51</v>
      </c>
      <c r="D31" t="s">
        <v>78</v>
      </c>
      <c r="E31" s="1">
        <v>44490</v>
      </c>
    </row>
    <row r="32" spans="1:5" x14ac:dyDescent="0.2">
      <c r="A32" t="s">
        <v>365</v>
      </c>
      <c r="B32">
        <v>12531</v>
      </c>
      <c r="C32">
        <v>10980</v>
      </c>
      <c r="D32" t="s">
        <v>78</v>
      </c>
      <c r="E32" s="1">
        <v>44490</v>
      </c>
    </row>
    <row r="33" spans="1:5" x14ac:dyDescent="0.2">
      <c r="A33" t="s">
        <v>366</v>
      </c>
      <c r="B33">
        <v>12175</v>
      </c>
      <c r="C33">
        <v>10696</v>
      </c>
      <c r="D33" t="s">
        <v>78</v>
      </c>
      <c r="E33" s="1">
        <v>44490</v>
      </c>
    </row>
    <row r="34" spans="1:5" x14ac:dyDescent="0.2">
      <c r="A34" t="s">
        <v>367</v>
      </c>
      <c r="B34">
        <v>11360</v>
      </c>
      <c r="C34">
        <v>10081.4</v>
      </c>
      <c r="D34" t="s">
        <v>78</v>
      </c>
      <c r="E34" s="1">
        <v>44490</v>
      </c>
    </row>
    <row r="35" spans="1:5" x14ac:dyDescent="0.2">
      <c r="A35" t="s">
        <v>368</v>
      </c>
      <c r="B35">
        <v>10004.1</v>
      </c>
      <c r="C35">
        <v>9535.9</v>
      </c>
      <c r="D35" t="s">
        <v>78</v>
      </c>
      <c r="E35" s="1">
        <v>44490</v>
      </c>
    </row>
    <row r="36" spans="1:5" x14ac:dyDescent="0.2">
      <c r="A36" t="s">
        <v>369</v>
      </c>
      <c r="B36">
        <v>9878</v>
      </c>
      <c r="C36">
        <v>8525</v>
      </c>
      <c r="D36" t="s">
        <v>78</v>
      </c>
      <c r="E36" s="1">
        <v>44490</v>
      </c>
    </row>
    <row r="37" spans="1:5" x14ac:dyDescent="0.2">
      <c r="A37" t="s">
        <v>370</v>
      </c>
      <c r="B37">
        <v>9483.2000000000007</v>
      </c>
      <c r="C37">
        <v>4627.3999999999996</v>
      </c>
      <c r="D37" t="s">
        <v>78</v>
      </c>
      <c r="E37" s="1">
        <v>44490</v>
      </c>
    </row>
    <row r="38" spans="1:5" x14ac:dyDescent="0.2">
      <c r="A38" t="s">
        <v>371</v>
      </c>
      <c r="B38">
        <v>8922.9</v>
      </c>
      <c r="C38">
        <v>6934.4</v>
      </c>
      <c r="D38" t="s">
        <v>78</v>
      </c>
      <c r="E38" s="1">
        <v>44490</v>
      </c>
    </row>
    <row r="39" spans="1:5" x14ac:dyDescent="0.2">
      <c r="A39" t="s">
        <v>372</v>
      </c>
      <c r="B39">
        <v>8523</v>
      </c>
      <c r="C39">
        <v>7288</v>
      </c>
      <c r="D39" t="s">
        <v>78</v>
      </c>
      <c r="E39" s="1">
        <v>44490</v>
      </c>
    </row>
    <row r="40" spans="1:5" x14ac:dyDescent="0.2">
      <c r="A40" t="s">
        <v>373</v>
      </c>
      <c r="B40">
        <v>7798.98</v>
      </c>
      <c r="C40">
        <v>6573.89</v>
      </c>
      <c r="D40" t="s">
        <v>78</v>
      </c>
      <c r="E40" s="1">
        <v>44490</v>
      </c>
    </row>
    <row r="41" spans="1:5" x14ac:dyDescent="0.2">
      <c r="A41" t="s">
        <v>374</v>
      </c>
      <c r="B41">
        <v>7260</v>
      </c>
      <c r="C41">
        <v>6860</v>
      </c>
      <c r="D41" t="s">
        <v>78</v>
      </c>
      <c r="E41" s="1">
        <v>44490</v>
      </c>
    </row>
    <row r="42" spans="1:5" x14ac:dyDescent="0.2">
      <c r="A42" t="s">
        <v>375</v>
      </c>
      <c r="B42">
        <v>7021.8</v>
      </c>
      <c r="C42">
        <v>7036.65</v>
      </c>
      <c r="D42" t="s">
        <v>78</v>
      </c>
      <c r="E42" s="1">
        <v>44490</v>
      </c>
    </row>
    <row r="43" spans="1:5" x14ac:dyDescent="0.2">
      <c r="A43" t="s">
        <v>376</v>
      </c>
      <c r="B43">
        <v>6656</v>
      </c>
      <c r="C43">
        <v>7412</v>
      </c>
      <c r="D43" t="s">
        <v>78</v>
      </c>
      <c r="E43" s="1">
        <v>44490</v>
      </c>
    </row>
    <row r="44" spans="1:5" x14ac:dyDescent="0.2">
      <c r="A44" t="s">
        <v>377</v>
      </c>
      <c r="B44">
        <v>6548.09</v>
      </c>
      <c r="C44">
        <v>5369.37</v>
      </c>
      <c r="D44" t="s">
        <v>78</v>
      </c>
      <c r="E44" s="1">
        <v>44490</v>
      </c>
    </row>
    <row r="45" spans="1:5" x14ac:dyDescent="0.2">
      <c r="A45" t="s">
        <v>378</v>
      </c>
      <c r="B45">
        <v>6523.1</v>
      </c>
      <c r="C45">
        <v>6076.1</v>
      </c>
      <c r="D45" t="s">
        <v>78</v>
      </c>
      <c r="E45" s="1">
        <v>44490</v>
      </c>
    </row>
    <row r="46" spans="1:5" x14ac:dyDescent="0.2">
      <c r="A46" t="s">
        <v>379</v>
      </c>
      <c r="B46">
        <v>6445</v>
      </c>
      <c r="C46">
        <v>5468</v>
      </c>
      <c r="D46" t="s">
        <v>78</v>
      </c>
      <c r="E46" s="1">
        <v>44490</v>
      </c>
    </row>
    <row r="47" spans="1:5" x14ac:dyDescent="0.2">
      <c r="A47" t="s">
        <v>380</v>
      </c>
      <c r="B47">
        <v>6077</v>
      </c>
      <c r="C47">
        <v>5246</v>
      </c>
      <c r="D47" t="s">
        <v>78</v>
      </c>
      <c r="E47" s="1">
        <v>44490</v>
      </c>
    </row>
    <row r="48" spans="1:5" x14ac:dyDescent="0.2">
      <c r="A48" t="s">
        <v>381</v>
      </c>
      <c r="B48">
        <v>6050.15</v>
      </c>
      <c r="C48">
        <v>5247.32</v>
      </c>
      <c r="D48" t="s">
        <v>78</v>
      </c>
      <c r="E48" s="1">
        <v>44490</v>
      </c>
    </row>
    <row r="49" spans="1:5" x14ac:dyDescent="0.2">
      <c r="A49" t="s">
        <v>382</v>
      </c>
      <c r="B49">
        <v>5630.55</v>
      </c>
      <c r="C49">
        <v>5354.51</v>
      </c>
      <c r="D49" t="s">
        <v>78</v>
      </c>
      <c r="E49" s="1">
        <v>44490</v>
      </c>
    </row>
    <row r="50" spans="1:5" x14ac:dyDescent="0.2">
      <c r="A50" t="s">
        <v>383</v>
      </c>
      <c r="B50">
        <v>5347</v>
      </c>
      <c r="C50">
        <v>4717</v>
      </c>
      <c r="D50" t="s">
        <v>78</v>
      </c>
      <c r="E50" s="1">
        <v>44490</v>
      </c>
    </row>
    <row r="51" spans="1:5" x14ac:dyDescent="0.2">
      <c r="A51" t="s">
        <v>384</v>
      </c>
      <c r="B51">
        <v>5155.8999999999996</v>
      </c>
      <c r="C51">
        <v>4121.8</v>
      </c>
      <c r="D51" t="s">
        <v>78</v>
      </c>
      <c r="E51" s="1">
        <v>44490</v>
      </c>
    </row>
    <row r="52" spans="1:5" x14ac:dyDescent="0.2">
      <c r="A52" t="s">
        <v>385</v>
      </c>
      <c r="B52">
        <v>4804</v>
      </c>
      <c r="C52">
        <v>4028</v>
      </c>
      <c r="D52" t="s">
        <v>78</v>
      </c>
      <c r="E52" s="1">
        <v>44490</v>
      </c>
    </row>
    <row r="53" spans="1:5" x14ac:dyDescent="0.2">
      <c r="A53" t="s">
        <v>386</v>
      </c>
      <c r="B53">
        <v>4398.41</v>
      </c>
      <c r="C53">
        <v>4198.34</v>
      </c>
      <c r="D53" t="s">
        <v>78</v>
      </c>
      <c r="E53" s="1">
        <v>44490</v>
      </c>
    </row>
    <row r="54" spans="1:5" x14ac:dyDescent="0.2">
      <c r="A54" t="s">
        <v>387</v>
      </c>
      <c r="B54">
        <v>4363</v>
      </c>
      <c r="C54">
        <v>4236</v>
      </c>
      <c r="D54" t="s">
        <v>78</v>
      </c>
      <c r="E54" s="1">
        <v>44490</v>
      </c>
    </row>
    <row r="55" spans="1:5" x14ac:dyDescent="0.2">
      <c r="A55" t="s">
        <v>388</v>
      </c>
      <c r="B55">
        <v>4246.9399999999996</v>
      </c>
      <c r="C55">
        <v>3866.39</v>
      </c>
      <c r="D55" t="s">
        <v>78</v>
      </c>
      <c r="E55" s="1">
        <v>44490</v>
      </c>
    </row>
    <row r="56" spans="1:5" x14ac:dyDescent="0.2">
      <c r="A56" t="s">
        <v>389</v>
      </c>
      <c r="B56">
        <v>4148.7</v>
      </c>
      <c r="C56">
        <v>3651.4</v>
      </c>
      <c r="D56" t="s">
        <v>78</v>
      </c>
      <c r="E56" s="1">
        <v>44490</v>
      </c>
    </row>
    <row r="57" spans="1:5" x14ac:dyDescent="0.2">
      <c r="A57" t="s">
        <v>390</v>
      </c>
      <c r="B57">
        <v>4033</v>
      </c>
      <c r="C57">
        <v>3464</v>
      </c>
      <c r="D57" t="s">
        <v>78</v>
      </c>
      <c r="E57" s="1">
        <v>44490</v>
      </c>
    </row>
    <row r="58" spans="1:5" x14ac:dyDescent="0.2">
      <c r="A58" t="s">
        <v>391</v>
      </c>
      <c r="B58">
        <v>3847.54</v>
      </c>
      <c r="C58">
        <v>3750.27</v>
      </c>
      <c r="D58" t="s">
        <v>78</v>
      </c>
      <c r="E58" s="1">
        <v>44490</v>
      </c>
    </row>
    <row r="59" spans="1:5" x14ac:dyDescent="0.2">
      <c r="A59" t="s">
        <v>392</v>
      </c>
      <c r="B59">
        <v>3728.03</v>
      </c>
      <c r="C59">
        <v>3487.56</v>
      </c>
      <c r="D59" t="s">
        <v>78</v>
      </c>
      <c r="E59" s="1">
        <v>44490</v>
      </c>
    </row>
    <row r="60" spans="1:5" x14ac:dyDescent="0.2">
      <c r="A60" t="s">
        <v>393</v>
      </c>
      <c r="B60">
        <v>3512.9</v>
      </c>
      <c r="C60">
        <v>3247.8</v>
      </c>
      <c r="D60" t="s">
        <v>78</v>
      </c>
      <c r="E60" s="1">
        <v>44490</v>
      </c>
    </row>
    <row r="61" spans="1:5" x14ac:dyDescent="0.2">
      <c r="A61" t="s">
        <v>394</v>
      </c>
      <c r="B61">
        <v>3455</v>
      </c>
      <c r="C61">
        <v>3342</v>
      </c>
      <c r="D61" t="s">
        <v>78</v>
      </c>
      <c r="E61" s="1">
        <v>44490</v>
      </c>
    </row>
    <row r="62" spans="1:5" x14ac:dyDescent="0.2">
      <c r="A62" t="s">
        <v>395</v>
      </c>
      <c r="B62">
        <v>3303.61</v>
      </c>
      <c r="C62">
        <v>3204.22</v>
      </c>
      <c r="D62" t="s">
        <v>78</v>
      </c>
      <c r="E62" s="1">
        <v>44490</v>
      </c>
    </row>
    <row r="63" spans="1:5" x14ac:dyDescent="0.2">
      <c r="A63" t="s">
        <v>396</v>
      </c>
      <c r="B63">
        <v>3197.61</v>
      </c>
      <c r="C63">
        <v>2970.59</v>
      </c>
      <c r="D63" t="s">
        <v>78</v>
      </c>
      <c r="E63" s="1">
        <v>44490</v>
      </c>
    </row>
    <row r="64" spans="1:5" x14ac:dyDescent="0.2">
      <c r="A64" t="s">
        <v>397</v>
      </c>
      <c r="B64">
        <v>3189</v>
      </c>
      <c r="C64">
        <v>2921</v>
      </c>
      <c r="D64" t="s">
        <v>78</v>
      </c>
      <c r="E64" s="1">
        <v>44490</v>
      </c>
    </row>
    <row r="65" spans="1:5" x14ac:dyDescent="0.2">
      <c r="A65" t="s">
        <v>398</v>
      </c>
      <c r="B65">
        <v>3128.66</v>
      </c>
      <c r="C65">
        <v>1317.83</v>
      </c>
      <c r="D65" t="s">
        <v>78</v>
      </c>
      <c r="E65" s="1">
        <v>44490</v>
      </c>
    </row>
    <row r="66" spans="1:5" x14ac:dyDescent="0.2">
      <c r="A66" t="s">
        <v>62</v>
      </c>
      <c r="B66">
        <v>3079.39</v>
      </c>
      <c r="C66">
        <v>2255.61</v>
      </c>
      <c r="D66" t="s">
        <v>78</v>
      </c>
      <c r="E66" s="1">
        <v>44490</v>
      </c>
    </row>
    <row r="67" spans="1:5" x14ac:dyDescent="0.2">
      <c r="A67" t="s">
        <v>399</v>
      </c>
      <c r="B67">
        <v>2907</v>
      </c>
      <c r="C67">
        <v>2754</v>
      </c>
      <c r="D67" t="s">
        <v>78</v>
      </c>
      <c r="E67" s="1">
        <v>44490</v>
      </c>
    </row>
    <row r="68" spans="1:5" x14ac:dyDescent="0.2">
      <c r="A68" t="s">
        <v>400</v>
      </c>
      <c r="B68">
        <v>2807</v>
      </c>
      <c r="C68">
        <v>2646.4</v>
      </c>
      <c r="D68" t="s">
        <v>78</v>
      </c>
      <c r="E68" s="1">
        <v>44490</v>
      </c>
    </row>
    <row r="69" spans="1:5" x14ac:dyDescent="0.2">
      <c r="A69" t="s">
        <v>401</v>
      </c>
      <c r="B69">
        <v>2803</v>
      </c>
      <c r="C69">
        <v>2352</v>
      </c>
      <c r="D69" t="s">
        <v>78</v>
      </c>
      <c r="E69" s="1">
        <v>44490</v>
      </c>
    </row>
    <row r="70" spans="1:5" x14ac:dyDescent="0.2">
      <c r="A70" t="s">
        <v>402</v>
      </c>
      <c r="B70">
        <v>2656.81</v>
      </c>
      <c r="C70">
        <v>1611.1</v>
      </c>
      <c r="D70" t="s">
        <v>78</v>
      </c>
      <c r="E70" s="1">
        <v>44490</v>
      </c>
    </row>
    <row r="71" spans="1:5" x14ac:dyDescent="0.2">
      <c r="A71" t="s">
        <v>403</v>
      </c>
      <c r="B71">
        <v>2358</v>
      </c>
      <c r="C71">
        <v>1700</v>
      </c>
      <c r="D71" t="s">
        <v>78</v>
      </c>
      <c r="E71" s="1">
        <v>44490</v>
      </c>
    </row>
    <row r="72" spans="1:5" x14ac:dyDescent="0.2">
      <c r="A72" t="s">
        <v>404</v>
      </c>
      <c r="B72">
        <v>2325.5100000000002</v>
      </c>
      <c r="C72">
        <v>1892.72</v>
      </c>
      <c r="D72" t="s">
        <v>78</v>
      </c>
      <c r="E72" s="1">
        <v>44490</v>
      </c>
    </row>
    <row r="73" spans="1:5" x14ac:dyDescent="0.2">
      <c r="A73" t="s">
        <v>405</v>
      </c>
      <c r="B73">
        <v>2300.6</v>
      </c>
      <c r="C73">
        <v>2136.6</v>
      </c>
      <c r="D73" t="s">
        <v>78</v>
      </c>
      <c r="E73" s="1">
        <v>44490</v>
      </c>
    </row>
    <row r="74" spans="1:5" x14ac:dyDescent="0.2">
      <c r="A74" t="s">
        <v>406</v>
      </c>
      <c r="B74">
        <v>2286.21</v>
      </c>
      <c r="C74">
        <v>1635.34</v>
      </c>
      <c r="D74" t="s">
        <v>78</v>
      </c>
      <c r="E74" s="1">
        <v>44490</v>
      </c>
    </row>
    <row r="75" spans="1:5" x14ac:dyDescent="0.2">
      <c r="A75" t="s">
        <v>407</v>
      </c>
      <c r="B75">
        <v>2283</v>
      </c>
      <c r="C75">
        <v>1454</v>
      </c>
      <c r="D75" t="s">
        <v>78</v>
      </c>
      <c r="E75" s="1">
        <v>44490</v>
      </c>
    </row>
    <row r="76" spans="1:5" x14ac:dyDescent="0.2">
      <c r="A76" t="s">
        <v>408</v>
      </c>
      <c r="B76">
        <v>2257</v>
      </c>
      <c r="C76">
        <v>2129</v>
      </c>
      <c r="D76" t="s">
        <v>78</v>
      </c>
      <c r="E76" s="1">
        <v>44490</v>
      </c>
    </row>
    <row r="77" spans="1:5" x14ac:dyDescent="0.2">
      <c r="A77" t="s">
        <v>409</v>
      </c>
      <c r="B77">
        <v>2197.3000000000002</v>
      </c>
      <c r="C77">
        <v>2052.3000000000002</v>
      </c>
      <c r="D77" t="s">
        <v>78</v>
      </c>
      <c r="E77" s="1">
        <v>44490</v>
      </c>
    </row>
    <row r="78" spans="1:5" x14ac:dyDescent="0.2">
      <c r="A78" t="s">
        <v>410</v>
      </c>
      <c r="B78">
        <v>2061</v>
      </c>
      <c r="C78">
        <v>2007</v>
      </c>
      <c r="D78" t="s">
        <v>78</v>
      </c>
      <c r="E78" s="1">
        <v>44490</v>
      </c>
    </row>
    <row r="79" spans="1:5" x14ac:dyDescent="0.2">
      <c r="A79" t="s">
        <v>411</v>
      </c>
      <c r="B79">
        <v>2047</v>
      </c>
      <c r="C79">
        <v>1269.3900000000001</v>
      </c>
      <c r="D79" t="s">
        <v>78</v>
      </c>
      <c r="E79" s="1">
        <v>44490</v>
      </c>
    </row>
    <row r="80" spans="1:5" x14ac:dyDescent="0.2">
      <c r="A80" t="s">
        <v>412</v>
      </c>
      <c r="B80">
        <v>2047</v>
      </c>
      <c r="C80">
        <v>1269.3900000000001</v>
      </c>
      <c r="D80" t="s">
        <v>78</v>
      </c>
      <c r="E80" s="1">
        <v>44490</v>
      </c>
    </row>
    <row r="81" spans="1:5" x14ac:dyDescent="0.2">
      <c r="A81" t="s">
        <v>413</v>
      </c>
      <c r="B81">
        <v>2047</v>
      </c>
      <c r="C81">
        <v>1269.3900000000001</v>
      </c>
      <c r="D81" t="s">
        <v>78</v>
      </c>
      <c r="E81" s="1">
        <v>44490</v>
      </c>
    </row>
    <row r="82" spans="1:5" x14ac:dyDescent="0.2">
      <c r="A82" t="s">
        <v>414</v>
      </c>
      <c r="B82">
        <v>1917.9</v>
      </c>
      <c r="C82">
        <v>1813.56</v>
      </c>
      <c r="D82" t="s">
        <v>78</v>
      </c>
      <c r="E82" s="1">
        <v>44490</v>
      </c>
    </row>
    <row r="83" spans="1:5" x14ac:dyDescent="0.2">
      <c r="A83" t="s">
        <v>415</v>
      </c>
      <c r="B83">
        <v>1810.02</v>
      </c>
      <c r="C83">
        <v>1474.92</v>
      </c>
      <c r="D83" t="s">
        <v>78</v>
      </c>
      <c r="E83" s="1">
        <v>44490</v>
      </c>
    </row>
    <row r="84" spans="1:5" x14ac:dyDescent="0.2">
      <c r="A84" t="s">
        <v>416</v>
      </c>
      <c r="B84">
        <v>1676.37</v>
      </c>
      <c r="C84">
        <v>1653.08</v>
      </c>
      <c r="D84" t="s">
        <v>78</v>
      </c>
      <c r="E84" s="1">
        <v>44490</v>
      </c>
    </row>
    <row r="85" spans="1:5" x14ac:dyDescent="0.2">
      <c r="A85" t="s">
        <v>417</v>
      </c>
      <c r="B85">
        <v>1585.85</v>
      </c>
      <c r="C85">
        <v>1449.38</v>
      </c>
      <c r="D85" t="s">
        <v>78</v>
      </c>
      <c r="E85" s="1">
        <v>44490</v>
      </c>
    </row>
    <row r="86" spans="1:5" x14ac:dyDescent="0.2">
      <c r="A86" t="s">
        <v>418</v>
      </c>
      <c r="B86">
        <v>1581.64</v>
      </c>
      <c r="C86">
        <v>1377.72</v>
      </c>
      <c r="D86" t="s">
        <v>78</v>
      </c>
      <c r="E86" s="1">
        <v>44490</v>
      </c>
    </row>
    <row r="87" spans="1:5" x14ac:dyDescent="0.2">
      <c r="A87" t="s">
        <v>419</v>
      </c>
      <c r="B87">
        <v>1577</v>
      </c>
      <c r="C87">
        <v>1479</v>
      </c>
      <c r="D87" t="s">
        <v>78</v>
      </c>
      <c r="E87" s="1">
        <v>44490</v>
      </c>
    </row>
    <row r="88" spans="1:5" x14ac:dyDescent="0.2">
      <c r="A88" t="s">
        <v>420</v>
      </c>
      <c r="B88">
        <v>1574</v>
      </c>
      <c r="C88">
        <v>1351</v>
      </c>
      <c r="D88" t="s">
        <v>78</v>
      </c>
      <c r="E88" s="1">
        <v>44490</v>
      </c>
    </row>
    <row r="89" spans="1:5" x14ac:dyDescent="0.2">
      <c r="A89" t="s">
        <v>421</v>
      </c>
      <c r="B89">
        <v>1544</v>
      </c>
      <c r="C89">
        <v>1441</v>
      </c>
      <c r="D89" t="s">
        <v>78</v>
      </c>
      <c r="E89" s="1">
        <v>44490</v>
      </c>
    </row>
    <row r="90" spans="1:5" x14ac:dyDescent="0.2">
      <c r="A90" t="s">
        <v>422</v>
      </c>
      <c r="B90">
        <v>1515.67</v>
      </c>
      <c r="C90">
        <v>1282</v>
      </c>
      <c r="D90" t="s">
        <v>78</v>
      </c>
      <c r="E90" s="1">
        <v>44490</v>
      </c>
    </row>
    <row r="91" spans="1:5" x14ac:dyDescent="0.2">
      <c r="A91" t="s">
        <v>13</v>
      </c>
      <c r="B91">
        <v>1430.79</v>
      </c>
      <c r="C91">
        <v>1438.55</v>
      </c>
      <c r="D91" t="s">
        <v>78</v>
      </c>
      <c r="E91" s="1">
        <v>44490</v>
      </c>
    </row>
    <row r="92" spans="1:5" x14ac:dyDescent="0.2">
      <c r="A92" t="s">
        <v>423</v>
      </c>
      <c r="B92">
        <v>1420.3</v>
      </c>
      <c r="C92">
        <v>1382.3</v>
      </c>
      <c r="D92" t="s">
        <v>78</v>
      </c>
      <c r="E92" s="1">
        <v>44490</v>
      </c>
    </row>
    <row r="93" spans="1:5" x14ac:dyDescent="0.2">
      <c r="A93" t="s">
        <v>424</v>
      </c>
      <c r="B93">
        <v>1401.62</v>
      </c>
      <c r="C93">
        <v>1349.59</v>
      </c>
      <c r="D93" t="s">
        <v>78</v>
      </c>
      <c r="E93" s="1">
        <v>44490</v>
      </c>
    </row>
    <row r="94" spans="1:5" x14ac:dyDescent="0.2">
      <c r="A94" t="s">
        <v>425</v>
      </c>
      <c r="B94">
        <v>1353</v>
      </c>
      <c r="C94">
        <v>1260</v>
      </c>
      <c r="D94" t="s">
        <v>78</v>
      </c>
      <c r="E94" s="1">
        <v>44490</v>
      </c>
    </row>
    <row r="95" spans="1:5" x14ac:dyDescent="0.2">
      <c r="A95" t="s">
        <v>426</v>
      </c>
      <c r="B95">
        <v>1271.6199999999999</v>
      </c>
      <c r="C95">
        <v>890.02</v>
      </c>
      <c r="D95" t="s">
        <v>78</v>
      </c>
      <c r="E95" s="1">
        <v>44490</v>
      </c>
    </row>
    <row r="96" spans="1:5" x14ac:dyDescent="0.2">
      <c r="A96" t="s">
        <v>100</v>
      </c>
      <c r="B96">
        <v>1134</v>
      </c>
      <c r="C96">
        <v>878</v>
      </c>
      <c r="D96" t="s">
        <v>78</v>
      </c>
      <c r="E96" s="1">
        <v>44490</v>
      </c>
    </row>
    <row r="97" spans="1:5" x14ac:dyDescent="0.2">
      <c r="A97" t="s">
        <v>427</v>
      </c>
      <c r="B97">
        <v>1099.2</v>
      </c>
      <c r="C97">
        <v>1115.9000000000001</v>
      </c>
      <c r="D97" t="s">
        <v>78</v>
      </c>
      <c r="E97" s="1">
        <v>44490</v>
      </c>
    </row>
    <row r="98" spans="1:5" x14ac:dyDescent="0.2">
      <c r="A98" t="s">
        <v>428</v>
      </c>
      <c r="B98">
        <v>1059.33</v>
      </c>
      <c r="C98">
        <v>708.13</v>
      </c>
      <c r="D98" t="s">
        <v>78</v>
      </c>
      <c r="E98" s="1">
        <v>44490</v>
      </c>
    </row>
    <row r="99" spans="1:5" x14ac:dyDescent="0.2">
      <c r="A99" t="s">
        <v>429</v>
      </c>
      <c r="B99">
        <v>1050</v>
      </c>
      <c r="C99">
        <v>997</v>
      </c>
      <c r="D99" t="s">
        <v>78</v>
      </c>
      <c r="E99" s="1">
        <v>44490</v>
      </c>
    </row>
    <row r="100" spans="1:5" x14ac:dyDescent="0.2">
      <c r="A100" t="s">
        <v>430</v>
      </c>
      <c r="B100">
        <v>1003</v>
      </c>
      <c r="C100">
        <v>960</v>
      </c>
      <c r="D100" t="s">
        <v>78</v>
      </c>
      <c r="E100" s="1">
        <v>44490</v>
      </c>
    </row>
    <row r="101" spans="1:5" x14ac:dyDescent="0.2">
      <c r="A101" t="s">
        <v>431</v>
      </c>
      <c r="B101">
        <v>962.9</v>
      </c>
      <c r="C101">
        <v>905</v>
      </c>
      <c r="D101" t="s">
        <v>78</v>
      </c>
      <c r="E101" s="1">
        <v>44490</v>
      </c>
    </row>
    <row r="102" spans="1:5" x14ac:dyDescent="0.2">
      <c r="A102" t="s">
        <v>432</v>
      </c>
      <c r="B102">
        <v>923.48</v>
      </c>
      <c r="C102">
        <v>675.48</v>
      </c>
      <c r="D102" t="s">
        <v>78</v>
      </c>
      <c r="E102" s="1">
        <v>44490</v>
      </c>
    </row>
    <row r="103" spans="1:5" x14ac:dyDescent="0.2">
      <c r="A103" t="s">
        <v>433</v>
      </c>
      <c r="B103">
        <v>881</v>
      </c>
      <c r="C103">
        <v>809</v>
      </c>
      <c r="D103" t="s">
        <v>78</v>
      </c>
      <c r="E103" s="1">
        <v>44490</v>
      </c>
    </row>
    <row r="104" spans="1:5" x14ac:dyDescent="0.2">
      <c r="A104" t="s">
        <v>434</v>
      </c>
      <c r="B104">
        <v>880.22</v>
      </c>
      <c r="C104">
        <v>815.69</v>
      </c>
      <c r="D104" t="s">
        <v>78</v>
      </c>
      <c r="E104" s="1">
        <v>44490</v>
      </c>
    </row>
    <row r="105" spans="1:5" x14ac:dyDescent="0.2">
      <c r="A105" t="s">
        <v>435</v>
      </c>
      <c r="B105">
        <v>876.25</v>
      </c>
      <c r="C105">
        <v>840</v>
      </c>
      <c r="D105" t="s">
        <v>78</v>
      </c>
      <c r="E105" s="1">
        <v>44490</v>
      </c>
    </row>
    <row r="106" spans="1:5" x14ac:dyDescent="0.2">
      <c r="A106" t="s">
        <v>436</v>
      </c>
      <c r="B106">
        <v>794</v>
      </c>
      <c r="C106">
        <v>498</v>
      </c>
      <c r="D106" t="s">
        <v>78</v>
      </c>
      <c r="E106" s="1">
        <v>44490</v>
      </c>
    </row>
    <row r="107" spans="1:5" x14ac:dyDescent="0.2">
      <c r="A107" t="s">
        <v>437</v>
      </c>
      <c r="B107">
        <v>763.25</v>
      </c>
      <c r="C107">
        <v>157.1</v>
      </c>
      <c r="D107" t="s">
        <v>78</v>
      </c>
      <c r="E107" s="1">
        <v>44490</v>
      </c>
    </row>
    <row r="108" spans="1:5" x14ac:dyDescent="0.2">
      <c r="A108" t="s">
        <v>438</v>
      </c>
      <c r="B108">
        <v>757.6</v>
      </c>
      <c r="C108">
        <v>663.6</v>
      </c>
      <c r="D108" t="s">
        <v>78</v>
      </c>
      <c r="E108" s="1">
        <v>44490</v>
      </c>
    </row>
    <row r="109" spans="1:5" x14ac:dyDescent="0.2">
      <c r="A109" t="s">
        <v>439</v>
      </c>
      <c r="B109">
        <v>745.95</v>
      </c>
      <c r="C109">
        <v>697.59</v>
      </c>
      <c r="D109" t="s">
        <v>78</v>
      </c>
      <c r="E109" s="1">
        <v>44490</v>
      </c>
    </row>
    <row r="110" spans="1:5" x14ac:dyDescent="0.2">
      <c r="A110" t="s">
        <v>440</v>
      </c>
      <c r="B110">
        <v>721.63</v>
      </c>
      <c r="C110">
        <v>817.42</v>
      </c>
      <c r="D110" t="s">
        <v>78</v>
      </c>
      <c r="E110" s="1">
        <v>44490</v>
      </c>
    </row>
    <row r="111" spans="1:5" x14ac:dyDescent="0.2">
      <c r="A111" t="s">
        <v>441</v>
      </c>
      <c r="B111">
        <v>688.6</v>
      </c>
      <c r="C111">
        <v>639.9</v>
      </c>
      <c r="D111" t="s">
        <v>78</v>
      </c>
      <c r="E111" s="1">
        <v>44490</v>
      </c>
    </row>
    <row r="112" spans="1:5" x14ac:dyDescent="0.2">
      <c r="A112" t="s">
        <v>442</v>
      </c>
      <c r="B112">
        <v>680.92</v>
      </c>
      <c r="C112">
        <v>865.25</v>
      </c>
      <c r="D112" t="s">
        <v>78</v>
      </c>
      <c r="E112" s="1">
        <v>44490</v>
      </c>
    </row>
    <row r="113" spans="1:5" x14ac:dyDescent="0.2">
      <c r="A113" t="s">
        <v>443</v>
      </c>
      <c r="B113">
        <v>679.5</v>
      </c>
      <c r="C113">
        <v>696.3</v>
      </c>
      <c r="D113" t="s">
        <v>78</v>
      </c>
      <c r="E113" s="1">
        <v>44490</v>
      </c>
    </row>
    <row r="114" spans="1:5" x14ac:dyDescent="0.2">
      <c r="A114" t="s">
        <v>444</v>
      </c>
      <c r="B114">
        <v>673</v>
      </c>
      <c r="C114">
        <v>615</v>
      </c>
      <c r="D114" t="s">
        <v>78</v>
      </c>
      <c r="E114" s="1">
        <v>44490</v>
      </c>
    </row>
    <row r="115" spans="1:5" x14ac:dyDescent="0.2">
      <c r="A115" t="s">
        <v>445</v>
      </c>
      <c r="B115">
        <v>618</v>
      </c>
      <c r="C115">
        <v>655</v>
      </c>
      <c r="D115" t="s">
        <v>78</v>
      </c>
      <c r="E115" s="1">
        <v>44490</v>
      </c>
    </row>
    <row r="116" spans="1:5" x14ac:dyDescent="0.2">
      <c r="A116" t="s">
        <v>446</v>
      </c>
      <c r="B116">
        <v>597.25</v>
      </c>
      <c r="C116">
        <v>622.02</v>
      </c>
      <c r="D116" t="s">
        <v>78</v>
      </c>
      <c r="E116" s="1">
        <v>44490</v>
      </c>
    </row>
    <row r="117" spans="1:5" x14ac:dyDescent="0.2">
      <c r="A117" t="s">
        <v>447</v>
      </c>
      <c r="B117">
        <v>570</v>
      </c>
      <c r="C117">
        <v>699</v>
      </c>
      <c r="D117" t="s">
        <v>78</v>
      </c>
      <c r="E117" s="1">
        <v>44490</v>
      </c>
    </row>
    <row r="118" spans="1:5" x14ac:dyDescent="0.2">
      <c r="A118" t="s">
        <v>448</v>
      </c>
      <c r="B118">
        <v>566.5</v>
      </c>
      <c r="C118">
        <v>681.5</v>
      </c>
      <c r="D118" t="s">
        <v>78</v>
      </c>
      <c r="E118" s="1">
        <v>44490</v>
      </c>
    </row>
    <row r="119" spans="1:5" x14ac:dyDescent="0.2">
      <c r="A119" t="s">
        <v>449</v>
      </c>
      <c r="B119">
        <v>562.89</v>
      </c>
      <c r="C119">
        <v>553.99</v>
      </c>
      <c r="D119" t="s">
        <v>78</v>
      </c>
      <c r="E119" s="1">
        <v>44490</v>
      </c>
    </row>
    <row r="120" spans="1:5" x14ac:dyDescent="0.2">
      <c r="A120" t="s">
        <v>450</v>
      </c>
      <c r="B120">
        <v>560</v>
      </c>
      <c r="C120">
        <v>543</v>
      </c>
      <c r="D120" t="s">
        <v>78</v>
      </c>
      <c r="E120" s="1">
        <v>44490</v>
      </c>
    </row>
    <row r="121" spans="1:5" x14ac:dyDescent="0.2">
      <c r="A121" t="s">
        <v>451</v>
      </c>
      <c r="B121">
        <v>535.14</v>
      </c>
      <c r="C121">
        <v>723.66</v>
      </c>
      <c r="D121" t="s">
        <v>78</v>
      </c>
      <c r="E121" s="1">
        <v>44490</v>
      </c>
    </row>
    <row r="122" spans="1:5" x14ac:dyDescent="0.2">
      <c r="A122" t="s">
        <v>452</v>
      </c>
      <c r="B122">
        <v>526.71</v>
      </c>
      <c r="C122">
        <v>579.76</v>
      </c>
      <c r="D122" t="s">
        <v>78</v>
      </c>
      <c r="E122" s="1">
        <v>44490</v>
      </c>
    </row>
    <row r="123" spans="1:5" x14ac:dyDescent="0.2">
      <c r="A123" t="s">
        <v>453</v>
      </c>
      <c r="B123">
        <v>489.88</v>
      </c>
      <c r="C123">
        <v>524.74</v>
      </c>
      <c r="D123" t="s">
        <v>78</v>
      </c>
      <c r="E123" s="1">
        <v>44490</v>
      </c>
    </row>
    <row r="124" spans="1:5" x14ac:dyDescent="0.2">
      <c r="A124" t="s">
        <v>454</v>
      </c>
      <c r="B124">
        <v>451</v>
      </c>
      <c r="C124">
        <v>408</v>
      </c>
      <c r="D124" t="s">
        <v>78</v>
      </c>
      <c r="E124" s="1">
        <v>44490</v>
      </c>
    </row>
    <row r="125" spans="1:5" x14ac:dyDescent="0.2">
      <c r="A125" t="s">
        <v>455</v>
      </c>
      <c r="B125">
        <v>382.6</v>
      </c>
      <c r="C125">
        <v>347.5</v>
      </c>
      <c r="D125" t="s">
        <v>78</v>
      </c>
      <c r="E125" s="1">
        <v>44490</v>
      </c>
    </row>
    <row r="126" spans="1:5" x14ac:dyDescent="0.2">
      <c r="A126" t="s">
        <v>456</v>
      </c>
      <c r="B126">
        <v>365</v>
      </c>
      <c r="C126">
        <v>351</v>
      </c>
      <c r="D126" t="s">
        <v>78</v>
      </c>
      <c r="E126" s="1">
        <v>44490</v>
      </c>
    </row>
    <row r="127" spans="1:5" x14ac:dyDescent="0.2">
      <c r="A127" t="s">
        <v>457</v>
      </c>
      <c r="B127">
        <v>312</v>
      </c>
      <c r="C127">
        <v>291</v>
      </c>
      <c r="D127" t="s">
        <v>78</v>
      </c>
      <c r="E127" s="1">
        <v>44490</v>
      </c>
    </row>
    <row r="128" spans="1:5" x14ac:dyDescent="0.2">
      <c r="A128" t="s">
        <v>458</v>
      </c>
      <c r="B128">
        <v>290.8</v>
      </c>
      <c r="C128">
        <v>268</v>
      </c>
      <c r="D128" t="s">
        <v>78</v>
      </c>
      <c r="E128" s="1">
        <v>44490</v>
      </c>
    </row>
    <row r="129" spans="1:5" x14ac:dyDescent="0.2">
      <c r="A129" t="s">
        <v>459</v>
      </c>
      <c r="B129">
        <v>267</v>
      </c>
      <c r="C129">
        <v>259</v>
      </c>
      <c r="D129" t="s">
        <v>78</v>
      </c>
      <c r="E129" s="1">
        <v>44490</v>
      </c>
    </row>
    <row r="130" spans="1:5" x14ac:dyDescent="0.2">
      <c r="A130" t="s">
        <v>460</v>
      </c>
      <c r="B130">
        <v>259.99</v>
      </c>
      <c r="C130">
        <v>238.38</v>
      </c>
      <c r="D130" t="s">
        <v>78</v>
      </c>
      <c r="E130" s="1">
        <v>44490</v>
      </c>
    </row>
    <row r="131" spans="1:5" x14ac:dyDescent="0.2">
      <c r="A131" t="s">
        <v>461</v>
      </c>
      <c r="B131">
        <v>258.61</v>
      </c>
      <c r="C131">
        <v>259.97000000000003</v>
      </c>
      <c r="D131" t="s">
        <v>78</v>
      </c>
      <c r="E131" s="1">
        <v>44490</v>
      </c>
    </row>
    <row r="132" spans="1:5" x14ac:dyDescent="0.2">
      <c r="A132" t="s">
        <v>462</v>
      </c>
      <c r="B132">
        <v>249</v>
      </c>
      <c r="C132">
        <v>245</v>
      </c>
      <c r="D132" t="s">
        <v>78</v>
      </c>
      <c r="E132" s="1">
        <v>44490</v>
      </c>
    </row>
    <row r="133" spans="1:5" x14ac:dyDescent="0.2">
      <c r="A133" t="s">
        <v>463</v>
      </c>
      <c r="B133">
        <v>246.3</v>
      </c>
      <c r="C133">
        <v>254</v>
      </c>
      <c r="D133" t="s">
        <v>78</v>
      </c>
      <c r="E133" s="1">
        <v>44490</v>
      </c>
    </row>
    <row r="134" spans="1:5" x14ac:dyDescent="0.2">
      <c r="A134" t="s">
        <v>464</v>
      </c>
      <c r="B134">
        <v>245.3</v>
      </c>
      <c r="C134">
        <v>205.9</v>
      </c>
      <c r="D134" t="s">
        <v>78</v>
      </c>
      <c r="E134" s="1">
        <v>44490</v>
      </c>
    </row>
    <row r="135" spans="1:5" x14ac:dyDescent="0.2">
      <c r="A135" t="s">
        <v>465</v>
      </c>
      <c r="B135">
        <v>214.25</v>
      </c>
      <c r="C135">
        <v>203.22</v>
      </c>
      <c r="D135" t="s">
        <v>78</v>
      </c>
      <c r="E135" s="1">
        <v>44490</v>
      </c>
    </row>
    <row r="136" spans="1:5" x14ac:dyDescent="0.2">
      <c r="A136" t="s">
        <v>466</v>
      </c>
      <c r="B136">
        <v>204.4</v>
      </c>
      <c r="C136">
        <v>197.8</v>
      </c>
      <c r="D136" t="s">
        <v>78</v>
      </c>
      <c r="E136" s="1">
        <v>44490</v>
      </c>
    </row>
    <row r="137" spans="1:5" x14ac:dyDescent="0.2">
      <c r="A137" t="s">
        <v>467</v>
      </c>
      <c r="B137">
        <v>203</v>
      </c>
      <c r="C137">
        <v>190</v>
      </c>
      <c r="D137" t="s">
        <v>78</v>
      </c>
      <c r="E137" s="1">
        <v>44490</v>
      </c>
    </row>
    <row r="138" spans="1:5" x14ac:dyDescent="0.2">
      <c r="A138" t="s">
        <v>468</v>
      </c>
      <c r="B138">
        <v>200.6</v>
      </c>
      <c r="C138">
        <v>211.4</v>
      </c>
      <c r="D138" t="s">
        <v>78</v>
      </c>
      <c r="E138" s="1">
        <v>44490</v>
      </c>
    </row>
    <row r="139" spans="1:5" x14ac:dyDescent="0.2">
      <c r="A139" t="s">
        <v>469</v>
      </c>
      <c r="B139">
        <v>175.65</v>
      </c>
      <c r="C139">
        <v>189.91</v>
      </c>
      <c r="D139" t="s">
        <v>78</v>
      </c>
      <c r="E139" s="1">
        <v>44490</v>
      </c>
    </row>
    <row r="140" spans="1:5" x14ac:dyDescent="0.2">
      <c r="A140" t="s">
        <v>470</v>
      </c>
      <c r="B140">
        <v>155.18</v>
      </c>
      <c r="C140">
        <v>184.92</v>
      </c>
      <c r="D140" t="s">
        <v>78</v>
      </c>
      <c r="E140" s="1">
        <v>44490</v>
      </c>
    </row>
    <row r="141" spans="1:5" x14ac:dyDescent="0.2">
      <c r="A141" t="s">
        <v>471</v>
      </c>
      <c r="B141">
        <v>154.51</v>
      </c>
      <c r="C141">
        <v>99.57</v>
      </c>
      <c r="D141" t="s">
        <v>78</v>
      </c>
      <c r="E141" s="1">
        <v>44490</v>
      </c>
    </row>
    <row r="142" spans="1:5" x14ac:dyDescent="0.2">
      <c r="A142" t="s">
        <v>472</v>
      </c>
      <c r="B142">
        <v>145.78</v>
      </c>
      <c r="C142">
        <v>141.58000000000001</v>
      </c>
      <c r="D142" t="s">
        <v>78</v>
      </c>
      <c r="E142" s="1">
        <v>44490</v>
      </c>
    </row>
    <row r="143" spans="1:5" x14ac:dyDescent="0.2">
      <c r="A143" t="s">
        <v>473</v>
      </c>
      <c r="B143">
        <v>135</v>
      </c>
      <c r="C143">
        <v>99</v>
      </c>
      <c r="D143" t="s">
        <v>78</v>
      </c>
      <c r="E143" s="1">
        <v>44490</v>
      </c>
    </row>
    <row r="144" spans="1:5" x14ac:dyDescent="0.2">
      <c r="A144" t="s">
        <v>474</v>
      </c>
      <c r="B144">
        <v>122</v>
      </c>
      <c r="C144">
        <v>90</v>
      </c>
      <c r="D144" t="s">
        <v>78</v>
      </c>
      <c r="E144" s="1">
        <v>44490</v>
      </c>
    </row>
    <row r="145" spans="1:5" x14ac:dyDescent="0.2">
      <c r="A145" t="s">
        <v>475</v>
      </c>
      <c r="B145">
        <v>115.35</v>
      </c>
      <c r="C145">
        <v>92.94</v>
      </c>
      <c r="D145" t="s">
        <v>78</v>
      </c>
      <c r="E145" s="1">
        <v>44490</v>
      </c>
    </row>
    <row r="146" spans="1:5" x14ac:dyDescent="0.2">
      <c r="A146" t="s">
        <v>476</v>
      </c>
      <c r="B146">
        <v>112.87</v>
      </c>
      <c r="C146">
        <v>99.12</v>
      </c>
      <c r="D146" t="s">
        <v>78</v>
      </c>
      <c r="E146" s="1">
        <v>44490</v>
      </c>
    </row>
    <row r="147" spans="1:5" x14ac:dyDescent="0.2">
      <c r="A147" t="s">
        <v>477</v>
      </c>
      <c r="B147">
        <v>110.6</v>
      </c>
      <c r="C147">
        <v>120.37</v>
      </c>
      <c r="D147" t="s">
        <v>78</v>
      </c>
      <c r="E147" s="1">
        <v>44490</v>
      </c>
    </row>
    <row r="148" spans="1:5" x14ac:dyDescent="0.2">
      <c r="A148" t="s">
        <v>478</v>
      </c>
      <c r="B148">
        <v>96.78</v>
      </c>
      <c r="C148">
        <v>79.91</v>
      </c>
      <c r="D148" t="s">
        <v>78</v>
      </c>
      <c r="E148" s="1">
        <v>44490</v>
      </c>
    </row>
    <row r="149" spans="1:5" x14ac:dyDescent="0.2">
      <c r="A149" t="s">
        <v>479</v>
      </c>
      <c r="B149">
        <v>75.92</v>
      </c>
      <c r="C149">
        <v>84.3</v>
      </c>
      <c r="D149" t="s">
        <v>78</v>
      </c>
      <c r="E149" s="1">
        <v>44490</v>
      </c>
    </row>
    <row r="150" spans="1:5" x14ac:dyDescent="0.2">
      <c r="A150" t="s">
        <v>480</v>
      </c>
      <c r="B150">
        <v>71.08</v>
      </c>
      <c r="C150">
        <v>30.59</v>
      </c>
      <c r="D150" t="s">
        <v>78</v>
      </c>
      <c r="E150" s="1">
        <v>44490</v>
      </c>
    </row>
    <row r="151" spans="1:5" x14ac:dyDescent="0.2">
      <c r="A151" t="s">
        <v>481</v>
      </c>
      <c r="B151">
        <v>64</v>
      </c>
      <c r="C151">
        <v>60</v>
      </c>
      <c r="D151" t="s">
        <v>78</v>
      </c>
      <c r="E151" s="1">
        <v>44490</v>
      </c>
    </row>
    <row r="152" spans="1:5" x14ac:dyDescent="0.2">
      <c r="A152" t="s">
        <v>482</v>
      </c>
      <c r="B152">
        <v>52</v>
      </c>
      <c r="C152">
        <v>48</v>
      </c>
      <c r="D152" t="s">
        <v>78</v>
      </c>
      <c r="E152" s="1">
        <v>44490</v>
      </c>
    </row>
    <row r="153" spans="1:5" x14ac:dyDescent="0.2">
      <c r="A153" t="s">
        <v>483</v>
      </c>
      <c r="B153">
        <v>51.92</v>
      </c>
      <c r="C153">
        <v>53.88</v>
      </c>
      <c r="D153" t="s">
        <v>78</v>
      </c>
      <c r="E153" s="1">
        <v>44490</v>
      </c>
    </row>
    <row r="154" spans="1:5" x14ac:dyDescent="0.2">
      <c r="A154" t="s">
        <v>484</v>
      </c>
      <c r="B154">
        <v>49.09</v>
      </c>
      <c r="C154">
        <v>18.37</v>
      </c>
      <c r="D154" t="s">
        <v>78</v>
      </c>
      <c r="E154" s="1">
        <v>44490</v>
      </c>
    </row>
    <row r="155" spans="1:5" x14ac:dyDescent="0.2">
      <c r="A155" t="s">
        <v>485</v>
      </c>
      <c r="B155">
        <v>44.46</v>
      </c>
      <c r="C155">
        <v>49.61</v>
      </c>
      <c r="D155" t="s">
        <v>78</v>
      </c>
      <c r="E155" s="1">
        <v>44490</v>
      </c>
    </row>
    <row r="156" spans="1:5" x14ac:dyDescent="0.2">
      <c r="A156" t="s">
        <v>486</v>
      </c>
      <c r="B156">
        <v>31.97</v>
      </c>
      <c r="C156">
        <v>32.130000000000003</v>
      </c>
      <c r="D156" t="s">
        <v>78</v>
      </c>
      <c r="E156" s="1">
        <v>44490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445A5-1DAC-4036-90ED-03490410B260}">
  <dimension ref="A1:F196"/>
  <sheetViews>
    <sheetView workbookViewId="0">
      <selection activeCell="D4" sqref="D4"/>
    </sheetView>
  </sheetViews>
  <sheetFormatPr defaultRowHeight="12.75" x14ac:dyDescent="0.2"/>
  <cols>
    <col min="1" max="1" width="23.28515625" customWidth="1"/>
  </cols>
  <sheetData>
    <row r="1" spans="1:6" x14ac:dyDescent="0.2">
      <c r="A1" t="s">
        <v>205</v>
      </c>
      <c r="B1" t="s">
        <v>1</v>
      </c>
      <c r="C1" t="s">
        <v>2</v>
      </c>
      <c r="D1" t="s">
        <v>132</v>
      </c>
      <c r="E1" t="s">
        <v>131</v>
      </c>
      <c r="F1" t="s">
        <v>503</v>
      </c>
    </row>
    <row r="2" spans="1:6" x14ac:dyDescent="0.2">
      <c r="A2" t="s">
        <v>150</v>
      </c>
      <c r="B2">
        <v>27306.95</v>
      </c>
      <c r="C2">
        <v>24596.959999999999</v>
      </c>
      <c r="D2" t="s">
        <v>78</v>
      </c>
      <c r="E2" s="1">
        <v>44490</v>
      </c>
      <c r="F2" t="e">
        <f>VLOOKUP(A2,'EU Country List'!B:B,1,FALSE)</f>
        <v>#N/A</v>
      </c>
    </row>
    <row r="3" spans="1:6" x14ac:dyDescent="0.2">
      <c r="A3" t="s">
        <v>206</v>
      </c>
      <c r="B3">
        <v>26326.5</v>
      </c>
      <c r="C3">
        <v>23340</v>
      </c>
      <c r="D3" t="s">
        <v>78</v>
      </c>
      <c r="E3" s="1">
        <v>44490</v>
      </c>
      <c r="F3" t="e">
        <f>VLOOKUP(A3,'EU Country List'!B:B,1,FALSE)</f>
        <v>#N/A</v>
      </c>
    </row>
    <row r="4" spans="1:6" x14ac:dyDescent="0.2">
      <c r="A4" t="s">
        <v>148</v>
      </c>
      <c r="B4">
        <v>24472.959999999999</v>
      </c>
      <c r="C4">
        <v>22784.1</v>
      </c>
      <c r="D4" t="s">
        <v>78</v>
      </c>
      <c r="E4" s="1">
        <v>44490</v>
      </c>
      <c r="F4" t="e">
        <f>VLOOKUP(A4,'EU Country List'!B:B,1,FALSE)</f>
        <v>#N/A</v>
      </c>
    </row>
    <row r="5" spans="1:6" x14ac:dyDescent="0.2">
      <c r="A5" t="s">
        <v>207</v>
      </c>
      <c r="B5">
        <v>16635.34</v>
      </c>
      <c r="C5">
        <v>10910.62</v>
      </c>
      <c r="D5" t="s">
        <v>78</v>
      </c>
      <c r="E5" s="1">
        <v>44490</v>
      </c>
      <c r="F5" t="e">
        <f>VLOOKUP(A5,'EU Country List'!B:B,1,FALSE)</f>
        <v>#N/A</v>
      </c>
    </row>
    <row r="6" spans="1:6" x14ac:dyDescent="0.2">
      <c r="A6" t="s">
        <v>136</v>
      </c>
      <c r="B6">
        <v>7008.1</v>
      </c>
      <c r="C6">
        <v>5924.32</v>
      </c>
      <c r="D6" t="s">
        <v>78</v>
      </c>
      <c r="E6" s="1">
        <v>44490</v>
      </c>
      <c r="F6" t="e">
        <f>VLOOKUP(A6,'EU Country List'!B:B,1,FALSE)</f>
        <v>#N/A</v>
      </c>
    </row>
    <row r="7" spans="1:6" x14ac:dyDescent="0.2">
      <c r="A7" t="s">
        <v>138</v>
      </c>
      <c r="B7">
        <v>6109.8</v>
      </c>
      <c r="C7">
        <v>5432.47</v>
      </c>
      <c r="D7" t="s">
        <v>78</v>
      </c>
      <c r="E7" s="1">
        <v>44490</v>
      </c>
      <c r="F7" t="str">
        <f>VLOOKUP(A7,'EU Country List'!B:B,1,FALSE)</f>
        <v>Germany</v>
      </c>
    </row>
    <row r="8" spans="1:6" x14ac:dyDescent="0.2">
      <c r="A8" t="s">
        <v>142</v>
      </c>
      <c r="B8">
        <v>5506.25</v>
      </c>
      <c r="C8">
        <v>4790.71</v>
      </c>
      <c r="D8" t="s">
        <v>78</v>
      </c>
      <c r="E8" s="1">
        <v>44490</v>
      </c>
      <c r="F8" t="str">
        <f>VLOOKUP(A8,'EU Country List'!B:B,1,FALSE)</f>
        <v>United Kingdom</v>
      </c>
    </row>
    <row r="9" spans="1:6" x14ac:dyDescent="0.2">
      <c r="A9" t="s">
        <v>192</v>
      </c>
      <c r="B9">
        <v>5099.71</v>
      </c>
      <c r="C9">
        <v>5311.89</v>
      </c>
      <c r="D9" t="s">
        <v>78</v>
      </c>
      <c r="E9" s="1">
        <v>44490</v>
      </c>
      <c r="F9" t="e">
        <f>VLOOKUP(A9,'EU Country List'!B:B,1,FALSE)</f>
        <v>#N/A</v>
      </c>
    </row>
    <row r="10" spans="1:6" x14ac:dyDescent="0.2">
      <c r="A10" t="s">
        <v>139</v>
      </c>
      <c r="B10">
        <v>5000.59</v>
      </c>
      <c r="C10">
        <v>4334.12</v>
      </c>
      <c r="D10" t="s">
        <v>78</v>
      </c>
      <c r="E10" s="1">
        <v>44490</v>
      </c>
      <c r="F10" t="str">
        <f>VLOOKUP(A10,'EU Country List'!B:B,1,FALSE)</f>
        <v>Netherlands</v>
      </c>
    </row>
    <row r="11" spans="1:6" x14ac:dyDescent="0.2">
      <c r="A11" t="s">
        <v>151</v>
      </c>
      <c r="B11">
        <v>4614.92</v>
      </c>
      <c r="C11">
        <v>4464.3999999999996</v>
      </c>
      <c r="D11" t="s">
        <v>78</v>
      </c>
      <c r="E11" s="1">
        <v>44490</v>
      </c>
      <c r="F11" t="e">
        <f>VLOOKUP(A11,'EU Country List'!B:B,1,FALSE)</f>
        <v>#N/A</v>
      </c>
    </row>
    <row r="12" spans="1:6" x14ac:dyDescent="0.2">
      <c r="A12" t="s">
        <v>140</v>
      </c>
      <c r="B12">
        <v>3713.11</v>
      </c>
      <c r="C12">
        <v>3421.85</v>
      </c>
      <c r="D12" t="s">
        <v>78</v>
      </c>
      <c r="E12" s="1">
        <v>44490</v>
      </c>
      <c r="F12" t="e">
        <f>VLOOKUP(A12,'EU Country List'!B:B,1,FALSE)</f>
        <v>#N/A</v>
      </c>
    </row>
    <row r="13" spans="1:6" x14ac:dyDescent="0.2">
      <c r="A13" t="s">
        <v>143</v>
      </c>
      <c r="B13">
        <v>3356.36</v>
      </c>
      <c r="C13">
        <v>2882.26</v>
      </c>
      <c r="D13" t="s">
        <v>78</v>
      </c>
      <c r="E13" s="1">
        <v>44490</v>
      </c>
      <c r="F13" t="e">
        <f>VLOOKUP(A13,'EU Country List'!B:B,1,FALSE)</f>
        <v>#N/A</v>
      </c>
    </row>
    <row r="14" spans="1:6" x14ac:dyDescent="0.2">
      <c r="A14" t="s">
        <v>152</v>
      </c>
      <c r="B14">
        <v>3211.95</v>
      </c>
      <c r="C14">
        <v>2764.31</v>
      </c>
      <c r="D14" t="s">
        <v>78</v>
      </c>
      <c r="E14" s="1">
        <v>44490</v>
      </c>
      <c r="F14" t="e">
        <f>VLOOKUP(A14,'EU Country List'!B:B,1,FALSE)</f>
        <v>#N/A</v>
      </c>
    </row>
    <row r="15" spans="1:6" x14ac:dyDescent="0.2">
      <c r="A15" t="s">
        <v>153</v>
      </c>
      <c r="B15">
        <v>3123.58</v>
      </c>
      <c r="C15">
        <v>2631.58</v>
      </c>
      <c r="D15" t="s">
        <v>78</v>
      </c>
      <c r="E15" s="1">
        <v>44490</v>
      </c>
      <c r="F15" t="str">
        <f>VLOOKUP(A15,'EU Country List'!B:B,1,FALSE)</f>
        <v>France</v>
      </c>
    </row>
    <row r="16" spans="1:6" x14ac:dyDescent="0.2">
      <c r="A16" t="s">
        <v>159</v>
      </c>
      <c r="B16">
        <v>3003.8</v>
      </c>
      <c r="C16">
        <v>3379.23</v>
      </c>
      <c r="D16" t="s">
        <v>78</v>
      </c>
      <c r="E16" s="1">
        <v>44490</v>
      </c>
      <c r="F16" t="str">
        <f>VLOOKUP(A16,'EU Country List'!B:B,1,FALSE)</f>
        <v>Belgium</v>
      </c>
    </row>
    <row r="17" spans="1:6" x14ac:dyDescent="0.2">
      <c r="A17" t="s">
        <v>135</v>
      </c>
      <c r="B17">
        <v>2955.03</v>
      </c>
      <c r="C17">
        <v>2181.7399999999998</v>
      </c>
      <c r="D17" t="s">
        <v>78</v>
      </c>
      <c r="E17" s="1">
        <v>44490</v>
      </c>
      <c r="F17" t="e">
        <f>VLOOKUP(A17,'EU Country List'!B:B,1,FALSE)</f>
        <v>#N/A</v>
      </c>
    </row>
    <row r="18" spans="1:6" x14ac:dyDescent="0.2">
      <c r="A18" t="s">
        <v>178</v>
      </c>
      <c r="B18">
        <v>2641.8</v>
      </c>
      <c r="C18">
        <v>1836.64</v>
      </c>
      <c r="D18" t="s">
        <v>78</v>
      </c>
      <c r="E18" s="1">
        <v>44490</v>
      </c>
      <c r="F18" t="str">
        <f>VLOOKUP(A18,'EU Country List'!B:B,1,FALSE)</f>
        <v>Switzerland</v>
      </c>
    </row>
    <row r="19" spans="1:6" x14ac:dyDescent="0.2">
      <c r="A19" t="s">
        <v>145</v>
      </c>
      <c r="B19">
        <v>2455.4299999999998</v>
      </c>
      <c r="C19">
        <v>2178.5300000000002</v>
      </c>
      <c r="D19" t="s">
        <v>78</v>
      </c>
      <c r="E19" s="1">
        <v>44490</v>
      </c>
      <c r="F19" t="e">
        <f>VLOOKUP(A19,'EU Country List'!B:B,1,FALSE)</f>
        <v>#N/A</v>
      </c>
    </row>
    <row r="20" spans="1:6" x14ac:dyDescent="0.2">
      <c r="A20" t="s">
        <v>155</v>
      </c>
      <c r="B20">
        <v>2009.6</v>
      </c>
      <c r="C20">
        <v>1612.79</v>
      </c>
      <c r="D20" t="s">
        <v>78</v>
      </c>
      <c r="E20" s="1">
        <v>44490</v>
      </c>
      <c r="F20" t="str">
        <f>VLOOKUP(A20,'EU Country List'!B:B,1,FALSE)</f>
        <v>Italy</v>
      </c>
    </row>
    <row r="21" spans="1:6" x14ac:dyDescent="0.2">
      <c r="A21" t="s">
        <v>208</v>
      </c>
      <c r="B21">
        <v>1985.02</v>
      </c>
      <c r="C21">
        <v>1491.6</v>
      </c>
      <c r="D21" t="s">
        <v>78</v>
      </c>
      <c r="E21" s="1">
        <v>44490</v>
      </c>
      <c r="F21" t="e">
        <f>VLOOKUP(A21,'EU Country List'!B:B,1,FALSE)</f>
        <v>#N/A</v>
      </c>
    </row>
    <row r="22" spans="1:6" x14ac:dyDescent="0.2">
      <c r="A22" t="s">
        <v>156</v>
      </c>
      <c r="B22">
        <v>1769.32</v>
      </c>
      <c r="C22">
        <v>1696.14</v>
      </c>
      <c r="D22" t="s">
        <v>78</v>
      </c>
      <c r="E22" s="1">
        <v>44490</v>
      </c>
      <c r="F22" t="str">
        <f>VLOOKUP(A22,'EU Country List'!B:B,1,FALSE)</f>
        <v>Spain</v>
      </c>
    </row>
    <row r="23" spans="1:6" x14ac:dyDescent="0.2">
      <c r="A23" t="s">
        <v>161</v>
      </c>
      <c r="B23">
        <v>1620.18</v>
      </c>
      <c r="C23">
        <v>1326.69</v>
      </c>
      <c r="D23" t="s">
        <v>78</v>
      </c>
      <c r="E23" s="1">
        <v>44490</v>
      </c>
      <c r="F23" t="e">
        <f>VLOOKUP(A23,'EU Country List'!B:B,1,FALSE)</f>
        <v>#N/A</v>
      </c>
    </row>
    <row r="24" spans="1:6" x14ac:dyDescent="0.2">
      <c r="A24" t="s">
        <v>154</v>
      </c>
      <c r="B24">
        <v>1494.9</v>
      </c>
      <c r="C24">
        <v>1555.86</v>
      </c>
      <c r="D24" t="s">
        <v>78</v>
      </c>
      <c r="E24" s="1">
        <v>44490</v>
      </c>
      <c r="F24" t="e">
        <f>VLOOKUP(A24,'EU Country List'!B:B,1,FALSE)</f>
        <v>#N/A</v>
      </c>
    </row>
    <row r="25" spans="1:6" x14ac:dyDescent="0.2">
      <c r="A25" t="s">
        <v>180</v>
      </c>
      <c r="B25">
        <v>1437.77</v>
      </c>
      <c r="C25">
        <v>1250.6199999999999</v>
      </c>
      <c r="D25" t="s">
        <v>78</v>
      </c>
      <c r="E25" s="1">
        <v>44490</v>
      </c>
      <c r="F25" t="str">
        <f>VLOOKUP(A25,'EU Country List'!B:B,1,FALSE)</f>
        <v>Ireland</v>
      </c>
    </row>
    <row r="26" spans="1:6" x14ac:dyDescent="0.2">
      <c r="A26" t="s">
        <v>141</v>
      </c>
      <c r="B26">
        <v>1374.57</v>
      </c>
      <c r="C26">
        <v>1201.81</v>
      </c>
      <c r="D26" t="s">
        <v>78</v>
      </c>
      <c r="E26" s="1">
        <v>44490</v>
      </c>
      <c r="F26" t="e">
        <f>VLOOKUP(A26,'EU Country List'!B:B,1,FALSE)</f>
        <v>#N/A</v>
      </c>
    </row>
    <row r="27" spans="1:6" x14ac:dyDescent="0.2">
      <c r="A27" t="s">
        <v>160</v>
      </c>
      <c r="B27">
        <v>1305</v>
      </c>
      <c r="C27">
        <v>849.16</v>
      </c>
      <c r="D27" t="s">
        <v>78</v>
      </c>
      <c r="E27" s="1">
        <v>44490</v>
      </c>
      <c r="F27" t="e">
        <f>VLOOKUP(A27,'EU Country List'!B:B,1,FALSE)</f>
        <v>#N/A</v>
      </c>
    </row>
    <row r="28" spans="1:6" x14ac:dyDescent="0.2">
      <c r="A28" t="s">
        <v>167</v>
      </c>
      <c r="B28">
        <v>1289.5899999999999</v>
      </c>
      <c r="C28">
        <v>927.53</v>
      </c>
      <c r="D28" t="s">
        <v>78</v>
      </c>
      <c r="E28" s="1">
        <v>44490</v>
      </c>
      <c r="F28" t="e">
        <f>VLOOKUP(A28,'EU Country List'!B:B,1,FALSE)</f>
        <v>#N/A</v>
      </c>
    </row>
    <row r="29" spans="1:6" x14ac:dyDescent="0.2">
      <c r="A29" t="s">
        <v>144</v>
      </c>
      <c r="B29">
        <v>1169.6600000000001</v>
      </c>
      <c r="C29">
        <v>909</v>
      </c>
      <c r="D29" t="s">
        <v>78</v>
      </c>
      <c r="E29" s="1">
        <v>44490</v>
      </c>
      <c r="F29" t="e">
        <f>VLOOKUP(A29,'EU Country List'!B:B,1,FALSE)</f>
        <v>#N/A</v>
      </c>
    </row>
    <row r="30" spans="1:6" x14ac:dyDescent="0.2">
      <c r="A30" t="s">
        <v>162</v>
      </c>
      <c r="B30">
        <v>1121.0899999999999</v>
      </c>
      <c r="C30">
        <v>1186.8900000000001</v>
      </c>
      <c r="D30" t="s">
        <v>78</v>
      </c>
      <c r="E30" s="1">
        <v>44490</v>
      </c>
      <c r="F30" t="e">
        <f>VLOOKUP(A30,'EU Country List'!B:B,1,FALSE)</f>
        <v>#N/A</v>
      </c>
    </row>
    <row r="31" spans="1:6" x14ac:dyDescent="0.2">
      <c r="A31" t="s">
        <v>149</v>
      </c>
      <c r="B31">
        <v>1029.3699999999999</v>
      </c>
      <c r="C31">
        <v>841.83</v>
      </c>
      <c r="D31" t="s">
        <v>78</v>
      </c>
      <c r="E31" s="1">
        <v>44490</v>
      </c>
      <c r="F31" t="e">
        <f>VLOOKUP(A31,'EU Country List'!B:B,1,FALSE)</f>
        <v>#N/A</v>
      </c>
    </row>
    <row r="32" spans="1:6" x14ac:dyDescent="0.2">
      <c r="A32" t="s">
        <v>209</v>
      </c>
      <c r="B32">
        <v>1009.59</v>
      </c>
      <c r="C32">
        <v>856.47</v>
      </c>
      <c r="D32" t="s">
        <v>78</v>
      </c>
      <c r="E32" s="1">
        <v>44490</v>
      </c>
      <c r="F32" t="e">
        <f>VLOOKUP(A32,'EU Country List'!B:B,1,FALSE)</f>
        <v>#N/A</v>
      </c>
    </row>
    <row r="33" spans="1:6" x14ac:dyDescent="0.2">
      <c r="A33" t="s">
        <v>210</v>
      </c>
      <c r="B33">
        <v>900.02</v>
      </c>
      <c r="C33">
        <v>904.96</v>
      </c>
      <c r="D33" t="s">
        <v>78</v>
      </c>
      <c r="E33" s="1">
        <v>44490</v>
      </c>
      <c r="F33" t="e">
        <f>VLOOKUP(A33,'EU Country List'!B:B,1,FALSE)</f>
        <v>#N/A</v>
      </c>
    </row>
    <row r="34" spans="1:6" x14ac:dyDescent="0.2">
      <c r="A34" t="s">
        <v>147</v>
      </c>
      <c r="B34">
        <v>801.89</v>
      </c>
      <c r="C34">
        <v>822.49</v>
      </c>
      <c r="D34" t="s">
        <v>78</v>
      </c>
      <c r="E34" s="1">
        <v>44490</v>
      </c>
      <c r="F34" t="e">
        <f>VLOOKUP(A34,'EU Country List'!B:B,1,FALSE)</f>
        <v>#N/A</v>
      </c>
    </row>
    <row r="35" spans="1:6" x14ac:dyDescent="0.2">
      <c r="A35" t="s">
        <v>137</v>
      </c>
      <c r="B35">
        <v>789.67</v>
      </c>
      <c r="C35">
        <v>674.92</v>
      </c>
      <c r="D35" t="s">
        <v>78</v>
      </c>
      <c r="E35" s="1">
        <v>44490</v>
      </c>
      <c r="F35" t="e">
        <f>VLOOKUP(A35,'EU Country List'!B:B,1,FALSE)</f>
        <v>#N/A</v>
      </c>
    </row>
    <row r="36" spans="1:6" x14ac:dyDescent="0.2">
      <c r="A36" t="s">
        <v>172</v>
      </c>
      <c r="B36">
        <v>786.01</v>
      </c>
      <c r="C36">
        <v>568.65</v>
      </c>
      <c r="D36" t="s">
        <v>78</v>
      </c>
      <c r="E36" s="1">
        <v>44490</v>
      </c>
      <c r="F36" t="e">
        <f>VLOOKUP(A36,'EU Country List'!B:B,1,FALSE)</f>
        <v>#N/A</v>
      </c>
    </row>
    <row r="37" spans="1:6" x14ac:dyDescent="0.2">
      <c r="A37" t="s">
        <v>174</v>
      </c>
      <c r="B37">
        <v>726.53</v>
      </c>
      <c r="C37">
        <v>671.42</v>
      </c>
      <c r="D37" t="s">
        <v>78</v>
      </c>
      <c r="E37" s="1">
        <v>44490</v>
      </c>
      <c r="F37" t="e">
        <f>VLOOKUP(A37,'EU Country List'!B:B,1,FALSE)</f>
        <v>#N/A</v>
      </c>
    </row>
    <row r="38" spans="1:6" x14ac:dyDescent="0.2">
      <c r="A38" t="s">
        <v>211</v>
      </c>
      <c r="B38">
        <v>721.64</v>
      </c>
      <c r="C38">
        <v>560.96</v>
      </c>
      <c r="D38" t="s">
        <v>78</v>
      </c>
      <c r="E38" s="1">
        <v>44490</v>
      </c>
      <c r="F38" t="e">
        <f>VLOOKUP(A38,'EU Country List'!B:B,1,FALSE)</f>
        <v>#N/A</v>
      </c>
    </row>
    <row r="39" spans="1:6" x14ac:dyDescent="0.2">
      <c r="A39" t="s">
        <v>212</v>
      </c>
      <c r="B39">
        <v>682.63</v>
      </c>
      <c r="C39">
        <v>524.16</v>
      </c>
      <c r="D39" t="s">
        <v>78</v>
      </c>
      <c r="E39" s="1">
        <v>44490</v>
      </c>
      <c r="F39" t="e">
        <f>VLOOKUP(A39,'EU Country List'!B:B,1,FALSE)</f>
        <v>#N/A</v>
      </c>
    </row>
    <row r="40" spans="1:6" x14ac:dyDescent="0.2">
      <c r="A40" t="s">
        <v>213</v>
      </c>
      <c r="B40">
        <v>634.36</v>
      </c>
      <c r="C40">
        <v>534.05999999999995</v>
      </c>
      <c r="D40" t="s">
        <v>78</v>
      </c>
      <c r="E40" s="1">
        <v>44490</v>
      </c>
      <c r="F40" t="e">
        <f>VLOOKUP(A40,'EU Country List'!B:B,1,FALSE)</f>
        <v>#N/A</v>
      </c>
    </row>
    <row r="41" spans="1:6" x14ac:dyDescent="0.2">
      <c r="A41" t="s">
        <v>157</v>
      </c>
      <c r="B41">
        <v>557.21</v>
      </c>
      <c r="C41">
        <v>406.09</v>
      </c>
      <c r="D41" t="s">
        <v>78</v>
      </c>
      <c r="E41" s="1">
        <v>44490</v>
      </c>
      <c r="F41" t="str">
        <f>VLOOKUP(A41,'EU Country List'!B:B,1,FALSE)</f>
        <v>Poland</v>
      </c>
    </row>
    <row r="42" spans="1:6" x14ac:dyDescent="0.2">
      <c r="A42" t="s">
        <v>214</v>
      </c>
      <c r="B42">
        <v>542.92999999999995</v>
      </c>
      <c r="C42">
        <v>311.19</v>
      </c>
      <c r="D42" t="s">
        <v>78</v>
      </c>
      <c r="E42" s="1">
        <v>44490</v>
      </c>
      <c r="F42" t="e">
        <f>VLOOKUP(A42,'EU Country List'!B:B,1,FALSE)</f>
        <v>#N/A</v>
      </c>
    </row>
    <row r="43" spans="1:6" x14ac:dyDescent="0.2">
      <c r="A43" t="s">
        <v>166</v>
      </c>
      <c r="B43">
        <v>528.71</v>
      </c>
      <c r="C43">
        <v>476.87</v>
      </c>
      <c r="D43" t="s">
        <v>78</v>
      </c>
      <c r="E43" s="1">
        <v>44490</v>
      </c>
      <c r="F43" t="e">
        <f>VLOOKUP(A43,'EU Country List'!B:B,1,FALSE)</f>
        <v>#N/A</v>
      </c>
    </row>
    <row r="44" spans="1:6" x14ac:dyDescent="0.2">
      <c r="A44" t="s">
        <v>215</v>
      </c>
      <c r="B44">
        <v>525.24</v>
      </c>
      <c r="C44">
        <v>380.57</v>
      </c>
      <c r="D44" t="s">
        <v>78</v>
      </c>
      <c r="E44" s="1">
        <v>44490</v>
      </c>
      <c r="F44" t="e">
        <f>VLOOKUP(A44,'EU Country List'!B:B,1,FALSE)</f>
        <v>#N/A</v>
      </c>
    </row>
    <row r="45" spans="1:6" x14ac:dyDescent="0.2">
      <c r="A45" t="s">
        <v>146</v>
      </c>
      <c r="B45">
        <v>522.19000000000005</v>
      </c>
      <c r="C45">
        <v>570.75</v>
      </c>
      <c r="D45" t="s">
        <v>78</v>
      </c>
      <c r="E45" s="1">
        <v>44490</v>
      </c>
      <c r="F45" t="str">
        <f>VLOOKUP(A45,'EU Country List'!B:B,1,FALSE)</f>
        <v>Russia</v>
      </c>
    </row>
    <row r="46" spans="1:6" x14ac:dyDescent="0.2">
      <c r="A46" t="s">
        <v>169</v>
      </c>
      <c r="B46">
        <v>511.44</v>
      </c>
      <c r="C46">
        <v>439.68</v>
      </c>
      <c r="D46" t="s">
        <v>78</v>
      </c>
      <c r="E46" s="1">
        <v>44490</v>
      </c>
      <c r="F46" t="str">
        <f>VLOOKUP(A46,'EU Country List'!B:B,1,FALSE)</f>
        <v>Sweden</v>
      </c>
    </row>
    <row r="47" spans="1:6" x14ac:dyDescent="0.2">
      <c r="A47" t="s">
        <v>171</v>
      </c>
      <c r="B47">
        <v>427.17</v>
      </c>
      <c r="C47">
        <v>259.13</v>
      </c>
      <c r="D47" t="s">
        <v>78</v>
      </c>
      <c r="E47" s="1">
        <v>44490</v>
      </c>
      <c r="F47" t="str">
        <f>VLOOKUP(A47,'EU Country List'!B:B,1,FALSE)</f>
        <v>Denmark</v>
      </c>
    </row>
    <row r="48" spans="1:6" x14ac:dyDescent="0.2">
      <c r="A48" t="s">
        <v>187</v>
      </c>
      <c r="B48">
        <v>412.54</v>
      </c>
      <c r="C48">
        <v>308.89</v>
      </c>
      <c r="D48" t="s">
        <v>78</v>
      </c>
      <c r="E48" s="1">
        <v>44490</v>
      </c>
      <c r="F48" t="str">
        <f>VLOOKUP(A48,'EU Country List'!B:B,1,FALSE)</f>
        <v>Norway</v>
      </c>
    </row>
    <row r="49" spans="1:6" x14ac:dyDescent="0.2">
      <c r="A49" t="s">
        <v>179</v>
      </c>
      <c r="B49">
        <v>393.19</v>
      </c>
      <c r="C49">
        <v>170.16</v>
      </c>
      <c r="D49" t="s">
        <v>78</v>
      </c>
      <c r="E49" s="1">
        <v>44490</v>
      </c>
      <c r="F49" t="str">
        <f>VLOOKUP(A49,'EU Country List'!B:B,1,FALSE)</f>
        <v>Portugal</v>
      </c>
    </row>
    <row r="50" spans="1:6" x14ac:dyDescent="0.2">
      <c r="A50" t="s">
        <v>216</v>
      </c>
      <c r="B50">
        <v>390.07</v>
      </c>
      <c r="C50">
        <v>290.22000000000003</v>
      </c>
      <c r="D50" t="s">
        <v>78</v>
      </c>
      <c r="E50" s="1">
        <v>44490</v>
      </c>
      <c r="F50" t="e">
        <f>VLOOKUP(A50,'EU Country List'!B:B,1,FALSE)</f>
        <v>#N/A</v>
      </c>
    </row>
    <row r="51" spans="1:6" x14ac:dyDescent="0.2">
      <c r="A51" t="s">
        <v>217</v>
      </c>
      <c r="B51">
        <v>388.59</v>
      </c>
      <c r="C51">
        <v>221.87</v>
      </c>
      <c r="D51" t="s">
        <v>78</v>
      </c>
      <c r="E51" s="1">
        <v>44490</v>
      </c>
      <c r="F51" t="e">
        <f>VLOOKUP(A51,'EU Country List'!B:B,1,FALSE)</f>
        <v>#N/A</v>
      </c>
    </row>
    <row r="52" spans="1:6" x14ac:dyDescent="0.2">
      <c r="A52" t="s">
        <v>218</v>
      </c>
      <c r="B52">
        <v>377.98</v>
      </c>
      <c r="C52">
        <v>345.27</v>
      </c>
      <c r="D52" t="s">
        <v>78</v>
      </c>
      <c r="E52" s="1">
        <v>44490</v>
      </c>
      <c r="F52" t="e">
        <f>VLOOKUP(A52,'EU Country List'!B:B,1,FALSE)</f>
        <v>#N/A</v>
      </c>
    </row>
    <row r="53" spans="1:6" x14ac:dyDescent="0.2">
      <c r="A53" t="s">
        <v>176</v>
      </c>
      <c r="B53">
        <v>337.55</v>
      </c>
      <c r="C53">
        <v>302.39999999999998</v>
      </c>
      <c r="D53" t="s">
        <v>78</v>
      </c>
      <c r="E53" s="1">
        <v>44490</v>
      </c>
      <c r="F53" t="e">
        <f>VLOOKUP(A53,'EU Country List'!B:B,1,FALSE)</f>
        <v>#N/A</v>
      </c>
    </row>
    <row r="54" spans="1:6" x14ac:dyDescent="0.2">
      <c r="A54" t="s">
        <v>165</v>
      </c>
      <c r="B54">
        <v>313.42</v>
      </c>
      <c r="C54">
        <v>330.19</v>
      </c>
      <c r="D54" t="s">
        <v>78</v>
      </c>
      <c r="E54" s="1">
        <v>44490</v>
      </c>
      <c r="F54" t="e">
        <f>VLOOKUP(A54,'EU Country List'!B:B,1,FALSE)</f>
        <v>#N/A</v>
      </c>
    </row>
    <row r="55" spans="1:6" x14ac:dyDescent="0.2">
      <c r="A55" t="s">
        <v>181</v>
      </c>
      <c r="B55">
        <v>311.87</v>
      </c>
      <c r="C55">
        <v>296.49</v>
      </c>
      <c r="D55" t="s">
        <v>78</v>
      </c>
      <c r="E55" s="1">
        <v>44490</v>
      </c>
      <c r="F55" t="str">
        <f>VLOOKUP(A55,'EU Country List'!B:B,1,FALSE)</f>
        <v>Austria</v>
      </c>
    </row>
    <row r="56" spans="1:6" x14ac:dyDescent="0.2">
      <c r="A56" t="s">
        <v>163</v>
      </c>
      <c r="B56">
        <v>309.61</v>
      </c>
      <c r="C56">
        <v>285.92</v>
      </c>
      <c r="D56" t="s">
        <v>78</v>
      </c>
      <c r="E56" s="1">
        <v>44490</v>
      </c>
      <c r="F56" t="e">
        <f>VLOOKUP(A56,'EU Country List'!B:B,1,FALSE)</f>
        <v>#N/A</v>
      </c>
    </row>
    <row r="57" spans="1:6" x14ac:dyDescent="0.2">
      <c r="A57" t="s">
        <v>219</v>
      </c>
      <c r="B57">
        <v>281.49</v>
      </c>
      <c r="C57">
        <v>206.33</v>
      </c>
      <c r="D57" t="s">
        <v>78</v>
      </c>
      <c r="E57" s="1">
        <v>44490</v>
      </c>
      <c r="F57" t="e">
        <f>VLOOKUP(A57,'EU Country List'!B:B,1,FALSE)</f>
        <v>#N/A</v>
      </c>
    </row>
    <row r="58" spans="1:6" x14ac:dyDescent="0.2">
      <c r="A58" t="s">
        <v>220</v>
      </c>
      <c r="B58">
        <v>277.02999999999997</v>
      </c>
      <c r="C58">
        <v>202.94</v>
      </c>
      <c r="D58" t="s">
        <v>78</v>
      </c>
      <c r="E58" s="1">
        <v>44490</v>
      </c>
      <c r="F58" t="str">
        <f>VLOOKUP(A58,'EU Country List'!B:B,1,FALSE)</f>
        <v>Ukraine</v>
      </c>
    </row>
    <row r="59" spans="1:6" x14ac:dyDescent="0.2">
      <c r="A59" t="s">
        <v>183</v>
      </c>
      <c r="B59">
        <v>243.4</v>
      </c>
      <c r="C59">
        <v>315.02</v>
      </c>
      <c r="D59" t="s">
        <v>78</v>
      </c>
      <c r="E59" s="1">
        <v>44490</v>
      </c>
      <c r="F59" t="e">
        <f>VLOOKUP(A59,'EU Country List'!B:B,1,FALSE)</f>
        <v>#N/A</v>
      </c>
    </row>
    <row r="60" spans="1:6" x14ac:dyDescent="0.2">
      <c r="A60" t="s">
        <v>175</v>
      </c>
      <c r="B60">
        <v>242.64</v>
      </c>
      <c r="C60">
        <v>264.45999999999998</v>
      </c>
      <c r="D60" t="s">
        <v>78</v>
      </c>
      <c r="E60" s="1">
        <v>44490</v>
      </c>
      <c r="F60" t="str">
        <f>VLOOKUP(A60,'EU Country List'!B:B,1,FALSE)</f>
        <v>Hungary</v>
      </c>
    </row>
    <row r="61" spans="1:6" x14ac:dyDescent="0.2">
      <c r="A61" t="s">
        <v>164</v>
      </c>
      <c r="B61">
        <v>241.08</v>
      </c>
      <c r="C61">
        <v>148.02000000000001</v>
      </c>
      <c r="D61" t="s">
        <v>78</v>
      </c>
      <c r="E61" s="1">
        <v>44490</v>
      </c>
      <c r="F61" t="e">
        <f>VLOOKUP(A61,'EU Country List'!B:B,1,FALSE)</f>
        <v>#N/A</v>
      </c>
    </row>
    <row r="62" spans="1:6" x14ac:dyDescent="0.2">
      <c r="A62" t="s">
        <v>221</v>
      </c>
      <c r="B62">
        <v>230.99</v>
      </c>
      <c r="C62">
        <v>183.25</v>
      </c>
      <c r="D62" t="s">
        <v>78</v>
      </c>
      <c r="E62" s="1">
        <v>44490</v>
      </c>
      <c r="F62" t="e">
        <f>VLOOKUP(A62,'EU Country List'!B:B,1,FALSE)</f>
        <v>#N/A</v>
      </c>
    </row>
    <row r="63" spans="1:6" x14ac:dyDescent="0.2">
      <c r="A63" t="s">
        <v>222</v>
      </c>
      <c r="B63">
        <v>218.5</v>
      </c>
      <c r="C63">
        <v>132.12</v>
      </c>
      <c r="D63" t="s">
        <v>78</v>
      </c>
      <c r="E63" s="1">
        <v>44490</v>
      </c>
      <c r="F63" t="str">
        <f>VLOOKUP(A63,'EU Country List'!B:B,1,FALSE)</f>
        <v>Luxembourg</v>
      </c>
    </row>
    <row r="64" spans="1:6" x14ac:dyDescent="0.2">
      <c r="A64" t="s">
        <v>184</v>
      </c>
      <c r="B64">
        <v>194.34</v>
      </c>
      <c r="C64">
        <v>174.59</v>
      </c>
      <c r="D64" t="s">
        <v>78</v>
      </c>
      <c r="E64" s="1">
        <v>44490</v>
      </c>
      <c r="F64" t="e">
        <f>VLOOKUP(A64,'EU Country List'!B:B,1,FALSE)</f>
        <v>#N/A</v>
      </c>
    </row>
    <row r="65" spans="1:6" x14ac:dyDescent="0.2">
      <c r="A65" t="s">
        <v>223</v>
      </c>
      <c r="B65">
        <v>190.65</v>
      </c>
      <c r="C65">
        <v>159.93</v>
      </c>
      <c r="D65" t="s">
        <v>78</v>
      </c>
      <c r="E65" s="1">
        <v>44490</v>
      </c>
      <c r="F65" t="e">
        <f>VLOOKUP(A65,'EU Country List'!B:B,1,FALSE)</f>
        <v>#N/A</v>
      </c>
    </row>
    <row r="66" spans="1:6" x14ac:dyDescent="0.2">
      <c r="A66" t="s">
        <v>224</v>
      </c>
      <c r="B66">
        <v>189.47</v>
      </c>
      <c r="C66">
        <v>134.49</v>
      </c>
      <c r="D66" t="s">
        <v>78</v>
      </c>
      <c r="E66" s="1">
        <v>44490</v>
      </c>
      <c r="F66" t="e">
        <f>VLOOKUP(A66,'EU Country List'!B:B,1,FALSE)</f>
        <v>#N/A</v>
      </c>
    </row>
    <row r="67" spans="1:6" x14ac:dyDescent="0.2">
      <c r="A67" t="s">
        <v>185</v>
      </c>
      <c r="B67">
        <v>185.55</v>
      </c>
      <c r="C67">
        <v>187.26</v>
      </c>
      <c r="D67" t="s">
        <v>78</v>
      </c>
      <c r="E67" s="1">
        <v>44490</v>
      </c>
      <c r="F67" t="str">
        <f>VLOOKUP(A67,'EU Country List'!B:B,1,FALSE)</f>
        <v>Finland</v>
      </c>
    </row>
    <row r="68" spans="1:6" x14ac:dyDescent="0.2">
      <c r="A68" t="s">
        <v>225</v>
      </c>
      <c r="B68">
        <v>166.87</v>
      </c>
      <c r="C68">
        <v>142.55000000000001</v>
      </c>
      <c r="D68" t="s">
        <v>78</v>
      </c>
      <c r="E68" s="1">
        <v>44490</v>
      </c>
      <c r="F68" t="e">
        <f>VLOOKUP(A68,'EU Country List'!B:B,1,FALSE)</f>
        <v>#N/A</v>
      </c>
    </row>
    <row r="69" spans="1:6" x14ac:dyDescent="0.2">
      <c r="A69" t="s">
        <v>170</v>
      </c>
      <c r="B69">
        <v>164.16</v>
      </c>
      <c r="C69">
        <v>86.17</v>
      </c>
      <c r="D69" t="s">
        <v>78</v>
      </c>
      <c r="E69" s="1">
        <v>44490</v>
      </c>
      <c r="F69" t="str">
        <f>VLOOKUP(A69,'EU Country List'!B:B,1,FALSE)</f>
        <v>Greece</v>
      </c>
    </row>
    <row r="70" spans="1:6" x14ac:dyDescent="0.2">
      <c r="A70" t="s">
        <v>226</v>
      </c>
      <c r="B70">
        <v>156.96</v>
      </c>
      <c r="C70">
        <v>216.98</v>
      </c>
      <c r="D70" t="s">
        <v>78</v>
      </c>
      <c r="E70" s="1">
        <v>44490</v>
      </c>
      <c r="F70" t="e">
        <f>VLOOKUP(A70,'EU Country List'!B:B,1,FALSE)</f>
        <v>#N/A</v>
      </c>
    </row>
    <row r="71" spans="1:6" x14ac:dyDescent="0.2">
      <c r="A71" t="s">
        <v>182</v>
      </c>
      <c r="B71">
        <v>146</v>
      </c>
      <c r="C71">
        <v>78.98</v>
      </c>
      <c r="D71" t="s">
        <v>78</v>
      </c>
      <c r="E71" s="1">
        <v>44490</v>
      </c>
      <c r="F71" t="e">
        <f>VLOOKUP(A71,'EU Country List'!B:B,1,FALSE)</f>
        <v>#N/A</v>
      </c>
    </row>
    <row r="72" spans="1:6" x14ac:dyDescent="0.2">
      <c r="A72" t="s">
        <v>227</v>
      </c>
      <c r="B72">
        <v>144.69</v>
      </c>
      <c r="C72">
        <v>62.21</v>
      </c>
      <c r="D72" t="s">
        <v>78</v>
      </c>
      <c r="E72" s="1">
        <v>44490</v>
      </c>
      <c r="F72" t="e">
        <f>VLOOKUP(A72,'EU Country List'!B:B,1,FALSE)</f>
        <v>#N/A</v>
      </c>
    </row>
    <row r="73" spans="1:6" x14ac:dyDescent="0.2">
      <c r="A73" t="s">
        <v>228</v>
      </c>
      <c r="B73">
        <v>140.77000000000001</v>
      </c>
      <c r="C73">
        <v>82.9</v>
      </c>
      <c r="D73" t="s">
        <v>78</v>
      </c>
      <c r="E73" s="1">
        <v>44490</v>
      </c>
      <c r="F73" t="e">
        <f>VLOOKUP(A73,'EU Country List'!B:B,1,FALSE)</f>
        <v>#N/A</v>
      </c>
    </row>
    <row r="74" spans="1:6" x14ac:dyDescent="0.2">
      <c r="A74" t="s">
        <v>229</v>
      </c>
      <c r="B74">
        <v>137.30000000000001</v>
      </c>
      <c r="C74">
        <v>144.26</v>
      </c>
      <c r="D74" t="s">
        <v>78</v>
      </c>
      <c r="E74" s="1">
        <v>44490</v>
      </c>
      <c r="F74" t="e">
        <f>VLOOKUP(A74,'EU Country List'!B:B,1,FALSE)</f>
        <v>#N/A</v>
      </c>
    </row>
    <row r="75" spans="1:6" x14ac:dyDescent="0.2">
      <c r="A75" t="s">
        <v>230</v>
      </c>
      <c r="B75">
        <v>136.68</v>
      </c>
      <c r="C75">
        <v>179.27</v>
      </c>
      <c r="D75" t="s">
        <v>78</v>
      </c>
      <c r="E75" s="1">
        <v>44490</v>
      </c>
      <c r="F75" t="str">
        <f>VLOOKUP(A75,'EU Country List'!B:B,1,FALSE)</f>
        <v>Romania</v>
      </c>
    </row>
    <row r="76" spans="1:6" x14ac:dyDescent="0.2">
      <c r="A76" t="s">
        <v>231</v>
      </c>
      <c r="B76">
        <v>115.18</v>
      </c>
      <c r="C76">
        <v>70.59</v>
      </c>
      <c r="D76" t="s">
        <v>78</v>
      </c>
      <c r="E76" s="1">
        <v>44490</v>
      </c>
      <c r="F76" t="e">
        <f>VLOOKUP(A76,'EU Country List'!B:B,1,FALSE)</f>
        <v>#N/A</v>
      </c>
    </row>
    <row r="77" spans="1:6" x14ac:dyDescent="0.2">
      <c r="A77" t="s">
        <v>188</v>
      </c>
      <c r="B77">
        <v>102.14</v>
      </c>
      <c r="C77">
        <v>117.94</v>
      </c>
      <c r="D77" t="s">
        <v>78</v>
      </c>
      <c r="E77" s="1">
        <v>44490</v>
      </c>
      <c r="F77" t="e">
        <f>VLOOKUP(A77,'EU Country List'!B:B,1,FALSE)</f>
        <v>#N/A</v>
      </c>
    </row>
    <row r="78" spans="1:6" x14ac:dyDescent="0.2">
      <c r="A78" t="s">
        <v>232</v>
      </c>
      <c r="B78">
        <v>100.41</v>
      </c>
      <c r="C78">
        <v>91.14</v>
      </c>
      <c r="D78" t="s">
        <v>78</v>
      </c>
      <c r="E78" s="1">
        <v>44490</v>
      </c>
      <c r="F78" t="e">
        <f>VLOOKUP(A78,'EU Country List'!B:B,1,FALSE)</f>
        <v>#N/A</v>
      </c>
    </row>
    <row r="79" spans="1:6" x14ac:dyDescent="0.2">
      <c r="A79" t="s">
        <v>233</v>
      </c>
      <c r="B79">
        <v>98.34</v>
      </c>
      <c r="C79">
        <v>18.23</v>
      </c>
      <c r="D79" t="s">
        <v>78</v>
      </c>
      <c r="E79" s="1">
        <v>44490</v>
      </c>
      <c r="F79" t="e">
        <f>VLOOKUP(A79,'EU Country List'!B:B,1,FALSE)</f>
        <v>#N/A</v>
      </c>
    </row>
    <row r="80" spans="1:6" x14ac:dyDescent="0.2">
      <c r="A80" t="s">
        <v>234</v>
      </c>
      <c r="B80">
        <v>94.9</v>
      </c>
      <c r="C80">
        <v>116.13</v>
      </c>
      <c r="D80" t="s">
        <v>78</v>
      </c>
      <c r="E80" s="1">
        <v>44490</v>
      </c>
      <c r="F80" t="str">
        <f>VLOOKUP(A80,'EU Country List'!B:B,1,FALSE)</f>
        <v>Lithuania</v>
      </c>
    </row>
    <row r="81" spans="1:6" x14ac:dyDescent="0.2">
      <c r="A81" t="s">
        <v>235</v>
      </c>
      <c r="B81">
        <v>85.12</v>
      </c>
      <c r="C81">
        <v>45.35</v>
      </c>
      <c r="D81" t="s">
        <v>78</v>
      </c>
      <c r="E81" s="1">
        <v>44490</v>
      </c>
      <c r="F81" t="e">
        <f>VLOOKUP(A81,'EU Country List'!B:B,1,FALSE)</f>
        <v>#N/A</v>
      </c>
    </row>
    <row r="82" spans="1:6" x14ac:dyDescent="0.2">
      <c r="A82" t="s">
        <v>236</v>
      </c>
      <c r="B82">
        <v>83.8</v>
      </c>
      <c r="C82">
        <v>32.67</v>
      </c>
      <c r="D82" t="s">
        <v>78</v>
      </c>
      <c r="E82" s="1">
        <v>44490</v>
      </c>
      <c r="F82" t="e">
        <f>VLOOKUP(A82,'EU Country List'!B:B,1,FALSE)</f>
        <v>#N/A</v>
      </c>
    </row>
    <row r="83" spans="1:6" x14ac:dyDescent="0.2">
      <c r="A83" t="s">
        <v>237</v>
      </c>
      <c r="B83">
        <v>83.64</v>
      </c>
      <c r="C83">
        <v>57.45</v>
      </c>
      <c r="D83" t="s">
        <v>78</v>
      </c>
      <c r="E83" s="1">
        <v>44490</v>
      </c>
      <c r="F83" t="e">
        <f>VLOOKUP(A83,'EU Country List'!B:B,1,FALSE)</f>
        <v>#N/A</v>
      </c>
    </row>
    <row r="84" spans="1:6" x14ac:dyDescent="0.2">
      <c r="A84" t="s">
        <v>238</v>
      </c>
      <c r="B84">
        <v>77.11</v>
      </c>
      <c r="C84">
        <v>64.06</v>
      </c>
      <c r="D84" t="s">
        <v>78</v>
      </c>
      <c r="E84" s="1">
        <v>44490</v>
      </c>
      <c r="F84" t="e">
        <f>VLOOKUP(A84,'EU Country List'!B:B,1,FALSE)</f>
        <v>#N/A</v>
      </c>
    </row>
    <row r="85" spans="1:6" x14ac:dyDescent="0.2">
      <c r="A85" t="s">
        <v>196</v>
      </c>
      <c r="B85">
        <v>71.56</v>
      </c>
      <c r="C85">
        <v>44.49</v>
      </c>
      <c r="D85" t="s">
        <v>78</v>
      </c>
      <c r="E85" s="1">
        <v>44490</v>
      </c>
      <c r="F85" t="e">
        <f>VLOOKUP(A85,'EU Country List'!B:B,1,FALSE)</f>
        <v>#N/A</v>
      </c>
    </row>
    <row r="86" spans="1:6" x14ac:dyDescent="0.2">
      <c r="A86" t="s">
        <v>197</v>
      </c>
      <c r="B86">
        <v>71.31</v>
      </c>
      <c r="C86">
        <v>55.77</v>
      </c>
      <c r="D86" t="s">
        <v>78</v>
      </c>
      <c r="E86" s="1">
        <v>44490</v>
      </c>
      <c r="F86" t="e">
        <f>VLOOKUP(A86,'EU Country List'!B:B,1,FALSE)</f>
        <v>#N/A</v>
      </c>
    </row>
    <row r="87" spans="1:6" x14ac:dyDescent="0.2">
      <c r="A87" t="s">
        <v>239</v>
      </c>
      <c r="B87">
        <v>65.12</v>
      </c>
      <c r="C87">
        <v>65.73</v>
      </c>
      <c r="D87" t="s">
        <v>78</v>
      </c>
      <c r="E87" s="1">
        <v>44490</v>
      </c>
      <c r="F87" t="e">
        <f>VLOOKUP(A87,'EU Country List'!B:B,1,FALSE)</f>
        <v>#N/A</v>
      </c>
    </row>
    <row r="88" spans="1:6" x14ac:dyDescent="0.2">
      <c r="A88" t="s">
        <v>240</v>
      </c>
      <c r="B88">
        <v>64.22</v>
      </c>
      <c r="C88">
        <v>44.15</v>
      </c>
      <c r="D88" t="s">
        <v>78</v>
      </c>
      <c r="E88" s="1">
        <v>44490</v>
      </c>
      <c r="F88" t="e">
        <f>VLOOKUP(A88,'EU Country List'!B:B,1,FALSE)</f>
        <v>#N/A</v>
      </c>
    </row>
    <row r="89" spans="1:6" x14ac:dyDescent="0.2">
      <c r="A89" t="s">
        <v>241</v>
      </c>
      <c r="B89">
        <v>62.58</v>
      </c>
      <c r="C89">
        <v>40.369999999999997</v>
      </c>
      <c r="D89" t="s">
        <v>78</v>
      </c>
      <c r="E89" s="1">
        <v>44490</v>
      </c>
      <c r="F89" t="e">
        <f>VLOOKUP(A89,'EU Country List'!B:B,1,FALSE)</f>
        <v>#N/A</v>
      </c>
    </row>
    <row r="90" spans="1:6" x14ac:dyDescent="0.2">
      <c r="A90" t="s">
        <v>242</v>
      </c>
      <c r="B90">
        <v>59.13</v>
      </c>
      <c r="C90">
        <v>65.2</v>
      </c>
      <c r="D90" t="s">
        <v>78</v>
      </c>
      <c r="E90" s="1">
        <v>44490</v>
      </c>
      <c r="F90" t="e">
        <f>VLOOKUP(A90,'EU Country List'!B:B,1,FALSE)</f>
        <v>#N/A</v>
      </c>
    </row>
    <row r="91" spans="1:6" x14ac:dyDescent="0.2">
      <c r="A91" t="s">
        <v>189</v>
      </c>
      <c r="B91">
        <v>55.36</v>
      </c>
      <c r="C91">
        <v>36.159999999999997</v>
      </c>
      <c r="D91" t="s">
        <v>78</v>
      </c>
      <c r="E91" s="1">
        <v>44490</v>
      </c>
      <c r="F91" t="e">
        <f>VLOOKUP(A91,'EU Country List'!B:B,1,FALSE)</f>
        <v>#N/A</v>
      </c>
    </row>
    <row r="92" spans="1:6" x14ac:dyDescent="0.2">
      <c r="A92" t="s">
        <v>243</v>
      </c>
      <c r="B92">
        <v>55.04</v>
      </c>
      <c r="C92">
        <v>27.5</v>
      </c>
      <c r="D92" t="s">
        <v>78</v>
      </c>
      <c r="E92" s="1">
        <v>44490</v>
      </c>
      <c r="F92" t="e">
        <f>VLOOKUP(A92,'EU Country List'!B:B,1,FALSE)</f>
        <v>#N/A</v>
      </c>
    </row>
    <row r="93" spans="1:6" x14ac:dyDescent="0.2">
      <c r="A93" t="s">
        <v>199</v>
      </c>
      <c r="B93">
        <v>51.01</v>
      </c>
      <c r="C93">
        <v>5.49</v>
      </c>
      <c r="D93" t="s">
        <v>78</v>
      </c>
      <c r="E93" s="1">
        <v>44490</v>
      </c>
      <c r="F93" t="e">
        <f>VLOOKUP(A93,'EU Country List'!B:B,1,FALSE)</f>
        <v>#N/A</v>
      </c>
    </row>
    <row r="94" spans="1:6" x14ac:dyDescent="0.2">
      <c r="A94" t="s">
        <v>244</v>
      </c>
      <c r="B94">
        <v>50.05</v>
      </c>
      <c r="C94">
        <v>68.739999999999995</v>
      </c>
      <c r="D94" t="s">
        <v>78</v>
      </c>
      <c r="E94" s="1">
        <v>44490</v>
      </c>
      <c r="F94" t="e">
        <f>VLOOKUP(A94,'EU Country List'!B:B,1,FALSE)</f>
        <v>#N/A</v>
      </c>
    </row>
    <row r="95" spans="1:6" x14ac:dyDescent="0.2">
      <c r="A95" t="s">
        <v>173</v>
      </c>
      <c r="B95">
        <v>49.94</v>
      </c>
      <c r="C95">
        <v>98.46</v>
      </c>
      <c r="D95" t="s">
        <v>78</v>
      </c>
      <c r="E95" s="1">
        <v>44490</v>
      </c>
      <c r="F95" t="e">
        <f>VLOOKUP(A95,'EU Country List'!B:B,1,FALSE)</f>
        <v>#N/A</v>
      </c>
    </row>
    <row r="96" spans="1:6" x14ac:dyDescent="0.2">
      <c r="A96" t="s">
        <v>168</v>
      </c>
      <c r="B96">
        <v>48.73</v>
      </c>
      <c r="C96">
        <v>53.79</v>
      </c>
      <c r="D96" t="s">
        <v>78</v>
      </c>
      <c r="E96" s="1">
        <v>44490</v>
      </c>
      <c r="F96" t="e">
        <f>VLOOKUP(A96,'EU Country List'!B:B,1,FALSE)</f>
        <v>#N/A</v>
      </c>
    </row>
    <row r="97" spans="1:6" x14ac:dyDescent="0.2">
      <c r="A97" t="s">
        <v>245</v>
      </c>
      <c r="B97">
        <v>43.63</v>
      </c>
      <c r="C97">
        <v>5.61</v>
      </c>
      <c r="D97" t="s">
        <v>78</v>
      </c>
      <c r="E97" s="1">
        <v>44490</v>
      </c>
      <c r="F97" t="e">
        <f>VLOOKUP(A97,'EU Country List'!B:B,1,FALSE)</f>
        <v>#N/A</v>
      </c>
    </row>
    <row r="98" spans="1:6" x14ac:dyDescent="0.2">
      <c r="A98" t="s">
        <v>246</v>
      </c>
      <c r="B98">
        <v>43.09</v>
      </c>
      <c r="C98">
        <v>24.79</v>
      </c>
      <c r="D98" t="s">
        <v>78</v>
      </c>
      <c r="E98" s="1">
        <v>44490</v>
      </c>
      <c r="F98" t="e">
        <f>VLOOKUP(A98,'EU Country List'!B:B,1,FALSE)</f>
        <v>#N/A</v>
      </c>
    </row>
    <row r="99" spans="1:6" x14ac:dyDescent="0.2">
      <c r="A99" t="s">
        <v>247</v>
      </c>
      <c r="B99">
        <v>43.04</v>
      </c>
      <c r="C99">
        <v>6.41</v>
      </c>
      <c r="D99" t="s">
        <v>78</v>
      </c>
      <c r="E99" s="1">
        <v>44490</v>
      </c>
      <c r="F99" t="e">
        <f>VLOOKUP(A99,'EU Country List'!B:B,1,FALSE)</f>
        <v>#N/A</v>
      </c>
    </row>
    <row r="100" spans="1:6" x14ac:dyDescent="0.2">
      <c r="A100" t="s">
        <v>248</v>
      </c>
      <c r="B100">
        <v>42.65</v>
      </c>
      <c r="C100">
        <v>33.9</v>
      </c>
      <c r="D100" t="s">
        <v>78</v>
      </c>
      <c r="E100" s="1">
        <v>44490</v>
      </c>
      <c r="F100" t="e">
        <f>VLOOKUP(A100,'EU Country List'!B:B,1,FALSE)</f>
        <v>#N/A</v>
      </c>
    </row>
    <row r="101" spans="1:6" x14ac:dyDescent="0.2">
      <c r="A101" t="s">
        <v>249</v>
      </c>
      <c r="B101">
        <v>41.09</v>
      </c>
      <c r="C101">
        <v>49.51</v>
      </c>
      <c r="D101" t="s">
        <v>78</v>
      </c>
      <c r="E101" s="1">
        <v>44490</v>
      </c>
      <c r="F101" t="e">
        <f>VLOOKUP(A101,'EU Country List'!B:B,1,FALSE)</f>
        <v>#N/A</v>
      </c>
    </row>
    <row r="102" spans="1:6" x14ac:dyDescent="0.2">
      <c r="A102" t="s">
        <v>250</v>
      </c>
      <c r="B102">
        <v>37.18</v>
      </c>
      <c r="C102">
        <v>25.26</v>
      </c>
      <c r="D102" t="s">
        <v>78</v>
      </c>
      <c r="E102" s="1">
        <v>44490</v>
      </c>
      <c r="F102" t="str">
        <f>VLOOKUP(A102,'EU Country List'!B:B,1,FALSE)</f>
        <v>Croatia</v>
      </c>
    </row>
    <row r="103" spans="1:6" x14ac:dyDescent="0.2">
      <c r="A103" t="s">
        <v>251</v>
      </c>
      <c r="B103">
        <v>35.39</v>
      </c>
      <c r="C103">
        <v>39.19</v>
      </c>
      <c r="D103" t="s">
        <v>78</v>
      </c>
      <c r="E103" s="1">
        <v>44490</v>
      </c>
      <c r="F103" t="e">
        <f>VLOOKUP(A103,'EU Country List'!B:B,1,FALSE)</f>
        <v>#N/A</v>
      </c>
    </row>
    <row r="104" spans="1:6" x14ac:dyDescent="0.2">
      <c r="A104" t="s">
        <v>252</v>
      </c>
      <c r="B104">
        <v>35.229999999999997</v>
      </c>
      <c r="C104">
        <v>19.53</v>
      </c>
      <c r="D104" t="s">
        <v>78</v>
      </c>
      <c r="E104" s="1">
        <v>44490</v>
      </c>
      <c r="F104" t="str">
        <f>VLOOKUP(A104,'EU Country List'!B:B,1,FALSE)</f>
        <v>Estonia</v>
      </c>
    </row>
    <row r="105" spans="1:6" x14ac:dyDescent="0.2">
      <c r="A105" t="s">
        <v>253</v>
      </c>
      <c r="B105">
        <v>34.28</v>
      </c>
      <c r="C105">
        <v>15.78</v>
      </c>
      <c r="D105" t="s">
        <v>78</v>
      </c>
      <c r="E105" s="1">
        <v>44490</v>
      </c>
      <c r="F105" t="e">
        <f>VLOOKUP(A105,'EU Country List'!B:B,1,FALSE)</f>
        <v>#N/A</v>
      </c>
    </row>
    <row r="106" spans="1:6" x14ac:dyDescent="0.2">
      <c r="A106" t="s">
        <v>254</v>
      </c>
      <c r="B106">
        <v>32.75</v>
      </c>
      <c r="C106">
        <v>39.200000000000003</v>
      </c>
      <c r="D106" t="s">
        <v>78</v>
      </c>
      <c r="E106" s="1">
        <v>44490</v>
      </c>
      <c r="F106" t="str">
        <f>VLOOKUP(A106,'EU Country List'!B:B,1,FALSE)</f>
        <v>Latvia</v>
      </c>
    </row>
    <row r="107" spans="1:6" x14ac:dyDescent="0.2">
      <c r="A107" t="s">
        <v>255</v>
      </c>
      <c r="B107">
        <v>32.32</v>
      </c>
      <c r="C107">
        <v>13.81</v>
      </c>
      <c r="D107" t="s">
        <v>78</v>
      </c>
      <c r="E107" s="1">
        <v>44490</v>
      </c>
      <c r="F107" t="e">
        <f>VLOOKUP(A107,'EU Country List'!B:B,1,FALSE)</f>
        <v>#N/A</v>
      </c>
    </row>
    <row r="108" spans="1:6" x14ac:dyDescent="0.2">
      <c r="A108" t="s">
        <v>256</v>
      </c>
      <c r="B108">
        <v>30.99</v>
      </c>
      <c r="C108">
        <v>33.56</v>
      </c>
      <c r="D108" t="s">
        <v>78</v>
      </c>
      <c r="E108" s="1">
        <v>44490</v>
      </c>
      <c r="F108" t="str">
        <f>VLOOKUP(A108,'EU Country List'!B:B,1,FALSE)</f>
        <v>Bulgaria</v>
      </c>
    </row>
    <row r="109" spans="1:6" x14ac:dyDescent="0.2">
      <c r="A109" t="s">
        <v>257</v>
      </c>
      <c r="B109">
        <v>29.04</v>
      </c>
      <c r="C109">
        <v>23.18</v>
      </c>
      <c r="D109" t="s">
        <v>78</v>
      </c>
      <c r="E109" s="1">
        <v>44490</v>
      </c>
      <c r="F109" t="e">
        <f>VLOOKUP(A109,'EU Country List'!B:B,1,FALSE)</f>
        <v>#N/A</v>
      </c>
    </row>
    <row r="110" spans="1:6" x14ac:dyDescent="0.2">
      <c r="A110" t="s">
        <v>186</v>
      </c>
      <c r="B110">
        <v>28.54</v>
      </c>
      <c r="C110">
        <v>31.69</v>
      </c>
      <c r="D110" t="s">
        <v>78</v>
      </c>
      <c r="E110" s="1">
        <v>44490</v>
      </c>
      <c r="F110" t="e">
        <f>VLOOKUP(A110,'EU Country List'!B:B,1,FALSE)</f>
        <v>#N/A</v>
      </c>
    </row>
    <row r="111" spans="1:6" x14ac:dyDescent="0.2">
      <c r="A111" t="s">
        <v>258</v>
      </c>
      <c r="B111">
        <v>28.46</v>
      </c>
      <c r="C111">
        <v>22.59</v>
      </c>
      <c r="D111" t="s">
        <v>78</v>
      </c>
      <c r="E111" s="1">
        <v>44490</v>
      </c>
      <c r="F111" t="str">
        <f>VLOOKUP(A111,'EU Country List'!B:B,1,FALSE)</f>
        <v>Slovakia</v>
      </c>
    </row>
    <row r="112" spans="1:6" x14ac:dyDescent="0.2">
      <c r="A112" t="s">
        <v>259</v>
      </c>
      <c r="B112">
        <v>23.8</v>
      </c>
      <c r="C112">
        <v>20.59</v>
      </c>
      <c r="D112" t="s">
        <v>78</v>
      </c>
      <c r="E112" s="1">
        <v>44490</v>
      </c>
      <c r="F112" t="e">
        <f>VLOOKUP(A112,'EU Country List'!B:B,1,FALSE)</f>
        <v>#N/A</v>
      </c>
    </row>
    <row r="113" spans="1:6" x14ac:dyDescent="0.2">
      <c r="A113" t="s">
        <v>260</v>
      </c>
      <c r="B113">
        <v>23.43</v>
      </c>
      <c r="C113">
        <v>9.1999999999999993</v>
      </c>
      <c r="D113" t="s">
        <v>78</v>
      </c>
      <c r="E113" s="1">
        <v>44490</v>
      </c>
      <c r="F113" t="e">
        <f>VLOOKUP(A113,'EU Country List'!B:B,1,FALSE)</f>
        <v>#N/A</v>
      </c>
    </row>
    <row r="114" spans="1:6" x14ac:dyDescent="0.2">
      <c r="A114" t="s">
        <v>261</v>
      </c>
      <c r="B114">
        <v>21.09</v>
      </c>
      <c r="C114">
        <v>21.04</v>
      </c>
      <c r="D114" t="s">
        <v>78</v>
      </c>
      <c r="E114" s="1">
        <v>44490</v>
      </c>
      <c r="F114" t="e">
        <f>VLOOKUP(A114,'EU Country List'!B:B,1,FALSE)</f>
        <v>#N/A</v>
      </c>
    </row>
    <row r="115" spans="1:6" x14ac:dyDescent="0.2">
      <c r="A115" t="s">
        <v>262</v>
      </c>
      <c r="B115">
        <v>21</v>
      </c>
      <c r="C115">
        <v>41.37</v>
      </c>
      <c r="D115" t="s">
        <v>78</v>
      </c>
      <c r="E115" s="1">
        <v>44490</v>
      </c>
      <c r="F115" t="str">
        <f>VLOOKUP(A115,'EU Country List'!B:B,1,FALSE)</f>
        <v>Iceland</v>
      </c>
    </row>
    <row r="116" spans="1:6" x14ac:dyDescent="0.2">
      <c r="A116" t="s">
        <v>263</v>
      </c>
      <c r="B116">
        <v>19.73</v>
      </c>
      <c r="C116">
        <v>5.99</v>
      </c>
      <c r="D116" t="s">
        <v>78</v>
      </c>
      <c r="E116" s="1">
        <v>44490</v>
      </c>
      <c r="F116" t="e">
        <f>VLOOKUP(A116,'EU Country List'!B:B,1,FALSE)</f>
        <v>#N/A</v>
      </c>
    </row>
    <row r="117" spans="1:6" x14ac:dyDescent="0.2">
      <c r="A117" t="s">
        <v>264</v>
      </c>
      <c r="B117">
        <v>19.38</v>
      </c>
      <c r="C117">
        <v>11.61</v>
      </c>
      <c r="D117" t="s">
        <v>78</v>
      </c>
      <c r="E117" s="1">
        <v>44490</v>
      </c>
      <c r="F117" t="e">
        <f>VLOOKUP(A117,'EU Country List'!B:B,1,FALSE)</f>
        <v>#N/A</v>
      </c>
    </row>
    <row r="118" spans="1:6" x14ac:dyDescent="0.2">
      <c r="A118" t="s">
        <v>265</v>
      </c>
      <c r="B118">
        <v>17.62</v>
      </c>
      <c r="C118">
        <v>11.1</v>
      </c>
      <c r="D118" t="s">
        <v>78</v>
      </c>
      <c r="E118" s="1">
        <v>44490</v>
      </c>
      <c r="F118" t="e">
        <f>VLOOKUP(A118,'EU Country List'!B:B,1,FALSE)</f>
        <v>#N/A</v>
      </c>
    </row>
    <row r="119" spans="1:6" x14ac:dyDescent="0.2">
      <c r="A119" t="s">
        <v>266</v>
      </c>
      <c r="B119">
        <v>17.27</v>
      </c>
      <c r="C119">
        <v>31.65</v>
      </c>
      <c r="D119" t="s">
        <v>78</v>
      </c>
      <c r="E119" s="1">
        <v>44490</v>
      </c>
      <c r="F119" t="e">
        <f>VLOOKUP(A119,'EU Country List'!B:B,1,FALSE)</f>
        <v>#N/A</v>
      </c>
    </row>
    <row r="120" spans="1:6" x14ac:dyDescent="0.2">
      <c r="A120" t="s">
        <v>267</v>
      </c>
      <c r="B120">
        <v>16.989999999999998</v>
      </c>
      <c r="C120">
        <v>9.1</v>
      </c>
      <c r="D120" t="s">
        <v>78</v>
      </c>
      <c r="E120" s="1">
        <v>44490</v>
      </c>
      <c r="F120" t="e">
        <f>VLOOKUP(A120,'EU Country List'!B:B,1,FALSE)</f>
        <v>#N/A</v>
      </c>
    </row>
    <row r="121" spans="1:6" x14ac:dyDescent="0.2">
      <c r="A121" t="s">
        <v>268</v>
      </c>
      <c r="B121">
        <v>16.41</v>
      </c>
      <c r="C121">
        <v>25.92</v>
      </c>
      <c r="D121" t="s">
        <v>78</v>
      </c>
      <c r="E121" s="1">
        <v>44490</v>
      </c>
      <c r="F121" t="str">
        <f>VLOOKUP(A121,'EU Country List'!B:B,1,FALSE)</f>
        <v>Slovenia</v>
      </c>
    </row>
    <row r="122" spans="1:6" x14ac:dyDescent="0.2">
      <c r="A122" t="s">
        <v>269</v>
      </c>
      <c r="B122">
        <v>16.02</v>
      </c>
      <c r="C122">
        <v>7.58</v>
      </c>
      <c r="D122" t="s">
        <v>78</v>
      </c>
      <c r="E122" s="1">
        <v>44490</v>
      </c>
      <c r="F122" t="e">
        <f>VLOOKUP(A122,'EU Country List'!B:B,1,FALSE)</f>
        <v>#N/A</v>
      </c>
    </row>
    <row r="123" spans="1:6" x14ac:dyDescent="0.2">
      <c r="A123" t="s">
        <v>195</v>
      </c>
      <c r="B123">
        <v>15.33</v>
      </c>
      <c r="C123">
        <v>6.63</v>
      </c>
      <c r="D123" t="s">
        <v>78</v>
      </c>
      <c r="E123" s="1">
        <v>44490</v>
      </c>
      <c r="F123" t="e">
        <f>VLOOKUP(A123,'EU Country List'!B:B,1,FALSE)</f>
        <v>#N/A</v>
      </c>
    </row>
    <row r="124" spans="1:6" x14ac:dyDescent="0.2">
      <c r="A124" t="s">
        <v>270</v>
      </c>
      <c r="B124">
        <v>15.26</v>
      </c>
      <c r="C124">
        <v>10.69</v>
      </c>
      <c r="D124" t="s">
        <v>78</v>
      </c>
      <c r="E124" s="1">
        <v>44490</v>
      </c>
      <c r="F124" t="e">
        <f>VLOOKUP(A124,'EU Country List'!B:B,1,FALSE)</f>
        <v>#N/A</v>
      </c>
    </row>
    <row r="125" spans="1:6" x14ac:dyDescent="0.2">
      <c r="A125" t="s">
        <v>271</v>
      </c>
      <c r="B125">
        <v>15</v>
      </c>
      <c r="C125">
        <v>12.3</v>
      </c>
      <c r="D125" t="s">
        <v>78</v>
      </c>
      <c r="E125" s="1">
        <v>44490</v>
      </c>
      <c r="F125" t="str">
        <f>VLOOKUP(A125,'EU Country List'!B:B,1,FALSE)</f>
        <v>Serbia</v>
      </c>
    </row>
    <row r="126" spans="1:6" x14ac:dyDescent="0.2">
      <c r="A126" t="s">
        <v>272</v>
      </c>
      <c r="B126">
        <v>14.52</v>
      </c>
      <c r="C126">
        <v>15.83</v>
      </c>
      <c r="D126" t="s">
        <v>78</v>
      </c>
      <c r="E126" s="1">
        <v>44490</v>
      </c>
      <c r="F126" t="str">
        <f>VLOOKUP(A126,'EU Country List'!B:B,1,FALSE)</f>
        <v>Belarus</v>
      </c>
    </row>
    <row r="127" spans="1:6" x14ac:dyDescent="0.2">
      <c r="A127" t="s">
        <v>273</v>
      </c>
      <c r="B127">
        <v>14.12</v>
      </c>
      <c r="C127">
        <v>8.69</v>
      </c>
      <c r="D127" t="s">
        <v>78</v>
      </c>
      <c r="E127" s="1">
        <v>44490</v>
      </c>
      <c r="F127" t="e">
        <f>VLOOKUP(A127,'EU Country List'!B:B,1,FALSE)</f>
        <v>#N/A</v>
      </c>
    </row>
    <row r="128" spans="1:6" x14ac:dyDescent="0.2">
      <c r="A128" t="s">
        <v>274</v>
      </c>
      <c r="B128">
        <v>13.95</v>
      </c>
      <c r="C128">
        <v>15.45</v>
      </c>
      <c r="D128" t="s">
        <v>78</v>
      </c>
      <c r="E128" s="1">
        <v>44490</v>
      </c>
      <c r="F128" t="e">
        <f>VLOOKUP(A128,'EU Country List'!B:B,1,FALSE)</f>
        <v>#N/A</v>
      </c>
    </row>
    <row r="129" spans="1:6" x14ac:dyDescent="0.2">
      <c r="A129" t="s">
        <v>275</v>
      </c>
      <c r="B129">
        <v>13.18</v>
      </c>
      <c r="C129">
        <v>7.45</v>
      </c>
      <c r="D129" t="s">
        <v>78</v>
      </c>
      <c r="E129" s="1">
        <v>44490</v>
      </c>
      <c r="F129" t="e">
        <f>VLOOKUP(A129,'EU Country List'!B:B,1,FALSE)</f>
        <v>#N/A</v>
      </c>
    </row>
    <row r="130" spans="1:6" x14ac:dyDescent="0.2">
      <c r="A130" t="s">
        <v>276</v>
      </c>
      <c r="B130">
        <v>13.05</v>
      </c>
      <c r="C130">
        <v>8.24</v>
      </c>
      <c r="D130" t="s">
        <v>78</v>
      </c>
      <c r="E130" s="1">
        <v>44490</v>
      </c>
      <c r="F130" t="e">
        <f>VLOOKUP(A130,'EU Country List'!B:B,1,FALSE)</f>
        <v>#N/A</v>
      </c>
    </row>
    <row r="131" spans="1:6" x14ac:dyDescent="0.2">
      <c r="A131" t="s">
        <v>277</v>
      </c>
      <c r="B131">
        <v>10.96</v>
      </c>
      <c r="C131">
        <v>7.98</v>
      </c>
      <c r="D131" t="s">
        <v>78</v>
      </c>
      <c r="E131" s="1">
        <v>44490</v>
      </c>
      <c r="F131" t="e">
        <f>VLOOKUP(A131,'EU Country List'!B:B,1,FALSE)</f>
        <v>#N/A</v>
      </c>
    </row>
    <row r="132" spans="1:6" x14ac:dyDescent="0.2">
      <c r="A132" t="s">
        <v>278</v>
      </c>
      <c r="B132">
        <v>10.7</v>
      </c>
      <c r="C132">
        <v>15.49</v>
      </c>
      <c r="D132" t="s">
        <v>78</v>
      </c>
      <c r="E132" s="1">
        <v>44490</v>
      </c>
      <c r="F132" t="e">
        <f>VLOOKUP(A132,'EU Country List'!B:B,1,FALSE)</f>
        <v>#N/A</v>
      </c>
    </row>
    <row r="133" spans="1:6" x14ac:dyDescent="0.2">
      <c r="A133" t="s">
        <v>279</v>
      </c>
      <c r="B133">
        <v>10.01</v>
      </c>
      <c r="C133">
        <v>3.55</v>
      </c>
      <c r="D133" t="s">
        <v>78</v>
      </c>
      <c r="E133" s="1">
        <v>44490</v>
      </c>
      <c r="F133" t="e">
        <f>VLOOKUP(A133,'EU Country List'!B:B,1,FALSE)</f>
        <v>#N/A</v>
      </c>
    </row>
    <row r="134" spans="1:6" x14ac:dyDescent="0.2">
      <c r="A134" t="s">
        <v>193</v>
      </c>
      <c r="B134">
        <v>9.91</v>
      </c>
      <c r="C134">
        <v>10.67</v>
      </c>
      <c r="D134" t="s">
        <v>78</v>
      </c>
      <c r="E134" s="1">
        <v>44490</v>
      </c>
      <c r="F134" t="e">
        <f>VLOOKUP(A134,'EU Country List'!B:B,1,FALSE)</f>
        <v>#N/A</v>
      </c>
    </row>
    <row r="135" spans="1:6" x14ac:dyDescent="0.2">
      <c r="A135" t="s">
        <v>280</v>
      </c>
      <c r="B135">
        <v>9.86</v>
      </c>
      <c r="C135">
        <v>6.37</v>
      </c>
      <c r="D135" t="s">
        <v>78</v>
      </c>
      <c r="E135" s="1">
        <v>44490</v>
      </c>
      <c r="F135" t="e">
        <f>VLOOKUP(A135,'EU Country List'!B:B,1,FALSE)</f>
        <v>#N/A</v>
      </c>
    </row>
    <row r="136" spans="1:6" x14ac:dyDescent="0.2">
      <c r="A136" t="s">
        <v>281</v>
      </c>
      <c r="B136">
        <v>9.65</v>
      </c>
      <c r="C136">
        <v>10.79</v>
      </c>
      <c r="D136" t="s">
        <v>78</v>
      </c>
      <c r="E136" s="1">
        <v>44490</v>
      </c>
      <c r="F136" t="e">
        <f>VLOOKUP(A136,'EU Country List'!B:B,1,FALSE)</f>
        <v>#N/A</v>
      </c>
    </row>
    <row r="137" spans="1:6" x14ac:dyDescent="0.2">
      <c r="A137" t="s">
        <v>282</v>
      </c>
      <c r="B137">
        <v>9.42</v>
      </c>
      <c r="C137">
        <v>8.5299999999999994</v>
      </c>
      <c r="D137" t="s">
        <v>78</v>
      </c>
      <c r="E137" s="1">
        <v>44490</v>
      </c>
      <c r="F137" t="e">
        <f>VLOOKUP(A137,'EU Country List'!B:B,1,FALSE)</f>
        <v>#N/A</v>
      </c>
    </row>
    <row r="138" spans="1:6" x14ac:dyDescent="0.2">
      <c r="A138" t="s">
        <v>283</v>
      </c>
      <c r="B138">
        <v>9.3800000000000008</v>
      </c>
      <c r="C138">
        <v>15.14</v>
      </c>
      <c r="D138" t="s">
        <v>78</v>
      </c>
      <c r="E138" s="1">
        <v>44490</v>
      </c>
      <c r="F138" t="e">
        <f>VLOOKUP(A138,'EU Country List'!B:B,1,FALSE)</f>
        <v>#N/A</v>
      </c>
    </row>
    <row r="139" spans="1:6" x14ac:dyDescent="0.2">
      <c r="A139" t="s">
        <v>284</v>
      </c>
      <c r="B139">
        <v>9.2799999999999994</v>
      </c>
      <c r="C139">
        <v>0.16</v>
      </c>
      <c r="D139" t="s">
        <v>78</v>
      </c>
      <c r="E139" s="1">
        <v>44490</v>
      </c>
      <c r="F139" t="e">
        <f>VLOOKUP(A139,'EU Country List'!B:B,1,FALSE)</f>
        <v>#N/A</v>
      </c>
    </row>
    <row r="140" spans="1:6" x14ac:dyDescent="0.2">
      <c r="A140" t="s">
        <v>285</v>
      </c>
      <c r="B140">
        <v>8.7200000000000006</v>
      </c>
      <c r="C140">
        <v>2.2799999999999998</v>
      </c>
      <c r="D140" t="s">
        <v>78</v>
      </c>
      <c r="E140" s="1">
        <v>44490</v>
      </c>
      <c r="F140" t="e">
        <f>VLOOKUP(A140,'EU Country List'!B:B,1,FALSE)</f>
        <v>#N/A</v>
      </c>
    </row>
    <row r="141" spans="1:6" x14ac:dyDescent="0.2">
      <c r="A141" t="s">
        <v>191</v>
      </c>
      <c r="B141">
        <v>8.67</v>
      </c>
      <c r="C141">
        <v>19.64</v>
      </c>
      <c r="D141" t="s">
        <v>78</v>
      </c>
      <c r="E141" s="1">
        <v>44490</v>
      </c>
      <c r="F141" t="e">
        <f>VLOOKUP(A141,'EU Country List'!B:B,1,FALSE)</f>
        <v>#N/A</v>
      </c>
    </row>
    <row r="142" spans="1:6" x14ac:dyDescent="0.2">
      <c r="A142" t="s">
        <v>286</v>
      </c>
      <c r="B142">
        <v>8.08</v>
      </c>
      <c r="C142">
        <v>9.6199999999999992</v>
      </c>
      <c r="D142" t="s">
        <v>78</v>
      </c>
      <c r="E142" s="1">
        <v>44490</v>
      </c>
      <c r="F142" t="e">
        <f>VLOOKUP(A142,'EU Country List'!B:B,1,FALSE)</f>
        <v>#N/A</v>
      </c>
    </row>
    <row r="143" spans="1:6" x14ac:dyDescent="0.2">
      <c r="A143" t="s">
        <v>287</v>
      </c>
      <c r="B143">
        <v>8.0399999999999991</v>
      </c>
      <c r="C143">
        <v>1.7</v>
      </c>
      <c r="D143" t="s">
        <v>78</v>
      </c>
      <c r="E143" s="1">
        <v>44490</v>
      </c>
      <c r="F143" t="e">
        <f>VLOOKUP(A143,'EU Country List'!B:B,1,FALSE)</f>
        <v>#N/A</v>
      </c>
    </row>
    <row r="144" spans="1:6" x14ac:dyDescent="0.2">
      <c r="A144" t="s">
        <v>288</v>
      </c>
      <c r="B144">
        <v>6.87</v>
      </c>
      <c r="C144">
        <v>8.4600000000000009</v>
      </c>
      <c r="D144" t="s">
        <v>78</v>
      </c>
      <c r="E144" s="1">
        <v>44490</v>
      </c>
      <c r="F144" t="e">
        <f>VLOOKUP(A144,'EU Country List'!B:B,1,FALSE)</f>
        <v>#N/A</v>
      </c>
    </row>
    <row r="145" spans="1:6" x14ac:dyDescent="0.2">
      <c r="A145" t="s">
        <v>289</v>
      </c>
      <c r="B145">
        <v>6.64</v>
      </c>
      <c r="C145">
        <v>4.34</v>
      </c>
      <c r="D145" t="s">
        <v>78</v>
      </c>
      <c r="E145" s="1">
        <v>44490</v>
      </c>
      <c r="F145" t="str">
        <f>VLOOKUP(A145,'EU Country List'!B:B,1,FALSE)</f>
        <v>Malta</v>
      </c>
    </row>
    <row r="146" spans="1:6" x14ac:dyDescent="0.2">
      <c r="A146" t="s">
        <v>290</v>
      </c>
      <c r="B146">
        <v>6.6</v>
      </c>
      <c r="C146">
        <v>13.41</v>
      </c>
      <c r="D146" t="s">
        <v>78</v>
      </c>
      <c r="E146" s="1">
        <v>44490</v>
      </c>
      <c r="F146" t="e">
        <f>VLOOKUP(A146,'EU Country List'!B:B,1,FALSE)</f>
        <v>#N/A</v>
      </c>
    </row>
    <row r="147" spans="1:6" x14ac:dyDescent="0.2">
      <c r="A147" t="s">
        <v>291</v>
      </c>
      <c r="B147">
        <v>6.01</v>
      </c>
      <c r="C147">
        <v>4.2300000000000004</v>
      </c>
      <c r="D147" t="s">
        <v>78</v>
      </c>
      <c r="E147" s="1">
        <v>44490</v>
      </c>
      <c r="F147" t="e">
        <f>VLOOKUP(A147,'EU Country List'!B:B,1,FALSE)</f>
        <v>#N/A</v>
      </c>
    </row>
    <row r="148" spans="1:6" x14ac:dyDescent="0.2">
      <c r="A148" t="s">
        <v>292</v>
      </c>
      <c r="B148">
        <v>5.96</v>
      </c>
      <c r="C148">
        <v>1.2</v>
      </c>
      <c r="D148" t="s">
        <v>78</v>
      </c>
      <c r="E148" s="1">
        <v>44490</v>
      </c>
      <c r="F148" t="e">
        <f>VLOOKUP(A148,'EU Country List'!B:B,1,FALSE)</f>
        <v>#N/A</v>
      </c>
    </row>
    <row r="149" spans="1:6" x14ac:dyDescent="0.2">
      <c r="A149" t="s">
        <v>200</v>
      </c>
      <c r="B149">
        <v>5.39</v>
      </c>
      <c r="C149">
        <v>13.14</v>
      </c>
      <c r="D149" t="s">
        <v>78</v>
      </c>
      <c r="E149" s="1">
        <v>44490</v>
      </c>
      <c r="F149" t="e">
        <f>VLOOKUP(A149,'EU Country List'!B:B,1,FALSE)</f>
        <v>#N/A</v>
      </c>
    </row>
    <row r="150" spans="1:6" x14ac:dyDescent="0.2">
      <c r="A150" t="s">
        <v>293</v>
      </c>
      <c r="B150">
        <v>5.23</v>
      </c>
      <c r="C150">
        <v>4.28</v>
      </c>
      <c r="D150" t="s">
        <v>78</v>
      </c>
      <c r="E150" s="1">
        <v>44490</v>
      </c>
      <c r="F150" t="str">
        <f>VLOOKUP(A150,'EU Country List'!B:B,1,FALSE)</f>
        <v>Albania</v>
      </c>
    </row>
    <row r="151" spans="1:6" x14ac:dyDescent="0.2">
      <c r="A151" t="s">
        <v>294</v>
      </c>
      <c r="B151">
        <v>4.57</v>
      </c>
      <c r="C151">
        <v>5.7</v>
      </c>
      <c r="D151" t="s">
        <v>78</v>
      </c>
      <c r="E151" s="1">
        <v>44490</v>
      </c>
      <c r="F151" t="e">
        <f>VLOOKUP(A151,'EU Country List'!B:B,1,FALSE)</f>
        <v>#N/A</v>
      </c>
    </row>
    <row r="152" spans="1:6" x14ac:dyDescent="0.2">
      <c r="A152" t="s">
        <v>295</v>
      </c>
      <c r="B152">
        <v>4.21</v>
      </c>
      <c r="C152">
        <v>2.0299999999999998</v>
      </c>
      <c r="D152" t="s">
        <v>78</v>
      </c>
      <c r="E152" s="1">
        <v>44490</v>
      </c>
      <c r="F152" t="e">
        <f>VLOOKUP(A152,'EU Country List'!B:B,1,FALSE)</f>
        <v>#N/A</v>
      </c>
    </row>
    <row r="153" spans="1:6" x14ac:dyDescent="0.2">
      <c r="A153" t="s">
        <v>296</v>
      </c>
      <c r="B153">
        <v>3.99</v>
      </c>
      <c r="C153">
        <v>0.31</v>
      </c>
      <c r="D153" t="s">
        <v>78</v>
      </c>
      <c r="E153" s="1">
        <v>44490</v>
      </c>
      <c r="F153" t="e">
        <f>VLOOKUP(A153,'EU Country List'!B:B,1,FALSE)</f>
        <v>#N/A</v>
      </c>
    </row>
    <row r="154" spans="1:6" x14ac:dyDescent="0.2">
      <c r="A154" t="s">
        <v>194</v>
      </c>
      <c r="B154">
        <v>3.93</v>
      </c>
      <c r="C154">
        <v>28.11</v>
      </c>
      <c r="D154" t="s">
        <v>78</v>
      </c>
      <c r="E154" s="1">
        <v>44490</v>
      </c>
      <c r="F154" t="e">
        <f>VLOOKUP(A154,'EU Country List'!B:B,1,FALSE)</f>
        <v>#N/A</v>
      </c>
    </row>
    <row r="155" spans="1:6" x14ac:dyDescent="0.2">
      <c r="A155" t="s">
        <v>297</v>
      </c>
      <c r="B155">
        <v>3.92</v>
      </c>
      <c r="C155">
        <v>4.24</v>
      </c>
      <c r="D155" t="s">
        <v>78</v>
      </c>
      <c r="E155" s="1">
        <v>44490</v>
      </c>
      <c r="F155" t="e">
        <f>VLOOKUP(A155,'EU Country List'!B:B,1,FALSE)</f>
        <v>#N/A</v>
      </c>
    </row>
    <row r="156" spans="1:6" x14ac:dyDescent="0.2">
      <c r="A156" t="s">
        <v>298</v>
      </c>
      <c r="B156">
        <v>3.91</v>
      </c>
      <c r="C156">
        <v>7.91</v>
      </c>
      <c r="D156" t="s">
        <v>78</v>
      </c>
      <c r="E156" s="1">
        <v>44490</v>
      </c>
      <c r="F156" t="e">
        <f>VLOOKUP(A156,'EU Country List'!B:B,1,FALSE)</f>
        <v>#N/A</v>
      </c>
    </row>
    <row r="157" spans="1:6" x14ac:dyDescent="0.2">
      <c r="A157" t="s">
        <v>299</v>
      </c>
      <c r="B157">
        <v>3.72</v>
      </c>
      <c r="C157">
        <v>18.11</v>
      </c>
      <c r="D157" t="s">
        <v>78</v>
      </c>
      <c r="E157" s="1">
        <v>44490</v>
      </c>
      <c r="F157" t="e">
        <f>VLOOKUP(A157,'EU Country List'!B:B,1,FALSE)</f>
        <v>#N/A</v>
      </c>
    </row>
    <row r="158" spans="1:6" x14ac:dyDescent="0.2">
      <c r="A158" t="s">
        <v>300</v>
      </c>
      <c r="B158">
        <v>3.68</v>
      </c>
      <c r="C158">
        <v>3.69</v>
      </c>
      <c r="D158" t="s">
        <v>78</v>
      </c>
      <c r="E158" s="1">
        <v>44490</v>
      </c>
      <c r="F158" t="e">
        <f>VLOOKUP(A158,'EU Country List'!B:B,1,FALSE)</f>
        <v>#N/A</v>
      </c>
    </row>
    <row r="159" spans="1:6" x14ac:dyDescent="0.2">
      <c r="A159" t="s">
        <v>177</v>
      </c>
      <c r="B159">
        <v>3.49</v>
      </c>
      <c r="C159">
        <v>4.21</v>
      </c>
      <c r="D159" t="s">
        <v>78</v>
      </c>
      <c r="E159" s="1">
        <v>44490</v>
      </c>
      <c r="F159" t="e">
        <f>VLOOKUP(A159,'EU Country List'!B:B,1,FALSE)</f>
        <v>#N/A</v>
      </c>
    </row>
    <row r="160" spans="1:6" x14ac:dyDescent="0.2">
      <c r="A160" t="s">
        <v>301</v>
      </c>
      <c r="B160">
        <v>3.47</v>
      </c>
      <c r="C160">
        <v>2.89</v>
      </c>
      <c r="D160" t="s">
        <v>78</v>
      </c>
      <c r="E160" s="1">
        <v>44490</v>
      </c>
      <c r="F160" t="e">
        <f>VLOOKUP(A160,'EU Country List'!B:B,1,FALSE)</f>
        <v>#N/A</v>
      </c>
    </row>
    <row r="161" spans="1:6" x14ac:dyDescent="0.2">
      <c r="A161" t="s">
        <v>302</v>
      </c>
      <c r="B161">
        <v>3.3</v>
      </c>
      <c r="C161">
        <v>8.1300000000000008</v>
      </c>
      <c r="D161" t="s">
        <v>78</v>
      </c>
      <c r="E161" s="1">
        <v>44490</v>
      </c>
      <c r="F161" t="e">
        <f>VLOOKUP(A161,'EU Country List'!B:B,1,FALSE)</f>
        <v>#N/A</v>
      </c>
    </row>
    <row r="162" spans="1:6" x14ac:dyDescent="0.2">
      <c r="A162" t="s">
        <v>303</v>
      </c>
      <c r="B162">
        <v>3.28</v>
      </c>
      <c r="C162">
        <v>3.02</v>
      </c>
      <c r="D162" t="s">
        <v>78</v>
      </c>
      <c r="E162" s="1">
        <v>44490</v>
      </c>
      <c r="F162" t="e">
        <f>VLOOKUP(A162,'EU Country List'!B:B,1,FALSE)</f>
        <v>#N/A</v>
      </c>
    </row>
    <row r="163" spans="1:6" x14ac:dyDescent="0.2">
      <c r="A163" t="s">
        <v>304</v>
      </c>
      <c r="B163">
        <v>2.71</v>
      </c>
      <c r="C163">
        <v>3.32</v>
      </c>
      <c r="D163" t="s">
        <v>78</v>
      </c>
      <c r="E163" s="1">
        <v>44490</v>
      </c>
      <c r="F163" t="e">
        <f>VLOOKUP(A163,'EU Country List'!B:B,1,FALSE)</f>
        <v>#N/A</v>
      </c>
    </row>
    <row r="164" spans="1:6" x14ac:dyDescent="0.2">
      <c r="A164" t="s">
        <v>305</v>
      </c>
      <c r="B164">
        <v>2.44</v>
      </c>
      <c r="C164">
        <v>0.78</v>
      </c>
      <c r="D164" t="s">
        <v>78</v>
      </c>
      <c r="E164" s="1">
        <v>44490</v>
      </c>
      <c r="F164" t="e">
        <f>VLOOKUP(A164,'EU Country List'!B:B,1,FALSE)</f>
        <v>#N/A</v>
      </c>
    </row>
    <row r="165" spans="1:6" x14ac:dyDescent="0.2">
      <c r="A165" t="s">
        <v>306</v>
      </c>
      <c r="B165">
        <v>2.3199999999999998</v>
      </c>
      <c r="C165">
        <v>0.59</v>
      </c>
      <c r="D165" t="s">
        <v>78</v>
      </c>
      <c r="E165" s="1">
        <v>44490</v>
      </c>
      <c r="F165" t="e">
        <f>VLOOKUP(A165,'EU Country List'!B:B,1,FALSE)</f>
        <v>#N/A</v>
      </c>
    </row>
    <row r="166" spans="1:6" x14ac:dyDescent="0.2">
      <c r="A166" t="s">
        <v>307</v>
      </c>
      <c r="B166">
        <v>2.27</v>
      </c>
      <c r="C166">
        <v>1.5</v>
      </c>
      <c r="D166" t="s">
        <v>78</v>
      </c>
      <c r="E166" s="1">
        <v>44490</v>
      </c>
      <c r="F166" t="str">
        <f>VLOOKUP(A166,'EU Country List'!B:B,1,FALSE)</f>
        <v>Liechtenstein</v>
      </c>
    </row>
    <row r="167" spans="1:6" x14ac:dyDescent="0.2">
      <c r="A167" t="s">
        <v>308</v>
      </c>
      <c r="B167">
        <v>1.96</v>
      </c>
      <c r="C167">
        <v>3.98</v>
      </c>
      <c r="D167" t="s">
        <v>78</v>
      </c>
      <c r="E167" s="1">
        <v>44490</v>
      </c>
      <c r="F167" t="str">
        <f>VLOOKUP(A167,'EU Country List'!B:B,1,FALSE)</f>
        <v>Moldova</v>
      </c>
    </row>
    <row r="168" spans="1:6" x14ac:dyDescent="0.2">
      <c r="A168" t="s">
        <v>198</v>
      </c>
      <c r="B168">
        <v>1.86</v>
      </c>
      <c r="C168">
        <v>1.23</v>
      </c>
      <c r="D168" t="s">
        <v>78</v>
      </c>
      <c r="E168" s="1">
        <v>44490</v>
      </c>
      <c r="F168" t="e">
        <f>VLOOKUP(A168,'EU Country List'!B:B,1,FALSE)</f>
        <v>#N/A</v>
      </c>
    </row>
    <row r="169" spans="1:6" x14ac:dyDescent="0.2">
      <c r="A169" t="s">
        <v>309</v>
      </c>
      <c r="B169">
        <v>1.72</v>
      </c>
      <c r="C169">
        <v>1.65</v>
      </c>
      <c r="D169" t="s">
        <v>78</v>
      </c>
      <c r="E169" s="1">
        <v>44490</v>
      </c>
      <c r="F169" t="e">
        <f>VLOOKUP(A169,'EU Country List'!B:B,1,FALSE)</f>
        <v>#N/A</v>
      </c>
    </row>
    <row r="170" spans="1:6" x14ac:dyDescent="0.2">
      <c r="A170" t="s">
        <v>310</v>
      </c>
      <c r="B170">
        <v>1.67</v>
      </c>
      <c r="C170">
        <v>2.35</v>
      </c>
      <c r="D170" t="s">
        <v>78</v>
      </c>
      <c r="E170" s="1">
        <v>44490</v>
      </c>
      <c r="F170" t="str">
        <f>VLOOKUP(A170,'EU Country List'!B:B,1,FALSE)</f>
        <v>Bosnia and Herzegovina</v>
      </c>
    </row>
    <row r="171" spans="1:6" x14ac:dyDescent="0.2">
      <c r="A171" t="s">
        <v>203</v>
      </c>
      <c r="B171">
        <v>1.46</v>
      </c>
      <c r="C171">
        <v>0.22</v>
      </c>
      <c r="D171" t="s">
        <v>78</v>
      </c>
      <c r="E171" s="1">
        <v>44490</v>
      </c>
      <c r="F171" t="e">
        <f>VLOOKUP(A171,'EU Country List'!B:B,1,FALSE)</f>
        <v>#N/A</v>
      </c>
    </row>
    <row r="172" spans="1:6" x14ac:dyDescent="0.2">
      <c r="A172" t="s">
        <v>311</v>
      </c>
      <c r="B172">
        <v>1.2</v>
      </c>
      <c r="C172">
        <v>0.06</v>
      </c>
      <c r="D172" t="s">
        <v>78</v>
      </c>
      <c r="E172" s="1">
        <v>44490</v>
      </c>
      <c r="F172" t="e">
        <f>VLOOKUP(A172,'EU Country List'!B:B,1,FALSE)</f>
        <v>#N/A</v>
      </c>
    </row>
    <row r="173" spans="1:6" x14ac:dyDescent="0.2">
      <c r="A173" t="s">
        <v>312</v>
      </c>
      <c r="B173">
        <v>1.18</v>
      </c>
      <c r="C173">
        <v>2.5099999999999998</v>
      </c>
      <c r="D173" t="s">
        <v>78</v>
      </c>
      <c r="E173" s="1">
        <v>44490</v>
      </c>
      <c r="F173" t="e">
        <f>VLOOKUP(A173,'EU Country List'!B:B,1,FALSE)</f>
        <v>#N/A</v>
      </c>
    </row>
    <row r="174" spans="1:6" x14ac:dyDescent="0.2">
      <c r="A174" t="s">
        <v>313</v>
      </c>
      <c r="B174">
        <v>1.0900000000000001</v>
      </c>
      <c r="C174">
        <v>4.71</v>
      </c>
      <c r="D174" t="s">
        <v>78</v>
      </c>
      <c r="E174" s="1">
        <v>44490</v>
      </c>
      <c r="F174" t="str">
        <f>VLOOKUP(A174,'EU Country List'!B:B,1,FALSE)</f>
        <v>Monaco</v>
      </c>
    </row>
    <row r="175" spans="1:6" x14ac:dyDescent="0.2">
      <c r="A175" t="s">
        <v>314</v>
      </c>
      <c r="B175">
        <v>0.8</v>
      </c>
      <c r="C175">
        <v>0.94</v>
      </c>
      <c r="D175" t="s">
        <v>78</v>
      </c>
      <c r="E175" s="1">
        <v>44490</v>
      </c>
      <c r="F175" t="str">
        <f>VLOOKUP(A175,'EU Country List'!B:B,1,FALSE)</f>
        <v>Montenegro</v>
      </c>
    </row>
    <row r="176" spans="1:6" x14ac:dyDescent="0.2">
      <c r="A176" t="s">
        <v>315</v>
      </c>
      <c r="B176">
        <v>0.79</v>
      </c>
      <c r="C176">
        <v>1.64</v>
      </c>
      <c r="D176" t="s">
        <v>78</v>
      </c>
      <c r="E176" s="1">
        <v>44490</v>
      </c>
      <c r="F176" t="e">
        <f>VLOOKUP(A176,'EU Country List'!B:B,1,FALSE)</f>
        <v>#N/A</v>
      </c>
    </row>
    <row r="177" spans="1:6" x14ac:dyDescent="0.2">
      <c r="A177" t="s">
        <v>316</v>
      </c>
      <c r="B177">
        <v>0.75</v>
      </c>
      <c r="C177">
        <v>0.78</v>
      </c>
      <c r="D177" t="s">
        <v>78</v>
      </c>
      <c r="E177" s="1">
        <v>44490</v>
      </c>
      <c r="F177" t="e">
        <f>VLOOKUP(A177,'EU Country List'!B:B,1,FALSE)</f>
        <v>#N/A</v>
      </c>
    </row>
    <row r="178" spans="1:6" x14ac:dyDescent="0.2">
      <c r="A178" t="s">
        <v>317</v>
      </c>
      <c r="B178">
        <v>0.71</v>
      </c>
      <c r="C178">
        <v>0.42</v>
      </c>
      <c r="D178" t="s">
        <v>78</v>
      </c>
      <c r="E178" s="1">
        <v>44490</v>
      </c>
      <c r="F178" t="e">
        <f>VLOOKUP(A178,'EU Country List'!B:B,1,FALSE)</f>
        <v>#N/A</v>
      </c>
    </row>
    <row r="179" spans="1:6" x14ac:dyDescent="0.2">
      <c r="A179" t="s">
        <v>318</v>
      </c>
      <c r="B179">
        <v>0.67</v>
      </c>
      <c r="C179">
        <v>1.56</v>
      </c>
      <c r="D179" t="s">
        <v>78</v>
      </c>
      <c r="E179" s="1">
        <v>44490</v>
      </c>
      <c r="F179" t="e">
        <f>VLOOKUP(A179,'EU Country List'!B:B,1,FALSE)</f>
        <v>#N/A</v>
      </c>
    </row>
    <row r="180" spans="1:6" x14ac:dyDescent="0.2">
      <c r="A180" t="s">
        <v>319</v>
      </c>
      <c r="B180">
        <v>0.61</v>
      </c>
      <c r="C180">
        <v>0.19</v>
      </c>
      <c r="D180" t="s">
        <v>78</v>
      </c>
      <c r="E180" s="1">
        <v>44490</v>
      </c>
      <c r="F180" t="e">
        <f>VLOOKUP(A180,'EU Country List'!B:B,1,FALSE)</f>
        <v>#N/A</v>
      </c>
    </row>
    <row r="181" spans="1:6" x14ac:dyDescent="0.2">
      <c r="A181" t="s">
        <v>320</v>
      </c>
      <c r="B181">
        <v>0.6</v>
      </c>
      <c r="C181">
        <v>0.49</v>
      </c>
      <c r="D181" t="s">
        <v>78</v>
      </c>
      <c r="E181" s="1">
        <v>44490</v>
      </c>
      <c r="F181" t="e">
        <f>VLOOKUP(A181,'EU Country List'!B:B,1,FALSE)</f>
        <v>#N/A</v>
      </c>
    </row>
    <row r="182" spans="1:6" x14ac:dyDescent="0.2">
      <c r="A182" t="s">
        <v>202</v>
      </c>
      <c r="B182">
        <v>0.53</v>
      </c>
      <c r="C182">
        <v>0.47</v>
      </c>
      <c r="D182" t="s">
        <v>78</v>
      </c>
      <c r="E182" s="1">
        <v>44490</v>
      </c>
      <c r="F182" t="e">
        <f>VLOOKUP(A182,'EU Country List'!B:B,1,FALSE)</f>
        <v>#N/A</v>
      </c>
    </row>
    <row r="183" spans="1:6" x14ac:dyDescent="0.2">
      <c r="A183" t="s">
        <v>321</v>
      </c>
      <c r="B183">
        <v>0.51</v>
      </c>
      <c r="C183">
        <v>0.72</v>
      </c>
      <c r="D183" t="s">
        <v>78</v>
      </c>
      <c r="E183" s="1">
        <v>44490</v>
      </c>
      <c r="F183" t="e">
        <f>VLOOKUP(A183,'EU Country List'!B:B,1,FALSE)</f>
        <v>#N/A</v>
      </c>
    </row>
    <row r="184" spans="1:6" x14ac:dyDescent="0.2">
      <c r="A184" t="s">
        <v>322</v>
      </c>
      <c r="B184">
        <v>0.49</v>
      </c>
      <c r="C184">
        <v>0.81</v>
      </c>
      <c r="D184" t="s">
        <v>78</v>
      </c>
      <c r="E184" s="1">
        <v>44490</v>
      </c>
      <c r="F184" t="e">
        <f>VLOOKUP(A184,'EU Country List'!B:B,1,FALSE)</f>
        <v>#N/A</v>
      </c>
    </row>
    <row r="185" spans="1:6" x14ac:dyDescent="0.2">
      <c r="A185" t="s">
        <v>323</v>
      </c>
      <c r="B185">
        <v>0.46</v>
      </c>
      <c r="C185">
        <v>0.28999999999999998</v>
      </c>
      <c r="D185" t="s">
        <v>78</v>
      </c>
      <c r="E185" s="1">
        <v>44490</v>
      </c>
      <c r="F185" t="e">
        <f>VLOOKUP(A185,'EU Country List'!B:B,1,FALSE)</f>
        <v>#N/A</v>
      </c>
    </row>
    <row r="186" spans="1:6" x14ac:dyDescent="0.2">
      <c r="A186" t="s">
        <v>324</v>
      </c>
      <c r="B186">
        <v>0.35</v>
      </c>
      <c r="C186">
        <v>0.76</v>
      </c>
      <c r="D186" t="s">
        <v>78</v>
      </c>
      <c r="E186" s="1">
        <v>44490</v>
      </c>
      <c r="F186" t="e">
        <f>VLOOKUP(A186,'EU Country List'!B:B,1,FALSE)</f>
        <v>#N/A</v>
      </c>
    </row>
    <row r="187" spans="1:6" x14ac:dyDescent="0.2">
      <c r="A187" t="s">
        <v>325</v>
      </c>
      <c r="B187">
        <v>0.31</v>
      </c>
      <c r="C187">
        <v>57.18</v>
      </c>
      <c r="D187" t="s">
        <v>78</v>
      </c>
      <c r="E187" s="1">
        <v>44490</v>
      </c>
      <c r="F187" t="str">
        <f>VLOOKUP(A187,'EU Country List'!B:B,1,FALSE)</f>
        <v>San Marino</v>
      </c>
    </row>
    <row r="188" spans="1:6" x14ac:dyDescent="0.2">
      <c r="A188" t="s">
        <v>326</v>
      </c>
      <c r="B188">
        <v>0.28999999999999998</v>
      </c>
      <c r="C188">
        <v>0.36</v>
      </c>
      <c r="D188" t="s">
        <v>78</v>
      </c>
      <c r="E188" s="1">
        <v>44490</v>
      </c>
      <c r="F188" t="e">
        <f>VLOOKUP(A188,'EU Country List'!B:B,1,FALSE)</f>
        <v>#N/A</v>
      </c>
    </row>
    <row r="189" spans="1:6" x14ac:dyDescent="0.2">
      <c r="A189" t="s">
        <v>327</v>
      </c>
      <c r="B189">
        <v>0.19</v>
      </c>
      <c r="C189">
        <v>0.24</v>
      </c>
      <c r="D189" t="s">
        <v>78</v>
      </c>
      <c r="E189" s="1">
        <v>44490</v>
      </c>
      <c r="F189" t="str">
        <f>VLOOKUP(A189,'EU Country List'!B:B,1,FALSE)</f>
        <v>Andorra</v>
      </c>
    </row>
    <row r="190" spans="1:6" x14ac:dyDescent="0.2">
      <c r="A190" t="s">
        <v>328</v>
      </c>
      <c r="B190">
        <v>0.16</v>
      </c>
      <c r="C190">
        <v>0.21</v>
      </c>
      <c r="D190" t="s">
        <v>78</v>
      </c>
      <c r="E190" s="1">
        <v>44490</v>
      </c>
      <c r="F190" t="e">
        <f>VLOOKUP(A190,'EU Country List'!B:B,1,FALSE)</f>
        <v>#N/A</v>
      </c>
    </row>
    <row r="191" spans="1:6" x14ac:dyDescent="0.2">
      <c r="A191" t="s">
        <v>329</v>
      </c>
      <c r="B191">
        <v>0.13</v>
      </c>
      <c r="C191">
        <v>0.15</v>
      </c>
      <c r="D191" t="s">
        <v>78</v>
      </c>
      <c r="E191" s="1">
        <v>44490</v>
      </c>
      <c r="F191" t="e">
        <f>VLOOKUP(A191,'EU Country List'!B:B,1,FALSE)</f>
        <v>#N/A</v>
      </c>
    </row>
    <row r="192" spans="1:6" x14ac:dyDescent="0.2">
      <c r="A192" t="s">
        <v>330</v>
      </c>
      <c r="B192">
        <v>0.1</v>
      </c>
      <c r="C192">
        <v>0.71</v>
      </c>
      <c r="D192" t="s">
        <v>78</v>
      </c>
      <c r="E192" s="1">
        <v>44490</v>
      </c>
      <c r="F192" t="e">
        <f>VLOOKUP(A192,'EU Country List'!B:B,1,FALSE)</f>
        <v>#N/A</v>
      </c>
    </row>
    <row r="193" spans="1:6" x14ac:dyDescent="0.2">
      <c r="A193" t="s">
        <v>331</v>
      </c>
      <c r="B193">
        <v>0.02</v>
      </c>
      <c r="C193">
        <v>0.09</v>
      </c>
      <c r="D193" t="s">
        <v>78</v>
      </c>
      <c r="E193" s="1">
        <v>44490</v>
      </c>
      <c r="F193" t="e">
        <f>VLOOKUP(A193,'EU Country List'!B:B,1,FALSE)</f>
        <v>#N/A</v>
      </c>
    </row>
    <row r="194" spans="1:6" x14ac:dyDescent="0.2">
      <c r="A194" t="s">
        <v>332</v>
      </c>
      <c r="B194">
        <v>0.02</v>
      </c>
      <c r="C194">
        <v>0</v>
      </c>
      <c r="D194" t="s">
        <v>78</v>
      </c>
      <c r="E194" s="1">
        <v>44490</v>
      </c>
      <c r="F194" t="e">
        <f>VLOOKUP(A194,'EU Country List'!B:B,1,FALSE)</f>
        <v>#N/A</v>
      </c>
    </row>
    <row r="195" spans="1:6" x14ac:dyDescent="0.2">
      <c r="A195" t="s">
        <v>333</v>
      </c>
      <c r="B195">
        <v>0.01</v>
      </c>
      <c r="C195">
        <v>0.15</v>
      </c>
      <c r="D195" t="s">
        <v>78</v>
      </c>
      <c r="E195" s="1">
        <v>44490</v>
      </c>
      <c r="F195" t="e">
        <f>VLOOKUP(A195,'EU Country List'!B:B,1,FALSE)</f>
        <v>#N/A</v>
      </c>
    </row>
    <row r="196" spans="1:6" x14ac:dyDescent="0.2">
      <c r="A196" t="s">
        <v>334</v>
      </c>
      <c r="B196">
        <v>0</v>
      </c>
      <c r="C196">
        <v>0.01</v>
      </c>
      <c r="D196" t="s">
        <v>78</v>
      </c>
      <c r="E196" s="1">
        <v>44490</v>
      </c>
      <c r="F196" t="e">
        <f>VLOOKUP(A196,'EU Country List'!B:B,1,FALSE)</f>
        <v>#N/A</v>
      </c>
    </row>
  </sheetData>
  <autoFilter ref="A1:F196" xr:uid="{67C444B0-4D91-40CF-843B-8474EFA02D7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2B4FD-9B45-4502-BFD3-A58F19FE7D54}">
  <dimension ref="A1:F188"/>
  <sheetViews>
    <sheetView topLeftCell="A165" workbookViewId="0">
      <selection activeCell="F3" sqref="F3:F188"/>
    </sheetView>
  </sheetViews>
  <sheetFormatPr defaultRowHeight="12.75" x14ac:dyDescent="0.2"/>
  <cols>
    <col min="1" max="1" width="29.5703125" customWidth="1"/>
    <col min="2" max="4" width="9.140625" style="4"/>
    <col min="6" max="6" width="9.140625" style="4"/>
    <col min="7" max="7" width="12" bestFit="1" customWidth="1"/>
  </cols>
  <sheetData>
    <row r="1" spans="1:6" x14ac:dyDescent="0.2">
      <c r="A1" t="s">
        <v>512</v>
      </c>
      <c r="B1" s="4" t="s">
        <v>513</v>
      </c>
      <c r="C1" s="4" t="s">
        <v>131</v>
      </c>
      <c r="D1" s="13" t="s">
        <v>132</v>
      </c>
      <c r="E1" s="4" t="s">
        <v>717</v>
      </c>
      <c r="F1" s="4" t="s">
        <v>718</v>
      </c>
    </row>
    <row r="2" spans="1:6" x14ac:dyDescent="0.2">
      <c r="A2" t="s">
        <v>207</v>
      </c>
      <c r="B2" s="4" t="s">
        <v>514</v>
      </c>
      <c r="C2" s="4">
        <v>2019</v>
      </c>
      <c r="D2" s="4" t="s">
        <v>714</v>
      </c>
      <c r="E2">
        <f>IF(D2="B",1000,IF(D2="K",0.001,IF(D2="M",1)))</f>
        <v>1000</v>
      </c>
      <c r="F2" s="4">
        <f>LEFT(B2,LEN(B2)-1)*E2</f>
        <v>296070</v>
      </c>
    </row>
    <row r="3" spans="1:6" x14ac:dyDescent="0.2">
      <c r="A3" t="s">
        <v>134</v>
      </c>
      <c r="B3" s="4" t="s">
        <v>515</v>
      </c>
      <c r="C3" s="4">
        <v>2019</v>
      </c>
      <c r="D3" s="4" t="s">
        <v>714</v>
      </c>
      <c r="E3">
        <f t="shared" ref="E3:E66" si="0">IF(D3="B",1000,IF(D3="K",0.001,IF(D3="M",1)))</f>
        <v>1000</v>
      </c>
      <c r="F3" s="4">
        <f t="shared" ref="F3:F66" si="1">LEFT(B3,LEN(B3)-1)*E3</f>
        <v>39120</v>
      </c>
    </row>
    <row r="4" spans="1:6" x14ac:dyDescent="0.2">
      <c r="A4" t="s">
        <v>140</v>
      </c>
      <c r="B4" s="4" t="s">
        <v>516</v>
      </c>
      <c r="C4" s="4">
        <v>2019</v>
      </c>
      <c r="D4" s="4" t="s">
        <v>714</v>
      </c>
      <c r="E4">
        <f t="shared" si="0"/>
        <v>1000</v>
      </c>
      <c r="F4" s="4">
        <f t="shared" si="1"/>
        <v>15490</v>
      </c>
    </row>
    <row r="5" spans="1:6" x14ac:dyDescent="0.2">
      <c r="A5" t="s">
        <v>136</v>
      </c>
      <c r="B5" s="4" t="s">
        <v>517</v>
      </c>
      <c r="C5" s="4">
        <v>2019</v>
      </c>
      <c r="D5" s="4" t="s">
        <v>714</v>
      </c>
      <c r="E5">
        <f t="shared" si="0"/>
        <v>1000</v>
      </c>
      <c r="F5" s="4">
        <f t="shared" si="1"/>
        <v>15470</v>
      </c>
    </row>
    <row r="6" spans="1:6" x14ac:dyDescent="0.2">
      <c r="A6" t="s">
        <v>152</v>
      </c>
      <c r="B6" s="4" t="s">
        <v>518</v>
      </c>
      <c r="C6" s="4">
        <v>2019</v>
      </c>
      <c r="D6" s="4" t="s">
        <v>714</v>
      </c>
      <c r="E6">
        <f t="shared" si="0"/>
        <v>1000</v>
      </c>
      <c r="F6" s="4">
        <f t="shared" si="1"/>
        <v>10770</v>
      </c>
    </row>
    <row r="7" spans="1:6" x14ac:dyDescent="0.2">
      <c r="A7" t="s">
        <v>144</v>
      </c>
      <c r="B7" s="4" t="s">
        <v>519</v>
      </c>
      <c r="C7" s="4">
        <v>2019</v>
      </c>
      <c r="D7" s="4" t="s">
        <v>714</v>
      </c>
      <c r="E7">
        <f t="shared" si="0"/>
        <v>1000</v>
      </c>
      <c r="F7" s="4">
        <f t="shared" si="1"/>
        <v>10450</v>
      </c>
    </row>
    <row r="8" spans="1:6" x14ac:dyDescent="0.2">
      <c r="A8" t="s">
        <v>137</v>
      </c>
      <c r="B8" s="4" t="s">
        <v>520</v>
      </c>
      <c r="C8" s="4">
        <v>2019</v>
      </c>
      <c r="D8" s="4" t="s">
        <v>714</v>
      </c>
      <c r="E8">
        <f t="shared" si="0"/>
        <v>1000</v>
      </c>
      <c r="F8" s="4">
        <f t="shared" si="1"/>
        <v>10290</v>
      </c>
    </row>
    <row r="9" spans="1:6" x14ac:dyDescent="0.2">
      <c r="A9" t="s">
        <v>138</v>
      </c>
      <c r="B9" s="4" t="s">
        <v>521</v>
      </c>
      <c r="C9" s="4">
        <v>2019</v>
      </c>
      <c r="D9" s="4" t="s">
        <v>714</v>
      </c>
      <c r="E9">
        <f t="shared" si="0"/>
        <v>1000</v>
      </c>
      <c r="F9" s="4">
        <f t="shared" si="1"/>
        <v>8850</v>
      </c>
    </row>
    <row r="10" spans="1:6" x14ac:dyDescent="0.2">
      <c r="A10" t="s">
        <v>139</v>
      </c>
      <c r="B10" s="4" t="s">
        <v>522</v>
      </c>
      <c r="C10" s="4">
        <v>2019</v>
      </c>
      <c r="D10" s="4" t="s">
        <v>714</v>
      </c>
      <c r="E10">
        <f t="shared" si="0"/>
        <v>1000</v>
      </c>
      <c r="F10" s="4">
        <f t="shared" si="1"/>
        <v>8710</v>
      </c>
    </row>
    <row r="11" spans="1:6" x14ac:dyDescent="0.2">
      <c r="A11" t="s">
        <v>142</v>
      </c>
      <c r="B11" s="4" t="s">
        <v>523</v>
      </c>
      <c r="C11" s="4">
        <v>2019</v>
      </c>
      <c r="D11" s="4" t="s">
        <v>714</v>
      </c>
      <c r="E11">
        <f t="shared" si="0"/>
        <v>1000</v>
      </c>
      <c r="F11" s="4">
        <f t="shared" si="1"/>
        <v>8350</v>
      </c>
    </row>
    <row r="12" spans="1:6" x14ac:dyDescent="0.2">
      <c r="A12" t="s">
        <v>154</v>
      </c>
      <c r="B12" s="4" t="s">
        <v>524</v>
      </c>
      <c r="C12" s="4">
        <v>2019</v>
      </c>
      <c r="D12" s="4" t="s">
        <v>714</v>
      </c>
      <c r="E12">
        <f t="shared" si="0"/>
        <v>1000</v>
      </c>
      <c r="F12" s="4">
        <f t="shared" si="1"/>
        <v>8100</v>
      </c>
    </row>
    <row r="13" spans="1:6" x14ac:dyDescent="0.2">
      <c r="A13" t="s">
        <v>192</v>
      </c>
      <c r="B13" s="4" t="s">
        <v>525</v>
      </c>
      <c r="C13" s="4">
        <v>2019</v>
      </c>
      <c r="D13" s="4" t="s">
        <v>714</v>
      </c>
      <c r="E13">
        <f t="shared" si="0"/>
        <v>1000</v>
      </c>
      <c r="F13" s="4">
        <f t="shared" si="1"/>
        <v>7470</v>
      </c>
    </row>
    <row r="14" spans="1:6" x14ac:dyDescent="0.2">
      <c r="A14" t="s">
        <v>190</v>
      </c>
      <c r="B14" s="4" t="s">
        <v>526</v>
      </c>
      <c r="C14" s="4">
        <v>2019</v>
      </c>
      <c r="D14" s="4" t="s">
        <v>714</v>
      </c>
      <c r="E14">
        <f t="shared" si="0"/>
        <v>1000</v>
      </c>
      <c r="F14" s="4">
        <f t="shared" si="1"/>
        <v>6750</v>
      </c>
    </row>
    <row r="15" spans="1:6" x14ac:dyDescent="0.2">
      <c r="A15" t="s">
        <v>178</v>
      </c>
      <c r="B15" s="4" t="s">
        <v>527</v>
      </c>
      <c r="C15" s="4">
        <v>2019</v>
      </c>
      <c r="D15" s="4" t="s">
        <v>714</v>
      </c>
      <c r="E15">
        <f t="shared" si="0"/>
        <v>1000</v>
      </c>
      <c r="F15" s="4">
        <f t="shared" si="1"/>
        <v>6020</v>
      </c>
    </row>
    <row r="16" spans="1:6" x14ac:dyDescent="0.2">
      <c r="A16" t="s">
        <v>148</v>
      </c>
      <c r="B16" s="4" t="s">
        <v>528</v>
      </c>
      <c r="C16" s="4">
        <v>2019</v>
      </c>
      <c r="D16" s="4" t="s">
        <v>714</v>
      </c>
      <c r="E16">
        <f t="shared" si="0"/>
        <v>1000</v>
      </c>
      <c r="F16" s="4">
        <f t="shared" si="1"/>
        <v>4660</v>
      </c>
    </row>
    <row r="17" spans="1:6" x14ac:dyDescent="0.2">
      <c r="A17" t="s">
        <v>149</v>
      </c>
      <c r="B17" s="4" t="s">
        <v>529</v>
      </c>
      <c r="C17" s="4">
        <v>2019</v>
      </c>
      <c r="D17" s="4" t="s">
        <v>714</v>
      </c>
      <c r="E17">
        <f t="shared" si="0"/>
        <v>1000</v>
      </c>
      <c r="F17" s="4">
        <f t="shared" si="1"/>
        <v>4540</v>
      </c>
    </row>
    <row r="18" spans="1:6" x14ac:dyDescent="0.2">
      <c r="A18" t="s">
        <v>153</v>
      </c>
      <c r="B18" s="4" t="s">
        <v>530</v>
      </c>
      <c r="C18" s="4">
        <v>2019</v>
      </c>
      <c r="D18" s="4" t="s">
        <v>714</v>
      </c>
      <c r="E18">
        <f t="shared" si="0"/>
        <v>1000</v>
      </c>
      <c r="F18" s="4">
        <f t="shared" si="1"/>
        <v>4520</v>
      </c>
    </row>
    <row r="19" spans="1:6" x14ac:dyDescent="0.2">
      <c r="A19" t="s">
        <v>141</v>
      </c>
      <c r="B19" s="4" t="s">
        <v>531</v>
      </c>
      <c r="C19" s="4">
        <v>2019</v>
      </c>
      <c r="D19" s="4" t="s">
        <v>714</v>
      </c>
      <c r="E19">
        <f t="shared" si="0"/>
        <v>1000</v>
      </c>
      <c r="F19" s="4">
        <f t="shared" si="1"/>
        <v>4440</v>
      </c>
    </row>
    <row r="20" spans="1:6" x14ac:dyDescent="0.2">
      <c r="A20" t="s">
        <v>145</v>
      </c>
      <c r="B20" s="4" t="s">
        <v>532</v>
      </c>
      <c r="C20" s="4">
        <v>2019</v>
      </c>
      <c r="D20" s="4" t="s">
        <v>714</v>
      </c>
      <c r="E20">
        <f t="shared" si="0"/>
        <v>1000</v>
      </c>
      <c r="F20" s="4">
        <f t="shared" si="1"/>
        <v>4160</v>
      </c>
    </row>
    <row r="21" spans="1:6" x14ac:dyDescent="0.2">
      <c r="A21" t="s">
        <v>147</v>
      </c>
      <c r="B21" s="4" t="s">
        <v>533</v>
      </c>
      <c r="C21" s="4">
        <v>2019</v>
      </c>
      <c r="D21" s="4" t="s">
        <v>714</v>
      </c>
      <c r="E21">
        <f t="shared" si="0"/>
        <v>1000</v>
      </c>
      <c r="F21" s="4">
        <f t="shared" si="1"/>
        <v>3860</v>
      </c>
    </row>
    <row r="22" spans="1:6" x14ac:dyDescent="0.2">
      <c r="A22" t="s">
        <v>146</v>
      </c>
      <c r="B22" s="4" t="s">
        <v>534</v>
      </c>
      <c r="C22" s="4">
        <v>2019</v>
      </c>
      <c r="D22" s="4" t="s">
        <v>714</v>
      </c>
      <c r="E22">
        <f t="shared" si="0"/>
        <v>1000</v>
      </c>
      <c r="F22" s="4">
        <f t="shared" si="1"/>
        <v>3480</v>
      </c>
    </row>
    <row r="23" spans="1:6" x14ac:dyDescent="0.2">
      <c r="A23" t="s">
        <v>155</v>
      </c>
      <c r="B23" s="4" t="s">
        <v>535</v>
      </c>
      <c r="C23" s="4">
        <v>2019</v>
      </c>
      <c r="D23" s="4" t="s">
        <v>714</v>
      </c>
      <c r="E23">
        <f t="shared" si="0"/>
        <v>1000</v>
      </c>
      <c r="F23" s="4">
        <f t="shared" si="1"/>
        <v>3280</v>
      </c>
    </row>
    <row r="24" spans="1:6" x14ac:dyDescent="0.2">
      <c r="A24" t="s">
        <v>150</v>
      </c>
      <c r="B24" s="4" t="s">
        <v>536</v>
      </c>
      <c r="C24" s="4">
        <v>2019</v>
      </c>
      <c r="D24" s="4" t="s">
        <v>714</v>
      </c>
      <c r="E24">
        <f t="shared" si="0"/>
        <v>1000</v>
      </c>
      <c r="F24" s="4">
        <f t="shared" si="1"/>
        <v>2370</v>
      </c>
    </row>
    <row r="25" spans="1:6" x14ac:dyDescent="0.2">
      <c r="A25" t="s">
        <v>159</v>
      </c>
      <c r="B25" s="4" t="s">
        <v>537</v>
      </c>
      <c r="C25" s="4">
        <v>2019</v>
      </c>
      <c r="D25" s="4" t="s">
        <v>714</v>
      </c>
      <c r="E25">
        <f t="shared" si="0"/>
        <v>1000</v>
      </c>
      <c r="F25" s="4">
        <f t="shared" si="1"/>
        <v>2310</v>
      </c>
    </row>
    <row r="26" spans="1:6" x14ac:dyDescent="0.2">
      <c r="A26" t="s">
        <v>156</v>
      </c>
      <c r="B26" s="4" t="s">
        <v>538</v>
      </c>
      <c r="C26" s="4">
        <v>2019</v>
      </c>
      <c r="D26" s="4" t="s">
        <v>714</v>
      </c>
      <c r="E26">
        <f t="shared" si="0"/>
        <v>1000</v>
      </c>
      <c r="F26" s="4">
        <f t="shared" si="1"/>
        <v>2040</v>
      </c>
    </row>
    <row r="27" spans="1:6" x14ac:dyDescent="0.2">
      <c r="A27" t="s">
        <v>151</v>
      </c>
      <c r="B27" s="4" t="s">
        <v>539</v>
      </c>
      <c r="C27" s="4">
        <v>2019</v>
      </c>
      <c r="D27" s="4" t="s">
        <v>714</v>
      </c>
      <c r="E27">
        <f t="shared" si="0"/>
        <v>1000</v>
      </c>
      <c r="F27" s="4">
        <f t="shared" si="1"/>
        <v>1870</v>
      </c>
    </row>
    <row r="28" spans="1:6" x14ac:dyDescent="0.2">
      <c r="A28" t="s">
        <v>167</v>
      </c>
      <c r="B28" s="4" t="s">
        <v>540</v>
      </c>
      <c r="C28" s="4">
        <v>2019</v>
      </c>
      <c r="D28" s="4" t="s">
        <v>714</v>
      </c>
      <c r="E28">
        <f t="shared" si="0"/>
        <v>1000</v>
      </c>
      <c r="F28" s="4">
        <f t="shared" si="1"/>
        <v>1790</v>
      </c>
    </row>
    <row r="29" spans="1:6" x14ac:dyDescent="0.2">
      <c r="A29" t="s">
        <v>216</v>
      </c>
      <c r="B29" s="4" t="s">
        <v>541</v>
      </c>
      <c r="C29" s="4">
        <v>2019</v>
      </c>
      <c r="D29" s="4" t="s">
        <v>714</v>
      </c>
      <c r="E29">
        <f t="shared" si="0"/>
        <v>1000</v>
      </c>
      <c r="F29" s="4">
        <f t="shared" si="1"/>
        <v>1750</v>
      </c>
    </row>
    <row r="30" spans="1:6" x14ac:dyDescent="0.2">
      <c r="A30" t="s">
        <v>175</v>
      </c>
      <c r="B30" s="4" t="s">
        <v>542</v>
      </c>
      <c r="C30" s="4">
        <v>2019</v>
      </c>
      <c r="D30" s="4" t="s">
        <v>714</v>
      </c>
      <c r="E30">
        <f t="shared" si="0"/>
        <v>1000</v>
      </c>
      <c r="F30" s="4">
        <f t="shared" si="1"/>
        <v>1600</v>
      </c>
    </row>
    <row r="31" spans="1:6" x14ac:dyDescent="0.2">
      <c r="A31" t="s">
        <v>157</v>
      </c>
      <c r="B31" s="4" t="s">
        <v>542</v>
      </c>
      <c r="C31" s="4">
        <v>2019</v>
      </c>
      <c r="D31" s="4" t="s">
        <v>714</v>
      </c>
      <c r="E31">
        <f t="shared" si="0"/>
        <v>1000</v>
      </c>
      <c r="F31" s="4">
        <f t="shared" si="1"/>
        <v>1600</v>
      </c>
    </row>
    <row r="32" spans="1:6" x14ac:dyDescent="0.2">
      <c r="A32" t="s">
        <v>160</v>
      </c>
      <c r="B32" s="4" t="s">
        <v>543</v>
      </c>
      <c r="C32" s="4">
        <v>2019</v>
      </c>
      <c r="D32" s="4" t="s">
        <v>714</v>
      </c>
      <c r="E32">
        <f t="shared" si="0"/>
        <v>1000</v>
      </c>
      <c r="F32" s="4">
        <f t="shared" si="1"/>
        <v>1510</v>
      </c>
    </row>
    <row r="33" spans="1:6" x14ac:dyDescent="0.2">
      <c r="A33" t="s">
        <v>164</v>
      </c>
      <c r="B33" s="4" t="s">
        <v>544</v>
      </c>
      <c r="C33" s="4">
        <v>2019</v>
      </c>
      <c r="D33" s="4" t="s">
        <v>714</v>
      </c>
      <c r="E33">
        <f t="shared" si="0"/>
        <v>1000</v>
      </c>
      <c r="F33" s="4">
        <f t="shared" si="1"/>
        <v>1380</v>
      </c>
    </row>
    <row r="34" spans="1:6" x14ac:dyDescent="0.2">
      <c r="A34" t="s">
        <v>162</v>
      </c>
      <c r="B34" s="4" t="s">
        <v>545</v>
      </c>
      <c r="C34" s="4">
        <v>2019</v>
      </c>
      <c r="D34" s="4" t="s">
        <v>714</v>
      </c>
      <c r="E34">
        <f t="shared" si="0"/>
        <v>1000</v>
      </c>
      <c r="F34" s="4">
        <f t="shared" si="1"/>
        <v>1280</v>
      </c>
    </row>
    <row r="35" spans="1:6" x14ac:dyDescent="0.2">
      <c r="A35" t="s">
        <v>166</v>
      </c>
      <c r="B35" s="4" t="s">
        <v>546</v>
      </c>
      <c r="C35" s="4">
        <v>2019</v>
      </c>
      <c r="D35" s="4" t="s">
        <v>714</v>
      </c>
      <c r="E35">
        <f t="shared" si="0"/>
        <v>1000</v>
      </c>
      <c r="F35" s="4">
        <f t="shared" si="1"/>
        <v>1150</v>
      </c>
    </row>
    <row r="36" spans="1:6" x14ac:dyDescent="0.2">
      <c r="A36" t="s">
        <v>215</v>
      </c>
      <c r="B36" s="4" t="s">
        <v>547</v>
      </c>
      <c r="C36" s="4">
        <v>2019</v>
      </c>
      <c r="D36" s="4" t="s">
        <v>714</v>
      </c>
      <c r="E36">
        <f t="shared" si="0"/>
        <v>1000</v>
      </c>
      <c r="F36" s="4">
        <f t="shared" si="1"/>
        <v>1100</v>
      </c>
    </row>
    <row r="37" spans="1:6" x14ac:dyDescent="0.2">
      <c r="A37" t="s">
        <v>246</v>
      </c>
      <c r="B37" s="4" t="s">
        <v>548</v>
      </c>
      <c r="C37" s="4">
        <v>2019</v>
      </c>
      <c r="D37" s="4" t="s">
        <v>715</v>
      </c>
      <c r="E37">
        <f t="shared" si="0"/>
        <v>1</v>
      </c>
      <c r="F37" s="4">
        <f t="shared" si="1"/>
        <v>963.57</v>
      </c>
    </row>
    <row r="38" spans="1:6" x14ac:dyDescent="0.2">
      <c r="A38" t="s">
        <v>181</v>
      </c>
      <c r="B38" s="4" t="s">
        <v>549</v>
      </c>
      <c r="C38" s="4">
        <v>2019</v>
      </c>
      <c r="D38" s="4" t="s">
        <v>715</v>
      </c>
      <c r="E38">
        <f t="shared" si="0"/>
        <v>1</v>
      </c>
      <c r="F38" s="4">
        <f t="shared" si="1"/>
        <v>830.83</v>
      </c>
    </row>
    <row r="39" spans="1:6" x14ac:dyDescent="0.2">
      <c r="A39" t="s">
        <v>163</v>
      </c>
      <c r="B39" s="4" t="s">
        <v>550</v>
      </c>
      <c r="C39" s="4">
        <v>2019</v>
      </c>
      <c r="D39" s="4" t="s">
        <v>715</v>
      </c>
      <c r="E39">
        <f t="shared" si="0"/>
        <v>1</v>
      </c>
      <c r="F39" s="4">
        <f t="shared" si="1"/>
        <v>775.44</v>
      </c>
    </row>
    <row r="40" spans="1:6" x14ac:dyDescent="0.2">
      <c r="A40" t="s">
        <v>161</v>
      </c>
      <c r="B40" s="4" t="s">
        <v>551</v>
      </c>
      <c r="C40" s="4">
        <v>2019</v>
      </c>
      <c r="D40" s="4" t="s">
        <v>715</v>
      </c>
      <c r="E40">
        <f t="shared" si="0"/>
        <v>1</v>
      </c>
      <c r="F40" s="4">
        <f t="shared" si="1"/>
        <v>734.99</v>
      </c>
    </row>
    <row r="41" spans="1:6" x14ac:dyDescent="0.2">
      <c r="A41" t="s">
        <v>165</v>
      </c>
      <c r="B41" s="4" t="s">
        <v>552</v>
      </c>
      <c r="C41" s="4">
        <v>2019</v>
      </c>
      <c r="D41" s="4" t="s">
        <v>715</v>
      </c>
      <c r="E41">
        <f t="shared" si="0"/>
        <v>1</v>
      </c>
      <c r="F41" s="4">
        <f t="shared" si="1"/>
        <v>725.43</v>
      </c>
    </row>
    <row r="42" spans="1:6" x14ac:dyDescent="0.2">
      <c r="A42" t="s">
        <v>169</v>
      </c>
      <c r="B42" s="4" t="s">
        <v>553</v>
      </c>
      <c r="C42" s="4">
        <v>2019</v>
      </c>
      <c r="D42" s="4" t="s">
        <v>715</v>
      </c>
      <c r="E42">
        <f t="shared" si="0"/>
        <v>1</v>
      </c>
      <c r="F42" s="4">
        <f t="shared" si="1"/>
        <v>702.45</v>
      </c>
    </row>
    <row r="43" spans="1:6" x14ac:dyDescent="0.2">
      <c r="A43" t="s">
        <v>208</v>
      </c>
      <c r="B43" s="4" t="s">
        <v>554</v>
      </c>
      <c r="C43" s="4">
        <v>2019</v>
      </c>
      <c r="D43" s="4" t="s">
        <v>715</v>
      </c>
      <c r="E43">
        <f t="shared" si="0"/>
        <v>1</v>
      </c>
      <c r="F43" s="4">
        <f t="shared" si="1"/>
        <v>686.72</v>
      </c>
    </row>
    <row r="44" spans="1:6" x14ac:dyDescent="0.2">
      <c r="A44" t="s">
        <v>176</v>
      </c>
      <c r="B44" s="4" t="s">
        <v>555</v>
      </c>
      <c r="C44" s="4">
        <v>2019</v>
      </c>
      <c r="D44" s="4" t="s">
        <v>715</v>
      </c>
      <c r="E44">
        <f t="shared" si="0"/>
        <v>1</v>
      </c>
      <c r="F44" s="4">
        <f t="shared" si="1"/>
        <v>673.23</v>
      </c>
    </row>
    <row r="45" spans="1:6" x14ac:dyDescent="0.2">
      <c r="A45" t="s">
        <v>186</v>
      </c>
      <c r="B45" s="4" t="s">
        <v>556</v>
      </c>
      <c r="C45" s="4">
        <v>2019</v>
      </c>
      <c r="D45" s="4" t="s">
        <v>715</v>
      </c>
      <c r="E45">
        <f t="shared" si="0"/>
        <v>1</v>
      </c>
      <c r="F45" s="4">
        <f t="shared" si="1"/>
        <v>479.08</v>
      </c>
    </row>
    <row r="46" spans="1:6" x14ac:dyDescent="0.2">
      <c r="A46" t="s">
        <v>260</v>
      </c>
      <c r="B46" s="4" t="s">
        <v>557</v>
      </c>
      <c r="C46" s="4">
        <v>2019</v>
      </c>
      <c r="D46" s="4" t="s">
        <v>715</v>
      </c>
      <c r="E46">
        <f t="shared" si="0"/>
        <v>1</v>
      </c>
      <c r="F46" s="4">
        <f t="shared" si="1"/>
        <v>420.38</v>
      </c>
    </row>
    <row r="47" spans="1:6" x14ac:dyDescent="0.2">
      <c r="A47" t="s">
        <v>171</v>
      </c>
      <c r="B47" s="4" t="s">
        <v>558</v>
      </c>
      <c r="C47" s="4">
        <v>2019</v>
      </c>
      <c r="D47" s="4" t="s">
        <v>715</v>
      </c>
      <c r="E47">
        <f t="shared" si="0"/>
        <v>1</v>
      </c>
      <c r="F47" s="4">
        <f t="shared" si="1"/>
        <v>416.29</v>
      </c>
    </row>
    <row r="48" spans="1:6" x14ac:dyDescent="0.2">
      <c r="A48" t="s">
        <v>230</v>
      </c>
      <c r="B48" s="4" t="s">
        <v>559</v>
      </c>
      <c r="C48" s="4">
        <v>2019</v>
      </c>
      <c r="D48" s="4" t="s">
        <v>715</v>
      </c>
      <c r="E48">
        <f t="shared" si="0"/>
        <v>1</v>
      </c>
      <c r="F48" s="4">
        <f t="shared" si="1"/>
        <v>401.38</v>
      </c>
    </row>
    <row r="49" spans="1:6" x14ac:dyDescent="0.2">
      <c r="A49" t="s">
        <v>210</v>
      </c>
      <c r="B49" s="4" t="s">
        <v>560</v>
      </c>
      <c r="C49" s="4">
        <v>2019</v>
      </c>
      <c r="D49" s="4" t="s">
        <v>715</v>
      </c>
      <c r="E49">
        <f t="shared" si="0"/>
        <v>1</v>
      </c>
      <c r="F49" s="4">
        <f t="shared" si="1"/>
        <v>399.46</v>
      </c>
    </row>
    <row r="50" spans="1:6" x14ac:dyDescent="0.2">
      <c r="A50" t="s">
        <v>184</v>
      </c>
      <c r="B50" s="4" t="s">
        <v>561</v>
      </c>
      <c r="C50" s="4">
        <v>2019</v>
      </c>
      <c r="D50" s="4" t="s">
        <v>715</v>
      </c>
      <c r="E50">
        <f t="shared" si="0"/>
        <v>1</v>
      </c>
      <c r="F50" s="4">
        <f t="shared" si="1"/>
        <v>377.49</v>
      </c>
    </row>
    <row r="51" spans="1:6" x14ac:dyDescent="0.2">
      <c r="A51" t="s">
        <v>174</v>
      </c>
      <c r="B51" s="4" t="s">
        <v>562</v>
      </c>
      <c r="C51" s="4">
        <v>2019</v>
      </c>
      <c r="D51" s="4" t="s">
        <v>715</v>
      </c>
      <c r="E51">
        <f t="shared" si="0"/>
        <v>1</v>
      </c>
      <c r="F51" s="4">
        <f t="shared" si="1"/>
        <v>348.54</v>
      </c>
    </row>
    <row r="52" spans="1:6" x14ac:dyDescent="0.2">
      <c r="A52" t="s">
        <v>179</v>
      </c>
      <c r="B52" s="4" t="s">
        <v>563</v>
      </c>
      <c r="C52" s="4">
        <v>2019</v>
      </c>
      <c r="D52" s="4" t="s">
        <v>715</v>
      </c>
      <c r="E52">
        <f t="shared" si="0"/>
        <v>1</v>
      </c>
      <c r="F52" s="4">
        <f t="shared" si="1"/>
        <v>316.26</v>
      </c>
    </row>
    <row r="53" spans="1:6" x14ac:dyDescent="0.2">
      <c r="A53" t="s">
        <v>185</v>
      </c>
      <c r="B53" s="4" t="s">
        <v>564</v>
      </c>
      <c r="C53" s="4">
        <v>2019</v>
      </c>
      <c r="D53" s="4" t="s">
        <v>715</v>
      </c>
      <c r="E53">
        <f t="shared" si="0"/>
        <v>1</v>
      </c>
      <c r="F53" s="4">
        <f t="shared" si="1"/>
        <v>275.95</v>
      </c>
    </row>
    <row r="54" spans="1:6" x14ac:dyDescent="0.2">
      <c r="A54" t="s">
        <v>565</v>
      </c>
      <c r="B54" s="4" t="s">
        <v>566</v>
      </c>
      <c r="C54" s="4">
        <v>2019</v>
      </c>
      <c r="D54" s="4" t="s">
        <v>715</v>
      </c>
      <c r="E54">
        <f t="shared" si="0"/>
        <v>1</v>
      </c>
      <c r="F54" s="4">
        <f t="shared" si="1"/>
        <v>260.67</v>
      </c>
    </row>
    <row r="55" spans="1:6" x14ac:dyDescent="0.2">
      <c r="A55" t="s">
        <v>220</v>
      </c>
      <c r="B55" s="4" t="s">
        <v>567</v>
      </c>
      <c r="C55" s="4">
        <v>2019</v>
      </c>
      <c r="D55" s="4" t="s">
        <v>715</v>
      </c>
      <c r="E55">
        <f t="shared" si="0"/>
        <v>1</v>
      </c>
      <c r="F55" s="4">
        <f t="shared" si="1"/>
        <v>249.49</v>
      </c>
    </row>
    <row r="56" spans="1:6" x14ac:dyDescent="0.2">
      <c r="A56" t="s">
        <v>180</v>
      </c>
      <c r="B56" s="4" t="s">
        <v>568</v>
      </c>
      <c r="C56" s="4">
        <v>2019</v>
      </c>
      <c r="D56" s="4" t="s">
        <v>715</v>
      </c>
      <c r="E56">
        <f t="shared" si="0"/>
        <v>1</v>
      </c>
      <c r="F56" s="4">
        <f t="shared" si="1"/>
        <v>244.71</v>
      </c>
    </row>
    <row r="57" spans="1:6" x14ac:dyDescent="0.2">
      <c r="A57" t="s">
        <v>225</v>
      </c>
      <c r="B57" s="4" t="s">
        <v>569</v>
      </c>
      <c r="C57" s="4">
        <v>2019</v>
      </c>
      <c r="D57" s="4" t="s">
        <v>715</v>
      </c>
      <c r="E57">
        <f t="shared" si="0"/>
        <v>1</v>
      </c>
      <c r="F57" s="4">
        <f t="shared" si="1"/>
        <v>244.1</v>
      </c>
    </row>
    <row r="58" spans="1:6" x14ac:dyDescent="0.2">
      <c r="A58" t="s">
        <v>234</v>
      </c>
      <c r="B58" s="4" t="s">
        <v>570</v>
      </c>
      <c r="C58" s="4">
        <v>2019</v>
      </c>
      <c r="D58" s="4" t="s">
        <v>715</v>
      </c>
      <c r="E58">
        <f t="shared" si="0"/>
        <v>1</v>
      </c>
      <c r="F58" s="4">
        <f t="shared" si="1"/>
        <v>242.29</v>
      </c>
    </row>
    <row r="59" spans="1:6" x14ac:dyDescent="0.2">
      <c r="A59" t="s">
        <v>182</v>
      </c>
      <c r="B59" s="4" t="s">
        <v>571</v>
      </c>
      <c r="C59" s="4">
        <v>2019</v>
      </c>
      <c r="D59" s="4" t="s">
        <v>715</v>
      </c>
      <c r="E59">
        <f t="shared" si="0"/>
        <v>1</v>
      </c>
      <c r="F59" s="4">
        <f t="shared" si="1"/>
        <v>230.15</v>
      </c>
    </row>
    <row r="60" spans="1:6" x14ac:dyDescent="0.2">
      <c r="A60" t="s">
        <v>258</v>
      </c>
      <c r="B60" s="4" t="s">
        <v>572</v>
      </c>
      <c r="C60" s="4">
        <v>2019</v>
      </c>
      <c r="D60" s="4" t="s">
        <v>715</v>
      </c>
      <c r="E60">
        <f t="shared" si="0"/>
        <v>1</v>
      </c>
      <c r="F60" s="4">
        <f t="shared" si="1"/>
        <v>221.08</v>
      </c>
    </row>
    <row r="61" spans="1:6" x14ac:dyDescent="0.2">
      <c r="A61" t="s">
        <v>172</v>
      </c>
      <c r="B61" s="4" t="s">
        <v>573</v>
      </c>
      <c r="C61" s="4">
        <v>2019</v>
      </c>
      <c r="D61" s="4" t="s">
        <v>715</v>
      </c>
      <c r="E61">
        <f t="shared" si="0"/>
        <v>1</v>
      </c>
      <c r="F61" s="4">
        <f t="shared" si="1"/>
        <v>211.86</v>
      </c>
    </row>
    <row r="62" spans="1:6" x14ac:dyDescent="0.2">
      <c r="A62" t="s">
        <v>248</v>
      </c>
      <c r="B62" s="4" t="s">
        <v>574</v>
      </c>
      <c r="C62" s="4">
        <v>2019</v>
      </c>
      <c r="D62" s="4" t="s">
        <v>715</v>
      </c>
      <c r="E62">
        <f t="shared" si="0"/>
        <v>1</v>
      </c>
      <c r="F62" s="4">
        <f t="shared" si="1"/>
        <v>202.05</v>
      </c>
    </row>
    <row r="63" spans="1:6" x14ac:dyDescent="0.2">
      <c r="A63" t="s">
        <v>211</v>
      </c>
      <c r="B63" s="4" t="s">
        <v>575</v>
      </c>
      <c r="C63" s="4">
        <v>2019</v>
      </c>
      <c r="D63" s="4" t="s">
        <v>715</v>
      </c>
      <c r="E63">
        <f t="shared" si="0"/>
        <v>1</v>
      </c>
      <c r="F63" s="4">
        <f t="shared" si="1"/>
        <v>198.03</v>
      </c>
    </row>
    <row r="64" spans="1:6" x14ac:dyDescent="0.2">
      <c r="A64" t="s">
        <v>221</v>
      </c>
      <c r="B64" s="4" t="s">
        <v>576</v>
      </c>
      <c r="C64" s="4">
        <v>2019</v>
      </c>
      <c r="D64" s="4" t="s">
        <v>715</v>
      </c>
      <c r="E64">
        <f t="shared" si="0"/>
        <v>1</v>
      </c>
      <c r="F64" s="4">
        <f t="shared" si="1"/>
        <v>197.16</v>
      </c>
    </row>
    <row r="65" spans="1:6" x14ac:dyDescent="0.2">
      <c r="A65" t="s">
        <v>251</v>
      </c>
      <c r="B65" s="4" t="s">
        <v>577</v>
      </c>
      <c r="C65" s="4">
        <v>2019</v>
      </c>
      <c r="D65" s="4" t="s">
        <v>715</v>
      </c>
      <c r="E65">
        <f t="shared" si="0"/>
        <v>1</v>
      </c>
      <c r="F65" s="4">
        <f t="shared" si="1"/>
        <v>192.68</v>
      </c>
    </row>
    <row r="66" spans="1:6" x14ac:dyDescent="0.2">
      <c r="A66" t="s">
        <v>193</v>
      </c>
      <c r="B66" s="4" t="s">
        <v>578</v>
      </c>
      <c r="C66" s="4">
        <v>2019</v>
      </c>
      <c r="D66" s="4" t="s">
        <v>715</v>
      </c>
      <c r="E66">
        <f t="shared" si="0"/>
        <v>1</v>
      </c>
      <c r="F66" s="4">
        <f t="shared" si="1"/>
        <v>188.27</v>
      </c>
    </row>
    <row r="67" spans="1:6" x14ac:dyDescent="0.2">
      <c r="A67" t="s">
        <v>168</v>
      </c>
      <c r="B67" s="4" t="s">
        <v>579</v>
      </c>
      <c r="C67" s="4">
        <v>2019</v>
      </c>
      <c r="D67" s="4" t="s">
        <v>715</v>
      </c>
      <c r="E67">
        <f t="shared" ref="E67:E130" si="2">IF(D67="B",1000,IF(D67="K",0.001,IF(D67="M",1)))</f>
        <v>1</v>
      </c>
      <c r="F67" s="4">
        <f t="shared" ref="F67:F130" si="3">LEFT(B67,LEN(B67)-1)*E67</f>
        <v>187.77</v>
      </c>
    </row>
    <row r="68" spans="1:6" x14ac:dyDescent="0.2">
      <c r="A68" t="s">
        <v>183</v>
      </c>
      <c r="B68" s="4" t="s">
        <v>580</v>
      </c>
      <c r="C68" s="4">
        <v>2019</v>
      </c>
      <c r="D68" s="4" t="s">
        <v>715</v>
      </c>
      <c r="E68">
        <f t="shared" si="2"/>
        <v>1</v>
      </c>
      <c r="F68" s="4">
        <f t="shared" si="3"/>
        <v>185.01</v>
      </c>
    </row>
    <row r="69" spans="1:6" x14ac:dyDescent="0.2">
      <c r="A69" t="s">
        <v>233</v>
      </c>
      <c r="B69" s="4" t="s">
        <v>581</v>
      </c>
      <c r="C69" s="4">
        <v>2019</v>
      </c>
      <c r="D69" s="4" t="s">
        <v>715</v>
      </c>
      <c r="E69">
        <f t="shared" si="2"/>
        <v>1</v>
      </c>
      <c r="F69" s="4">
        <f t="shared" si="3"/>
        <v>184.91</v>
      </c>
    </row>
    <row r="70" spans="1:6" x14ac:dyDescent="0.2">
      <c r="A70" t="s">
        <v>187</v>
      </c>
      <c r="B70" s="4" t="s">
        <v>582</v>
      </c>
      <c r="C70" s="4">
        <v>2019</v>
      </c>
      <c r="D70" s="4" t="s">
        <v>715</v>
      </c>
      <c r="E70">
        <f t="shared" si="2"/>
        <v>1</v>
      </c>
      <c r="F70" s="4">
        <f t="shared" si="3"/>
        <v>178.08</v>
      </c>
    </row>
    <row r="71" spans="1:6" x14ac:dyDescent="0.2">
      <c r="A71" t="s">
        <v>238</v>
      </c>
      <c r="B71" s="4" t="s">
        <v>583</v>
      </c>
      <c r="C71" s="4">
        <v>2019</v>
      </c>
      <c r="D71" s="4" t="s">
        <v>715</v>
      </c>
      <c r="E71">
        <f t="shared" si="2"/>
        <v>1</v>
      </c>
      <c r="F71" s="4">
        <f t="shared" si="3"/>
        <v>177.13</v>
      </c>
    </row>
    <row r="72" spans="1:6" x14ac:dyDescent="0.2">
      <c r="A72" t="s">
        <v>249</v>
      </c>
      <c r="B72" s="4" t="s">
        <v>584</v>
      </c>
      <c r="C72" s="4">
        <v>2019</v>
      </c>
      <c r="D72" s="4" t="s">
        <v>715</v>
      </c>
      <c r="E72">
        <f t="shared" si="2"/>
        <v>1</v>
      </c>
      <c r="F72" s="4">
        <f t="shared" si="3"/>
        <v>176.67</v>
      </c>
    </row>
    <row r="73" spans="1:6" x14ac:dyDescent="0.2">
      <c r="A73" t="s">
        <v>209</v>
      </c>
      <c r="B73" s="4" t="s">
        <v>585</v>
      </c>
      <c r="C73" s="4">
        <v>2019</v>
      </c>
      <c r="D73" s="4" t="s">
        <v>715</v>
      </c>
      <c r="E73">
        <f t="shared" si="2"/>
        <v>1</v>
      </c>
      <c r="F73" s="4">
        <f t="shared" si="3"/>
        <v>172.51</v>
      </c>
    </row>
    <row r="74" spans="1:6" x14ac:dyDescent="0.2">
      <c r="A74" t="s">
        <v>188</v>
      </c>
      <c r="B74" s="4" t="s">
        <v>586</v>
      </c>
      <c r="C74" s="4">
        <v>2019</v>
      </c>
      <c r="D74" s="4" t="s">
        <v>715</v>
      </c>
      <c r="E74">
        <f t="shared" si="2"/>
        <v>1</v>
      </c>
      <c r="F74" s="4">
        <f t="shared" si="3"/>
        <v>161.72</v>
      </c>
    </row>
    <row r="75" spans="1:6" x14ac:dyDescent="0.2">
      <c r="A75" t="s">
        <v>170</v>
      </c>
      <c r="B75" s="4" t="s">
        <v>587</v>
      </c>
      <c r="C75" s="4">
        <v>2019</v>
      </c>
      <c r="D75" s="4" t="s">
        <v>715</v>
      </c>
      <c r="E75">
        <f t="shared" si="2"/>
        <v>1</v>
      </c>
      <c r="F75" s="4">
        <f t="shared" si="3"/>
        <v>156.22999999999999</v>
      </c>
    </row>
    <row r="76" spans="1:6" x14ac:dyDescent="0.2">
      <c r="A76" t="s">
        <v>212</v>
      </c>
      <c r="B76" s="4" t="s">
        <v>588</v>
      </c>
      <c r="C76" s="4">
        <v>2019</v>
      </c>
      <c r="D76" s="4" t="s">
        <v>715</v>
      </c>
      <c r="E76">
        <f t="shared" si="2"/>
        <v>1</v>
      </c>
      <c r="F76" s="4">
        <f t="shared" si="3"/>
        <v>154.61000000000001</v>
      </c>
    </row>
    <row r="77" spans="1:6" x14ac:dyDescent="0.2">
      <c r="A77" t="s">
        <v>256</v>
      </c>
      <c r="B77" s="4" t="s">
        <v>589</v>
      </c>
      <c r="C77" s="4">
        <v>2019</v>
      </c>
      <c r="D77" s="4" t="s">
        <v>715</v>
      </c>
      <c r="E77">
        <f t="shared" si="2"/>
        <v>1</v>
      </c>
      <c r="F77" s="4">
        <f t="shared" si="3"/>
        <v>125.63</v>
      </c>
    </row>
    <row r="78" spans="1:6" x14ac:dyDescent="0.2">
      <c r="A78" t="s">
        <v>271</v>
      </c>
      <c r="B78" s="4" t="s">
        <v>590</v>
      </c>
      <c r="C78" s="4">
        <v>2019</v>
      </c>
      <c r="D78" s="4" t="s">
        <v>715</v>
      </c>
      <c r="E78">
        <f t="shared" si="2"/>
        <v>1</v>
      </c>
      <c r="F78" s="4">
        <f t="shared" si="3"/>
        <v>125.46</v>
      </c>
    </row>
    <row r="79" spans="1:6" x14ac:dyDescent="0.2">
      <c r="A79" t="s">
        <v>222</v>
      </c>
      <c r="B79" s="4" t="s">
        <v>591</v>
      </c>
      <c r="C79" s="4">
        <v>2019</v>
      </c>
      <c r="D79" s="4" t="s">
        <v>715</v>
      </c>
      <c r="E79">
        <f t="shared" si="2"/>
        <v>1</v>
      </c>
      <c r="F79" s="4">
        <f t="shared" si="3"/>
        <v>111.85</v>
      </c>
    </row>
    <row r="80" spans="1:6" x14ac:dyDescent="0.2">
      <c r="A80" t="s">
        <v>226</v>
      </c>
      <c r="B80" s="4" t="s">
        <v>592</v>
      </c>
      <c r="C80" s="4">
        <v>2019</v>
      </c>
      <c r="D80" s="4" t="s">
        <v>715</v>
      </c>
      <c r="E80">
        <f t="shared" si="2"/>
        <v>1</v>
      </c>
      <c r="F80" s="4">
        <f t="shared" si="3"/>
        <v>108.93</v>
      </c>
    </row>
    <row r="81" spans="1:6" x14ac:dyDescent="0.2">
      <c r="A81" t="s">
        <v>268</v>
      </c>
      <c r="B81" s="4" t="s">
        <v>593</v>
      </c>
      <c r="C81" s="4">
        <v>2019</v>
      </c>
      <c r="D81" s="4" t="s">
        <v>715</v>
      </c>
      <c r="E81">
        <f t="shared" si="2"/>
        <v>1</v>
      </c>
      <c r="F81" s="4">
        <f t="shared" si="3"/>
        <v>103.09</v>
      </c>
    </row>
    <row r="82" spans="1:6" x14ac:dyDescent="0.2">
      <c r="A82" t="s">
        <v>196</v>
      </c>
      <c r="B82" s="4" t="s">
        <v>594</v>
      </c>
      <c r="C82" s="4">
        <v>2019</v>
      </c>
      <c r="D82" s="4" t="s">
        <v>715</v>
      </c>
      <c r="E82">
        <f t="shared" si="2"/>
        <v>1</v>
      </c>
      <c r="F82" s="4">
        <f t="shared" si="3"/>
        <v>102.12</v>
      </c>
    </row>
    <row r="83" spans="1:6" x14ac:dyDescent="0.2">
      <c r="A83" t="s">
        <v>595</v>
      </c>
      <c r="B83" s="4" t="s">
        <v>596</v>
      </c>
      <c r="C83" s="4">
        <v>2019</v>
      </c>
      <c r="D83" s="4" t="s">
        <v>715</v>
      </c>
      <c r="E83">
        <f t="shared" si="2"/>
        <v>1</v>
      </c>
      <c r="F83" s="4">
        <f t="shared" si="3"/>
        <v>101.09</v>
      </c>
    </row>
    <row r="84" spans="1:6" x14ac:dyDescent="0.2">
      <c r="A84" t="s">
        <v>231</v>
      </c>
      <c r="B84" s="4" t="s">
        <v>597</v>
      </c>
      <c r="C84" s="4">
        <v>2019</v>
      </c>
      <c r="D84" s="4" t="s">
        <v>715</v>
      </c>
      <c r="E84">
        <f t="shared" si="2"/>
        <v>1</v>
      </c>
      <c r="F84" s="4">
        <f t="shared" si="3"/>
        <v>99.58</v>
      </c>
    </row>
    <row r="85" spans="1:6" x14ac:dyDescent="0.2">
      <c r="A85" t="s">
        <v>254</v>
      </c>
      <c r="B85" s="4" t="s">
        <v>598</v>
      </c>
      <c r="C85" s="4">
        <v>2019</v>
      </c>
      <c r="D85" s="4" t="s">
        <v>715</v>
      </c>
      <c r="E85">
        <f t="shared" si="2"/>
        <v>1</v>
      </c>
      <c r="F85" s="4">
        <f t="shared" si="3"/>
        <v>97.73</v>
      </c>
    </row>
    <row r="86" spans="1:6" x14ac:dyDescent="0.2">
      <c r="A86" t="s">
        <v>247</v>
      </c>
      <c r="B86" s="4" t="s">
        <v>599</v>
      </c>
      <c r="C86" s="4">
        <v>2019</v>
      </c>
      <c r="D86" s="4" t="s">
        <v>715</v>
      </c>
      <c r="E86">
        <f t="shared" si="2"/>
        <v>1</v>
      </c>
      <c r="F86" s="4">
        <f t="shared" si="3"/>
        <v>96.79</v>
      </c>
    </row>
    <row r="87" spans="1:6" x14ac:dyDescent="0.2">
      <c r="A87" t="s">
        <v>214</v>
      </c>
      <c r="B87" s="4" t="s">
        <v>600</v>
      </c>
      <c r="C87" s="4">
        <v>2019</v>
      </c>
      <c r="D87" s="4" t="s">
        <v>715</v>
      </c>
      <c r="E87">
        <f t="shared" si="2"/>
        <v>1</v>
      </c>
      <c r="F87" s="4">
        <f t="shared" si="3"/>
        <v>93.13</v>
      </c>
    </row>
    <row r="88" spans="1:6" x14ac:dyDescent="0.2">
      <c r="A88" t="s">
        <v>197</v>
      </c>
      <c r="B88" s="4" t="s">
        <v>601</v>
      </c>
      <c r="C88" s="4">
        <v>2019</v>
      </c>
      <c r="D88" s="4" t="s">
        <v>715</v>
      </c>
      <c r="E88">
        <f t="shared" si="2"/>
        <v>1</v>
      </c>
      <c r="F88" s="4">
        <f t="shared" si="3"/>
        <v>89.33</v>
      </c>
    </row>
    <row r="89" spans="1:6" x14ac:dyDescent="0.2">
      <c r="A89" t="s">
        <v>177</v>
      </c>
      <c r="B89" s="4" t="s">
        <v>602</v>
      </c>
      <c r="C89" s="4">
        <v>2019</v>
      </c>
      <c r="D89" s="4" t="s">
        <v>715</v>
      </c>
      <c r="E89">
        <f t="shared" si="2"/>
        <v>1</v>
      </c>
      <c r="F89" s="4">
        <f t="shared" si="3"/>
        <v>88.58</v>
      </c>
    </row>
    <row r="90" spans="1:6" x14ac:dyDescent="0.2">
      <c r="A90" t="s">
        <v>252</v>
      </c>
      <c r="B90" s="4" t="s">
        <v>603</v>
      </c>
      <c r="C90" s="4">
        <v>2019</v>
      </c>
      <c r="D90" s="4" t="s">
        <v>715</v>
      </c>
      <c r="E90">
        <f t="shared" si="2"/>
        <v>1</v>
      </c>
      <c r="F90" s="4">
        <f t="shared" si="3"/>
        <v>87.16</v>
      </c>
    </row>
    <row r="91" spans="1:6" x14ac:dyDescent="0.2">
      <c r="A91" t="s">
        <v>218</v>
      </c>
      <c r="B91" s="4" t="s">
        <v>604</v>
      </c>
      <c r="C91" s="4">
        <v>2019</v>
      </c>
      <c r="D91" s="4" t="s">
        <v>715</v>
      </c>
      <c r="E91">
        <f t="shared" si="2"/>
        <v>1</v>
      </c>
      <c r="F91" s="4">
        <f t="shared" si="3"/>
        <v>84.14</v>
      </c>
    </row>
    <row r="92" spans="1:6" x14ac:dyDescent="0.2">
      <c r="A92" t="s">
        <v>272</v>
      </c>
      <c r="B92" s="4" t="s">
        <v>605</v>
      </c>
      <c r="C92" s="4">
        <v>2019</v>
      </c>
      <c r="D92" s="4" t="s">
        <v>715</v>
      </c>
      <c r="E92">
        <f t="shared" si="2"/>
        <v>1</v>
      </c>
      <c r="F92" s="4">
        <f t="shared" si="3"/>
        <v>78.75</v>
      </c>
    </row>
    <row r="93" spans="1:6" x14ac:dyDescent="0.2">
      <c r="A93" t="s">
        <v>213</v>
      </c>
      <c r="B93" s="4" t="s">
        <v>606</v>
      </c>
      <c r="C93" s="4">
        <v>2019</v>
      </c>
      <c r="D93" s="4" t="s">
        <v>715</v>
      </c>
      <c r="E93">
        <f t="shared" si="2"/>
        <v>1</v>
      </c>
      <c r="F93" s="4">
        <f t="shared" si="3"/>
        <v>76.2</v>
      </c>
    </row>
    <row r="94" spans="1:6" x14ac:dyDescent="0.2">
      <c r="A94" t="s">
        <v>267</v>
      </c>
      <c r="B94" s="4" t="s">
        <v>607</v>
      </c>
      <c r="C94" s="4">
        <v>2019</v>
      </c>
      <c r="D94" s="4" t="s">
        <v>715</v>
      </c>
      <c r="E94">
        <f t="shared" si="2"/>
        <v>1</v>
      </c>
      <c r="F94" s="4">
        <f t="shared" si="3"/>
        <v>69.62</v>
      </c>
    </row>
    <row r="95" spans="1:6" x14ac:dyDescent="0.2">
      <c r="A95" t="s">
        <v>279</v>
      </c>
      <c r="B95" s="4" t="s">
        <v>608</v>
      </c>
      <c r="C95" s="4">
        <v>2019</v>
      </c>
      <c r="D95" s="4" t="s">
        <v>715</v>
      </c>
      <c r="E95">
        <f t="shared" si="2"/>
        <v>1</v>
      </c>
      <c r="F95" s="4">
        <f t="shared" si="3"/>
        <v>65.05</v>
      </c>
    </row>
    <row r="96" spans="1:6" x14ac:dyDescent="0.2">
      <c r="A96" t="s">
        <v>250</v>
      </c>
      <c r="B96" s="4" t="s">
        <v>609</v>
      </c>
      <c r="C96" s="4">
        <v>2019</v>
      </c>
      <c r="D96" s="4" t="s">
        <v>715</v>
      </c>
      <c r="E96">
        <f t="shared" si="2"/>
        <v>1</v>
      </c>
      <c r="F96" s="4">
        <f t="shared" si="3"/>
        <v>61.14</v>
      </c>
    </row>
    <row r="97" spans="1:6" x14ac:dyDescent="0.2">
      <c r="A97" t="s">
        <v>290</v>
      </c>
      <c r="B97" s="4" t="s">
        <v>610</v>
      </c>
      <c r="C97" s="4">
        <v>2019</v>
      </c>
      <c r="D97" s="4" t="s">
        <v>715</v>
      </c>
      <c r="E97">
        <f t="shared" si="2"/>
        <v>1</v>
      </c>
      <c r="F97" s="4">
        <f t="shared" si="3"/>
        <v>54.89</v>
      </c>
    </row>
    <row r="98" spans="1:6" x14ac:dyDescent="0.2">
      <c r="A98" t="s">
        <v>282</v>
      </c>
      <c r="B98" s="4" t="s">
        <v>611</v>
      </c>
      <c r="C98" s="4">
        <v>2019</v>
      </c>
      <c r="D98" s="4" t="s">
        <v>715</v>
      </c>
      <c r="E98">
        <f t="shared" si="2"/>
        <v>1</v>
      </c>
      <c r="F98" s="4">
        <f t="shared" si="3"/>
        <v>49.22</v>
      </c>
    </row>
    <row r="99" spans="1:6" x14ac:dyDescent="0.2">
      <c r="A99" t="s">
        <v>612</v>
      </c>
      <c r="B99" s="4" t="s">
        <v>613</v>
      </c>
      <c r="C99" s="4">
        <v>2019</v>
      </c>
      <c r="D99" s="4" t="s">
        <v>715</v>
      </c>
      <c r="E99">
        <f t="shared" si="2"/>
        <v>1</v>
      </c>
      <c r="F99" s="4">
        <f t="shared" si="3"/>
        <v>48.96</v>
      </c>
    </row>
    <row r="100" spans="1:6" x14ac:dyDescent="0.2">
      <c r="A100" t="s">
        <v>277</v>
      </c>
      <c r="B100" s="4" t="s">
        <v>614</v>
      </c>
      <c r="C100" s="4">
        <v>2019</v>
      </c>
      <c r="D100" s="4" t="s">
        <v>715</v>
      </c>
      <c r="E100">
        <f t="shared" si="2"/>
        <v>1</v>
      </c>
      <c r="F100" s="4">
        <f t="shared" si="3"/>
        <v>48.33</v>
      </c>
    </row>
    <row r="101" spans="1:6" x14ac:dyDescent="0.2">
      <c r="A101" t="s">
        <v>173</v>
      </c>
      <c r="B101" s="4" t="s">
        <v>615</v>
      </c>
      <c r="C101" s="4">
        <v>2019</v>
      </c>
      <c r="D101" s="4" t="s">
        <v>715</v>
      </c>
      <c r="E101">
        <f t="shared" si="2"/>
        <v>1</v>
      </c>
      <c r="F101" s="4">
        <f t="shared" si="3"/>
        <v>47.87</v>
      </c>
    </row>
    <row r="102" spans="1:6" x14ac:dyDescent="0.2">
      <c r="A102" t="s">
        <v>298</v>
      </c>
      <c r="B102" s="4" t="s">
        <v>616</v>
      </c>
      <c r="C102" s="4">
        <v>2019</v>
      </c>
      <c r="D102" s="4" t="s">
        <v>715</v>
      </c>
      <c r="E102">
        <f t="shared" si="2"/>
        <v>1</v>
      </c>
      <c r="F102" s="4">
        <f t="shared" si="3"/>
        <v>47.22</v>
      </c>
    </row>
    <row r="103" spans="1:6" x14ac:dyDescent="0.2">
      <c r="A103" t="s">
        <v>265</v>
      </c>
      <c r="B103" s="4" t="s">
        <v>617</v>
      </c>
      <c r="C103" s="4">
        <v>2019</v>
      </c>
      <c r="D103" s="4" t="s">
        <v>715</v>
      </c>
      <c r="E103">
        <f t="shared" si="2"/>
        <v>1</v>
      </c>
      <c r="F103" s="4">
        <f t="shared" si="3"/>
        <v>46.55</v>
      </c>
    </row>
    <row r="104" spans="1:6" x14ac:dyDescent="0.2">
      <c r="A104" t="s">
        <v>618</v>
      </c>
      <c r="B104" s="4" t="s">
        <v>619</v>
      </c>
      <c r="C104" s="4">
        <v>2019</v>
      </c>
      <c r="D104" s="4" t="s">
        <v>715</v>
      </c>
      <c r="E104">
        <f t="shared" si="2"/>
        <v>1</v>
      </c>
      <c r="F104" s="4">
        <f t="shared" si="3"/>
        <v>46.35</v>
      </c>
    </row>
    <row r="105" spans="1:6" x14ac:dyDescent="0.2">
      <c r="A105" t="s">
        <v>294</v>
      </c>
      <c r="B105" s="4" t="s">
        <v>620</v>
      </c>
      <c r="C105" s="4">
        <v>2019</v>
      </c>
      <c r="D105" s="4" t="s">
        <v>715</v>
      </c>
      <c r="E105">
        <f t="shared" si="2"/>
        <v>1</v>
      </c>
      <c r="F105" s="4">
        <f t="shared" si="3"/>
        <v>45.51</v>
      </c>
    </row>
    <row r="106" spans="1:6" x14ac:dyDescent="0.2">
      <c r="A106" t="s">
        <v>280</v>
      </c>
      <c r="B106" s="4" t="s">
        <v>621</v>
      </c>
      <c r="C106" s="4">
        <v>2019</v>
      </c>
      <c r="D106" s="4" t="s">
        <v>715</v>
      </c>
      <c r="E106">
        <f t="shared" si="2"/>
        <v>1</v>
      </c>
      <c r="F106" s="4">
        <f t="shared" si="3"/>
        <v>43.05</v>
      </c>
    </row>
    <row r="107" spans="1:6" x14ac:dyDescent="0.2">
      <c r="A107" t="s">
        <v>195</v>
      </c>
      <c r="B107" s="4" t="s">
        <v>622</v>
      </c>
      <c r="C107" s="4">
        <v>2019</v>
      </c>
      <c r="D107" s="4" t="s">
        <v>715</v>
      </c>
      <c r="E107">
        <f t="shared" si="2"/>
        <v>1</v>
      </c>
      <c r="F107" s="4">
        <f t="shared" si="3"/>
        <v>42.76</v>
      </c>
    </row>
    <row r="108" spans="1:6" x14ac:dyDescent="0.2">
      <c r="A108" t="s">
        <v>274</v>
      </c>
      <c r="B108" s="4" t="s">
        <v>623</v>
      </c>
      <c r="C108" s="4">
        <v>2019</v>
      </c>
      <c r="D108" s="4" t="s">
        <v>715</v>
      </c>
      <c r="E108">
        <f t="shared" si="2"/>
        <v>1</v>
      </c>
      <c r="F108" s="4">
        <f t="shared" si="3"/>
        <v>34.83</v>
      </c>
    </row>
    <row r="109" spans="1:6" x14ac:dyDescent="0.2">
      <c r="A109" t="s">
        <v>292</v>
      </c>
      <c r="B109" s="4" t="s">
        <v>624</v>
      </c>
      <c r="C109" s="4">
        <v>2019</v>
      </c>
      <c r="D109" s="4" t="s">
        <v>715</v>
      </c>
      <c r="E109">
        <f t="shared" si="2"/>
        <v>1</v>
      </c>
      <c r="F109" s="4">
        <f t="shared" si="3"/>
        <v>34.619999999999997</v>
      </c>
    </row>
    <row r="110" spans="1:6" x14ac:dyDescent="0.2">
      <c r="A110" t="s">
        <v>295</v>
      </c>
      <c r="B110" s="4" t="s">
        <v>625</v>
      </c>
      <c r="C110" s="4">
        <v>2019</v>
      </c>
      <c r="D110" s="4" t="s">
        <v>715</v>
      </c>
      <c r="E110">
        <f t="shared" si="2"/>
        <v>1</v>
      </c>
      <c r="F110" s="4">
        <f t="shared" si="3"/>
        <v>33.56</v>
      </c>
    </row>
    <row r="111" spans="1:6" x14ac:dyDescent="0.2">
      <c r="A111" t="s">
        <v>189</v>
      </c>
      <c r="B111" s="4" t="s">
        <v>626</v>
      </c>
      <c r="C111" s="4">
        <v>2019</v>
      </c>
      <c r="D111" s="4" t="s">
        <v>715</v>
      </c>
      <c r="E111">
        <f t="shared" si="2"/>
        <v>1</v>
      </c>
      <c r="F111" s="4">
        <f t="shared" si="3"/>
        <v>32.799999999999997</v>
      </c>
    </row>
    <row r="112" spans="1:6" x14ac:dyDescent="0.2">
      <c r="A112" t="s">
        <v>275</v>
      </c>
      <c r="B112" s="4" t="s">
        <v>627</v>
      </c>
      <c r="C112" s="4">
        <v>2019</v>
      </c>
      <c r="D112" s="4" t="s">
        <v>715</v>
      </c>
      <c r="E112">
        <f t="shared" si="2"/>
        <v>1</v>
      </c>
      <c r="F112" s="4">
        <f t="shared" si="3"/>
        <v>31.16</v>
      </c>
    </row>
    <row r="113" spans="1:6" x14ac:dyDescent="0.2">
      <c r="A113" t="s">
        <v>239</v>
      </c>
      <c r="B113" s="4" t="s">
        <v>628</v>
      </c>
      <c r="C113" s="4">
        <v>2019</v>
      </c>
      <c r="D113" s="4" t="s">
        <v>715</v>
      </c>
      <c r="E113">
        <f t="shared" si="2"/>
        <v>1</v>
      </c>
      <c r="F113" s="4">
        <f t="shared" si="3"/>
        <v>28.83</v>
      </c>
    </row>
    <row r="114" spans="1:6" x14ac:dyDescent="0.2">
      <c r="A114" t="s">
        <v>241</v>
      </c>
      <c r="B114" s="4" t="s">
        <v>629</v>
      </c>
      <c r="C114" s="4">
        <v>2019</v>
      </c>
      <c r="D114" s="4" t="s">
        <v>715</v>
      </c>
      <c r="E114">
        <f t="shared" si="2"/>
        <v>1</v>
      </c>
      <c r="F114" s="4">
        <f t="shared" si="3"/>
        <v>24</v>
      </c>
    </row>
    <row r="115" spans="1:6" x14ac:dyDescent="0.2">
      <c r="A115" t="s">
        <v>199</v>
      </c>
      <c r="B115" s="4" t="s">
        <v>630</v>
      </c>
      <c r="C115" s="4">
        <v>2019</v>
      </c>
      <c r="D115" s="4" t="s">
        <v>715</v>
      </c>
      <c r="E115">
        <f t="shared" si="2"/>
        <v>1</v>
      </c>
      <c r="F115" s="4">
        <f t="shared" si="3"/>
        <v>23.82</v>
      </c>
    </row>
    <row r="116" spans="1:6" x14ac:dyDescent="0.2">
      <c r="A116" t="s">
        <v>308</v>
      </c>
      <c r="B116" s="4" t="s">
        <v>631</v>
      </c>
      <c r="C116" s="4">
        <v>2019</v>
      </c>
      <c r="D116" s="4" t="s">
        <v>715</v>
      </c>
      <c r="E116">
        <f t="shared" si="2"/>
        <v>1</v>
      </c>
      <c r="F116" s="4">
        <f t="shared" si="3"/>
        <v>22.74</v>
      </c>
    </row>
    <row r="117" spans="1:6" x14ac:dyDescent="0.2">
      <c r="A117" t="s">
        <v>224</v>
      </c>
      <c r="B117" s="4" t="s">
        <v>632</v>
      </c>
      <c r="C117" s="4">
        <v>2019</v>
      </c>
      <c r="D117" s="4" t="s">
        <v>715</v>
      </c>
      <c r="E117">
        <f t="shared" si="2"/>
        <v>1</v>
      </c>
      <c r="F117" s="4">
        <f t="shared" si="3"/>
        <v>22.38</v>
      </c>
    </row>
    <row r="118" spans="1:6" x14ac:dyDescent="0.2">
      <c r="A118" t="s">
        <v>255</v>
      </c>
      <c r="B118" s="4" t="s">
        <v>633</v>
      </c>
      <c r="C118" s="4">
        <v>2019</v>
      </c>
      <c r="D118" s="4" t="s">
        <v>715</v>
      </c>
      <c r="E118">
        <f t="shared" si="2"/>
        <v>1</v>
      </c>
      <c r="F118" s="4">
        <f t="shared" si="3"/>
        <v>22.3</v>
      </c>
    </row>
    <row r="119" spans="1:6" x14ac:dyDescent="0.2">
      <c r="A119" t="s">
        <v>259</v>
      </c>
      <c r="B119" s="4" t="s">
        <v>634</v>
      </c>
      <c r="C119" s="4">
        <v>2019</v>
      </c>
      <c r="D119" s="4" t="s">
        <v>715</v>
      </c>
      <c r="E119">
        <f t="shared" si="2"/>
        <v>1</v>
      </c>
      <c r="F119" s="4">
        <f t="shared" si="3"/>
        <v>21.86</v>
      </c>
    </row>
    <row r="120" spans="1:6" x14ac:dyDescent="0.2">
      <c r="A120" t="s">
        <v>287</v>
      </c>
      <c r="B120" s="4" t="s">
        <v>635</v>
      </c>
      <c r="C120" s="4">
        <v>2019</v>
      </c>
      <c r="D120" s="4" t="s">
        <v>715</v>
      </c>
      <c r="E120">
        <f t="shared" si="2"/>
        <v>1</v>
      </c>
      <c r="F120" s="4">
        <f t="shared" si="3"/>
        <v>21.05</v>
      </c>
    </row>
    <row r="121" spans="1:6" x14ac:dyDescent="0.2">
      <c r="A121" t="s">
        <v>227</v>
      </c>
      <c r="B121" s="4" t="s">
        <v>636</v>
      </c>
      <c r="C121" s="4">
        <v>2019</v>
      </c>
      <c r="D121" s="4" t="s">
        <v>715</v>
      </c>
      <c r="E121">
        <f t="shared" si="2"/>
        <v>1</v>
      </c>
      <c r="F121" s="4">
        <f t="shared" si="3"/>
        <v>20.62</v>
      </c>
    </row>
    <row r="122" spans="1:6" x14ac:dyDescent="0.2">
      <c r="A122" t="s">
        <v>198</v>
      </c>
      <c r="B122" s="4" t="s">
        <v>637</v>
      </c>
      <c r="C122" s="4">
        <v>2019</v>
      </c>
      <c r="D122" s="4" t="s">
        <v>715</v>
      </c>
      <c r="E122">
        <f t="shared" si="2"/>
        <v>1</v>
      </c>
      <c r="F122" s="4">
        <f t="shared" si="3"/>
        <v>20.56</v>
      </c>
    </row>
    <row r="123" spans="1:6" x14ac:dyDescent="0.2">
      <c r="A123" t="s">
        <v>638</v>
      </c>
      <c r="B123" s="4" t="s">
        <v>639</v>
      </c>
      <c r="C123" s="4">
        <v>2019</v>
      </c>
      <c r="D123" s="4" t="s">
        <v>715</v>
      </c>
      <c r="E123">
        <f t="shared" si="2"/>
        <v>1</v>
      </c>
      <c r="F123" s="4">
        <f t="shared" si="3"/>
        <v>19.47</v>
      </c>
    </row>
    <row r="124" spans="1:6" x14ac:dyDescent="0.2">
      <c r="A124" t="s">
        <v>285</v>
      </c>
      <c r="B124" s="4" t="s">
        <v>640</v>
      </c>
      <c r="C124" s="4">
        <v>2019</v>
      </c>
      <c r="D124" s="4" t="s">
        <v>715</v>
      </c>
      <c r="E124">
        <f t="shared" si="2"/>
        <v>1</v>
      </c>
      <c r="F124" s="4">
        <f t="shared" si="3"/>
        <v>19.29</v>
      </c>
    </row>
    <row r="125" spans="1:6" x14ac:dyDescent="0.2">
      <c r="A125" t="s">
        <v>641</v>
      </c>
      <c r="B125" s="4" t="s">
        <v>642</v>
      </c>
      <c r="C125" s="4">
        <v>2019</v>
      </c>
      <c r="D125" s="4" t="s">
        <v>715</v>
      </c>
      <c r="E125">
        <f t="shared" si="2"/>
        <v>1</v>
      </c>
      <c r="F125" s="4">
        <f t="shared" si="3"/>
        <v>19.18</v>
      </c>
    </row>
    <row r="126" spans="1:6" x14ac:dyDescent="0.2">
      <c r="A126" t="s">
        <v>273</v>
      </c>
      <c r="B126" s="4" t="s">
        <v>643</v>
      </c>
      <c r="C126" s="4">
        <v>2019</v>
      </c>
      <c r="D126" s="4" t="s">
        <v>715</v>
      </c>
      <c r="E126">
        <f t="shared" si="2"/>
        <v>1</v>
      </c>
      <c r="F126" s="4">
        <f t="shared" si="3"/>
        <v>18.37</v>
      </c>
    </row>
    <row r="127" spans="1:6" x14ac:dyDescent="0.2">
      <c r="A127" t="s">
        <v>299</v>
      </c>
      <c r="B127" s="4" t="s">
        <v>644</v>
      </c>
      <c r="C127" s="4">
        <v>2019</v>
      </c>
      <c r="D127" s="4" t="s">
        <v>715</v>
      </c>
      <c r="E127">
        <f t="shared" si="2"/>
        <v>1</v>
      </c>
      <c r="F127" s="4">
        <f t="shared" si="3"/>
        <v>18.07</v>
      </c>
    </row>
    <row r="128" spans="1:6" x14ac:dyDescent="0.2">
      <c r="A128" t="s">
        <v>304</v>
      </c>
      <c r="B128" s="4" t="s">
        <v>645</v>
      </c>
      <c r="C128" s="4">
        <v>2019</v>
      </c>
      <c r="D128" s="4" t="s">
        <v>715</v>
      </c>
      <c r="E128">
        <f t="shared" si="2"/>
        <v>1</v>
      </c>
      <c r="F128" s="4">
        <f t="shared" si="3"/>
        <v>15.97</v>
      </c>
    </row>
    <row r="129" spans="1:6" x14ac:dyDescent="0.2">
      <c r="A129" t="s">
        <v>303</v>
      </c>
      <c r="B129" s="4" t="s">
        <v>646</v>
      </c>
      <c r="C129" s="4">
        <v>2019</v>
      </c>
      <c r="D129" s="4" t="s">
        <v>715</v>
      </c>
      <c r="E129">
        <f t="shared" si="2"/>
        <v>1</v>
      </c>
      <c r="F129" s="4">
        <f t="shared" si="3"/>
        <v>15.87</v>
      </c>
    </row>
    <row r="130" spans="1:6" x14ac:dyDescent="0.2">
      <c r="A130" t="s">
        <v>289</v>
      </c>
      <c r="B130" s="4" t="s">
        <v>647</v>
      </c>
      <c r="C130" s="4">
        <v>2019</v>
      </c>
      <c r="D130" s="4" t="s">
        <v>715</v>
      </c>
      <c r="E130">
        <f t="shared" si="2"/>
        <v>1</v>
      </c>
      <c r="F130" s="4">
        <f t="shared" si="3"/>
        <v>15.44</v>
      </c>
    </row>
    <row r="131" spans="1:6" x14ac:dyDescent="0.2">
      <c r="A131" t="s">
        <v>200</v>
      </c>
      <c r="B131" s="4" t="s">
        <v>648</v>
      </c>
      <c r="C131" s="4">
        <v>2019</v>
      </c>
      <c r="D131" s="4" t="s">
        <v>715</v>
      </c>
      <c r="E131">
        <f t="shared" ref="E131:E188" si="4">IF(D131="B",1000,IF(D131="K",0.001,IF(D131="M",1)))</f>
        <v>1</v>
      </c>
      <c r="F131" s="4">
        <f t="shared" ref="F131:F188" si="5">LEFT(B131,LEN(B131)-1)*E131</f>
        <v>15.3</v>
      </c>
    </row>
    <row r="132" spans="1:6" x14ac:dyDescent="0.2">
      <c r="A132" t="s">
        <v>649</v>
      </c>
      <c r="B132" s="4" t="s">
        <v>650</v>
      </c>
      <c r="C132" s="4">
        <v>2019</v>
      </c>
      <c r="D132" s="4" t="s">
        <v>715</v>
      </c>
      <c r="E132">
        <f t="shared" si="4"/>
        <v>1</v>
      </c>
      <c r="F132" s="4">
        <f t="shared" si="5"/>
        <v>14.73</v>
      </c>
    </row>
    <row r="133" spans="1:6" x14ac:dyDescent="0.2">
      <c r="A133" t="s">
        <v>229</v>
      </c>
      <c r="B133" s="4" t="s">
        <v>651</v>
      </c>
      <c r="C133" s="4">
        <v>2019</v>
      </c>
      <c r="D133" s="4" t="s">
        <v>715</v>
      </c>
      <c r="E133">
        <f t="shared" si="4"/>
        <v>1</v>
      </c>
      <c r="F133" s="4">
        <f t="shared" si="5"/>
        <v>12.51</v>
      </c>
    </row>
    <row r="134" spans="1:6" x14ac:dyDescent="0.2">
      <c r="A134" t="s">
        <v>201</v>
      </c>
      <c r="B134" s="4" t="s">
        <v>652</v>
      </c>
      <c r="C134" s="4">
        <v>2019</v>
      </c>
      <c r="D134" s="4" t="s">
        <v>715</v>
      </c>
      <c r="E134">
        <f t="shared" si="4"/>
        <v>1</v>
      </c>
      <c r="F134" s="4">
        <f t="shared" si="5"/>
        <v>11.9</v>
      </c>
    </row>
    <row r="135" spans="1:6" x14ac:dyDescent="0.2">
      <c r="A135" t="s">
        <v>300</v>
      </c>
      <c r="B135" s="4" t="s">
        <v>653</v>
      </c>
      <c r="C135" s="4">
        <v>2019</v>
      </c>
      <c r="D135" s="4" t="s">
        <v>715</v>
      </c>
      <c r="E135">
        <f t="shared" si="4"/>
        <v>1</v>
      </c>
      <c r="F135" s="4">
        <f t="shared" si="5"/>
        <v>10.58</v>
      </c>
    </row>
    <row r="136" spans="1:6" x14ac:dyDescent="0.2">
      <c r="A136" t="s">
        <v>223</v>
      </c>
      <c r="B136" s="4" t="s">
        <v>654</v>
      </c>
      <c r="C136" s="4">
        <v>2019</v>
      </c>
      <c r="D136" s="4" t="s">
        <v>715</v>
      </c>
      <c r="E136">
        <f t="shared" si="4"/>
        <v>1</v>
      </c>
      <c r="F136" s="4">
        <f t="shared" si="5"/>
        <v>10.44</v>
      </c>
    </row>
    <row r="137" spans="1:6" x14ac:dyDescent="0.2">
      <c r="A137" t="s">
        <v>331</v>
      </c>
      <c r="B137" s="4" t="s">
        <v>655</v>
      </c>
      <c r="C137" s="4">
        <v>2019</v>
      </c>
      <c r="D137" s="4" t="s">
        <v>715</v>
      </c>
      <c r="E137">
        <f t="shared" si="4"/>
        <v>1</v>
      </c>
      <c r="F137" s="4">
        <f t="shared" si="5"/>
        <v>10.41</v>
      </c>
    </row>
    <row r="138" spans="1:6" x14ac:dyDescent="0.2">
      <c r="A138" t="s">
        <v>263</v>
      </c>
      <c r="B138" s="4" t="s">
        <v>656</v>
      </c>
      <c r="C138" s="4">
        <v>2019</v>
      </c>
      <c r="D138" s="4" t="s">
        <v>715</v>
      </c>
      <c r="E138">
        <f t="shared" si="4"/>
        <v>1</v>
      </c>
      <c r="F138" s="4">
        <f t="shared" si="5"/>
        <v>10.15</v>
      </c>
    </row>
    <row r="139" spans="1:6" x14ac:dyDescent="0.2">
      <c r="A139" t="s">
        <v>257</v>
      </c>
      <c r="B139" s="4" t="s">
        <v>657</v>
      </c>
      <c r="C139" s="4">
        <v>2019</v>
      </c>
      <c r="D139" s="4" t="s">
        <v>715</v>
      </c>
      <c r="E139">
        <f t="shared" si="4"/>
        <v>1</v>
      </c>
      <c r="F139" s="4">
        <f t="shared" si="5"/>
        <v>9.16</v>
      </c>
    </row>
    <row r="140" spans="1:6" x14ac:dyDescent="0.2">
      <c r="A140" t="s">
        <v>269</v>
      </c>
      <c r="B140" s="4" t="s">
        <v>658</v>
      </c>
      <c r="C140" s="4">
        <v>2019</v>
      </c>
      <c r="D140" s="4" t="s">
        <v>715</v>
      </c>
      <c r="E140">
        <f t="shared" si="4"/>
        <v>1</v>
      </c>
      <c r="F140" s="4">
        <f t="shared" si="5"/>
        <v>7.95</v>
      </c>
    </row>
    <row r="141" spans="1:6" x14ac:dyDescent="0.2">
      <c r="A141" t="s">
        <v>262</v>
      </c>
      <c r="B141" s="4" t="s">
        <v>659</v>
      </c>
      <c r="C141" s="4">
        <v>2019</v>
      </c>
      <c r="D141" s="4" t="s">
        <v>715</v>
      </c>
      <c r="E141">
        <f t="shared" si="4"/>
        <v>1</v>
      </c>
      <c r="F141" s="4">
        <f t="shared" si="5"/>
        <v>7.44</v>
      </c>
    </row>
    <row r="142" spans="1:6" x14ac:dyDescent="0.2">
      <c r="A142" t="s">
        <v>286</v>
      </c>
      <c r="B142" s="4" t="s">
        <v>660</v>
      </c>
      <c r="C142" s="4">
        <v>2019</v>
      </c>
      <c r="D142" s="4" t="s">
        <v>715</v>
      </c>
      <c r="E142">
        <f t="shared" si="4"/>
        <v>1</v>
      </c>
      <c r="F142" s="4">
        <f t="shared" si="5"/>
        <v>7.4</v>
      </c>
    </row>
    <row r="143" spans="1:6" x14ac:dyDescent="0.2">
      <c r="A143" t="s">
        <v>291</v>
      </c>
      <c r="B143" s="4" t="s">
        <v>661</v>
      </c>
      <c r="C143" s="4">
        <v>2019</v>
      </c>
      <c r="D143" s="4" t="s">
        <v>715</v>
      </c>
      <c r="E143">
        <f t="shared" si="4"/>
        <v>1</v>
      </c>
      <c r="F143" s="4">
        <f t="shared" si="5"/>
        <v>5.87</v>
      </c>
    </row>
    <row r="144" spans="1:6" x14ac:dyDescent="0.2">
      <c r="A144" t="s">
        <v>662</v>
      </c>
      <c r="B144" s="4" t="s">
        <v>663</v>
      </c>
      <c r="C144" s="4">
        <v>2019</v>
      </c>
      <c r="D144" s="4" t="s">
        <v>715</v>
      </c>
      <c r="E144">
        <f t="shared" si="4"/>
        <v>1</v>
      </c>
      <c r="F144" s="4">
        <f t="shared" si="5"/>
        <v>5.2</v>
      </c>
    </row>
    <row r="145" spans="1:6" x14ac:dyDescent="0.2">
      <c r="A145" t="s">
        <v>293</v>
      </c>
      <c r="B145" s="4" t="s">
        <v>664</v>
      </c>
      <c r="C145" s="4">
        <v>2019</v>
      </c>
      <c r="D145" s="4" t="s">
        <v>715</v>
      </c>
      <c r="E145">
        <f t="shared" si="4"/>
        <v>1</v>
      </c>
      <c r="F145" s="4">
        <f t="shared" si="5"/>
        <v>4.72</v>
      </c>
    </row>
    <row r="146" spans="1:6" x14ac:dyDescent="0.2">
      <c r="A146" t="s">
        <v>261</v>
      </c>
      <c r="B146" s="4" t="s">
        <v>665</v>
      </c>
      <c r="C146" s="4">
        <v>2019</v>
      </c>
      <c r="D146" s="4" t="s">
        <v>715</v>
      </c>
      <c r="E146">
        <f t="shared" si="4"/>
        <v>1</v>
      </c>
      <c r="F146" s="4">
        <f t="shared" si="5"/>
        <v>4.6500000000000004</v>
      </c>
    </row>
    <row r="147" spans="1:6" x14ac:dyDescent="0.2">
      <c r="A147" t="s">
        <v>314</v>
      </c>
      <c r="B147" s="4" t="s">
        <v>666</v>
      </c>
      <c r="C147" s="4">
        <v>2019</v>
      </c>
      <c r="D147" s="4" t="s">
        <v>715</v>
      </c>
      <c r="E147">
        <f t="shared" si="4"/>
        <v>1</v>
      </c>
      <c r="F147" s="4">
        <f t="shared" si="5"/>
        <v>4.49</v>
      </c>
    </row>
    <row r="148" spans="1:6" x14ac:dyDescent="0.2">
      <c r="A148" t="s">
        <v>319</v>
      </c>
      <c r="B148" s="4" t="s">
        <v>667</v>
      </c>
      <c r="C148" s="4">
        <v>2019</v>
      </c>
      <c r="D148" s="4" t="s">
        <v>715</v>
      </c>
      <c r="E148">
        <f t="shared" si="4"/>
        <v>1</v>
      </c>
      <c r="F148" s="4">
        <f t="shared" si="5"/>
        <v>4</v>
      </c>
    </row>
    <row r="149" spans="1:6" x14ac:dyDescent="0.2">
      <c r="A149" t="s">
        <v>323</v>
      </c>
      <c r="B149" s="4" t="s">
        <v>668</v>
      </c>
      <c r="C149" s="4">
        <v>2019</v>
      </c>
      <c r="D149" s="4" t="s">
        <v>715</v>
      </c>
      <c r="E149">
        <f t="shared" si="4"/>
        <v>1</v>
      </c>
      <c r="F149" s="4">
        <f t="shared" si="5"/>
        <v>3.84</v>
      </c>
    </row>
    <row r="150" spans="1:6" x14ac:dyDescent="0.2">
      <c r="A150" t="s">
        <v>203</v>
      </c>
      <c r="B150" s="4" t="s">
        <v>669</v>
      </c>
      <c r="C150" s="4">
        <v>2019</v>
      </c>
      <c r="D150" s="4" t="s">
        <v>715</v>
      </c>
      <c r="E150">
        <f t="shared" si="4"/>
        <v>1</v>
      </c>
      <c r="F150" s="4">
        <f t="shared" si="5"/>
        <v>3.8</v>
      </c>
    </row>
    <row r="151" spans="1:6" x14ac:dyDescent="0.2">
      <c r="A151" t="s">
        <v>240</v>
      </c>
      <c r="B151" s="4" t="s">
        <v>670</v>
      </c>
      <c r="C151" s="4">
        <v>2019</v>
      </c>
      <c r="D151" s="4" t="s">
        <v>715</v>
      </c>
      <c r="E151">
        <f t="shared" si="4"/>
        <v>1</v>
      </c>
      <c r="F151" s="4">
        <f t="shared" si="5"/>
        <v>3.79</v>
      </c>
    </row>
    <row r="152" spans="1:6" x14ac:dyDescent="0.2">
      <c r="A152" t="s">
        <v>276</v>
      </c>
      <c r="B152" s="4" t="s">
        <v>671</v>
      </c>
      <c r="C152" s="4">
        <v>2019</v>
      </c>
      <c r="D152" s="4" t="s">
        <v>715</v>
      </c>
      <c r="E152">
        <f t="shared" si="4"/>
        <v>1</v>
      </c>
      <c r="F152" s="4">
        <f t="shared" si="5"/>
        <v>3.74</v>
      </c>
    </row>
    <row r="153" spans="1:6" x14ac:dyDescent="0.2">
      <c r="A153" t="s">
        <v>288</v>
      </c>
      <c r="B153" s="4" t="s">
        <v>672</v>
      </c>
      <c r="C153" s="4">
        <v>2019</v>
      </c>
      <c r="D153" s="4" t="s">
        <v>715</v>
      </c>
      <c r="E153">
        <f t="shared" si="4"/>
        <v>1</v>
      </c>
      <c r="F153" s="4">
        <f t="shared" si="5"/>
        <v>3.58</v>
      </c>
    </row>
    <row r="154" spans="1:6" x14ac:dyDescent="0.2">
      <c r="A154" t="s">
        <v>194</v>
      </c>
      <c r="B154" s="4" t="s">
        <v>673</v>
      </c>
      <c r="C154" s="4">
        <v>2019</v>
      </c>
      <c r="D154" s="4" t="s">
        <v>715</v>
      </c>
      <c r="E154">
        <f t="shared" si="4"/>
        <v>1</v>
      </c>
      <c r="F154" s="4">
        <f t="shared" si="5"/>
        <v>3.5</v>
      </c>
    </row>
    <row r="155" spans="1:6" x14ac:dyDescent="0.2">
      <c r="A155" t="s">
        <v>264</v>
      </c>
      <c r="B155" s="4" t="s">
        <v>674</v>
      </c>
      <c r="C155" s="4">
        <v>2019</v>
      </c>
      <c r="D155" s="4" t="s">
        <v>715</v>
      </c>
      <c r="E155">
        <f t="shared" si="4"/>
        <v>1</v>
      </c>
      <c r="F155" s="4">
        <f t="shared" si="5"/>
        <v>3.17</v>
      </c>
    </row>
    <row r="156" spans="1:6" x14ac:dyDescent="0.2">
      <c r="A156" t="s">
        <v>270</v>
      </c>
      <c r="B156" s="4" t="s">
        <v>675</v>
      </c>
      <c r="C156" s="4">
        <v>2019</v>
      </c>
      <c r="D156" s="4" t="s">
        <v>715</v>
      </c>
      <c r="E156">
        <f t="shared" si="4"/>
        <v>1</v>
      </c>
      <c r="F156" s="4">
        <f t="shared" si="5"/>
        <v>2.8</v>
      </c>
    </row>
    <row r="157" spans="1:6" x14ac:dyDescent="0.2">
      <c r="A157" t="s">
        <v>266</v>
      </c>
      <c r="B157" s="4" t="s">
        <v>676</v>
      </c>
      <c r="C157" s="4">
        <v>2019</v>
      </c>
      <c r="D157" s="4" t="s">
        <v>715</v>
      </c>
      <c r="E157">
        <f t="shared" si="4"/>
        <v>1</v>
      </c>
      <c r="F157" s="4">
        <f t="shared" si="5"/>
        <v>2.62</v>
      </c>
    </row>
    <row r="158" spans="1:6" x14ac:dyDescent="0.2">
      <c r="A158" t="s">
        <v>677</v>
      </c>
      <c r="B158" s="4" t="s">
        <v>678</v>
      </c>
      <c r="C158" s="4">
        <v>2019</v>
      </c>
      <c r="D158" s="4" t="s">
        <v>715</v>
      </c>
      <c r="E158">
        <f t="shared" si="4"/>
        <v>1</v>
      </c>
      <c r="F158" s="4">
        <f t="shared" si="5"/>
        <v>2.4</v>
      </c>
    </row>
    <row r="159" spans="1:6" x14ac:dyDescent="0.2">
      <c r="A159" t="s">
        <v>242</v>
      </c>
      <c r="B159" s="4" t="s">
        <v>679</v>
      </c>
      <c r="C159" s="4">
        <v>2019</v>
      </c>
      <c r="D159" s="4" t="s">
        <v>715</v>
      </c>
      <c r="E159">
        <f t="shared" si="4"/>
        <v>1</v>
      </c>
      <c r="F159" s="4">
        <f t="shared" si="5"/>
        <v>2.2000000000000002</v>
      </c>
    </row>
    <row r="160" spans="1:6" x14ac:dyDescent="0.2">
      <c r="A160" t="s">
        <v>680</v>
      </c>
      <c r="B160" s="4" t="s">
        <v>681</v>
      </c>
      <c r="C160" s="4">
        <v>2019</v>
      </c>
      <c r="D160" s="4" t="s">
        <v>715</v>
      </c>
      <c r="E160">
        <f t="shared" si="4"/>
        <v>1</v>
      </c>
      <c r="F160" s="4">
        <f t="shared" si="5"/>
        <v>2.1800000000000002</v>
      </c>
    </row>
    <row r="161" spans="1:6" x14ac:dyDescent="0.2">
      <c r="A161" t="s">
        <v>232</v>
      </c>
      <c r="B161" s="4" t="s">
        <v>682</v>
      </c>
      <c r="C161" s="4">
        <v>2019</v>
      </c>
      <c r="D161" s="4" t="s">
        <v>715</v>
      </c>
      <c r="E161">
        <f t="shared" si="4"/>
        <v>1</v>
      </c>
      <c r="F161" s="4">
        <f t="shared" si="5"/>
        <v>2.1</v>
      </c>
    </row>
    <row r="162" spans="1:6" x14ac:dyDescent="0.2">
      <c r="A162" t="s">
        <v>330</v>
      </c>
      <c r="B162" s="4" t="s">
        <v>683</v>
      </c>
      <c r="C162" s="4">
        <v>2019</v>
      </c>
      <c r="D162" s="4" t="s">
        <v>715</v>
      </c>
      <c r="E162">
        <f t="shared" si="4"/>
        <v>1</v>
      </c>
      <c r="F162" s="4">
        <f t="shared" si="5"/>
        <v>2.0499999999999998</v>
      </c>
    </row>
    <row r="163" spans="1:6" x14ac:dyDescent="0.2">
      <c r="A163" t="s">
        <v>245</v>
      </c>
      <c r="B163" s="4" t="s">
        <v>684</v>
      </c>
      <c r="C163" s="4">
        <v>2019</v>
      </c>
      <c r="D163" s="4" t="s">
        <v>715</v>
      </c>
      <c r="E163">
        <f t="shared" si="4"/>
        <v>1</v>
      </c>
      <c r="F163" s="4">
        <f t="shared" si="5"/>
        <v>2.04</v>
      </c>
    </row>
    <row r="164" spans="1:6" x14ac:dyDescent="0.2">
      <c r="A164" t="s">
        <v>297</v>
      </c>
      <c r="B164" s="4" t="s">
        <v>685</v>
      </c>
      <c r="C164" s="4">
        <v>2019</v>
      </c>
      <c r="D164" s="4" t="s">
        <v>715</v>
      </c>
      <c r="E164">
        <f t="shared" si="4"/>
        <v>1</v>
      </c>
      <c r="F164" s="4">
        <f t="shared" si="5"/>
        <v>1.99</v>
      </c>
    </row>
    <row r="165" spans="1:6" x14ac:dyDescent="0.2">
      <c r="A165" t="s">
        <v>217</v>
      </c>
      <c r="B165" s="4" t="s">
        <v>686</v>
      </c>
      <c r="C165" s="4">
        <v>2019</v>
      </c>
      <c r="D165" s="4" t="s">
        <v>715</v>
      </c>
      <c r="E165">
        <f t="shared" si="4"/>
        <v>1</v>
      </c>
      <c r="F165" s="4">
        <f t="shared" si="5"/>
        <v>1.87</v>
      </c>
    </row>
    <row r="166" spans="1:6" x14ac:dyDescent="0.2">
      <c r="A166" t="s">
        <v>315</v>
      </c>
      <c r="B166" s="4" t="s">
        <v>687</v>
      </c>
      <c r="C166" s="4">
        <v>2019</v>
      </c>
      <c r="D166" s="4" t="s">
        <v>715</v>
      </c>
      <c r="E166">
        <f t="shared" si="4"/>
        <v>1</v>
      </c>
      <c r="F166" s="4">
        <f t="shared" si="5"/>
        <v>1.73</v>
      </c>
    </row>
    <row r="167" spans="1:6" x14ac:dyDescent="0.2">
      <c r="A167" t="s">
        <v>202</v>
      </c>
      <c r="B167" s="4" t="s">
        <v>688</v>
      </c>
      <c r="C167" s="4">
        <v>2019</v>
      </c>
      <c r="D167" s="4" t="s">
        <v>715</v>
      </c>
      <c r="E167">
        <f t="shared" si="4"/>
        <v>1</v>
      </c>
      <c r="F167" s="4">
        <f t="shared" si="5"/>
        <v>1.63</v>
      </c>
    </row>
    <row r="168" spans="1:6" x14ac:dyDescent="0.2">
      <c r="A168" t="s">
        <v>296</v>
      </c>
      <c r="B168" s="4" t="s">
        <v>689</v>
      </c>
      <c r="C168" s="4">
        <v>2019</v>
      </c>
      <c r="D168" s="4" t="s">
        <v>715</v>
      </c>
      <c r="E168">
        <f t="shared" si="4"/>
        <v>1</v>
      </c>
      <c r="F168" s="4">
        <f t="shared" si="5"/>
        <v>1.59</v>
      </c>
    </row>
    <row r="169" spans="1:6" x14ac:dyDescent="0.2">
      <c r="A169" t="s">
        <v>301</v>
      </c>
      <c r="B169" s="4" t="s">
        <v>690</v>
      </c>
      <c r="C169" s="4">
        <v>2019</v>
      </c>
      <c r="D169" s="4" t="s">
        <v>715</v>
      </c>
      <c r="E169">
        <f t="shared" si="4"/>
        <v>1</v>
      </c>
      <c r="F169" s="4">
        <f t="shared" si="5"/>
        <v>1.41</v>
      </c>
    </row>
    <row r="170" spans="1:6" x14ac:dyDescent="0.2">
      <c r="A170" t="s">
        <v>691</v>
      </c>
      <c r="B170" s="4" t="s">
        <v>692</v>
      </c>
      <c r="C170" s="4">
        <v>2019</v>
      </c>
      <c r="D170" s="4" t="s">
        <v>715</v>
      </c>
      <c r="E170">
        <f t="shared" si="4"/>
        <v>1</v>
      </c>
      <c r="F170" s="4">
        <f t="shared" si="5"/>
        <v>1.37</v>
      </c>
    </row>
    <row r="171" spans="1:6" x14ac:dyDescent="0.2">
      <c r="A171" t="s">
        <v>306</v>
      </c>
      <c r="B171" s="4" t="s">
        <v>693</v>
      </c>
      <c r="C171" s="4">
        <v>2019</v>
      </c>
      <c r="D171" s="4" t="s">
        <v>715</v>
      </c>
      <c r="E171">
        <f t="shared" si="4"/>
        <v>1</v>
      </c>
      <c r="F171" s="4">
        <f t="shared" si="5"/>
        <v>1.28</v>
      </c>
    </row>
    <row r="172" spans="1:6" x14ac:dyDescent="0.2">
      <c r="A172" t="s">
        <v>191</v>
      </c>
      <c r="B172" s="4" t="s">
        <v>694</v>
      </c>
      <c r="C172" s="4">
        <v>2019</v>
      </c>
      <c r="D172" s="4" t="s">
        <v>715</v>
      </c>
      <c r="E172">
        <f t="shared" si="4"/>
        <v>1</v>
      </c>
      <c r="F172" s="4">
        <f t="shared" si="5"/>
        <v>1.1399999999999999</v>
      </c>
    </row>
    <row r="173" spans="1:6" x14ac:dyDescent="0.2">
      <c r="A173" t="s">
        <v>321</v>
      </c>
      <c r="B173" s="4" t="s">
        <v>695</v>
      </c>
      <c r="C173" s="4">
        <v>2019</v>
      </c>
      <c r="D173" s="4" t="s">
        <v>715</v>
      </c>
      <c r="E173">
        <f t="shared" si="4"/>
        <v>1</v>
      </c>
      <c r="F173" s="4">
        <f t="shared" si="5"/>
        <v>1.04</v>
      </c>
    </row>
    <row r="174" spans="1:6" x14ac:dyDescent="0.2">
      <c r="A174" t="s">
        <v>283</v>
      </c>
      <c r="B174" s="4" t="s">
        <v>695</v>
      </c>
      <c r="C174" s="4">
        <v>2019</v>
      </c>
      <c r="D174" s="4" t="s">
        <v>715</v>
      </c>
      <c r="E174">
        <f t="shared" si="4"/>
        <v>1</v>
      </c>
      <c r="F174" s="4">
        <f t="shared" si="5"/>
        <v>1.04</v>
      </c>
    </row>
    <row r="175" spans="1:6" x14ac:dyDescent="0.2">
      <c r="A175" t="s">
        <v>334</v>
      </c>
      <c r="B175" s="4" t="s">
        <v>696</v>
      </c>
      <c r="C175" s="4">
        <v>2019</v>
      </c>
      <c r="D175" s="4" t="s">
        <v>716</v>
      </c>
      <c r="E175">
        <f t="shared" si="4"/>
        <v>1E-3</v>
      </c>
      <c r="F175" s="4">
        <f t="shared" si="5"/>
        <v>0.99936000000000003</v>
      </c>
    </row>
    <row r="176" spans="1:6" x14ac:dyDescent="0.2">
      <c r="A176" t="s">
        <v>316</v>
      </c>
      <c r="B176" s="4" t="s">
        <v>697</v>
      </c>
      <c r="C176" s="4">
        <v>2019</v>
      </c>
      <c r="D176" s="4" t="s">
        <v>716</v>
      </c>
      <c r="E176">
        <f t="shared" si="4"/>
        <v>1E-3</v>
      </c>
      <c r="F176" s="4">
        <f t="shared" si="5"/>
        <v>0.88697999999999999</v>
      </c>
    </row>
    <row r="177" spans="1:6" x14ac:dyDescent="0.2">
      <c r="A177" t="s">
        <v>333</v>
      </c>
      <c r="B177" s="4" t="s">
        <v>698</v>
      </c>
      <c r="C177" s="4">
        <v>2019</v>
      </c>
      <c r="D177" s="4" t="s">
        <v>716</v>
      </c>
      <c r="E177">
        <f t="shared" si="4"/>
        <v>1E-3</v>
      </c>
      <c r="F177" s="4">
        <f t="shared" si="5"/>
        <v>0.86665000000000003</v>
      </c>
    </row>
    <row r="178" spans="1:6" x14ac:dyDescent="0.2">
      <c r="A178" t="s">
        <v>305</v>
      </c>
      <c r="B178" s="4" t="s">
        <v>699</v>
      </c>
      <c r="C178" s="4">
        <v>2019</v>
      </c>
      <c r="D178" s="4" t="s">
        <v>716</v>
      </c>
      <c r="E178">
        <f t="shared" si="4"/>
        <v>1E-3</v>
      </c>
      <c r="F178" s="4">
        <f t="shared" si="5"/>
        <v>0.85532000000000008</v>
      </c>
    </row>
    <row r="179" spans="1:6" x14ac:dyDescent="0.2">
      <c r="A179" t="s">
        <v>326</v>
      </c>
      <c r="B179" s="4" t="s">
        <v>700</v>
      </c>
      <c r="C179" s="4">
        <v>2019</v>
      </c>
      <c r="D179" s="4" t="s">
        <v>716</v>
      </c>
      <c r="E179">
        <f t="shared" si="4"/>
        <v>1E-3</v>
      </c>
      <c r="F179" s="4">
        <f t="shared" si="5"/>
        <v>0.82315000000000005</v>
      </c>
    </row>
    <row r="180" spans="1:6" x14ac:dyDescent="0.2">
      <c r="A180" t="s">
        <v>243</v>
      </c>
      <c r="B180" s="4" t="s">
        <v>701</v>
      </c>
      <c r="C180" s="4">
        <v>2019</v>
      </c>
      <c r="D180" s="4" t="s">
        <v>716</v>
      </c>
      <c r="E180">
        <f t="shared" si="4"/>
        <v>1E-3</v>
      </c>
      <c r="F180" s="4">
        <f t="shared" si="5"/>
        <v>0.70667999999999997</v>
      </c>
    </row>
    <row r="181" spans="1:6" x14ac:dyDescent="0.2">
      <c r="A181" t="s">
        <v>327</v>
      </c>
      <c r="B181" s="4" t="s">
        <v>702</v>
      </c>
      <c r="C181" s="4">
        <v>2019</v>
      </c>
      <c r="D181" s="4" t="s">
        <v>716</v>
      </c>
      <c r="E181">
        <f t="shared" si="4"/>
        <v>1E-3</v>
      </c>
      <c r="F181" s="4">
        <f t="shared" si="5"/>
        <v>0.66972000000000009</v>
      </c>
    </row>
    <row r="182" spans="1:6" x14ac:dyDescent="0.2">
      <c r="A182" t="s">
        <v>325</v>
      </c>
      <c r="B182" s="4" t="s">
        <v>703</v>
      </c>
      <c r="C182" s="4">
        <v>2019</v>
      </c>
      <c r="D182" s="4" t="s">
        <v>716</v>
      </c>
      <c r="E182">
        <f t="shared" si="4"/>
        <v>1E-3</v>
      </c>
      <c r="F182" s="4">
        <f t="shared" si="5"/>
        <v>0.58005999999999991</v>
      </c>
    </row>
    <row r="183" spans="1:6" x14ac:dyDescent="0.2">
      <c r="A183" t="s">
        <v>704</v>
      </c>
      <c r="B183" s="4" t="s">
        <v>705</v>
      </c>
      <c r="C183" s="4">
        <v>2019</v>
      </c>
      <c r="D183" s="4" t="s">
        <v>716</v>
      </c>
      <c r="E183">
        <f t="shared" si="4"/>
        <v>1E-3</v>
      </c>
      <c r="F183" s="4">
        <f t="shared" si="5"/>
        <v>0.54096</v>
      </c>
    </row>
    <row r="184" spans="1:6" x14ac:dyDescent="0.2">
      <c r="A184" t="s">
        <v>312</v>
      </c>
      <c r="B184" s="4" t="s">
        <v>706</v>
      </c>
      <c r="C184" s="4">
        <v>2019</v>
      </c>
      <c r="D184" s="4" t="s">
        <v>716</v>
      </c>
      <c r="E184">
        <f t="shared" si="4"/>
        <v>1E-3</v>
      </c>
      <c r="F184" s="4">
        <f t="shared" si="5"/>
        <v>0.40576999999999996</v>
      </c>
    </row>
    <row r="185" spans="1:6" x14ac:dyDescent="0.2">
      <c r="A185" t="s">
        <v>318</v>
      </c>
      <c r="B185" s="4" t="s">
        <v>707</v>
      </c>
      <c r="C185" s="4">
        <v>2019</v>
      </c>
      <c r="D185" s="4" t="s">
        <v>716</v>
      </c>
      <c r="E185">
        <f t="shared" si="4"/>
        <v>1E-3</v>
      </c>
      <c r="F185" s="4">
        <f t="shared" si="5"/>
        <v>0.38791000000000003</v>
      </c>
    </row>
    <row r="186" spans="1:6" x14ac:dyDescent="0.2">
      <c r="A186" t="s">
        <v>253</v>
      </c>
      <c r="B186" s="4" t="s">
        <v>708</v>
      </c>
      <c r="C186" s="4">
        <v>2019</v>
      </c>
      <c r="D186" s="4" t="s">
        <v>716</v>
      </c>
      <c r="E186">
        <f t="shared" si="4"/>
        <v>1E-3</v>
      </c>
      <c r="F186" s="4">
        <f t="shared" si="5"/>
        <v>0.33150999999999997</v>
      </c>
    </row>
    <row r="187" spans="1:6" x14ac:dyDescent="0.2">
      <c r="A187" t="s">
        <v>709</v>
      </c>
      <c r="B187" s="4" t="s">
        <v>710</v>
      </c>
      <c r="C187" s="4">
        <v>2019</v>
      </c>
      <c r="D187" s="4" t="s">
        <v>716</v>
      </c>
      <c r="E187">
        <f t="shared" si="4"/>
        <v>1E-3</v>
      </c>
      <c r="F187" s="4">
        <f t="shared" si="5"/>
        <v>0.27038000000000001</v>
      </c>
    </row>
    <row r="188" spans="1:6" x14ac:dyDescent="0.2">
      <c r="A188" t="s">
        <v>322</v>
      </c>
      <c r="B188" s="4" t="s">
        <v>711</v>
      </c>
      <c r="C188" s="4">
        <v>2019</v>
      </c>
      <c r="D188" s="4" t="s">
        <v>716</v>
      </c>
      <c r="E188">
        <f t="shared" si="4"/>
        <v>1E-3</v>
      </c>
      <c r="F188" s="4">
        <f t="shared" si="5"/>
        <v>1.6840000000000001E-2</v>
      </c>
    </row>
  </sheetData>
  <autoFilter ref="A1:E1" xr:uid="{C57BF080-8CBA-47B8-BE05-F9AC1E0BA2EB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770A2-CC46-4131-B986-DB1C5940825E}">
  <dimension ref="A1:D45"/>
  <sheetViews>
    <sheetView workbookViewId="0">
      <selection activeCell="H11" sqref="H11"/>
    </sheetView>
  </sheetViews>
  <sheetFormatPr defaultRowHeight="12.75" x14ac:dyDescent="0.2"/>
  <cols>
    <col min="3" max="3" width="15.85546875" customWidth="1"/>
  </cols>
  <sheetData>
    <row r="1" spans="1:4" x14ac:dyDescent="0.2">
      <c r="A1" t="s">
        <v>721</v>
      </c>
      <c r="B1" t="s">
        <v>493</v>
      </c>
      <c r="C1" t="s">
        <v>722</v>
      </c>
      <c r="D1" t="s">
        <v>723</v>
      </c>
    </row>
    <row r="2" spans="1:4" x14ac:dyDescent="0.2">
      <c r="A2">
        <v>1</v>
      </c>
      <c r="B2" t="s">
        <v>146</v>
      </c>
      <c r="C2" s="20">
        <v>145934462</v>
      </c>
      <c r="D2" t="s">
        <v>724</v>
      </c>
    </row>
    <row r="3" spans="1:4" x14ac:dyDescent="0.2">
      <c r="A3">
        <v>2</v>
      </c>
      <c r="B3" t="s">
        <v>138</v>
      </c>
      <c r="C3" s="20">
        <v>83783942</v>
      </c>
      <c r="D3" t="s">
        <v>725</v>
      </c>
    </row>
    <row r="4" spans="1:4" x14ac:dyDescent="0.2">
      <c r="A4">
        <v>3</v>
      </c>
      <c r="B4" t="s">
        <v>142</v>
      </c>
      <c r="C4" s="20">
        <v>67886011</v>
      </c>
      <c r="D4" t="s">
        <v>726</v>
      </c>
    </row>
    <row r="5" spans="1:4" x14ac:dyDescent="0.2">
      <c r="A5">
        <v>4</v>
      </c>
      <c r="B5" t="s">
        <v>153</v>
      </c>
      <c r="C5" s="20">
        <v>65273511</v>
      </c>
      <c r="D5" t="s">
        <v>725</v>
      </c>
    </row>
    <row r="6" spans="1:4" x14ac:dyDescent="0.2">
      <c r="A6">
        <v>5</v>
      </c>
      <c r="B6" t="s">
        <v>155</v>
      </c>
      <c r="C6" s="20">
        <v>60461826</v>
      </c>
      <c r="D6" t="s">
        <v>727</v>
      </c>
    </row>
    <row r="7" spans="1:4" x14ac:dyDescent="0.2">
      <c r="A7">
        <v>6</v>
      </c>
      <c r="B7" t="s">
        <v>156</v>
      </c>
      <c r="C7" s="20">
        <v>46754778</v>
      </c>
      <c r="D7" t="s">
        <v>727</v>
      </c>
    </row>
    <row r="8" spans="1:4" x14ac:dyDescent="0.2">
      <c r="A8">
        <v>7</v>
      </c>
      <c r="B8" t="s">
        <v>220</v>
      </c>
      <c r="C8" s="20">
        <v>43733762</v>
      </c>
      <c r="D8" t="s">
        <v>724</v>
      </c>
    </row>
    <row r="9" spans="1:4" x14ac:dyDescent="0.2">
      <c r="A9">
        <v>8</v>
      </c>
      <c r="B9" t="s">
        <v>157</v>
      </c>
      <c r="C9" s="20">
        <v>37846611</v>
      </c>
      <c r="D9" t="s">
        <v>724</v>
      </c>
    </row>
    <row r="10" spans="1:4" x14ac:dyDescent="0.2">
      <c r="A10">
        <v>9</v>
      </c>
      <c r="B10" t="s">
        <v>230</v>
      </c>
      <c r="C10" s="20">
        <v>19237691</v>
      </c>
      <c r="D10" t="s">
        <v>724</v>
      </c>
    </row>
    <row r="11" spans="1:4" x14ac:dyDescent="0.2">
      <c r="A11">
        <v>10</v>
      </c>
      <c r="B11" t="s">
        <v>139</v>
      </c>
      <c r="C11" s="20">
        <v>17134872</v>
      </c>
      <c r="D11" t="s">
        <v>725</v>
      </c>
    </row>
    <row r="12" spans="1:4" x14ac:dyDescent="0.2">
      <c r="A12">
        <v>11</v>
      </c>
      <c r="B12" t="s">
        <v>159</v>
      </c>
      <c r="C12" s="20">
        <v>11589623</v>
      </c>
      <c r="D12" t="s">
        <v>725</v>
      </c>
    </row>
    <row r="13" spans="1:4" x14ac:dyDescent="0.2">
      <c r="A13">
        <v>12</v>
      </c>
      <c r="B13" t="s">
        <v>728</v>
      </c>
      <c r="C13" s="20">
        <v>10708981</v>
      </c>
      <c r="D13" t="s">
        <v>724</v>
      </c>
    </row>
    <row r="14" spans="1:4" x14ac:dyDescent="0.2">
      <c r="A14">
        <v>13</v>
      </c>
      <c r="B14" t="s">
        <v>170</v>
      </c>
      <c r="C14" s="20">
        <v>10423054</v>
      </c>
      <c r="D14" t="s">
        <v>727</v>
      </c>
    </row>
    <row r="15" spans="1:4" x14ac:dyDescent="0.2">
      <c r="A15">
        <v>14</v>
      </c>
      <c r="B15" t="s">
        <v>179</v>
      </c>
      <c r="C15" s="20">
        <v>10196709</v>
      </c>
      <c r="D15" t="s">
        <v>727</v>
      </c>
    </row>
    <row r="16" spans="1:4" x14ac:dyDescent="0.2">
      <c r="A16">
        <v>15</v>
      </c>
      <c r="B16" t="s">
        <v>169</v>
      </c>
      <c r="C16" s="20">
        <v>10099265</v>
      </c>
      <c r="D16" t="s">
        <v>726</v>
      </c>
    </row>
    <row r="17" spans="1:4" x14ac:dyDescent="0.2">
      <c r="A17">
        <v>16</v>
      </c>
      <c r="B17" t="s">
        <v>175</v>
      </c>
      <c r="C17" s="20">
        <v>9660351</v>
      </c>
      <c r="D17" t="s">
        <v>724</v>
      </c>
    </row>
    <row r="18" spans="1:4" x14ac:dyDescent="0.2">
      <c r="A18">
        <v>17</v>
      </c>
      <c r="B18" t="s">
        <v>272</v>
      </c>
      <c r="C18" s="20">
        <v>9449323</v>
      </c>
      <c r="D18" t="s">
        <v>724</v>
      </c>
    </row>
    <row r="19" spans="1:4" x14ac:dyDescent="0.2">
      <c r="A19">
        <v>18</v>
      </c>
      <c r="B19" t="s">
        <v>181</v>
      </c>
      <c r="C19" s="20">
        <v>9006398</v>
      </c>
      <c r="D19" t="s">
        <v>725</v>
      </c>
    </row>
    <row r="20" spans="1:4" x14ac:dyDescent="0.2">
      <c r="A20">
        <v>19</v>
      </c>
      <c r="B20" t="s">
        <v>271</v>
      </c>
      <c r="C20" s="20">
        <v>8737371</v>
      </c>
      <c r="D20" t="s">
        <v>727</v>
      </c>
    </row>
    <row r="21" spans="1:4" x14ac:dyDescent="0.2">
      <c r="A21">
        <v>20</v>
      </c>
      <c r="B21" t="s">
        <v>178</v>
      </c>
      <c r="C21" s="20">
        <v>8654622</v>
      </c>
      <c r="D21" t="s">
        <v>725</v>
      </c>
    </row>
    <row r="22" spans="1:4" x14ac:dyDescent="0.2">
      <c r="A22">
        <v>21</v>
      </c>
      <c r="B22" t="s">
        <v>256</v>
      </c>
      <c r="C22" s="20">
        <v>6948445</v>
      </c>
      <c r="D22" t="s">
        <v>724</v>
      </c>
    </row>
    <row r="23" spans="1:4" x14ac:dyDescent="0.2">
      <c r="A23">
        <v>22</v>
      </c>
      <c r="B23" t="s">
        <v>171</v>
      </c>
      <c r="C23" s="20">
        <v>5792202</v>
      </c>
      <c r="D23" t="s">
        <v>726</v>
      </c>
    </row>
    <row r="24" spans="1:4" x14ac:dyDescent="0.2">
      <c r="A24">
        <v>23</v>
      </c>
      <c r="B24" t="s">
        <v>185</v>
      </c>
      <c r="C24" s="20">
        <v>5540720</v>
      </c>
      <c r="D24" t="s">
        <v>726</v>
      </c>
    </row>
    <row r="25" spans="1:4" x14ac:dyDescent="0.2">
      <c r="A25">
        <v>24</v>
      </c>
      <c r="B25" t="s">
        <v>258</v>
      </c>
      <c r="C25" s="20">
        <v>5459642</v>
      </c>
      <c r="D25" t="s">
        <v>724</v>
      </c>
    </row>
    <row r="26" spans="1:4" x14ac:dyDescent="0.2">
      <c r="A26">
        <v>25</v>
      </c>
      <c r="B26" t="s">
        <v>187</v>
      </c>
      <c r="C26" s="20">
        <v>5421241</v>
      </c>
      <c r="D26" t="s">
        <v>726</v>
      </c>
    </row>
    <row r="27" spans="1:4" x14ac:dyDescent="0.2">
      <c r="A27">
        <v>26</v>
      </c>
      <c r="B27" t="s">
        <v>180</v>
      </c>
      <c r="C27" s="20">
        <v>4937786</v>
      </c>
      <c r="D27" t="s">
        <v>726</v>
      </c>
    </row>
    <row r="28" spans="1:4" x14ac:dyDescent="0.2">
      <c r="A28">
        <v>27</v>
      </c>
      <c r="B28" t="s">
        <v>250</v>
      </c>
      <c r="C28" s="20">
        <v>4105267</v>
      </c>
      <c r="D28" t="s">
        <v>727</v>
      </c>
    </row>
    <row r="29" spans="1:4" x14ac:dyDescent="0.2">
      <c r="A29">
        <v>28</v>
      </c>
      <c r="B29" t="s">
        <v>308</v>
      </c>
      <c r="C29" s="20">
        <v>4033963</v>
      </c>
      <c r="D29" t="s">
        <v>724</v>
      </c>
    </row>
    <row r="30" spans="1:4" x14ac:dyDescent="0.2">
      <c r="A30">
        <v>29</v>
      </c>
      <c r="B30" t="s">
        <v>310</v>
      </c>
      <c r="C30" s="20">
        <v>3280819</v>
      </c>
      <c r="D30" t="s">
        <v>727</v>
      </c>
    </row>
    <row r="31" spans="1:4" x14ac:dyDescent="0.2">
      <c r="A31">
        <v>30</v>
      </c>
      <c r="B31" t="s">
        <v>293</v>
      </c>
      <c r="C31" s="20">
        <v>2877797</v>
      </c>
      <c r="D31" t="s">
        <v>727</v>
      </c>
    </row>
    <row r="32" spans="1:4" x14ac:dyDescent="0.2">
      <c r="A32">
        <v>31</v>
      </c>
      <c r="B32" t="s">
        <v>234</v>
      </c>
      <c r="C32" s="20">
        <v>2722289</v>
      </c>
      <c r="D32" t="s">
        <v>726</v>
      </c>
    </row>
    <row r="33" spans="1:4" x14ac:dyDescent="0.2">
      <c r="A33">
        <v>32</v>
      </c>
      <c r="B33" t="s">
        <v>729</v>
      </c>
      <c r="C33" s="20">
        <v>2083374</v>
      </c>
      <c r="D33" t="s">
        <v>727</v>
      </c>
    </row>
    <row r="34" spans="1:4" x14ac:dyDescent="0.2">
      <c r="A34">
        <v>33</v>
      </c>
      <c r="B34" t="s">
        <v>268</v>
      </c>
      <c r="C34" s="20">
        <v>2078938</v>
      </c>
      <c r="D34" t="s">
        <v>727</v>
      </c>
    </row>
    <row r="35" spans="1:4" x14ac:dyDescent="0.2">
      <c r="A35">
        <v>34</v>
      </c>
      <c r="B35" t="s">
        <v>254</v>
      </c>
      <c r="C35" s="20">
        <v>1886198</v>
      </c>
      <c r="D35" t="s">
        <v>726</v>
      </c>
    </row>
    <row r="36" spans="1:4" x14ac:dyDescent="0.2">
      <c r="A36">
        <v>35</v>
      </c>
      <c r="B36" t="s">
        <v>252</v>
      </c>
      <c r="C36" s="20">
        <v>1326535</v>
      </c>
      <c r="D36" t="s">
        <v>726</v>
      </c>
    </row>
    <row r="37" spans="1:4" x14ac:dyDescent="0.2">
      <c r="A37">
        <v>36</v>
      </c>
      <c r="B37" t="s">
        <v>314</v>
      </c>
      <c r="C37" s="20">
        <v>628066</v>
      </c>
      <c r="D37" t="s">
        <v>727</v>
      </c>
    </row>
    <row r="38" spans="1:4" x14ac:dyDescent="0.2">
      <c r="A38">
        <v>37</v>
      </c>
      <c r="B38" t="s">
        <v>222</v>
      </c>
      <c r="C38" s="20">
        <v>625978</v>
      </c>
      <c r="D38" t="s">
        <v>725</v>
      </c>
    </row>
    <row r="39" spans="1:4" x14ac:dyDescent="0.2">
      <c r="A39">
        <v>38</v>
      </c>
      <c r="B39" t="s">
        <v>289</v>
      </c>
      <c r="C39" s="20">
        <v>441543</v>
      </c>
      <c r="D39" t="s">
        <v>727</v>
      </c>
    </row>
    <row r="40" spans="1:4" x14ac:dyDescent="0.2">
      <c r="A40">
        <v>39</v>
      </c>
      <c r="B40" t="s">
        <v>262</v>
      </c>
      <c r="C40" s="20">
        <v>341243</v>
      </c>
      <c r="D40" t="s">
        <v>726</v>
      </c>
    </row>
    <row r="41" spans="1:4" x14ac:dyDescent="0.2">
      <c r="A41">
        <v>40</v>
      </c>
      <c r="B41" t="s">
        <v>327</v>
      </c>
      <c r="C41" s="20">
        <v>77265</v>
      </c>
      <c r="D41" t="s">
        <v>727</v>
      </c>
    </row>
    <row r="42" spans="1:4" x14ac:dyDescent="0.2">
      <c r="A42">
        <v>41</v>
      </c>
      <c r="B42" t="s">
        <v>313</v>
      </c>
      <c r="C42" s="20">
        <v>39242</v>
      </c>
      <c r="D42" t="s">
        <v>725</v>
      </c>
    </row>
    <row r="43" spans="1:4" x14ac:dyDescent="0.2">
      <c r="A43">
        <v>42</v>
      </c>
      <c r="B43" t="s">
        <v>307</v>
      </c>
      <c r="C43" s="20">
        <v>38128</v>
      </c>
      <c r="D43" t="s">
        <v>725</v>
      </c>
    </row>
    <row r="44" spans="1:4" x14ac:dyDescent="0.2">
      <c r="A44">
        <v>43</v>
      </c>
      <c r="B44" t="s">
        <v>325</v>
      </c>
      <c r="C44" s="20">
        <v>33931</v>
      </c>
      <c r="D44" t="s">
        <v>727</v>
      </c>
    </row>
    <row r="45" spans="1:4" x14ac:dyDescent="0.2">
      <c r="A45">
        <v>44</v>
      </c>
      <c r="B45" t="s">
        <v>730</v>
      </c>
      <c r="C45">
        <v>801</v>
      </c>
      <c r="D45" t="s">
        <v>727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57CF2-AEB5-4174-9603-FE55B1E8F0F8}">
  <dimension ref="A1:G25"/>
  <sheetViews>
    <sheetView tabSelected="1" workbookViewId="0">
      <selection activeCell="F9" sqref="F9"/>
    </sheetView>
  </sheetViews>
  <sheetFormatPr defaultRowHeight="12.75" x14ac:dyDescent="0.2"/>
  <cols>
    <col min="1" max="1" width="28.28515625" customWidth="1"/>
    <col min="5" max="5" width="21" customWidth="1"/>
    <col min="6" max="6" width="16.42578125" customWidth="1"/>
    <col min="7" max="7" width="11.28515625" bestFit="1" customWidth="1"/>
  </cols>
  <sheetData>
    <row r="1" spans="1:7" x14ac:dyDescent="0.2">
      <c r="A1" t="s">
        <v>493</v>
      </c>
      <c r="B1" t="s">
        <v>1</v>
      </c>
      <c r="C1" t="s">
        <v>2</v>
      </c>
      <c r="D1" t="s">
        <v>733</v>
      </c>
      <c r="E1" t="s">
        <v>132</v>
      </c>
      <c r="F1" t="s">
        <v>747</v>
      </c>
      <c r="G1" t="s">
        <v>746</v>
      </c>
    </row>
    <row r="2" spans="1:7" x14ac:dyDescent="0.2">
      <c r="A2" t="s">
        <v>207</v>
      </c>
      <c r="B2">
        <v>3255</v>
      </c>
      <c r="C2">
        <v>3002</v>
      </c>
      <c r="D2" s="1">
        <v>44521</v>
      </c>
      <c r="E2" t="s">
        <v>127</v>
      </c>
      <c r="F2">
        <v>100</v>
      </c>
      <c r="G2" s="2">
        <f>C2*F2</f>
        <v>300200</v>
      </c>
    </row>
    <row r="3" spans="1:7" hidden="1" x14ac:dyDescent="0.2">
      <c r="A3" t="s">
        <v>736</v>
      </c>
      <c r="B3">
        <v>214026</v>
      </c>
      <c r="C3">
        <v>209270</v>
      </c>
      <c r="D3" s="1">
        <v>44490</v>
      </c>
      <c r="E3" t="s">
        <v>737</v>
      </c>
      <c r="F3">
        <f>1/0.85</f>
        <v>1.1764705882352942</v>
      </c>
      <c r="G3" s="2">
        <f>C3*F3</f>
        <v>246200</v>
      </c>
    </row>
    <row r="4" spans="1:7" x14ac:dyDescent="0.2">
      <c r="A4" t="s">
        <v>134</v>
      </c>
      <c r="B4">
        <v>223633</v>
      </c>
      <c r="C4">
        <v>206796</v>
      </c>
      <c r="D4" s="1">
        <v>44490</v>
      </c>
      <c r="E4" t="s">
        <v>78</v>
      </c>
      <c r="F4">
        <v>1</v>
      </c>
      <c r="G4" s="2">
        <f>C4*F4</f>
        <v>206796</v>
      </c>
    </row>
    <row r="5" spans="1:7" x14ac:dyDescent="0.2">
      <c r="A5" t="s">
        <v>138</v>
      </c>
      <c r="B5">
        <v>121300</v>
      </c>
      <c r="C5">
        <v>117864</v>
      </c>
      <c r="D5" s="1">
        <v>44490</v>
      </c>
      <c r="E5" t="s">
        <v>737</v>
      </c>
      <c r="F5">
        <f>1/0.85</f>
        <v>1.1764705882352942</v>
      </c>
      <c r="G5" s="2">
        <f>C5*F5</f>
        <v>138663.5294117647</v>
      </c>
    </row>
    <row r="6" spans="1:7" x14ac:dyDescent="0.2">
      <c r="A6" t="s">
        <v>136</v>
      </c>
      <c r="B6">
        <v>7367</v>
      </c>
      <c r="C6">
        <v>7184</v>
      </c>
      <c r="D6" s="1">
        <v>44521</v>
      </c>
      <c r="E6" t="s">
        <v>739</v>
      </c>
      <c r="F6">
        <f>1/0.105</f>
        <v>9.5238095238095237</v>
      </c>
      <c r="G6" s="2">
        <f>C6*F6</f>
        <v>68419.047619047618</v>
      </c>
    </row>
    <row r="7" spans="1:7" x14ac:dyDescent="0.2">
      <c r="A7" t="s">
        <v>142</v>
      </c>
      <c r="B7">
        <v>51001</v>
      </c>
      <c r="C7">
        <v>50480</v>
      </c>
      <c r="D7" s="1">
        <v>44490</v>
      </c>
      <c r="E7" t="s">
        <v>745</v>
      </c>
      <c r="F7">
        <f>1/0.761</f>
        <v>1.3140604467805519</v>
      </c>
      <c r="G7" s="2">
        <f>C7*F7</f>
        <v>66333.771353482254</v>
      </c>
    </row>
    <row r="8" spans="1:7" x14ac:dyDescent="0.2">
      <c r="A8" t="s">
        <v>139</v>
      </c>
      <c r="B8">
        <v>51001</v>
      </c>
      <c r="C8">
        <v>51675</v>
      </c>
      <c r="D8" s="1">
        <v>44490</v>
      </c>
      <c r="E8" t="s">
        <v>737</v>
      </c>
      <c r="F8">
        <f>1/0.85</f>
        <v>1.1764705882352942</v>
      </c>
      <c r="G8" s="2">
        <f>C8*F8</f>
        <v>60794.117647058825</v>
      </c>
    </row>
    <row r="9" spans="1:7" x14ac:dyDescent="0.2">
      <c r="A9" t="s">
        <v>160</v>
      </c>
      <c r="B9">
        <v>237491</v>
      </c>
      <c r="C9">
        <v>211433</v>
      </c>
      <c r="D9" s="1">
        <v>44368</v>
      </c>
      <c r="E9" t="s">
        <v>740</v>
      </c>
      <c r="F9">
        <f>1/3.75</f>
        <v>0.26666666666666666</v>
      </c>
      <c r="G9" s="2">
        <f>C9*F9</f>
        <v>56382.133333333331</v>
      </c>
    </row>
    <row r="10" spans="1:7" x14ac:dyDescent="0.2">
      <c r="A10" t="s">
        <v>192</v>
      </c>
      <c r="B10">
        <v>60444</v>
      </c>
      <c r="C10">
        <v>55619</v>
      </c>
      <c r="D10" s="1">
        <v>44521</v>
      </c>
      <c r="E10" t="s">
        <v>78</v>
      </c>
      <c r="F10">
        <v>1</v>
      </c>
      <c r="G10" s="2">
        <f>C10*F10</f>
        <v>55619</v>
      </c>
    </row>
    <row r="11" spans="1:7" x14ac:dyDescent="0.2">
      <c r="A11" t="s">
        <v>155</v>
      </c>
      <c r="B11">
        <v>46030</v>
      </c>
      <c r="C11">
        <v>44793</v>
      </c>
      <c r="D11" s="1">
        <v>44490</v>
      </c>
      <c r="E11" t="s">
        <v>737</v>
      </c>
      <c r="F11">
        <f>1/0.85</f>
        <v>1.1764705882352942</v>
      </c>
      <c r="G11" s="2">
        <f>C11*F11</f>
        <v>52697.647058823532</v>
      </c>
    </row>
    <row r="12" spans="1:7" x14ac:dyDescent="0.2">
      <c r="A12" t="s">
        <v>153</v>
      </c>
      <c r="B12">
        <v>43103</v>
      </c>
      <c r="C12">
        <v>41996</v>
      </c>
      <c r="D12" s="1">
        <v>44490</v>
      </c>
      <c r="E12" t="s">
        <v>737</v>
      </c>
      <c r="F12">
        <f>1/0.85</f>
        <v>1.1764705882352942</v>
      </c>
      <c r="G12" s="2">
        <f>C12*F12</f>
        <v>49407.058823529413</v>
      </c>
    </row>
    <row r="13" spans="1:7" x14ac:dyDescent="0.2">
      <c r="A13" t="s">
        <v>146</v>
      </c>
      <c r="B13">
        <v>46579</v>
      </c>
      <c r="C13">
        <v>45580</v>
      </c>
      <c r="D13" s="1">
        <v>44490</v>
      </c>
      <c r="E13" t="s">
        <v>78</v>
      </c>
      <c r="F13">
        <v>1</v>
      </c>
      <c r="G13" s="2">
        <f>C13*F13</f>
        <v>45580</v>
      </c>
    </row>
    <row r="14" spans="1:7" x14ac:dyDescent="0.2">
      <c r="A14" t="s">
        <v>148</v>
      </c>
      <c r="B14">
        <v>41957</v>
      </c>
      <c r="C14">
        <v>41680</v>
      </c>
      <c r="D14" s="1">
        <v>44490</v>
      </c>
      <c r="E14" t="s">
        <v>78</v>
      </c>
      <c r="F14">
        <v>1</v>
      </c>
      <c r="G14" s="2">
        <f>C14*F14</f>
        <v>41680</v>
      </c>
    </row>
    <row r="15" spans="1:7" x14ac:dyDescent="0.2">
      <c r="A15" t="s">
        <v>150</v>
      </c>
      <c r="B15">
        <v>56183</v>
      </c>
      <c r="C15">
        <v>53000</v>
      </c>
      <c r="D15" s="1">
        <v>44490</v>
      </c>
      <c r="E15" t="s">
        <v>735</v>
      </c>
      <c r="F15">
        <f>1/1.33</f>
        <v>0.75187969924812026</v>
      </c>
      <c r="G15" s="2">
        <f>C15*F15</f>
        <v>39849.624060150374</v>
      </c>
    </row>
    <row r="16" spans="1:7" x14ac:dyDescent="0.2">
      <c r="A16" t="s">
        <v>152</v>
      </c>
      <c r="B16">
        <v>54837</v>
      </c>
      <c r="C16">
        <v>53385</v>
      </c>
      <c r="D16" s="1">
        <v>44521</v>
      </c>
      <c r="E16" t="s">
        <v>741</v>
      </c>
      <c r="F16">
        <f>1/1.36</f>
        <v>0.73529411764705876</v>
      </c>
      <c r="G16" s="2">
        <f>C16*F16</f>
        <v>39253.676470588231</v>
      </c>
    </row>
    <row r="17" spans="1:7" x14ac:dyDescent="0.2">
      <c r="A17" t="s">
        <v>140</v>
      </c>
      <c r="B17">
        <v>30.04</v>
      </c>
      <c r="C17">
        <v>35.65</v>
      </c>
      <c r="D17" s="1">
        <v>44521</v>
      </c>
      <c r="E17" t="s">
        <v>738</v>
      </c>
      <c r="F17">
        <v>1000</v>
      </c>
      <c r="G17" s="2">
        <f>C17*F17</f>
        <v>35650</v>
      </c>
    </row>
    <row r="18" spans="1:7" x14ac:dyDescent="0.2">
      <c r="A18" t="s">
        <v>156</v>
      </c>
      <c r="B18">
        <v>28719572</v>
      </c>
      <c r="C18">
        <v>28336689</v>
      </c>
      <c r="D18" s="1">
        <v>44490</v>
      </c>
      <c r="E18" t="s">
        <v>743</v>
      </c>
      <c r="F18">
        <f>1/0.85*0.001</f>
        <v>1.1764705882352942E-3</v>
      </c>
      <c r="G18" s="2">
        <f>C18*F18</f>
        <v>33337.281176470591</v>
      </c>
    </row>
    <row r="19" spans="1:7" x14ac:dyDescent="0.2">
      <c r="A19" t="s">
        <v>145</v>
      </c>
      <c r="B19">
        <v>43053</v>
      </c>
      <c r="C19">
        <v>44544</v>
      </c>
      <c r="D19" s="1">
        <v>44490</v>
      </c>
      <c r="E19" t="s">
        <v>734</v>
      </c>
      <c r="F19">
        <f>1/1.4</f>
        <v>0.7142857142857143</v>
      </c>
      <c r="G19" s="2">
        <f>C19*F19</f>
        <v>31817.142857142859</v>
      </c>
    </row>
    <row r="20" spans="1:7" x14ac:dyDescent="0.2">
      <c r="A20" t="s">
        <v>151</v>
      </c>
      <c r="B20">
        <v>20296</v>
      </c>
      <c r="C20">
        <v>22518</v>
      </c>
      <c r="D20" s="1">
        <v>44521</v>
      </c>
      <c r="E20" t="s">
        <v>78</v>
      </c>
      <c r="F20">
        <v>1</v>
      </c>
      <c r="G20" s="2">
        <f>C20*F20</f>
        <v>22518</v>
      </c>
    </row>
    <row r="21" spans="1:7" x14ac:dyDescent="0.2">
      <c r="A21" t="s">
        <v>147</v>
      </c>
      <c r="B21">
        <v>22842</v>
      </c>
      <c r="C21">
        <v>22026</v>
      </c>
      <c r="D21" s="1">
        <v>44521</v>
      </c>
      <c r="E21" t="s">
        <v>78</v>
      </c>
      <c r="F21">
        <v>1</v>
      </c>
      <c r="G21" s="2">
        <f>C21*F21</f>
        <v>22026</v>
      </c>
    </row>
    <row r="22" spans="1:7" x14ac:dyDescent="0.2">
      <c r="A22" t="s">
        <v>178</v>
      </c>
      <c r="B22">
        <v>20825</v>
      </c>
      <c r="C22">
        <v>21132</v>
      </c>
      <c r="D22" s="1">
        <v>44490</v>
      </c>
      <c r="E22" t="s">
        <v>744</v>
      </c>
      <c r="F22">
        <f>1/0.964</f>
        <v>1.0373443983402491</v>
      </c>
      <c r="G22" s="2">
        <f>C22*F22</f>
        <v>21921.161825726143</v>
      </c>
    </row>
    <row r="23" spans="1:7" x14ac:dyDescent="0.2">
      <c r="A23" t="s">
        <v>162</v>
      </c>
      <c r="B23">
        <v>20792</v>
      </c>
      <c r="C23">
        <v>20736</v>
      </c>
      <c r="D23" s="1">
        <v>44490</v>
      </c>
      <c r="E23" t="s">
        <v>78</v>
      </c>
      <c r="F23">
        <v>1</v>
      </c>
      <c r="G23" s="2">
        <f>C23*F23</f>
        <v>20736</v>
      </c>
    </row>
    <row r="24" spans="1:7" x14ac:dyDescent="0.2">
      <c r="A24" t="s">
        <v>166</v>
      </c>
      <c r="B24">
        <v>147919</v>
      </c>
      <c r="C24">
        <v>156929</v>
      </c>
      <c r="D24" s="1">
        <v>44490</v>
      </c>
      <c r="E24" t="s">
        <v>742</v>
      </c>
      <c r="F24">
        <f>1/14.1</f>
        <v>7.0921985815602842E-2</v>
      </c>
      <c r="G24" s="2">
        <f>C24*F24</f>
        <v>11129.716312056738</v>
      </c>
    </row>
    <row r="25" spans="1:7" x14ac:dyDescent="0.2">
      <c r="A25" t="s">
        <v>174</v>
      </c>
      <c r="B25">
        <v>6848</v>
      </c>
      <c r="C25">
        <v>7553</v>
      </c>
      <c r="D25" s="1">
        <v>44490</v>
      </c>
      <c r="E25" t="s">
        <v>78</v>
      </c>
      <c r="F25">
        <v>1</v>
      </c>
      <c r="G25" s="2">
        <f>C25*F25</f>
        <v>7553</v>
      </c>
    </row>
  </sheetData>
  <autoFilter ref="A1:G1" xr:uid="{10823EA3-C0C2-4572-8403-CE0CE7E17252}">
    <sortState xmlns:xlrd2="http://schemas.microsoft.com/office/spreadsheetml/2017/richdata2" ref="A2:G25">
      <sortCondition descending="1" ref="G1"/>
    </sortState>
  </autoFilter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1846C-64E8-42B0-A753-F059257AD7B4}">
  <sheetPr codeName="Sheet1"/>
  <dimension ref="A1:V25"/>
  <sheetViews>
    <sheetView workbookViewId="0">
      <selection activeCell="I1" sqref="I1:S17"/>
    </sheetView>
  </sheetViews>
  <sheetFormatPr defaultRowHeight="12.75" x14ac:dyDescent="0.2"/>
  <cols>
    <col min="1" max="1" width="19.140625" customWidth="1"/>
    <col min="2" max="2" width="23" customWidth="1"/>
    <col min="3" max="3" width="11.7109375" style="14" bestFit="1" customWidth="1"/>
    <col min="4" max="4" width="9.140625" style="13"/>
    <col min="10" max="10" width="20" customWidth="1"/>
    <col min="12" max="12" width="10.7109375" bestFit="1" customWidth="1"/>
    <col min="15" max="15" width="12.140625" customWidth="1"/>
    <col min="20" max="20" width="15.140625" customWidth="1"/>
  </cols>
  <sheetData>
    <row r="1" spans="1:22" x14ac:dyDescent="0.2">
      <c r="A1" s="5" t="s">
        <v>498</v>
      </c>
      <c r="B1" s="6" t="s">
        <v>493</v>
      </c>
      <c r="C1" s="9" t="s">
        <v>494</v>
      </c>
      <c r="D1" s="10" t="s">
        <v>495</v>
      </c>
      <c r="I1" s="15" t="s">
        <v>507</v>
      </c>
      <c r="J1" s="5" t="s">
        <v>493</v>
      </c>
      <c r="K1" s="5" t="s">
        <v>500</v>
      </c>
      <c r="L1" s="5" t="s">
        <v>494</v>
      </c>
      <c r="M1" s="5" t="s">
        <v>495</v>
      </c>
      <c r="N1" s="5" t="s">
        <v>501</v>
      </c>
      <c r="O1" s="5" t="s">
        <v>496</v>
      </c>
      <c r="P1" s="6" t="s">
        <v>497</v>
      </c>
      <c r="Q1" s="15" t="s">
        <v>511</v>
      </c>
      <c r="R1" s="15" t="s">
        <v>731</v>
      </c>
      <c r="S1" s="18" t="s">
        <v>732</v>
      </c>
      <c r="U1" s="5" t="s">
        <v>488</v>
      </c>
      <c r="V1" s="5" t="s">
        <v>487</v>
      </c>
    </row>
    <row r="2" spans="1:22" x14ac:dyDescent="0.2">
      <c r="A2" s="5">
        <v>0</v>
      </c>
      <c r="B2" s="6" t="s">
        <v>150</v>
      </c>
      <c r="C2" s="9">
        <v>27306.95</v>
      </c>
      <c r="D2" s="11">
        <v>0.12210600000000001</v>
      </c>
      <c r="E2">
        <v>1</v>
      </c>
      <c r="F2" t="str">
        <f>_xlfn.XLOOKUP(B2,$J$2:$J$17,$I$2:$I$17,,0)</f>
        <v>North America</v>
      </c>
      <c r="H2" s="5">
        <v>3</v>
      </c>
      <c r="I2" s="16" t="s">
        <v>505</v>
      </c>
      <c r="J2" s="5" t="s">
        <v>207</v>
      </c>
      <c r="K2" s="5">
        <v>4</v>
      </c>
      <c r="L2" s="19">
        <v>16635.34</v>
      </c>
      <c r="M2" s="5">
        <v>7.4386999999999995E-2</v>
      </c>
      <c r="N2" s="6">
        <v>72</v>
      </c>
      <c r="O2" s="8"/>
      <c r="P2" s="10"/>
      <c r="Q2" s="6" t="str">
        <f>IF(L2&gt;O2,"US","China")</f>
        <v>US</v>
      </c>
      <c r="R2" s="7">
        <f>IF(IF(O2="",1,L2/(L2+O2))&gt;=1,1,L2/(L2+O2))</f>
        <v>1</v>
      </c>
      <c r="S2" s="23">
        <f>1-R2</f>
        <v>0</v>
      </c>
      <c r="T2" s="21" t="s">
        <v>505</v>
      </c>
      <c r="U2" s="6"/>
      <c r="V2" s="6"/>
    </row>
    <row r="3" spans="1:22" x14ac:dyDescent="0.2">
      <c r="A3" s="5">
        <v>1</v>
      </c>
      <c r="B3" s="6" t="s">
        <v>206</v>
      </c>
      <c r="C3" s="9">
        <v>26326.5</v>
      </c>
      <c r="D3" s="11">
        <v>0.11772199999999999</v>
      </c>
      <c r="E3">
        <v>2</v>
      </c>
      <c r="F3" t="str">
        <f t="shared" ref="F3:F11" si="0">_xlfn.XLOOKUP(B3,$J$2:$J$17,$I$2:$I$17,,0)</f>
        <v>Europe</v>
      </c>
      <c r="H3" s="5">
        <v>4</v>
      </c>
      <c r="I3" s="16" t="s">
        <v>505</v>
      </c>
      <c r="J3" s="5" t="s">
        <v>136</v>
      </c>
      <c r="K3" s="5">
        <v>5</v>
      </c>
      <c r="L3" s="19">
        <v>7008.1</v>
      </c>
      <c r="M3" s="5">
        <v>3.1337999999999998E-2</v>
      </c>
      <c r="N3" s="6">
        <v>3</v>
      </c>
      <c r="O3" s="8">
        <v>15319.768</v>
      </c>
      <c r="P3" s="17">
        <v>4.7065000000000003E-2</v>
      </c>
      <c r="Q3" s="6" t="str">
        <f t="shared" ref="Q3:Q17" si="1">IF(L3&gt;O3,"US","China")</f>
        <v>China</v>
      </c>
      <c r="R3" s="7">
        <f t="shared" ref="R3:R17" si="2">IF(IF(O3="",1,L3/(L3+O3))&gt;=1,1,L3/(L3+O3))</f>
        <v>0.31387233210085258</v>
      </c>
      <c r="S3" s="23">
        <f t="shared" ref="S3:S17" si="3">1-R3</f>
        <v>0.68612766789914748</v>
      </c>
      <c r="T3" s="21" t="s">
        <v>506</v>
      </c>
      <c r="U3" s="6"/>
      <c r="V3" s="6"/>
    </row>
    <row r="4" spans="1:22" x14ac:dyDescent="0.2">
      <c r="A4" s="5">
        <v>2</v>
      </c>
      <c r="B4" s="6" t="s">
        <v>148</v>
      </c>
      <c r="C4" s="9">
        <v>24472.959999999999</v>
      </c>
      <c r="D4" s="11">
        <v>0.109434</v>
      </c>
      <c r="E4">
        <v>3</v>
      </c>
      <c r="F4" t="str">
        <f t="shared" si="0"/>
        <v>South America</v>
      </c>
      <c r="H4" s="5">
        <v>7</v>
      </c>
      <c r="I4" s="16" t="s">
        <v>505</v>
      </c>
      <c r="J4" s="5" t="s">
        <v>192</v>
      </c>
      <c r="K4" s="5">
        <v>8</v>
      </c>
      <c r="L4" s="19">
        <v>5099.71</v>
      </c>
      <c r="M4" s="5">
        <v>2.2804000000000001E-2</v>
      </c>
      <c r="N4" s="6">
        <v>54</v>
      </c>
      <c r="O4" s="8">
        <v>185.61799999999999</v>
      </c>
      <c r="P4" s="17">
        <v>5.6999999999999998E-4</v>
      </c>
      <c r="Q4" s="6" t="str">
        <f t="shared" si="1"/>
        <v>US</v>
      </c>
      <c r="R4" s="7">
        <f t="shared" si="2"/>
        <v>0.96488051451111445</v>
      </c>
      <c r="S4" s="23">
        <f t="shared" si="3"/>
        <v>3.5119485488885549E-2</v>
      </c>
      <c r="T4" s="21" t="s">
        <v>502</v>
      </c>
      <c r="U4" s="6"/>
      <c r="V4" s="6"/>
    </row>
    <row r="5" spans="1:22" x14ac:dyDescent="0.2">
      <c r="A5" s="5">
        <v>3</v>
      </c>
      <c r="B5" s="6" t="s">
        <v>207</v>
      </c>
      <c r="C5" s="9">
        <v>16635.34</v>
      </c>
      <c r="D5" s="11">
        <v>7.4386999999999995E-2</v>
      </c>
      <c r="E5">
        <v>4</v>
      </c>
      <c r="F5" t="str">
        <f t="shared" si="0"/>
        <v>Asia</v>
      </c>
      <c r="H5" s="5">
        <v>10</v>
      </c>
      <c r="I5" s="16" t="s">
        <v>505</v>
      </c>
      <c r="J5" s="5" t="s">
        <v>140</v>
      </c>
      <c r="K5" s="5">
        <v>11</v>
      </c>
      <c r="L5" s="19">
        <v>3713.11</v>
      </c>
      <c r="M5" s="5">
        <v>1.6604000000000001E-2</v>
      </c>
      <c r="N5" s="6">
        <v>7</v>
      </c>
      <c r="O5" s="8">
        <v>9561.2729999999992</v>
      </c>
      <c r="P5" s="17">
        <v>2.9374000000000001E-2</v>
      </c>
      <c r="Q5" s="6" t="str">
        <f t="shared" si="1"/>
        <v>China</v>
      </c>
      <c r="R5" s="7">
        <f t="shared" si="2"/>
        <v>0.27971996890552275</v>
      </c>
      <c r="S5" s="23">
        <f t="shared" si="3"/>
        <v>0.72028003109447725</v>
      </c>
      <c r="T5" s="21" t="s">
        <v>504</v>
      </c>
      <c r="U5" s="6"/>
      <c r="V5" s="6"/>
    </row>
    <row r="6" spans="1:22" x14ac:dyDescent="0.2">
      <c r="A6" s="5">
        <v>4</v>
      </c>
      <c r="B6" s="6" t="s">
        <v>136</v>
      </c>
      <c r="C6" s="9">
        <v>7008.1</v>
      </c>
      <c r="D6" s="11">
        <v>3.1337999999999998E-2</v>
      </c>
      <c r="E6">
        <v>5</v>
      </c>
      <c r="F6" t="str">
        <f t="shared" si="0"/>
        <v>Asia</v>
      </c>
      <c r="H6" s="5">
        <v>11</v>
      </c>
      <c r="I6" s="16" t="s">
        <v>505</v>
      </c>
      <c r="J6" s="5" t="s">
        <v>143</v>
      </c>
      <c r="K6" s="5">
        <v>12</v>
      </c>
      <c r="L6" s="19">
        <v>3356.36</v>
      </c>
      <c r="M6" s="5">
        <v>1.5008000000000001E-2</v>
      </c>
      <c r="N6" s="6">
        <v>10</v>
      </c>
      <c r="O6" s="8">
        <v>7322.79954</v>
      </c>
      <c r="P6" s="17">
        <v>2.2497E-2</v>
      </c>
      <c r="Q6" s="6" t="str">
        <f t="shared" si="1"/>
        <v>China</v>
      </c>
      <c r="R6" s="7">
        <f t="shared" si="2"/>
        <v>0.31429065062923484</v>
      </c>
      <c r="S6" s="23">
        <f t="shared" si="3"/>
        <v>0.68570934937076511</v>
      </c>
      <c r="T6" s="22" t="s">
        <v>508</v>
      </c>
      <c r="U6" s="6"/>
      <c r="V6" s="6"/>
    </row>
    <row r="7" spans="1:22" x14ac:dyDescent="0.2">
      <c r="A7" s="5">
        <v>5</v>
      </c>
      <c r="B7" s="6" t="s">
        <v>138</v>
      </c>
      <c r="C7" s="9">
        <v>6109.8</v>
      </c>
      <c r="D7" s="11">
        <v>2.7321000000000002E-2</v>
      </c>
      <c r="E7">
        <v>6</v>
      </c>
      <c r="F7" t="str">
        <f t="shared" si="0"/>
        <v>Europe</v>
      </c>
      <c r="H7" s="5">
        <v>15</v>
      </c>
      <c r="I7" s="16" t="s">
        <v>505</v>
      </c>
      <c r="J7" s="5" t="s">
        <v>135</v>
      </c>
      <c r="K7" s="5">
        <v>16</v>
      </c>
      <c r="L7" s="19">
        <v>2955.03</v>
      </c>
      <c r="M7" s="5">
        <v>1.3214E-2</v>
      </c>
      <c r="N7" s="6">
        <v>2</v>
      </c>
      <c r="O7" s="8">
        <v>35698.084000000003</v>
      </c>
      <c r="P7" s="17">
        <v>0.10967200000000001</v>
      </c>
      <c r="Q7" s="6" t="str">
        <f t="shared" si="1"/>
        <v>China</v>
      </c>
      <c r="R7" s="7">
        <f t="shared" si="2"/>
        <v>7.6449985375046367E-2</v>
      </c>
      <c r="S7" s="23">
        <f t="shared" si="3"/>
        <v>0.92355001462495367</v>
      </c>
    </row>
    <row r="8" spans="1:22" x14ac:dyDescent="0.2">
      <c r="A8" s="5">
        <v>6</v>
      </c>
      <c r="B8" s="6" t="s">
        <v>142</v>
      </c>
      <c r="C8" s="9">
        <v>5506.25</v>
      </c>
      <c r="D8" s="11">
        <v>2.4622000000000002E-2</v>
      </c>
      <c r="E8">
        <v>7</v>
      </c>
      <c r="F8" t="str">
        <f t="shared" si="0"/>
        <v>Europe</v>
      </c>
      <c r="H8" s="5">
        <v>24</v>
      </c>
      <c r="I8" s="16" t="s">
        <v>505</v>
      </c>
      <c r="J8" s="5" t="s">
        <v>141</v>
      </c>
      <c r="K8" s="5">
        <v>25</v>
      </c>
      <c r="L8" s="19">
        <v>1374.57</v>
      </c>
      <c r="M8" s="5">
        <v>6.1469999999999997E-3</v>
      </c>
      <c r="N8" s="6">
        <v>8</v>
      </c>
      <c r="O8" s="8">
        <v>8966.9100299999991</v>
      </c>
      <c r="P8" s="17">
        <v>2.7548E-2</v>
      </c>
      <c r="Q8" s="6" t="str">
        <f t="shared" si="1"/>
        <v>China</v>
      </c>
      <c r="R8" s="7">
        <f t="shared" si="2"/>
        <v>0.13291811191555336</v>
      </c>
      <c r="S8" s="23">
        <f t="shared" si="3"/>
        <v>0.86708188808444664</v>
      </c>
    </row>
    <row r="9" spans="1:22" x14ac:dyDescent="0.2">
      <c r="A9" s="5">
        <v>7</v>
      </c>
      <c r="B9" s="6" t="s">
        <v>192</v>
      </c>
      <c r="C9" s="9">
        <v>5099.71</v>
      </c>
      <c r="D9" s="11">
        <v>2.2804000000000001E-2</v>
      </c>
      <c r="E9">
        <v>8</v>
      </c>
      <c r="F9" t="str">
        <f t="shared" si="0"/>
        <v>Asia</v>
      </c>
      <c r="H9" s="5">
        <v>33</v>
      </c>
      <c r="I9" s="16" t="s">
        <v>505</v>
      </c>
      <c r="J9" s="5" t="s">
        <v>137</v>
      </c>
      <c r="K9" s="5">
        <v>34</v>
      </c>
      <c r="L9" s="19">
        <v>789.67</v>
      </c>
      <c r="M9" s="5">
        <v>3.5309999999999999E-3</v>
      </c>
      <c r="N9" s="6">
        <v>4</v>
      </c>
      <c r="O9" s="8">
        <v>12954.284900000001</v>
      </c>
      <c r="P9" s="17">
        <v>3.9798E-2</v>
      </c>
      <c r="Q9" s="6" t="str">
        <f t="shared" si="1"/>
        <v>China</v>
      </c>
      <c r="R9" s="7">
        <f t="shared" si="2"/>
        <v>5.7455805533820542E-2</v>
      </c>
      <c r="S9" s="23">
        <f t="shared" si="3"/>
        <v>0.94254419446617943</v>
      </c>
    </row>
    <row r="10" spans="1:22" x14ac:dyDescent="0.2">
      <c r="A10" s="5">
        <v>8</v>
      </c>
      <c r="B10" s="6" t="s">
        <v>139</v>
      </c>
      <c r="C10" s="9">
        <v>5000.59</v>
      </c>
      <c r="D10" s="11">
        <v>2.2360999999999999E-2</v>
      </c>
      <c r="E10">
        <v>9</v>
      </c>
      <c r="F10" t="str">
        <f t="shared" si="0"/>
        <v>Europe</v>
      </c>
      <c r="H10" s="5">
        <v>1</v>
      </c>
      <c r="I10" s="16" t="s">
        <v>506</v>
      </c>
      <c r="J10" s="5" t="s">
        <v>206</v>
      </c>
      <c r="K10" s="5">
        <v>2</v>
      </c>
      <c r="L10" s="19">
        <v>26326.5</v>
      </c>
      <c r="M10" s="5">
        <v>0.11772199999999999</v>
      </c>
      <c r="N10" s="6">
        <v>71</v>
      </c>
      <c r="O10" s="8"/>
      <c r="P10" s="17"/>
      <c r="Q10" s="6" t="str">
        <f t="shared" si="1"/>
        <v>US</v>
      </c>
      <c r="R10" s="7">
        <f t="shared" si="2"/>
        <v>1</v>
      </c>
      <c r="S10" s="23">
        <f t="shared" si="3"/>
        <v>0</v>
      </c>
    </row>
    <row r="11" spans="1:22" x14ac:dyDescent="0.2">
      <c r="A11" s="5">
        <v>9</v>
      </c>
      <c r="B11" s="6" t="s">
        <v>151</v>
      </c>
      <c r="C11" s="9">
        <v>4614.92</v>
      </c>
      <c r="D11" s="11">
        <v>2.0636000000000002E-2</v>
      </c>
      <c r="E11">
        <v>10</v>
      </c>
      <c r="F11" t="str">
        <f t="shared" si="0"/>
        <v>South America</v>
      </c>
      <c r="H11" s="5">
        <v>5</v>
      </c>
      <c r="I11" s="16" t="s">
        <v>506</v>
      </c>
      <c r="J11" s="5" t="s">
        <v>138</v>
      </c>
      <c r="K11" s="5">
        <v>6</v>
      </c>
      <c r="L11" s="19">
        <v>6109.8</v>
      </c>
      <c r="M11" s="5">
        <v>2.7321000000000002E-2</v>
      </c>
      <c r="N11" s="6">
        <v>5</v>
      </c>
      <c r="O11" s="8">
        <v>10841.347820000001</v>
      </c>
      <c r="P11" s="17">
        <v>3.3307000000000003E-2</v>
      </c>
      <c r="Q11" s="6" t="str">
        <f t="shared" si="1"/>
        <v>China</v>
      </c>
      <c r="R11" s="7">
        <f t="shared" si="2"/>
        <v>0.36043576900387148</v>
      </c>
      <c r="S11" s="23">
        <f t="shared" si="3"/>
        <v>0.63956423099612847</v>
      </c>
    </row>
    <row r="12" spans="1:22" x14ac:dyDescent="0.2">
      <c r="C12" s="12">
        <v>223633</v>
      </c>
      <c r="H12" s="5">
        <v>6</v>
      </c>
      <c r="I12" s="16" t="s">
        <v>506</v>
      </c>
      <c r="J12" s="5" t="s">
        <v>142</v>
      </c>
      <c r="K12" s="5">
        <v>7</v>
      </c>
      <c r="L12" s="19">
        <v>5506.25</v>
      </c>
      <c r="M12" s="5">
        <v>2.4622000000000002E-2</v>
      </c>
      <c r="N12" s="6">
        <v>9</v>
      </c>
      <c r="O12" s="8">
        <v>7921.3436000000002</v>
      </c>
      <c r="P12" s="17">
        <v>2.4336E-2</v>
      </c>
      <c r="Q12" s="6" t="str">
        <f t="shared" si="1"/>
        <v>China</v>
      </c>
      <c r="R12" s="7">
        <f t="shared" si="2"/>
        <v>0.41006975367499954</v>
      </c>
      <c r="S12" s="23">
        <f t="shared" si="3"/>
        <v>0.58993024632500046</v>
      </c>
    </row>
    <row r="13" spans="1:22" x14ac:dyDescent="0.2">
      <c r="A13" s="6" t="s">
        <v>499</v>
      </c>
      <c r="B13" s="6" t="s">
        <v>493</v>
      </c>
      <c r="C13" s="9" t="s">
        <v>496</v>
      </c>
      <c r="D13" s="10" t="s">
        <v>497</v>
      </c>
      <c r="H13" s="5">
        <v>8</v>
      </c>
      <c r="I13" s="16" t="s">
        <v>506</v>
      </c>
      <c r="J13" s="5" t="s">
        <v>139</v>
      </c>
      <c r="K13" s="5">
        <v>9</v>
      </c>
      <c r="L13" s="19">
        <v>5000.59</v>
      </c>
      <c r="M13" s="5">
        <v>2.2360999999999999E-2</v>
      </c>
      <c r="N13" s="6">
        <v>6</v>
      </c>
      <c r="O13" s="8">
        <v>10325</v>
      </c>
      <c r="P13" s="17">
        <v>3.1719999999999998E-2</v>
      </c>
      <c r="Q13" s="6" t="str">
        <f t="shared" si="1"/>
        <v>China</v>
      </c>
      <c r="R13" s="7">
        <f t="shared" si="2"/>
        <v>0.32629021133933506</v>
      </c>
      <c r="S13" s="23">
        <f t="shared" si="3"/>
        <v>0.67370978866066489</v>
      </c>
    </row>
    <row r="14" spans="1:22" x14ac:dyDescent="0.2">
      <c r="A14" s="6">
        <v>195</v>
      </c>
      <c r="B14" s="6" t="s">
        <v>134</v>
      </c>
      <c r="C14" s="9">
        <v>54717.750999999997</v>
      </c>
      <c r="D14" s="11">
        <v>0.168104</v>
      </c>
      <c r="E14">
        <v>1</v>
      </c>
      <c r="F14" t="str">
        <f>_xlfn.XLOOKUP(B14,$J$2:$J$17,$I$2:$I$17,,0)</f>
        <v>North America</v>
      </c>
      <c r="H14" s="5">
        <v>0</v>
      </c>
      <c r="I14" s="16" t="s">
        <v>502</v>
      </c>
      <c r="J14" s="5" t="s">
        <v>150</v>
      </c>
      <c r="K14" s="5">
        <v>1</v>
      </c>
      <c r="L14" s="19">
        <v>27306.95</v>
      </c>
      <c r="M14" s="5">
        <v>0.12210600000000001</v>
      </c>
      <c r="N14" s="6">
        <v>17</v>
      </c>
      <c r="O14" s="8">
        <v>5092.8525</v>
      </c>
      <c r="P14" s="17">
        <v>1.5646E-2</v>
      </c>
      <c r="Q14" s="6" t="str">
        <f t="shared" si="1"/>
        <v>US</v>
      </c>
      <c r="R14" s="7">
        <f t="shared" si="2"/>
        <v>0.84281223627829216</v>
      </c>
      <c r="S14" s="23">
        <f t="shared" si="3"/>
        <v>0.15718776372170784</v>
      </c>
    </row>
    <row r="15" spans="1:22" x14ac:dyDescent="0.2">
      <c r="A15" s="6">
        <v>15</v>
      </c>
      <c r="B15" s="6" t="s">
        <v>135</v>
      </c>
      <c r="C15" s="9">
        <v>35698.084000000003</v>
      </c>
      <c r="D15" s="11">
        <v>0.10967200000000001</v>
      </c>
      <c r="E15">
        <v>2</v>
      </c>
      <c r="F15" t="str">
        <f t="shared" ref="F15:F23" si="4">_xlfn.XLOOKUP(B15,$J$2:$J$17,$I$2:$I$17,,0)</f>
        <v>Asia</v>
      </c>
      <c r="H15" s="5">
        <v>195</v>
      </c>
      <c r="I15" s="16" t="s">
        <v>502</v>
      </c>
      <c r="J15" s="5" t="s">
        <v>134</v>
      </c>
      <c r="K15" s="5">
        <v>196</v>
      </c>
      <c r="L15" s="19"/>
      <c r="M15" s="5"/>
      <c r="N15" s="6">
        <v>1</v>
      </c>
      <c r="O15" s="8">
        <v>54717.750999999997</v>
      </c>
      <c r="P15" s="17">
        <v>0.168104</v>
      </c>
      <c r="Q15" s="6" t="str">
        <f t="shared" si="1"/>
        <v>China</v>
      </c>
      <c r="R15" s="7">
        <f t="shared" si="2"/>
        <v>0</v>
      </c>
      <c r="S15" s="23">
        <f t="shared" si="3"/>
        <v>1</v>
      </c>
    </row>
    <row r="16" spans="1:22" x14ac:dyDescent="0.2">
      <c r="A16" s="6">
        <v>4</v>
      </c>
      <c r="B16" s="6" t="s">
        <v>136</v>
      </c>
      <c r="C16" s="9">
        <v>15319.768</v>
      </c>
      <c r="D16" s="11">
        <v>4.7065000000000003E-2</v>
      </c>
      <c r="E16">
        <v>3</v>
      </c>
      <c r="F16" t="str">
        <f t="shared" si="4"/>
        <v>Asia</v>
      </c>
      <c r="H16" s="5">
        <v>2</v>
      </c>
      <c r="I16" s="16" t="s">
        <v>504</v>
      </c>
      <c r="J16" s="5" t="s">
        <v>148</v>
      </c>
      <c r="K16" s="5">
        <v>3</v>
      </c>
      <c r="L16" s="19">
        <v>24472.959999999999</v>
      </c>
      <c r="M16" s="5">
        <v>0.109434</v>
      </c>
      <c r="N16" s="6">
        <v>15</v>
      </c>
      <c r="O16" s="8">
        <v>5956.8180000000002</v>
      </c>
      <c r="P16" s="17">
        <v>1.8301000000000001E-2</v>
      </c>
      <c r="Q16" s="6" t="str">
        <f t="shared" si="1"/>
        <v>US</v>
      </c>
      <c r="R16" s="7">
        <f t="shared" si="2"/>
        <v>0.80424379040819816</v>
      </c>
      <c r="S16" s="23">
        <f t="shared" si="3"/>
        <v>0.19575620959180184</v>
      </c>
    </row>
    <row r="17" spans="1:19" x14ac:dyDescent="0.2">
      <c r="A17" s="6">
        <v>33</v>
      </c>
      <c r="B17" s="6" t="s">
        <v>137</v>
      </c>
      <c r="C17" s="9">
        <v>12954.284900000001</v>
      </c>
      <c r="D17" s="11">
        <v>3.9798E-2</v>
      </c>
      <c r="E17">
        <v>4</v>
      </c>
      <c r="F17" t="str">
        <f t="shared" si="4"/>
        <v>Asia</v>
      </c>
      <c r="H17" s="5">
        <v>9</v>
      </c>
      <c r="I17" s="16" t="s">
        <v>504</v>
      </c>
      <c r="J17" s="5" t="s">
        <v>151</v>
      </c>
      <c r="K17" s="5">
        <v>10</v>
      </c>
      <c r="L17" s="19">
        <v>4614.92</v>
      </c>
      <c r="M17" s="5">
        <v>2.0636000000000002E-2</v>
      </c>
      <c r="N17" s="6">
        <v>18</v>
      </c>
      <c r="O17" s="8">
        <v>5066.3</v>
      </c>
      <c r="P17" s="17">
        <v>1.5565000000000001E-2</v>
      </c>
      <c r="Q17" s="6" t="str">
        <f t="shared" si="1"/>
        <v>China</v>
      </c>
      <c r="R17" s="7">
        <f t="shared" si="2"/>
        <v>0.47668785545623377</v>
      </c>
      <c r="S17" s="23">
        <f t="shared" si="3"/>
        <v>0.52331214454376629</v>
      </c>
    </row>
    <row r="18" spans="1:19" x14ac:dyDescent="0.2">
      <c r="A18" s="6">
        <v>5</v>
      </c>
      <c r="B18" s="6" t="s">
        <v>138</v>
      </c>
      <c r="C18" s="9">
        <v>10841.347820000001</v>
      </c>
      <c r="D18" s="11">
        <v>3.3307000000000003E-2</v>
      </c>
      <c r="E18">
        <v>5</v>
      </c>
      <c r="F18" t="str">
        <f t="shared" si="4"/>
        <v>Europe</v>
      </c>
    </row>
    <row r="19" spans="1:19" x14ac:dyDescent="0.2">
      <c r="A19" s="6">
        <v>8</v>
      </c>
      <c r="B19" s="6" t="s">
        <v>139</v>
      </c>
      <c r="C19" s="9">
        <v>10325</v>
      </c>
      <c r="D19" s="11">
        <v>3.1719999999999998E-2</v>
      </c>
      <c r="E19">
        <v>6</v>
      </c>
      <c r="F19" t="str">
        <f t="shared" si="4"/>
        <v>Europe</v>
      </c>
    </row>
    <row r="20" spans="1:19" x14ac:dyDescent="0.2">
      <c r="A20" s="6">
        <v>10</v>
      </c>
      <c r="B20" s="6" t="s">
        <v>140</v>
      </c>
      <c r="C20" s="9">
        <v>9561.2729999999992</v>
      </c>
      <c r="D20" s="11">
        <v>2.9374000000000001E-2</v>
      </c>
      <c r="E20">
        <v>7</v>
      </c>
      <c r="F20" t="str">
        <f t="shared" si="4"/>
        <v>Asia</v>
      </c>
    </row>
    <row r="21" spans="1:19" x14ac:dyDescent="0.2">
      <c r="A21" s="6">
        <v>24</v>
      </c>
      <c r="B21" s="6" t="s">
        <v>141</v>
      </c>
      <c r="C21" s="9">
        <v>8966.9100299999991</v>
      </c>
      <c r="D21" s="11">
        <v>2.7548E-2</v>
      </c>
      <c r="E21">
        <v>8</v>
      </c>
      <c r="F21" t="str">
        <f t="shared" si="4"/>
        <v>Asia</v>
      </c>
    </row>
    <row r="22" spans="1:19" x14ac:dyDescent="0.2">
      <c r="A22" s="6">
        <v>6</v>
      </c>
      <c r="B22" s="6" t="s">
        <v>142</v>
      </c>
      <c r="C22" s="9">
        <v>7921.3436000000002</v>
      </c>
      <c r="D22" s="11">
        <v>2.4336E-2</v>
      </c>
      <c r="E22">
        <v>9</v>
      </c>
      <c r="F22" t="str">
        <f t="shared" si="4"/>
        <v>Europe</v>
      </c>
    </row>
    <row r="23" spans="1:19" x14ac:dyDescent="0.2">
      <c r="A23" s="6">
        <v>11</v>
      </c>
      <c r="B23" s="6" t="s">
        <v>143</v>
      </c>
      <c r="C23" s="9">
        <v>7322.79954</v>
      </c>
      <c r="D23" s="11">
        <v>2.2497E-2</v>
      </c>
      <c r="E23">
        <v>10</v>
      </c>
      <c r="F23" t="str">
        <f t="shared" si="4"/>
        <v>Asia</v>
      </c>
    </row>
    <row r="24" spans="1:19" x14ac:dyDescent="0.2">
      <c r="A24" s="6"/>
      <c r="B24" s="6"/>
      <c r="C24" s="9">
        <v>325500</v>
      </c>
      <c r="D24" s="10"/>
    </row>
    <row r="25" spans="1:19" x14ac:dyDescent="0.2">
      <c r="A25" s="6"/>
      <c r="B25" s="6"/>
      <c r="C25" s="9"/>
      <c r="D25" s="10"/>
    </row>
  </sheetData>
  <sortState xmlns:xlrd2="http://schemas.microsoft.com/office/spreadsheetml/2017/richdata2" ref="H2:P17">
    <sortCondition ref="I2:I17"/>
    <sortCondition descending="1" ref="L2:L17"/>
  </sortState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581F0-5006-4D9E-A3EA-F953D5F3301E}">
  <dimension ref="A1:B7"/>
  <sheetViews>
    <sheetView workbookViewId="0">
      <selection activeCell="B7" sqref="B7"/>
    </sheetView>
  </sheetViews>
  <sheetFormatPr defaultRowHeight="12.75" x14ac:dyDescent="0.2"/>
  <cols>
    <col min="1" max="1" width="26" customWidth="1"/>
  </cols>
  <sheetData>
    <row r="1" spans="1:2" x14ac:dyDescent="0.2">
      <c r="A1" t="s">
        <v>487</v>
      </c>
      <c r="B1" t="s">
        <v>489</v>
      </c>
    </row>
    <row r="2" spans="1:2" x14ac:dyDescent="0.2">
      <c r="A2" t="s">
        <v>488</v>
      </c>
      <c r="B2" s="3" t="s">
        <v>490</v>
      </c>
    </row>
    <row r="3" spans="1:2" x14ac:dyDescent="0.2">
      <c r="A3" t="s">
        <v>712</v>
      </c>
      <c r="B3" s="3" t="s">
        <v>713</v>
      </c>
    </row>
    <row r="4" spans="1:2" x14ac:dyDescent="0.2">
      <c r="A4" t="s">
        <v>492</v>
      </c>
      <c r="B4" t="s">
        <v>491</v>
      </c>
    </row>
    <row r="5" spans="1:2" x14ac:dyDescent="0.2">
      <c r="A5" t="s">
        <v>510</v>
      </c>
      <c r="B5" t="s">
        <v>509</v>
      </c>
    </row>
    <row r="7" spans="1:2" x14ac:dyDescent="0.2">
      <c r="A7" t="s">
        <v>719</v>
      </c>
      <c r="B7" s="3" t="s">
        <v>720</v>
      </c>
    </row>
  </sheetData>
  <hyperlinks>
    <hyperlink ref="B2" r:id="rId1" xr:uid="{1D738790-DEBE-42FA-B6EF-2D8287925193}"/>
    <hyperlink ref="B7" r:id="rId2" xr:uid="{DCE16D6B-B8BE-4158-912E-F5FFFB95803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Category_CN</vt:lpstr>
      <vt:lpstr>CTRY_CN</vt:lpstr>
      <vt:lpstr>Category_US</vt:lpstr>
      <vt:lpstr>CTRY_US</vt:lpstr>
      <vt:lpstr>CTRY_HK</vt:lpstr>
      <vt:lpstr>EU Country List</vt:lpstr>
      <vt:lpstr>G20</vt:lpstr>
      <vt:lpstr>Visual</vt:lpstr>
      <vt:lpstr>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Xue, Liz (L.)</dc:creator>
  <cp:lastModifiedBy>Xue, Liz (L.)</cp:lastModifiedBy>
  <dcterms:created xsi:type="dcterms:W3CDTF">2021-12-16T04:54:24Z</dcterms:created>
  <dcterms:modified xsi:type="dcterms:W3CDTF">2021-12-21T06:12:10Z</dcterms:modified>
</cp:coreProperties>
</file>