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ve_every1\Desktop\Программер\2 курс 2\Электроника и Электротехника\Лабы\"/>
    </mc:Choice>
  </mc:AlternateContent>
  <xr:revisionPtr revIDLastSave="0" documentId="13_ncr:1_{DCE3AE68-D4FE-4F27-BA96-EB560A4720E8}" xr6:coauthVersionLast="47" xr6:coauthVersionMax="47" xr10:uidLastSave="{00000000-0000-0000-0000-000000000000}"/>
  <bookViews>
    <workbookView xWindow="195" yWindow="1245" windowWidth="28605" windowHeight="14955" xr2:uid="{1AFE17CE-92BF-43D2-8372-51B3987288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/>
  <c r="O12" i="1" l="1"/>
  <c r="N12" i="1"/>
  <c r="M12" i="1"/>
  <c r="L12" i="1"/>
  <c r="K12" i="1"/>
  <c r="P12" i="1" s="1"/>
  <c r="I12" i="1"/>
  <c r="N11" i="1"/>
  <c r="M11" i="1"/>
  <c r="L11" i="1"/>
  <c r="K11" i="1"/>
  <c r="P11" i="1" s="1"/>
  <c r="J11" i="1"/>
  <c r="Q11" i="1" s="1"/>
  <c r="I11" i="1"/>
  <c r="Q10" i="1"/>
  <c r="O10" i="1"/>
  <c r="N10" i="1"/>
  <c r="M10" i="1"/>
  <c r="L10" i="1"/>
  <c r="K10" i="1"/>
  <c r="P10" i="1" s="1"/>
  <c r="J10" i="1"/>
  <c r="I10" i="1"/>
  <c r="O46" i="1"/>
  <c r="N46" i="1"/>
  <c r="M46" i="1"/>
  <c r="L46" i="1"/>
  <c r="K46" i="1" s="1"/>
  <c r="I46" i="1"/>
  <c r="O45" i="1"/>
  <c r="N45" i="1"/>
  <c r="M45" i="1"/>
  <c r="L45" i="1"/>
  <c r="K45" i="1" s="1"/>
  <c r="P45" i="1" s="1"/>
  <c r="I45" i="1"/>
  <c r="P44" i="1"/>
  <c r="O44" i="1"/>
  <c r="N44" i="1"/>
  <c r="M44" i="1"/>
  <c r="L44" i="1"/>
  <c r="K44" i="1"/>
  <c r="J44" i="1"/>
  <c r="Q44" i="1" s="1"/>
  <c r="I44" i="1"/>
  <c r="P43" i="1"/>
  <c r="O43" i="1"/>
  <c r="N43" i="1"/>
  <c r="M43" i="1"/>
  <c r="J43" i="1" s="1"/>
  <c r="Q43" i="1" s="1"/>
  <c r="L43" i="1"/>
  <c r="K43" i="1"/>
  <c r="I43" i="1"/>
  <c r="O42" i="1"/>
  <c r="N42" i="1"/>
  <c r="M42" i="1"/>
  <c r="L42" i="1"/>
  <c r="K42" i="1"/>
  <c r="P42" i="1" s="1"/>
  <c r="J42" i="1"/>
  <c r="Q42" i="1" s="1"/>
  <c r="I42" i="1"/>
  <c r="E9" i="1"/>
  <c r="G9" i="1"/>
  <c r="F9" i="1"/>
  <c r="F15" i="1"/>
  <c r="G15" i="1"/>
  <c r="I13" i="1"/>
  <c r="I14" i="1"/>
  <c r="I7" i="1"/>
  <c r="I8" i="1"/>
  <c r="I6" i="1"/>
  <c r="O14" i="1"/>
  <c r="N14" i="1"/>
  <c r="M14" i="1"/>
  <c r="L14" i="1"/>
  <c r="K14" i="1" s="1"/>
  <c r="O13" i="1"/>
  <c r="N13" i="1"/>
  <c r="M13" i="1"/>
  <c r="L13" i="1"/>
  <c r="K13" i="1" s="1"/>
  <c r="P13" i="1" s="1"/>
  <c r="L7" i="1"/>
  <c r="K7" i="1" s="1"/>
  <c r="P7" i="1" s="1"/>
  <c r="M7" i="1"/>
  <c r="N7" i="1"/>
  <c r="O7" i="1"/>
  <c r="O9" i="1" s="1"/>
  <c r="L8" i="1"/>
  <c r="K8" i="1" s="1"/>
  <c r="P8" i="1" s="1"/>
  <c r="M8" i="1"/>
  <c r="N8" i="1"/>
  <c r="O8" i="1"/>
  <c r="O6" i="1"/>
  <c r="N6" i="1"/>
  <c r="M6" i="1"/>
  <c r="L6" i="1"/>
  <c r="K6" i="1" s="1"/>
  <c r="P6" i="1" s="1"/>
  <c r="J12" i="1" l="1"/>
  <c r="Q12" i="1" s="1"/>
  <c r="J45" i="1"/>
  <c r="Q45" i="1" s="1"/>
  <c r="P46" i="1"/>
  <c r="J46" i="1"/>
  <c r="Q46" i="1" s="1"/>
  <c r="P14" i="1"/>
  <c r="J14" i="1"/>
  <c r="Q14" i="1" s="1"/>
  <c r="J13" i="1"/>
  <c r="Q13" i="1" s="1"/>
  <c r="J7" i="1"/>
  <c r="Q7" i="1" s="1"/>
  <c r="J6" i="1"/>
  <c r="Q6" i="1" s="1"/>
  <c r="J8" i="1"/>
  <c r="Q8" i="1" s="1"/>
</calcChain>
</file>

<file path=xl/sharedStrings.xml><?xml version="1.0" encoding="utf-8"?>
<sst xmlns="http://schemas.openxmlformats.org/spreadsheetml/2006/main" count="45" uniqueCount="32">
  <si>
    <t>№ опыта</t>
  </si>
  <si>
    <t>Измерено</t>
  </si>
  <si>
    <t>Вычислено</t>
  </si>
  <si>
    <t>Напряжение на входе цепи U = 25 В</t>
  </si>
  <si>
    <t>С</t>
  </si>
  <si>
    <t>I</t>
  </si>
  <si>
    <t>P</t>
  </si>
  <si>
    <r>
      <t>U</t>
    </r>
    <r>
      <rPr>
        <vertAlign val="subscript"/>
        <sz val="14"/>
        <color rgb="FF000000"/>
        <rFont val="Times New Roman"/>
        <family val="1"/>
        <charset val="204"/>
      </rPr>
      <t>R</t>
    </r>
  </si>
  <si>
    <r>
      <t>U</t>
    </r>
    <r>
      <rPr>
        <vertAlign val="subscript"/>
        <sz val="14"/>
        <color rgb="FF000000"/>
        <rFont val="Times New Roman"/>
        <family val="1"/>
        <charset val="204"/>
      </rPr>
      <t>k</t>
    </r>
  </si>
  <si>
    <r>
      <t>U</t>
    </r>
    <r>
      <rPr>
        <vertAlign val="subscript"/>
        <sz val="14"/>
        <color rgb="FF000000"/>
        <rFont val="Times New Roman"/>
        <family val="1"/>
        <charset val="204"/>
      </rPr>
      <t>C</t>
    </r>
  </si>
  <si>
    <r>
      <t>U</t>
    </r>
    <r>
      <rPr>
        <vertAlign val="subscript"/>
        <sz val="14"/>
        <color rgb="FF000000"/>
        <rFont val="Times New Roman"/>
        <family val="1"/>
        <charset val="204"/>
      </rPr>
      <t>вх</t>
    </r>
  </si>
  <si>
    <r>
      <t>X</t>
    </r>
    <r>
      <rPr>
        <vertAlign val="subscript"/>
        <sz val="14"/>
        <color rgb="FF000000"/>
        <rFont val="Times New Roman"/>
        <family val="1"/>
        <charset val="204"/>
      </rPr>
      <t>C</t>
    </r>
  </si>
  <si>
    <r>
      <t>X</t>
    </r>
    <r>
      <rPr>
        <vertAlign val="subscript"/>
        <sz val="14"/>
        <color rgb="FF000000"/>
        <rFont val="Times New Roman"/>
        <family val="1"/>
        <charset val="204"/>
      </rPr>
      <t>K</t>
    </r>
  </si>
  <si>
    <r>
      <t>R</t>
    </r>
    <r>
      <rPr>
        <vertAlign val="subscript"/>
        <sz val="14"/>
        <color rgb="FF000000"/>
        <rFont val="Times New Roman"/>
        <family val="1"/>
        <charset val="204"/>
      </rPr>
      <t>K</t>
    </r>
  </si>
  <si>
    <t>R</t>
  </si>
  <si>
    <t>Z</t>
  </si>
  <si>
    <t>cosφ</t>
  </si>
  <si>
    <t>мкФ</t>
  </si>
  <si>
    <t>А</t>
  </si>
  <si>
    <t>Вт</t>
  </si>
  <si>
    <t>В</t>
  </si>
  <si>
    <t>Ом</t>
  </si>
  <si>
    <t>‘</t>
  </si>
  <si>
    <r>
      <t>Z</t>
    </r>
    <r>
      <rPr>
        <vertAlign val="subscript"/>
        <sz val="14"/>
        <color rgb="FF000000"/>
        <rFont val="Times New Roman"/>
        <family val="1"/>
        <charset val="204"/>
      </rPr>
      <t>к</t>
    </r>
  </si>
  <si>
    <r>
      <t>U</t>
    </r>
    <r>
      <rPr>
        <vertAlign val="subscript"/>
        <sz val="14"/>
        <color rgb="FF000000"/>
        <rFont val="Times New Roman"/>
        <family val="1"/>
        <charset val="204"/>
      </rPr>
      <t>rк</t>
    </r>
  </si>
  <si>
    <r>
      <t>U</t>
    </r>
    <r>
      <rPr>
        <vertAlign val="subscript"/>
        <sz val="14"/>
        <color rgb="FF000000"/>
        <rFont val="Times New Roman"/>
        <family val="1"/>
        <charset val="204"/>
      </rPr>
      <t>xк</t>
    </r>
  </si>
  <si>
    <t>U</t>
  </si>
  <si>
    <t>f</t>
  </si>
  <si>
    <t>гц</t>
  </si>
  <si>
    <t>L</t>
  </si>
  <si>
    <t>мГн</t>
  </si>
  <si>
    <t>С=76мкФ - резонансное значение при R = 0 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</si>
</sst>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22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1" fillId="2" borderId="0" xfId="1"/>
    <xf numFmtId="2" fontId="0" fillId="0" borderId="0" xfId="0" applyNumberFormat="1"/>
    <xf numFmtId="0" fontId="1" fillId="2" borderId="3" xfId="1" applyBorder="1" applyAlignment="1">
      <alignment horizontal="center" vertical="center" wrapText="1"/>
    </xf>
    <xf numFmtId="2" fontId="1" fillId="2" borderId="6" xfId="1" applyNumberFormat="1" applyBorder="1" applyAlignment="1">
      <alignment horizontal="center" vertical="center" wrapText="1"/>
    </xf>
    <xf numFmtId="0" fontId="6" fillId="3" borderId="3" xfId="2" applyBorder="1" applyAlignment="1">
      <alignment horizontal="center" vertical="center" wrapText="1"/>
    </xf>
    <xf numFmtId="2" fontId="6" fillId="3" borderId="6" xfId="2" applyNumberFormat="1" applyBorder="1" applyAlignment="1">
      <alignment horizontal="center" vertical="center" wrapText="1"/>
    </xf>
    <xf numFmtId="0" fontId="7" fillId="4" borderId="3" xfId="3" applyBorder="1" applyAlignment="1">
      <alignment horizontal="center" vertical="center" wrapText="1"/>
    </xf>
    <xf numFmtId="2" fontId="7" fillId="4" borderId="6" xfId="3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Зависимости</a:t>
            </a:r>
            <a:r>
              <a:rPr lang="ru-RU" baseline="0"/>
              <a:t> от </a:t>
            </a:r>
            <a:r>
              <a:rPr lang="en-US" baseline="0"/>
              <a:t>Xc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Xc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5"/>
              <c:pt idx="0">
                <c:v>30</c:v>
              </c:pt>
              <c:pt idx="1">
                <c:v>37</c:v>
              </c:pt>
              <c:pt idx="2">
                <c:v>41</c:v>
              </c:pt>
              <c:pt idx="3">
                <c:v>48</c:v>
              </c:pt>
              <c:pt idx="4">
                <c:v>70</c:v>
              </c:pt>
            </c:numLit>
          </c:cat>
          <c:val>
            <c:numRef>
              <c:f>Лист1!$I$10:$I$14</c:f>
              <c:numCache>
                <c:formatCode>0.00</c:formatCode>
                <c:ptCount val="5"/>
                <c:pt idx="0">
                  <c:v>70.771408351026182</c:v>
                </c:pt>
                <c:pt idx="1">
                  <c:v>48.995590396864287</c:v>
                </c:pt>
                <c:pt idx="2">
                  <c:v>41.904123365739189</c:v>
                </c:pt>
                <c:pt idx="3">
                  <c:v>37.467216185837394</c:v>
                </c:pt>
                <c:pt idx="4">
                  <c:v>30.330603579011225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2-42F1-BB24-3E7547952E54}"/>
            </c:ext>
          </c:extLst>
        </c:ser>
        <c:ser>
          <c:idx val="2"/>
          <c:order val="2"/>
          <c:tx>
            <c:v>Uc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5"/>
              <c:pt idx="0">
                <c:v>30</c:v>
              </c:pt>
              <c:pt idx="1">
                <c:v>37</c:v>
              </c:pt>
              <c:pt idx="2">
                <c:v>41</c:v>
              </c:pt>
              <c:pt idx="3">
                <c:v>48</c:v>
              </c:pt>
              <c:pt idx="4">
                <c:v>70</c:v>
              </c:pt>
            </c:numLit>
          </c:cat>
          <c:val>
            <c:numRef>
              <c:f>Лист1!$G$10:$G$14</c:f>
              <c:numCache>
                <c:formatCode>0.00</c:formatCode>
                <c:ptCount val="5"/>
                <c:pt idx="0">
                  <c:v>53.69</c:v>
                </c:pt>
                <c:pt idx="1">
                  <c:v>79.040000000000006</c:v>
                </c:pt>
                <c:pt idx="2">
                  <c:v>80.48</c:v>
                </c:pt>
                <c:pt idx="3">
                  <c:v>70.650000000000006</c:v>
                </c:pt>
                <c:pt idx="4">
                  <c:v>46.2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42-42F1-BB24-3E7547952E54}"/>
            </c:ext>
          </c:extLst>
        </c:ser>
        <c:ser>
          <c:idx val="3"/>
          <c:order val="3"/>
          <c:tx>
            <c:v>Uk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5"/>
              <c:pt idx="0">
                <c:v>30</c:v>
              </c:pt>
              <c:pt idx="1">
                <c:v>37</c:v>
              </c:pt>
              <c:pt idx="2">
                <c:v>41</c:v>
              </c:pt>
              <c:pt idx="3">
                <c:v>48</c:v>
              </c:pt>
              <c:pt idx="4">
                <c:v>70</c:v>
              </c:pt>
            </c:numLit>
          </c:cat>
          <c:val>
            <c:numRef>
              <c:f>Лист1!$F$10:$F$14</c:f>
              <c:numCache>
                <c:formatCode>0.00</c:formatCode>
                <c:ptCount val="5"/>
                <c:pt idx="0">
                  <c:v>32.200000000000003</c:v>
                </c:pt>
                <c:pt idx="1">
                  <c:v>68.62</c:v>
                </c:pt>
                <c:pt idx="2">
                  <c:v>81.99</c:v>
                </c:pt>
                <c:pt idx="3">
                  <c:v>80.42</c:v>
                </c:pt>
                <c:pt idx="4">
                  <c:v>64.47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42-42F1-BB24-3E7547952E54}"/>
            </c:ext>
          </c:extLst>
        </c:ser>
        <c:ser>
          <c:idx val="5"/>
          <c:order val="5"/>
          <c:tx>
            <c:v>Z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5"/>
              <c:pt idx="0">
                <c:v>30</c:v>
              </c:pt>
              <c:pt idx="1">
                <c:v>37</c:v>
              </c:pt>
              <c:pt idx="2">
                <c:v>41</c:v>
              </c:pt>
              <c:pt idx="3">
                <c:v>48</c:v>
              </c:pt>
              <c:pt idx="4">
                <c:v>70</c:v>
              </c:pt>
            </c:numLit>
          </c:cat>
          <c:val>
            <c:numRef>
              <c:f>Лист1!$N$10:$N$14</c:f>
              <c:numCache>
                <c:formatCode>0.00</c:formatCode>
                <c:ptCount val="5"/>
                <c:pt idx="0">
                  <c:v>32.981530343007918</c:v>
                </c:pt>
                <c:pt idx="1">
                  <c:v>15.365703749231715</c:v>
                </c:pt>
                <c:pt idx="2">
                  <c:v>12.933264355923434</c:v>
                </c:pt>
                <c:pt idx="3">
                  <c:v>13.235916984328673</c:v>
                </c:pt>
                <c:pt idx="4">
                  <c:v>16.44736842105263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42-42F1-BB24-3E7547952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3526304"/>
        <c:axId val="1663530464"/>
      </c:lineChart>
      <c:lineChart>
        <c:grouping val="standard"/>
        <c:varyColors val="0"/>
        <c:ser>
          <c:idx val="0"/>
          <c:order val="0"/>
          <c:tx>
            <c:v>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5"/>
              <c:pt idx="0">
                <c:v>30</c:v>
              </c:pt>
              <c:pt idx="1">
                <c:v>37</c:v>
              </c:pt>
              <c:pt idx="2">
                <c:v>41</c:v>
              </c:pt>
              <c:pt idx="3">
                <c:v>48</c:v>
              </c:pt>
              <c:pt idx="4">
                <c:v>70</c:v>
              </c:pt>
            </c:numLit>
          </c:cat>
          <c:val>
            <c:numRef>
              <c:f>Лист1!$C$10:$C$14</c:f>
              <c:numCache>
                <c:formatCode>0.00</c:formatCode>
                <c:ptCount val="5"/>
                <c:pt idx="0">
                  <c:v>0.75800000000000001</c:v>
                </c:pt>
                <c:pt idx="1">
                  <c:v>1.627</c:v>
                </c:pt>
                <c:pt idx="2">
                  <c:v>1.9330000000000001</c:v>
                </c:pt>
                <c:pt idx="3">
                  <c:v>1.8888</c:v>
                </c:pt>
                <c:pt idx="4">
                  <c:v>1.52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2-42F1-BB24-3E7547952E54}"/>
            </c:ext>
          </c:extLst>
        </c:ser>
        <c:ser>
          <c:idx val="4"/>
          <c:order val="4"/>
          <c:tx>
            <c:v>cos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30</c:v>
              </c:pt>
              <c:pt idx="1">
                <c:v>37</c:v>
              </c:pt>
              <c:pt idx="2">
                <c:v>41</c:v>
              </c:pt>
              <c:pt idx="3">
                <c:v>48</c:v>
              </c:pt>
              <c:pt idx="4">
                <c:v>70</c:v>
              </c:pt>
            </c:numLit>
          </c:cat>
          <c:val>
            <c:numRef>
              <c:f>Лист1!$O$10:$O$14</c:f>
              <c:numCache>
                <c:formatCode>0.00</c:formatCode>
                <c:ptCount val="5"/>
                <c:pt idx="0">
                  <c:v>0.39419525065963062</c:v>
                </c:pt>
                <c:pt idx="1">
                  <c:v>0.83196066379840206</c:v>
                </c:pt>
                <c:pt idx="2">
                  <c:v>0.99513709260217276</c:v>
                </c:pt>
                <c:pt idx="3">
                  <c:v>0.97141041931385008</c:v>
                </c:pt>
                <c:pt idx="4">
                  <c:v>0.78605263157894745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42-42F1-BB24-3E7547952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170208"/>
        <c:axId val="605169376"/>
      </c:lineChart>
      <c:catAx>
        <c:axId val="166352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3530464"/>
        <c:crosses val="autoZero"/>
        <c:auto val="1"/>
        <c:lblAlgn val="ctr"/>
        <c:lblOffset val="100"/>
        <c:noMultiLvlLbl val="0"/>
      </c:catAx>
      <c:valAx>
        <c:axId val="166353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3526304"/>
        <c:crosses val="autoZero"/>
        <c:crossBetween val="between"/>
      </c:valAx>
      <c:valAx>
        <c:axId val="60516937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170208"/>
        <c:crosses val="max"/>
        <c:crossBetween val="between"/>
      </c:valAx>
      <c:catAx>
        <c:axId val="60517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5169376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597796</xdr:colOff>
      <xdr:row>16</xdr:row>
      <xdr:rowOff>8699</xdr:rowOff>
    </xdr:from>
    <xdr:to>
      <xdr:col>23</xdr:col>
      <xdr:colOff>18221</xdr:colOff>
      <xdr:row>34</xdr:row>
      <xdr:rowOff>84899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0EB826-2A72-4690-ACF1-BB2E359F857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EFE5-F1DF-4EC9-BFC3-A2B610B78582}">
  <dimension ref="A1:U46"/>
  <sheetViews>
    <sheetView tabSelected="1" zoomScale="85" zoomScaleNormal="85" workbookViewId="0">
      <selection activeCell="E6" sqref="E6"/>
    </sheetView>
  </sheetViews>
  <sheetFormatPr defaultRowHeight="15" x14ac:dyDescent="0.25"/>
  <cols>
    <col min="9" max="9" width="11.42578125" bestFit="1" customWidth="1"/>
    <col min="10" max="10" width="10.28515625" bestFit="1" customWidth="1"/>
  </cols>
  <sheetData>
    <row r="1" spans="1:21" ht="19.5" thickBot="1" x14ac:dyDescent="0.3">
      <c r="A1" s="16" t="s">
        <v>0</v>
      </c>
      <c r="B1" s="19" t="s">
        <v>1</v>
      </c>
      <c r="C1" s="20"/>
      <c r="D1" s="20"/>
      <c r="E1" s="20"/>
      <c r="F1" s="20"/>
      <c r="G1" s="20"/>
      <c r="H1" s="21"/>
      <c r="I1" s="19" t="s">
        <v>2</v>
      </c>
      <c r="J1" s="20"/>
      <c r="K1" s="20"/>
      <c r="L1" s="20"/>
      <c r="M1" s="20"/>
      <c r="N1" s="20"/>
      <c r="O1" s="20"/>
      <c r="P1" s="20"/>
      <c r="Q1" s="21"/>
    </row>
    <row r="2" spans="1:21" ht="19.5" thickBot="1" x14ac:dyDescent="0.3">
      <c r="A2" s="17"/>
      <c r="B2" s="19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1:21" ht="21" thickBot="1" x14ac:dyDescent="0.3">
      <c r="A3" s="17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23</v>
      </c>
      <c r="N3" s="1" t="s">
        <v>15</v>
      </c>
      <c r="O3" s="1" t="s">
        <v>16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29</v>
      </c>
      <c r="U3" s="1" t="s">
        <v>14</v>
      </c>
    </row>
    <row r="4" spans="1:21" x14ac:dyDescent="0.25">
      <c r="A4" s="17"/>
      <c r="B4" s="14" t="s">
        <v>17</v>
      </c>
      <c r="C4" s="14" t="s">
        <v>18</v>
      </c>
      <c r="D4" s="14" t="s">
        <v>19</v>
      </c>
      <c r="E4" s="14" t="s">
        <v>20</v>
      </c>
      <c r="F4" s="14" t="s">
        <v>20</v>
      </c>
      <c r="G4" s="14" t="s">
        <v>20</v>
      </c>
      <c r="H4" s="14" t="s">
        <v>20</v>
      </c>
      <c r="I4" s="14" t="s">
        <v>21</v>
      </c>
      <c r="J4" s="14" t="s">
        <v>21</v>
      </c>
      <c r="K4" s="14" t="s">
        <v>21</v>
      </c>
      <c r="L4" s="14" t="s">
        <v>21</v>
      </c>
      <c r="M4" s="14" t="s">
        <v>21</v>
      </c>
      <c r="N4" s="14" t="s">
        <v>21</v>
      </c>
      <c r="O4" s="14" t="s">
        <v>22</v>
      </c>
      <c r="P4" s="14" t="s">
        <v>20</v>
      </c>
      <c r="Q4" s="14" t="s">
        <v>20</v>
      </c>
      <c r="R4" s="14" t="s">
        <v>20</v>
      </c>
      <c r="S4" s="14" t="s">
        <v>28</v>
      </c>
      <c r="T4" s="14" t="s">
        <v>30</v>
      </c>
      <c r="U4" s="14" t="s">
        <v>21</v>
      </c>
    </row>
    <row r="5" spans="1:21" ht="15.75" thickBot="1" x14ac:dyDescent="0.3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9.5" thickBot="1" x14ac:dyDescent="0.3">
      <c r="A6" s="2">
        <v>1</v>
      </c>
      <c r="B6" s="3">
        <v>60</v>
      </c>
      <c r="C6" s="3">
        <v>0.629</v>
      </c>
      <c r="D6" s="3">
        <v>14.87</v>
      </c>
      <c r="E6" s="3">
        <v>15.64</v>
      </c>
      <c r="F6" s="3">
        <v>26.6</v>
      </c>
      <c r="G6" s="3">
        <v>33.32</v>
      </c>
      <c r="H6" s="3">
        <v>24.89</v>
      </c>
      <c r="I6" s="3">
        <f>(1/((2*3.14*S6*B6*POWER(10,-6))))</f>
        <v>53.07855626326964</v>
      </c>
      <c r="J6" s="3">
        <f>(SQRT((M6*M6)-(K6*K6)))</f>
        <v>40.331102986683057</v>
      </c>
      <c r="K6" s="3">
        <f>(D6/(C6*C6)-L6)</f>
        <v>12.719713073215356</v>
      </c>
      <c r="L6" s="3">
        <f>(E6/C6)</f>
        <v>24.864864864864867</v>
      </c>
      <c r="M6" s="3">
        <f>(F6/C6)</f>
        <v>42.289348171701114</v>
      </c>
      <c r="N6" s="3">
        <f>(R6/C6)</f>
        <v>39.745627980922102</v>
      </c>
      <c r="O6" s="3">
        <f>(D6/(R6*C6))</f>
        <v>0.94562798092209854</v>
      </c>
      <c r="P6" s="3">
        <f>(C6*K6)</f>
        <v>8.0006995230524591</v>
      </c>
      <c r="Q6" s="3">
        <f>(C6*J6)</f>
        <v>25.368263778623643</v>
      </c>
      <c r="R6" s="3">
        <v>25</v>
      </c>
      <c r="S6" s="3">
        <v>50</v>
      </c>
      <c r="T6" s="3">
        <v>115</v>
      </c>
      <c r="U6" s="3">
        <v>25</v>
      </c>
    </row>
    <row r="7" spans="1:21" ht="19.5" thickBot="1" x14ac:dyDescent="0.3">
      <c r="A7" s="2">
        <v>2</v>
      </c>
      <c r="B7" s="3">
        <v>100</v>
      </c>
      <c r="C7" s="3">
        <v>0.64300000000000002</v>
      </c>
      <c r="D7" s="3">
        <v>15.65</v>
      </c>
      <c r="E7" s="3">
        <v>16.05</v>
      </c>
      <c r="F7" s="3">
        <v>27.36</v>
      </c>
      <c r="G7" s="3">
        <v>20.51</v>
      </c>
      <c r="H7" s="3">
        <v>24.94</v>
      </c>
      <c r="I7" s="3">
        <f t="shared" ref="I7:I8" si="0">(1/((2*3.14*S7*B7*POWER(10,-6))))</f>
        <v>31.847133757961785</v>
      </c>
      <c r="J7" s="3">
        <f t="shared" ref="J7:J8" si="1">(SQRT((M7*M7)-(K7*K7)))</f>
        <v>40.550783205226736</v>
      </c>
      <c r="K7" s="3">
        <f t="shared" ref="K7:K8" si="2">(D7/(C7*C7)-L7)</f>
        <v>12.891190932859921</v>
      </c>
      <c r="L7" s="3">
        <f t="shared" ref="L7:L8" si="3">(E7/C7)</f>
        <v>24.961119751166407</v>
      </c>
      <c r="M7" s="3">
        <f t="shared" ref="M7:M8" si="4">(F7/C7)</f>
        <v>42.55054432348367</v>
      </c>
      <c r="N7" s="3">
        <f t="shared" ref="N7:N8" si="5">(R7/C7)</f>
        <v>38.880248833592532</v>
      </c>
      <c r="O7" s="3">
        <f t="shared" ref="O7:O8" si="6">(D7/(R7*C7))</f>
        <v>0.97356143079315716</v>
      </c>
      <c r="P7" s="3">
        <f t="shared" ref="P7:P8" si="7">(C7*K7)</f>
        <v>8.2890357698289296</v>
      </c>
      <c r="Q7" s="3">
        <f t="shared" ref="Q7:Q8" si="8">(C7*J7)</f>
        <v>26.074153600960791</v>
      </c>
      <c r="R7" s="3">
        <v>25</v>
      </c>
      <c r="S7" s="3">
        <v>50</v>
      </c>
      <c r="T7" s="3">
        <v>115</v>
      </c>
      <c r="U7" s="3">
        <v>25</v>
      </c>
    </row>
    <row r="8" spans="1:21" ht="19.5" thickBot="1" x14ac:dyDescent="0.3">
      <c r="A8" s="2">
        <v>3</v>
      </c>
      <c r="B8" s="3">
        <v>150</v>
      </c>
      <c r="C8" s="5">
        <v>0.59099999999999997</v>
      </c>
      <c r="D8" s="5">
        <v>13.08</v>
      </c>
      <c r="E8" s="3">
        <v>14.76</v>
      </c>
      <c r="F8" s="3">
        <v>25.01</v>
      </c>
      <c r="G8" s="3">
        <v>12.55</v>
      </c>
      <c r="H8" s="3">
        <v>25.1</v>
      </c>
      <c r="I8" s="3">
        <f t="shared" si="0"/>
        <v>21.231422505307858</v>
      </c>
      <c r="J8" s="3">
        <f t="shared" si="1"/>
        <v>40.437950498704673</v>
      </c>
      <c r="K8" s="3">
        <f t="shared" si="2"/>
        <v>12.473738909359522</v>
      </c>
      <c r="L8" s="3">
        <f t="shared" si="3"/>
        <v>24.974619289340101</v>
      </c>
      <c r="M8" s="3">
        <f t="shared" si="4"/>
        <v>42.3181049069374</v>
      </c>
      <c r="N8" s="3">
        <f t="shared" si="5"/>
        <v>42.301184433164131</v>
      </c>
      <c r="O8" s="3">
        <f t="shared" si="6"/>
        <v>0.88527918781725901</v>
      </c>
      <c r="P8" s="3">
        <f t="shared" si="7"/>
        <v>7.3719796954314774</v>
      </c>
      <c r="Q8" s="3">
        <f t="shared" si="8"/>
        <v>23.898828744734459</v>
      </c>
      <c r="R8" s="3">
        <v>25</v>
      </c>
      <c r="S8" s="3">
        <v>50</v>
      </c>
      <c r="T8" s="3">
        <v>115</v>
      </c>
      <c r="U8" s="3">
        <v>25</v>
      </c>
    </row>
    <row r="9" spans="1:21" ht="15.75" thickBot="1" x14ac:dyDescent="0.3">
      <c r="A9" s="6" t="s">
        <v>31</v>
      </c>
      <c r="B9" s="6"/>
      <c r="C9" s="6"/>
      <c r="D9" s="6"/>
      <c r="E9" s="3">
        <f>AVERAGE( E4:E8)</f>
        <v>15.483333333333334</v>
      </c>
      <c r="F9" s="3">
        <f>AVERAGE( F4:F8)</f>
        <v>26.323333333333334</v>
      </c>
      <c r="G9" s="3">
        <f>AVERAGE( G4:G8)</f>
        <v>22.126666666666665</v>
      </c>
      <c r="I9" s="7"/>
      <c r="O9" s="3">
        <f>AVERAGE( O4:O8)</f>
        <v>0.93482286651083824</v>
      </c>
    </row>
    <row r="10" spans="1:21" ht="15.75" thickBot="1" x14ac:dyDescent="0.3">
      <c r="A10" s="10">
        <v>4</v>
      </c>
      <c r="B10" s="11">
        <v>45</v>
      </c>
      <c r="C10" s="11">
        <v>0.75800000000000001</v>
      </c>
      <c r="D10" s="11">
        <v>7.47</v>
      </c>
      <c r="E10" s="11">
        <v>0</v>
      </c>
      <c r="F10" s="11">
        <v>32.200000000000003</v>
      </c>
      <c r="G10" s="11">
        <v>53.69</v>
      </c>
      <c r="H10" s="11">
        <v>24.94</v>
      </c>
      <c r="I10" s="11">
        <f t="shared" ref="I10:I11" si="9">(1/((2*3.14*S10*B10*POWER(10,-6))))</f>
        <v>70.771408351026182</v>
      </c>
      <c r="J10" s="11">
        <f t="shared" ref="J10:J11" si="10">(SQRT((M10*M10)-(K10*K10)))</f>
        <v>40.441786608208815</v>
      </c>
      <c r="K10" s="11">
        <f t="shared" ref="K10:K11" si="11">(D10/(C10*C10)-L10)</f>
        <v>13.001162620700219</v>
      </c>
      <c r="L10" s="11">
        <f t="shared" ref="L10:L11" si="12">(E10/C10)</f>
        <v>0</v>
      </c>
      <c r="M10" s="11">
        <f t="shared" ref="M10:M11" si="13">(F10/C10)</f>
        <v>42.480211081794195</v>
      </c>
      <c r="N10" s="11">
        <f t="shared" ref="N10:N11" si="14">(R10/C10)</f>
        <v>32.981530343007918</v>
      </c>
      <c r="O10" s="11">
        <f t="shared" ref="O10:O11" si="15">(D10/(R10*C10))</f>
        <v>0.39419525065963062</v>
      </c>
      <c r="P10" s="11">
        <f t="shared" ref="P10:P11" si="16">(C10*K10)</f>
        <v>9.8548812664907661</v>
      </c>
      <c r="Q10" s="11">
        <f t="shared" ref="Q10:Q11" si="17">(C10*J10)</f>
        <v>30.654874249022281</v>
      </c>
      <c r="R10" s="11">
        <v>25</v>
      </c>
      <c r="S10" s="11">
        <v>50</v>
      </c>
      <c r="T10" s="11">
        <v>115</v>
      </c>
      <c r="U10" s="11">
        <v>0</v>
      </c>
    </row>
    <row r="11" spans="1:21" ht="19.5" thickBot="1" x14ac:dyDescent="0.3">
      <c r="A11" s="2">
        <v>5</v>
      </c>
      <c r="B11" s="3">
        <v>65</v>
      </c>
      <c r="C11" s="5">
        <v>1.627</v>
      </c>
      <c r="D11" s="5">
        <v>33.840000000000003</v>
      </c>
      <c r="E11" s="3">
        <v>0</v>
      </c>
      <c r="F11" s="3">
        <v>68.62</v>
      </c>
      <c r="G11" s="3">
        <v>79.040000000000006</v>
      </c>
      <c r="H11" s="3">
        <v>24.92</v>
      </c>
      <c r="I11" s="3">
        <f t="shared" si="9"/>
        <v>48.995590396864287</v>
      </c>
      <c r="J11" s="3">
        <f t="shared" si="10"/>
        <v>40.191724716398504</v>
      </c>
      <c r="K11" s="3">
        <f t="shared" si="11"/>
        <v>12.783661090940413</v>
      </c>
      <c r="L11" s="3">
        <f t="shared" si="12"/>
        <v>0</v>
      </c>
      <c r="M11" s="3">
        <f t="shared" si="13"/>
        <v>42.175783650891212</v>
      </c>
      <c r="N11" s="3">
        <f t="shared" si="14"/>
        <v>15.365703749231715</v>
      </c>
      <c r="O11" s="3">
        <f t="shared" si="15"/>
        <v>0.83196066379840206</v>
      </c>
      <c r="P11" s="3">
        <f t="shared" si="16"/>
        <v>20.799016594960051</v>
      </c>
      <c r="Q11" s="3">
        <f t="shared" si="17"/>
        <v>65.391936113580371</v>
      </c>
      <c r="R11" s="3">
        <v>25</v>
      </c>
      <c r="S11" s="3">
        <v>50</v>
      </c>
      <c r="T11" s="3">
        <v>115</v>
      </c>
      <c r="U11" s="3">
        <v>0</v>
      </c>
    </row>
    <row r="12" spans="1:21" ht="15.75" thickBot="1" x14ac:dyDescent="0.3">
      <c r="A12" s="12">
        <v>6</v>
      </c>
      <c r="B12" s="13">
        <v>76</v>
      </c>
      <c r="C12" s="13">
        <v>1.9330000000000001</v>
      </c>
      <c r="D12" s="13">
        <v>48.09</v>
      </c>
      <c r="E12" s="13">
        <v>0</v>
      </c>
      <c r="F12" s="13">
        <v>81.99</v>
      </c>
      <c r="G12" s="13">
        <v>80.48</v>
      </c>
      <c r="H12" s="13">
        <v>24.95</v>
      </c>
      <c r="I12" s="13">
        <f>(1/((2*3.14*S12*B12*POWER(10,-6))))</f>
        <v>41.904123365739189</v>
      </c>
      <c r="J12" s="13">
        <f>(SQRT((M12*M12)-(K12*K12)))</f>
        <v>40.416147597261364</v>
      </c>
      <c r="K12" s="13">
        <f>(D12/(C12*C12)-L12)</f>
        <v>12.870371089008961</v>
      </c>
      <c r="L12" s="13">
        <f>(E12/C12)</f>
        <v>0</v>
      </c>
      <c r="M12" s="13">
        <f>(F12/C12)</f>
        <v>42.415933781686491</v>
      </c>
      <c r="N12" s="13">
        <f>(R12/C12)</f>
        <v>12.933264355923434</v>
      </c>
      <c r="O12" s="13">
        <f>(D12/(R12*C12))</f>
        <v>0.99513709260217276</v>
      </c>
      <c r="P12" s="13">
        <f>(C12*K12)</f>
        <v>24.878427315054321</v>
      </c>
      <c r="Q12" s="13">
        <f>(C12*J12)</f>
        <v>78.124413305506224</v>
      </c>
      <c r="R12" s="13">
        <v>25</v>
      </c>
      <c r="S12" s="13">
        <v>50</v>
      </c>
      <c r="T12" s="13">
        <v>115</v>
      </c>
      <c r="U12" s="13">
        <v>0</v>
      </c>
    </row>
    <row r="13" spans="1:21" ht="19.5" thickBot="1" x14ac:dyDescent="0.3">
      <c r="A13" s="2">
        <v>7</v>
      </c>
      <c r="B13" s="3">
        <v>85</v>
      </c>
      <c r="C13" s="3">
        <v>1.8888</v>
      </c>
      <c r="D13" s="3">
        <v>45.87</v>
      </c>
      <c r="E13" s="3">
        <v>0</v>
      </c>
      <c r="F13" s="3">
        <v>80.42</v>
      </c>
      <c r="G13" s="3">
        <v>70.650000000000006</v>
      </c>
      <c r="H13" s="3">
        <v>25.03</v>
      </c>
      <c r="I13" s="3">
        <f t="shared" ref="I13:I14" si="18">(1/((2*3.14*S13*B13*POWER(10,-6))))</f>
        <v>37.467216185837394</v>
      </c>
      <c r="J13" s="3">
        <f>(SQRT((M13*M13)-(K13*K13)))</f>
        <v>40.589540286972053</v>
      </c>
      <c r="K13" s="3">
        <f>(D13/(C13*C13)-L13)</f>
        <v>12.857507667750026</v>
      </c>
      <c r="L13" s="3">
        <f>(E13/C13)</f>
        <v>0</v>
      </c>
      <c r="M13" s="3">
        <f>(F13/C13)</f>
        <v>42.577297755188482</v>
      </c>
      <c r="N13" s="3">
        <f>(R13/C13)</f>
        <v>13.235916984328673</v>
      </c>
      <c r="O13" s="3">
        <f>(D13/(R13*C13))</f>
        <v>0.97141041931385008</v>
      </c>
      <c r="P13" s="3">
        <f>(C13*K13)</f>
        <v>24.285260482846251</v>
      </c>
      <c r="Q13" s="3">
        <f>(C13*J13)</f>
        <v>76.665523694032814</v>
      </c>
      <c r="R13" s="3">
        <v>25</v>
      </c>
      <c r="S13" s="3">
        <v>50</v>
      </c>
      <c r="T13" s="3">
        <v>115</v>
      </c>
      <c r="U13" s="3">
        <v>0</v>
      </c>
    </row>
    <row r="14" spans="1:21" ht="15.75" thickBot="1" x14ac:dyDescent="0.3">
      <c r="A14" s="8">
        <v>8</v>
      </c>
      <c r="B14" s="9">
        <v>105</v>
      </c>
      <c r="C14" s="9">
        <v>1.52</v>
      </c>
      <c r="D14" s="9">
        <v>29.87</v>
      </c>
      <c r="E14" s="9">
        <v>0</v>
      </c>
      <c r="F14" s="9">
        <v>64.47</v>
      </c>
      <c r="G14" s="9">
        <v>46.2</v>
      </c>
      <c r="H14" s="9">
        <v>25.1</v>
      </c>
      <c r="I14" s="9">
        <f t="shared" si="18"/>
        <v>30.330603579011225</v>
      </c>
      <c r="J14" s="9">
        <f t="shared" ref="J14" si="19">(SQRT((M14*M14)-(K14*K14)))</f>
        <v>40.396058437483951</v>
      </c>
      <c r="K14" s="9">
        <f t="shared" ref="K14" si="20">(D14/(C14*C14)-L14)</f>
        <v>12.928497229916898</v>
      </c>
      <c r="L14" s="9">
        <f t="shared" ref="L14" si="21">(E14/C14)</f>
        <v>0</v>
      </c>
      <c r="M14" s="9">
        <f t="shared" ref="M14" si="22">(F14/C14)</f>
        <v>42.414473684210527</v>
      </c>
      <c r="N14" s="9">
        <f t="shared" ref="N14" si="23">(R14/C14)</f>
        <v>16.44736842105263</v>
      </c>
      <c r="O14" s="9">
        <f t="shared" ref="O14" si="24">(D14/(R14*C14))</f>
        <v>0.78605263157894745</v>
      </c>
      <c r="P14" s="9">
        <f t="shared" ref="P14" si="25">(C14*K14)</f>
        <v>19.651315789473685</v>
      </c>
      <c r="Q14" s="9">
        <f t="shared" ref="Q14" si="26">(C14*J14)</f>
        <v>61.40200882497561</v>
      </c>
      <c r="R14" s="9">
        <v>25</v>
      </c>
      <c r="S14" s="9">
        <v>50</v>
      </c>
      <c r="T14" s="9">
        <v>115</v>
      </c>
      <c r="U14" s="9">
        <v>0</v>
      </c>
    </row>
    <row r="15" spans="1:21" ht="19.5" thickBot="1" x14ac:dyDescent="0.3">
      <c r="A15" s="2"/>
      <c r="B15" s="3"/>
      <c r="C15" s="5"/>
      <c r="D15" s="5"/>
      <c r="E15" s="3"/>
      <c r="F15" s="3">
        <f>AVERAGE( F10:F14)</f>
        <v>65.540000000000006</v>
      </c>
      <c r="G15" s="3">
        <f>AVERAGE( G10:G14)</f>
        <v>66.012</v>
      </c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42" spans="1:21" ht="19.5" thickBot="1" x14ac:dyDescent="0.3">
      <c r="A42" s="2">
        <v>4</v>
      </c>
      <c r="B42" s="3">
        <v>76</v>
      </c>
      <c r="C42" s="3">
        <v>1.9330000000000001</v>
      </c>
      <c r="D42" s="3">
        <v>48.09</v>
      </c>
      <c r="E42" s="3">
        <v>0</v>
      </c>
      <c r="F42" s="3">
        <v>81.99</v>
      </c>
      <c r="G42" s="3">
        <v>80.48</v>
      </c>
      <c r="H42" s="3">
        <v>24.95</v>
      </c>
      <c r="I42" s="4">
        <f>(1/((2*3.14*S42*B42*POWER(10,-6))))</f>
        <v>41.904123365739189</v>
      </c>
      <c r="J42" s="3">
        <f>(SQRT((M42*M42)-(K42*K42)))</f>
        <v>40.416147597261364</v>
      </c>
      <c r="K42" s="3">
        <f>(D42/(C42*C42)-L42)</f>
        <v>12.870371089008961</v>
      </c>
      <c r="L42" s="3">
        <f>(E42/C42)</f>
        <v>0</v>
      </c>
      <c r="M42" s="3">
        <f>(F42/C42)</f>
        <v>42.415933781686491</v>
      </c>
      <c r="N42" s="3">
        <f>(R42/C42)</f>
        <v>12.933264355923434</v>
      </c>
      <c r="O42" s="3">
        <f>(D42/(R42*C42))</f>
        <v>0.99513709260217276</v>
      </c>
      <c r="P42" s="3">
        <f>(C42*K42)</f>
        <v>24.878427315054321</v>
      </c>
      <c r="Q42" s="3">
        <f>(C42*J42)</f>
        <v>78.124413305506224</v>
      </c>
      <c r="R42" s="3">
        <v>25</v>
      </c>
      <c r="S42" s="3">
        <v>50</v>
      </c>
      <c r="T42" s="3">
        <v>115</v>
      </c>
      <c r="U42" s="3">
        <v>0</v>
      </c>
    </row>
    <row r="43" spans="1:21" ht="19.5" thickBot="1" x14ac:dyDescent="0.3">
      <c r="A43" s="2">
        <v>5</v>
      </c>
      <c r="B43" s="3">
        <v>45</v>
      </c>
      <c r="C43" s="3">
        <v>0.75800000000000001</v>
      </c>
      <c r="D43" s="3">
        <v>7.47</v>
      </c>
      <c r="E43" s="3">
        <v>0</v>
      </c>
      <c r="F43" s="3">
        <v>32.200000000000003</v>
      </c>
      <c r="G43" s="3">
        <v>53.69</v>
      </c>
      <c r="H43" s="3">
        <v>24.94</v>
      </c>
      <c r="I43" s="4">
        <f t="shared" ref="I43:I46" si="27">(1/((2*3.14*S43*B43*POWER(10,-6))))</f>
        <v>70.771408351026182</v>
      </c>
      <c r="J43" s="3">
        <f t="shared" ref="J43:J44" si="28">(SQRT((M43*M43)-(K43*K43)))</f>
        <v>40.441786608208815</v>
      </c>
      <c r="K43" s="3">
        <f t="shared" ref="K43:K44" si="29">(D43/(C43*C43)-L43)</f>
        <v>13.001162620700219</v>
      </c>
      <c r="L43" s="3">
        <f t="shared" ref="L43:L44" si="30">(E43/C43)</f>
        <v>0</v>
      </c>
      <c r="M43" s="3">
        <f t="shared" ref="M43:M44" si="31">(F43/C43)</f>
        <v>42.480211081794195</v>
      </c>
      <c r="N43" s="3">
        <f t="shared" ref="N43:N44" si="32">(R43/C43)</f>
        <v>32.981530343007918</v>
      </c>
      <c r="O43" s="3">
        <f t="shared" ref="O43:O44" si="33">(D43/(R43*C43))</f>
        <v>0.39419525065963062</v>
      </c>
      <c r="P43" s="3">
        <f t="shared" ref="P43:P44" si="34">(C43*K43)</f>
        <v>9.8548812664907661</v>
      </c>
      <c r="Q43" s="3">
        <f t="shared" ref="Q43:Q44" si="35">(C43*J43)</f>
        <v>30.654874249022281</v>
      </c>
      <c r="R43" s="3">
        <v>25</v>
      </c>
      <c r="S43" s="3">
        <v>50</v>
      </c>
      <c r="T43" s="3">
        <v>115</v>
      </c>
      <c r="U43" s="3">
        <v>0</v>
      </c>
    </row>
    <row r="44" spans="1:21" ht="19.5" thickBot="1" x14ac:dyDescent="0.3">
      <c r="A44" s="2">
        <v>6</v>
      </c>
      <c r="B44" s="3">
        <v>65</v>
      </c>
      <c r="C44" s="5">
        <v>1.627</v>
      </c>
      <c r="D44" s="5">
        <v>33.840000000000003</v>
      </c>
      <c r="E44" s="3">
        <v>0</v>
      </c>
      <c r="F44" s="3">
        <v>68.62</v>
      </c>
      <c r="G44" s="3">
        <v>79.040000000000006</v>
      </c>
      <c r="H44" s="3">
        <v>24.92</v>
      </c>
      <c r="I44" s="4">
        <f t="shared" si="27"/>
        <v>48.995590396864287</v>
      </c>
      <c r="J44" s="3">
        <f t="shared" si="28"/>
        <v>40.191724716398504</v>
      </c>
      <c r="K44" s="3">
        <f t="shared" si="29"/>
        <v>12.783661090940413</v>
      </c>
      <c r="L44" s="3">
        <f t="shared" si="30"/>
        <v>0</v>
      </c>
      <c r="M44" s="3">
        <f t="shared" si="31"/>
        <v>42.175783650891212</v>
      </c>
      <c r="N44" s="3">
        <f t="shared" si="32"/>
        <v>15.365703749231715</v>
      </c>
      <c r="O44" s="3">
        <f t="shared" si="33"/>
        <v>0.83196066379840206</v>
      </c>
      <c r="P44" s="3">
        <f t="shared" si="34"/>
        <v>20.799016594960051</v>
      </c>
      <c r="Q44" s="3">
        <f t="shared" si="35"/>
        <v>65.391936113580371</v>
      </c>
      <c r="R44" s="3">
        <v>25</v>
      </c>
      <c r="S44" s="3">
        <v>50</v>
      </c>
      <c r="T44" s="3">
        <v>115</v>
      </c>
      <c r="U44" s="3">
        <v>0</v>
      </c>
    </row>
    <row r="45" spans="1:21" ht="19.5" thickBot="1" x14ac:dyDescent="0.3">
      <c r="A45" s="2">
        <v>7</v>
      </c>
      <c r="B45" s="3">
        <v>85</v>
      </c>
      <c r="C45" s="3">
        <v>1.8888</v>
      </c>
      <c r="D45" s="3">
        <v>45.87</v>
      </c>
      <c r="E45" s="3">
        <v>0</v>
      </c>
      <c r="F45" s="3">
        <v>80.42</v>
      </c>
      <c r="G45" s="3">
        <v>70.650000000000006</v>
      </c>
      <c r="H45" s="3">
        <v>25.03</v>
      </c>
      <c r="I45" s="4">
        <f t="shared" si="27"/>
        <v>37.467216185837394</v>
      </c>
      <c r="J45" s="3">
        <f>(SQRT((M45*M45)-(K45*K45)))</f>
        <v>40.589540286972053</v>
      </c>
      <c r="K45" s="3">
        <f>(D45/(C45*C45)-L45)</f>
        <v>12.857507667750026</v>
      </c>
      <c r="L45" s="3">
        <f>(E45/C45)</f>
        <v>0</v>
      </c>
      <c r="M45" s="3">
        <f>(F45/C45)</f>
        <v>42.577297755188482</v>
      </c>
      <c r="N45" s="3">
        <f>(R45/C45)</f>
        <v>13.235916984328673</v>
      </c>
      <c r="O45" s="3">
        <f>(D45/(R45*C45))</f>
        <v>0.97141041931385008</v>
      </c>
      <c r="P45" s="3">
        <f>(C45*K45)</f>
        <v>24.285260482846251</v>
      </c>
      <c r="Q45" s="3">
        <f>(C45*J45)</f>
        <v>76.665523694032814</v>
      </c>
      <c r="R45" s="3">
        <v>25</v>
      </c>
      <c r="S45" s="3">
        <v>50</v>
      </c>
      <c r="T45" s="3">
        <v>115</v>
      </c>
      <c r="U45" s="3">
        <v>0</v>
      </c>
    </row>
    <row r="46" spans="1:21" ht="19.5" thickBot="1" x14ac:dyDescent="0.3">
      <c r="A46" s="2">
        <v>8</v>
      </c>
      <c r="B46" s="3">
        <v>105</v>
      </c>
      <c r="C46" s="3">
        <v>1.52</v>
      </c>
      <c r="D46" s="3">
        <v>29.87</v>
      </c>
      <c r="E46" s="3">
        <v>0</v>
      </c>
      <c r="F46" s="3">
        <v>64.47</v>
      </c>
      <c r="G46" s="3">
        <v>46.2</v>
      </c>
      <c r="H46" s="3">
        <v>25.1</v>
      </c>
      <c r="I46" s="4">
        <f t="shared" si="27"/>
        <v>30.330603579011225</v>
      </c>
      <c r="J46" s="3">
        <f t="shared" ref="J46" si="36">(SQRT((M46*M46)-(K46*K46)))</f>
        <v>40.396058437483951</v>
      </c>
      <c r="K46" s="3">
        <f t="shared" ref="K46" si="37">(D46/(C46*C46)-L46)</f>
        <v>12.928497229916898</v>
      </c>
      <c r="L46" s="3">
        <f t="shared" ref="L46" si="38">(E46/C46)</f>
        <v>0</v>
      </c>
      <c r="M46" s="3">
        <f t="shared" ref="M46" si="39">(F46/C46)</f>
        <v>42.414473684210527</v>
      </c>
      <c r="N46" s="3">
        <f t="shared" ref="N46" si="40">(R46/C46)</f>
        <v>16.44736842105263</v>
      </c>
      <c r="O46" s="3">
        <f t="shared" ref="O46" si="41">(D46/(R46*C46))</f>
        <v>0.78605263157894745</v>
      </c>
      <c r="P46" s="3">
        <f t="shared" ref="P46" si="42">(C46*K46)</f>
        <v>19.651315789473685</v>
      </c>
      <c r="Q46" s="3">
        <f t="shared" ref="Q46" si="43">(C46*J46)</f>
        <v>61.40200882497561</v>
      </c>
      <c r="R46" s="3">
        <v>25</v>
      </c>
      <c r="S46" s="3">
        <v>50</v>
      </c>
      <c r="T46" s="3">
        <v>115</v>
      </c>
      <c r="U46" s="3">
        <v>0</v>
      </c>
    </row>
  </sheetData>
  <mergeCells count="24">
    <mergeCell ref="T4:T5"/>
    <mergeCell ref="U4:U5"/>
    <mergeCell ref="N4:N5"/>
    <mergeCell ref="O4:O5"/>
    <mergeCell ref="P4:P5"/>
    <mergeCell ref="Q4:Q5"/>
    <mergeCell ref="R4:R5"/>
    <mergeCell ref="S4:S5"/>
    <mergeCell ref="M4:M5"/>
    <mergeCell ref="A1:A5"/>
    <mergeCell ref="B1:H1"/>
    <mergeCell ref="I1:Q1"/>
    <mergeCell ref="B2:Q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lxve_every1</dc:creator>
  <cp:lastModifiedBy>lxve_every1</cp:lastModifiedBy>
  <dcterms:created xsi:type="dcterms:W3CDTF">2023-03-12T08:38:30Z</dcterms:created>
  <dcterms:modified xsi:type="dcterms:W3CDTF">2023-03-26T10:41:39Z</dcterms:modified>
</cp:coreProperties>
</file>