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sarl\Desktop\SCCOP SP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Q74" i="1" l="1"/>
  <c r="O57" i="1"/>
  <c r="P57" i="1"/>
  <c r="O56" i="1"/>
  <c r="P56" i="1"/>
  <c r="O55" i="1"/>
  <c r="P55" i="1"/>
  <c r="O54" i="1"/>
  <c r="P54" i="1"/>
  <c r="O53" i="1"/>
  <c r="P53" i="1"/>
  <c r="O52" i="1"/>
  <c r="P52" i="1"/>
  <c r="O51" i="1"/>
  <c r="P51" i="1"/>
  <c r="R62" i="1" l="1"/>
  <c r="S62" i="1" s="1"/>
  <c r="S57" i="1"/>
  <c r="Q52" i="1"/>
  <c r="Q53" i="1"/>
  <c r="Q54" i="1"/>
  <c r="Q55" i="1"/>
  <c r="Q56" i="1"/>
  <c r="Q57" i="1"/>
  <c r="Q58" i="1"/>
  <c r="Q59" i="1"/>
  <c r="Q51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60" i="1" l="1"/>
  <c r="P23" i="1"/>
  <c r="L1" i="1" l="1"/>
  <c r="N67" i="1" s="1"/>
  <c r="O46" i="1"/>
  <c r="O47" i="1"/>
  <c r="O48" i="1"/>
  <c r="O49" i="1"/>
  <c r="O50" i="1"/>
  <c r="O60" i="1"/>
  <c r="O45" i="1"/>
  <c r="Q45" i="1" s="1"/>
  <c r="O44" i="1"/>
  <c r="O43" i="1"/>
  <c r="O42" i="1"/>
  <c r="Q42" i="1" s="1"/>
  <c r="Q60" i="1" l="1"/>
  <c r="Q50" i="1"/>
  <c r="Q48" i="1"/>
  <c r="Q46" i="1"/>
  <c r="Q49" i="1"/>
  <c r="Q47" i="1"/>
  <c r="Q44" i="1"/>
  <c r="Q43" i="1"/>
  <c r="O41" i="1"/>
  <c r="O40" i="1"/>
  <c r="O39" i="1"/>
  <c r="Q39" i="1" s="1"/>
  <c r="O38" i="1"/>
  <c r="O37" i="1"/>
  <c r="Q37" i="1" s="1"/>
  <c r="O36" i="1"/>
  <c r="L62" i="1"/>
  <c r="L65" i="1" s="1"/>
  <c r="S35" i="1"/>
  <c r="M65" i="1" l="1"/>
  <c r="L70" i="1"/>
  <c r="L67" i="1"/>
  <c r="Q38" i="1"/>
  <c r="Q41" i="1"/>
  <c r="Q36" i="1"/>
  <c r="Q40" i="1"/>
  <c r="K9" i="1"/>
  <c r="K8" i="1"/>
  <c r="R73" i="1" l="1"/>
  <c r="R75" i="1" s="1"/>
  <c r="R76" i="1" s="1"/>
  <c r="R72" i="1"/>
  <c r="O11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O8" i="1"/>
  <c r="O9" i="1"/>
  <c r="Q9" i="1" s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Q24" i="1" s="1"/>
  <c r="O25" i="1"/>
  <c r="O26" i="1"/>
  <c r="Q26" i="1" s="1"/>
  <c r="O27" i="1"/>
  <c r="O28" i="1"/>
  <c r="O29" i="1"/>
  <c r="O30" i="1"/>
  <c r="O31" i="1"/>
  <c r="O32" i="1"/>
  <c r="O33" i="1"/>
  <c r="O34" i="1"/>
  <c r="O35" i="1"/>
  <c r="O61" i="1"/>
  <c r="O1" i="1" s="1"/>
  <c r="Q22" i="1" l="1"/>
  <c r="Q14" i="1"/>
  <c r="P61" i="1"/>
  <c r="P1" i="1" s="1"/>
  <c r="Q10" i="1"/>
  <c r="Q34" i="1"/>
  <c r="Q35" i="1"/>
  <c r="Q15" i="1"/>
  <c r="Q28" i="1"/>
  <c r="Q20" i="1"/>
  <c r="Q12" i="1"/>
  <c r="Q11" i="1"/>
  <c r="Q32" i="1"/>
  <c r="Q16" i="1"/>
  <c r="Q33" i="1"/>
  <c r="Q17" i="1"/>
  <c r="Q13" i="1"/>
  <c r="Q8" i="1"/>
  <c r="Q29" i="1"/>
  <c r="Q31" i="1"/>
  <c r="Q30" i="1"/>
  <c r="Q27" i="1"/>
  <c r="Q25" i="1"/>
  <c r="Q23" i="1"/>
  <c r="Q19" i="1"/>
  <c r="Q18" i="1"/>
  <c r="Q21" i="1"/>
  <c r="Q61" i="1" l="1"/>
  <c r="Q1" i="1" l="1"/>
  <c r="S58" i="1"/>
  <c r="S60" i="1" s="1"/>
  <c r="S64" i="1" s="1"/>
</calcChain>
</file>

<file path=xl/comments1.xml><?xml version="1.0" encoding="utf-8"?>
<comments xmlns="http://schemas.openxmlformats.org/spreadsheetml/2006/main">
  <authors>
    <author>pc</author>
    <author>UTILISATEUR</author>
  </authors>
  <commentList>
    <comment ref="N4" authorId="0" shapeId="0">
      <text>
        <r>
          <rPr>
            <b/>
            <sz val="9"/>
            <color indexed="81"/>
            <rFont val="Tahoma"/>
            <family val="2"/>
          </rPr>
          <t xml:space="preserve">DONT ALI ST MARIE 6508
</t>
        </r>
      </text>
    </comment>
    <comment ref="M18" authorId="1" shapeId="0">
      <text>
        <r>
          <rPr>
            <b/>
            <sz val="9"/>
            <color indexed="81"/>
            <rFont val="Tahoma"/>
            <family val="2"/>
          </rPr>
          <t xml:space="preserve">Declassé
</t>
        </r>
      </text>
    </comment>
  </commentList>
</comments>
</file>

<file path=xl/sharedStrings.xml><?xml version="1.0" encoding="utf-8"?>
<sst xmlns="http://schemas.openxmlformats.org/spreadsheetml/2006/main" count="228" uniqueCount="88">
  <si>
    <t>RA</t>
  </si>
  <si>
    <t>ECOPAS</t>
  </si>
  <si>
    <t>LIVRAISON PROJET 2016-2017</t>
  </si>
  <si>
    <t>Nombre de sacs declarees</t>
  </si>
  <si>
    <t>Poids Net declares</t>
  </si>
  <si>
    <t>Numero connaissement sidore</t>
  </si>
  <si>
    <t>Numero du camion</t>
  </si>
  <si>
    <t>Date de dechargement</t>
  </si>
  <si>
    <t>Observation</t>
  </si>
  <si>
    <t>Type cacao</t>
  </si>
  <si>
    <t>Poids net</t>
  </si>
  <si>
    <t>Refraction</t>
  </si>
  <si>
    <t>Sacs refoules</t>
  </si>
  <si>
    <t>Nombre de Sacs Accepté</t>
  </si>
  <si>
    <t>Date Chargement</t>
  </si>
  <si>
    <t>Numero d'ordre</t>
  </si>
  <si>
    <t>5946 EQ 01</t>
  </si>
  <si>
    <t>4592 FG 01</t>
  </si>
  <si>
    <t>ORD</t>
  </si>
  <si>
    <t xml:space="preserve">MISE EN COMPTE </t>
  </si>
  <si>
    <t>TOTAL RETENU</t>
  </si>
  <si>
    <t>6202 ER 01</t>
  </si>
  <si>
    <t>5946EQ 01</t>
  </si>
  <si>
    <t>Numero connaissement olam</t>
  </si>
  <si>
    <t>SC110183-2016-2-1</t>
  </si>
  <si>
    <t>SC110183-2016-2-2</t>
  </si>
  <si>
    <t>SC110183-2016-2-3</t>
  </si>
  <si>
    <t>SC110183-2016-2-4</t>
  </si>
  <si>
    <t>SC110183-2016-2-5</t>
  </si>
  <si>
    <t>SC110183-2016-2-6</t>
  </si>
  <si>
    <t>SC110183-2016-2-7</t>
  </si>
  <si>
    <t>SC110183-2016-2-8</t>
  </si>
  <si>
    <t>SC110183-2016-2-9</t>
  </si>
  <si>
    <t>SC110183-2016-2-10</t>
  </si>
  <si>
    <t>SC110183-2016-2-11</t>
  </si>
  <si>
    <t>SC110183-2016-2-16</t>
  </si>
  <si>
    <t>SC110183-2016-2-17</t>
  </si>
  <si>
    <t>SC110183-2016-2-18</t>
  </si>
  <si>
    <t>ECOPAS/ALI</t>
  </si>
  <si>
    <t>SC110183-2016-2-19</t>
  </si>
  <si>
    <t>SC110183-2016-2-20</t>
  </si>
  <si>
    <t>SC110183-2016-2-21</t>
  </si>
  <si>
    <t>SC110183-2016-2-25</t>
  </si>
  <si>
    <t>9801 EF 01</t>
  </si>
  <si>
    <t>ECOPAS/KARIM 2</t>
  </si>
  <si>
    <t>SC110183-2016-2-27</t>
  </si>
  <si>
    <t>SC110183-2016-2-28</t>
  </si>
  <si>
    <t>SC110183-2016-2-29</t>
  </si>
  <si>
    <t>SC110183-2016-2-30</t>
  </si>
  <si>
    <t>ECOPAS/KARIM</t>
  </si>
  <si>
    <t>SC110183-2016-2-31</t>
  </si>
  <si>
    <t>SC110183-2016-2-32</t>
  </si>
  <si>
    <t>ECOPAS/TOURE</t>
  </si>
  <si>
    <t>7379 FH 03/6225 AZ03</t>
  </si>
  <si>
    <t>SC110183-2016-2-35</t>
  </si>
  <si>
    <t>SC110183-2016-2-38</t>
  </si>
  <si>
    <t>SC110183-2016-2-15</t>
  </si>
  <si>
    <t>SC110183-2016-2-23</t>
  </si>
  <si>
    <t>SC110183-2016-2-44</t>
  </si>
  <si>
    <t>SC110183-2016-2-43</t>
  </si>
  <si>
    <t>SC110183-2016-2-41</t>
  </si>
  <si>
    <t>SC110183-2016-2-42</t>
  </si>
  <si>
    <t>SC110183-2016-2-39</t>
  </si>
  <si>
    <t xml:space="preserve">RA </t>
  </si>
  <si>
    <t>SC110183-2016-2-49</t>
  </si>
  <si>
    <t>SC110183-2016-2-51</t>
  </si>
  <si>
    <t>6255 EJ 01</t>
  </si>
  <si>
    <t>SC110183-2016-2-52</t>
  </si>
  <si>
    <t>SC110183-2016-2-53</t>
  </si>
  <si>
    <t>SC110183-2016-2-54</t>
  </si>
  <si>
    <t>ECOPAS/MADI</t>
  </si>
  <si>
    <t>ECOPAS /ALI</t>
  </si>
  <si>
    <t>SEPT</t>
  </si>
  <si>
    <t>OBJECTIF</t>
  </si>
  <si>
    <t>SOLDE</t>
  </si>
  <si>
    <t>ECOPAS/</t>
  </si>
  <si>
    <t>SC110183-2016-2-56</t>
  </si>
  <si>
    <t>SC110183-2016-2-57</t>
  </si>
  <si>
    <t>SC110183-2016-2-58</t>
  </si>
  <si>
    <t>SC110183-2016-2-59</t>
  </si>
  <si>
    <t>ECOPAS/GAGNY</t>
  </si>
  <si>
    <t>6893 EC 01</t>
  </si>
  <si>
    <t>SC110183-2016-2-61</t>
  </si>
  <si>
    <t>SC110183-2016-2-62</t>
  </si>
  <si>
    <t>SC110183-2016-2-63</t>
  </si>
  <si>
    <t>SC110183-2016-2-64</t>
  </si>
  <si>
    <t>ECOPAS /GAGNY</t>
  </si>
  <si>
    <t xml:space="preserve">ECOPAS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</si>
</sst>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3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0" xfId="0" applyNumberFormat="1" applyFont="1" applyFill="1"/>
    <xf numFmtId="0" fontId="0" fillId="2" borderId="0" xfId="0" applyFill="1"/>
    <xf numFmtId="0" fontId="2" fillId="0" borderId="3" xfId="0" applyFont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0" fontId="0" fillId="2" borderId="2" xfId="0" applyFill="1" applyBorder="1"/>
    <xf numFmtId="164" fontId="0" fillId="2" borderId="1" xfId="0" applyNumberFormat="1" applyFill="1" applyBorder="1"/>
    <xf numFmtId="0" fontId="0" fillId="0" borderId="3" xfId="0" applyFill="1" applyBorder="1"/>
    <xf numFmtId="164" fontId="0" fillId="0" borderId="0" xfId="1" applyNumberFormat="1" applyFont="1"/>
    <xf numFmtId="164" fontId="0" fillId="4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/>
    <xf numFmtId="164" fontId="0" fillId="0" borderId="0" xfId="1" applyNumberFormat="1" applyFont="1" applyAlignment="1">
      <alignment horizontal="center"/>
    </xf>
    <xf numFmtId="164" fontId="5" fillId="6" borderId="0" xfId="0" applyNumberFormat="1" applyFont="1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7" borderId="0" xfId="0" applyNumberFormat="1" applyFill="1"/>
    <xf numFmtId="0" fontId="0" fillId="0" borderId="1" xfId="0" applyBorder="1" applyAlignment="1">
      <alignment horizontal="center" wrapText="1"/>
    </xf>
    <xf numFmtId="164" fontId="0" fillId="8" borderId="1" xfId="1" applyNumberFormat="1" applyFont="1" applyFill="1" applyBorder="1"/>
    <xf numFmtId="16" fontId="0" fillId="0" borderId="1" xfId="0" applyNumberFormat="1" applyBorder="1"/>
    <xf numFmtId="164" fontId="0" fillId="3" borderId="1" xfId="0" applyNumberFormat="1" applyFill="1" applyBorder="1"/>
    <xf numFmtId="0" fontId="0" fillId="0" borderId="0" xfId="0" applyAlignment="1">
      <alignment horizontal="left"/>
    </xf>
    <xf numFmtId="164" fontId="0" fillId="0" borderId="1" xfId="1" applyNumberFormat="1" applyFont="1" applyBorder="1" applyAlignment="1">
      <alignment horizontal="center" vertical="center"/>
    </xf>
    <xf numFmtId="164" fontId="0" fillId="3" borderId="0" xfId="0" applyNumberFormat="1" applyFill="1"/>
    <xf numFmtId="164" fontId="2" fillId="3" borderId="0" xfId="0" applyNumberFormat="1" applyFont="1" applyFill="1"/>
    <xf numFmtId="164" fontId="2" fillId="0" borderId="0" xfId="1" applyNumberFormat="1" applyFont="1"/>
    <xf numFmtId="164" fontId="0" fillId="2" borderId="0" xfId="1" applyNumberFormat="1" applyFont="1" applyFill="1"/>
    <xf numFmtId="164" fontId="0" fillId="9" borderId="0" xfId="0" applyNumberFormat="1" applyFill="1"/>
    <xf numFmtId="43" fontId="0" fillId="0" borderId="0" xfId="1" applyFont="1"/>
    <xf numFmtId="0" fontId="3" fillId="2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6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1" width="8.85546875" style="1" customWidth="1"/>
    <col min="2" max="2" width="11.7109375" customWidth="1"/>
    <col min="3" max="4" width="11" customWidth="1"/>
    <col min="5" max="5" width="20.7109375" style="1" customWidth="1"/>
    <col min="7" max="7" width="19.85546875" bestFit="1" customWidth="1"/>
    <col min="8" max="8" width="13.7109375" customWidth="1"/>
    <col min="9" max="9" width="11.5703125" bestFit="1" customWidth="1"/>
    <col min="10" max="10" width="7.85546875" customWidth="1"/>
    <col min="11" max="11" width="8" customWidth="1"/>
    <col min="12" max="12" width="11.7109375" bestFit="1" customWidth="1"/>
    <col min="13" max="13" width="12.28515625" customWidth="1"/>
    <col min="14" max="14" width="16.28515625" bestFit="1" customWidth="1"/>
    <col min="15" max="15" width="13.140625" bestFit="1" customWidth="1"/>
    <col min="16" max="16" width="12.7109375" bestFit="1" customWidth="1"/>
    <col min="17" max="17" width="13.7109375" bestFit="1" customWidth="1"/>
    <col min="18" max="19" width="15.28515625" bestFit="1" customWidth="1"/>
  </cols>
  <sheetData>
    <row r="1" spans="1:19" ht="21" x14ac:dyDescent="0.35">
      <c r="B1" s="45" t="s">
        <v>2</v>
      </c>
      <c r="C1" s="45"/>
      <c r="D1" s="45"/>
      <c r="E1" s="45"/>
      <c r="F1" s="45"/>
      <c r="G1" s="45"/>
      <c r="H1" s="45"/>
      <c r="I1" s="5"/>
      <c r="J1" s="16"/>
      <c r="K1" s="16"/>
      <c r="L1" s="15">
        <f>SUM(L19:L61)</f>
        <v>850226</v>
      </c>
      <c r="M1" s="16"/>
      <c r="N1" s="16"/>
      <c r="O1" s="14">
        <f>O61</f>
        <v>27297725</v>
      </c>
      <c r="P1" s="14">
        <f>P61</f>
        <v>20179210</v>
      </c>
      <c r="Q1" s="14">
        <f t="shared" ref="Q1" si="0">Q61</f>
        <v>194632202.40000001</v>
      </c>
    </row>
    <row r="2" spans="1:19" ht="45" x14ac:dyDescent="0.25">
      <c r="A2" s="7" t="s">
        <v>15</v>
      </c>
      <c r="B2" s="6" t="s">
        <v>14</v>
      </c>
      <c r="C2" s="6" t="s">
        <v>3</v>
      </c>
      <c r="D2" s="6" t="s">
        <v>4</v>
      </c>
      <c r="E2" s="6" t="s">
        <v>5</v>
      </c>
      <c r="F2" s="6" t="s">
        <v>23</v>
      </c>
      <c r="G2" s="6" t="s">
        <v>6</v>
      </c>
      <c r="H2" s="6" t="s">
        <v>7</v>
      </c>
      <c r="I2" s="6" t="s">
        <v>13</v>
      </c>
      <c r="J2" s="6" t="s">
        <v>12</v>
      </c>
      <c r="K2" s="6" t="s">
        <v>11</v>
      </c>
      <c r="L2" s="6" t="s">
        <v>10</v>
      </c>
      <c r="M2" s="6" t="s">
        <v>9</v>
      </c>
      <c r="N2" s="11" t="s">
        <v>8</v>
      </c>
      <c r="O2" s="13" t="s">
        <v>19</v>
      </c>
      <c r="P2" s="13" t="s">
        <v>19</v>
      </c>
      <c r="Q2" s="17" t="s">
        <v>20</v>
      </c>
    </row>
    <row r="3" spans="1:19" x14ac:dyDescent="0.25">
      <c r="A3" s="8">
        <v>1</v>
      </c>
      <c r="B3" s="8"/>
      <c r="C3" s="10"/>
      <c r="D3" s="10"/>
      <c r="E3" s="10"/>
      <c r="F3" s="8"/>
      <c r="G3" s="2"/>
      <c r="H3" s="8"/>
      <c r="I3" s="3"/>
      <c r="J3" s="3"/>
      <c r="K3" s="3"/>
      <c r="L3" s="3">
        <v>19187</v>
      </c>
      <c r="M3" s="2" t="s">
        <v>0</v>
      </c>
      <c r="N3" s="12" t="s">
        <v>1</v>
      </c>
      <c r="O3" s="4"/>
      <c r="P3" s="4"/>
      <c r="Q3" s="2"/>
    </row>
    <row r="4" spans="1:19" x14ac:dyDescent="0.25">
      <c r="A4" s="8">
        <v>2</v>
      </c>
      <c r="B4" s="9">
        <v>42629</v>
      </c>
      <c r="C4" s="10">
        <v>349</v>
      </c>
      <c r="D4" s="10"/>
      <c r="E4" s="10"/>
      <c r="F4" s="8"/>
      <c r="G4" s="2" t="s">
        <v>16</v>
      </c>
      <c r="H4" s="9">
        <v>42632</v>
      </c>
      <c r="I4" s="3">
        <v>349</v>
      </c>
      <c r="J4" s="3">
        <v>0</v>
      </c>
      <c r="K4" s="3"/>
      <c r="L4" s="3">
        <v>22109</v>
      </c>
      <c r="M4" s="2" t="s">
        <v>0</v>
      </c>
      <c r="N4" s="12" t="s">
        <v>1</v>
      </c>
      <c r="O4" s="4"/>
      <c r="P4" s="4"/>
      <c r="Q4" s="2"/>
    </row>
    <row r="5" spans="1:19" x14ac:dyDescent="0.25">
      <c r="A5" s="8">
        <v>3</v>
      </c>
      <c r="B5" s="9">
        <v>42632</v>
      </c>
      <c r="C5" s="10">
        <v>360</v>
      </c>
      <c r="D5" s="10">
        <v>23060</v>
      </c>
      <c r="E5" s="10"/>
      <c r="F5" s="8"/>
      <c r="G5" s="2" t="s">
        <v>16</v>
      </c>
      <c r="H5" s="9">
        <v>42633</v>
      </c>
      <c r="I5" s="3">
        <v>356</v>
      </c>
      <c r="J5" s="3">
        <v>4</v>
      </c>
      <c r="K5" s="3"/>
      <c r="L5" s="3">
        <v>23109</v>
      </c>
      <c r="M5" s="2" t="s">
        <v>0</v>
      </c>
      <c r="N5" s="12" t="s">
        <v>1</v>
      </c>
      <c r="O5" s="4"/>
      <c r="P5" s="4"/>
      <c r="Q5" s="2"/>
    </row>
    <row r="6" spans="1:19" x14ac:dyDescent="0.25">
      <c r="A6" s="8">
        <v>4</v>
      </c>
      <c r="B6" s="9">
        <v>42635</v>
      </c>
      <c r="C6" s="10">
        <v>334</v>
      </c>
      <c r="D6" s="10">
        <v>21053</v>
      </c>
      <c r="E6" s="10"/>
      <c r="F6" s="8"/>
      <c r="G6" s="2" t="s">
        <v>16</v>
      </c>
      <c r="H6" s="9">
        <v>42636</v>
      </c>
      <c r="I6" s="3">
        <v>334</v>
      </c>
      <c r="J6" s="3">
        <v>0</v>
      </c>
      <c r="K6" s="3"/>
      <c r="L6" s="3">
        <v>20559</v>
      </c>
      <c r="M6" s="2" t="s">
        <v>0</v>
      </c>
      <c r="N6" s="12" t="s">
        <v>1</v>
      </c>
      <c r="O6" s="4"/>
      <c r="P6" s="4"/>
      <c r="Q6" s="2"/>
    </row>
    <row r="7" spans="1:19" x14ac:dyDescent="0.25">
      <c r="A7" s="8">
        <v>5</v>
      </c>
      <c r="B7" s="8"/>
      <c r="C7" s="10">
        <v>361</v>
      </c>
      <c r="D7" s="10"/>
      <c r="E7" s="10"/>
      <c r="F7" s="8"/>
      <c r="G7" s="2" t="s">
        <v>16</v>
      </c>
      <c r="H7" s="8"/>
      <c r="I7" s="3"/>
      <c r="J7" s="3"/>
      <c r="K7" s="3"/>
      <c r="L7" s="3">
        <v>22935</v>
      </c>
      <c r="M7" s="2" t="s">
        <v>0</v>
      </c>
      <c r="N7" s="12" t="s">
        <v>1</v>
      </c>
      <c r="O7" s="4"/>
      <c r="P7" s="4"/>
      <c r="Q7" s="2"/>
    </row>
    <row r="8" spans="1:19" x14ac:dyDescent="0.25">
      <c r="A8" s="8">
        <v>1</v>
      </c>
      <c r="B8" s="18">
        <v>42649</v>
      </c>
      <c r="C8" s="19">
        <v>355</v>
      </c>
      <c r="D8" s="19">
        <v>22539</v>
      </c>
      <c r="E8" s="19" t="s">
        <v>24</v>
      </c>
      <c r="F8" s="30">
        <v>9601</v>
      </c>
      <c r="G8" s="20" t="s">
        <v>17</v>
      </c>
      <c r="H8" s="18">
        <v>42650</v>
      </c>
      <c r="I8" s="21">
        <v>355</v>
      </c>
      <c r="J8" s="21">
        <v>0</v>
      </c>
      <c r="K8" s="21">
        <f>113+23</f>
        <v>136</v>
      </c>
      <c r="L8" s="21">
        <v>22446</v>
      </c>
      <c r="M8" s="20" t="s">
        <v>18</v>
      </c>
      <c r="N8" s="22" t="s">
        <v>1</v>
      </c>
      <c r="O8" s="23">
        <f t="shared" ref="O8:O60" si="1">L8*25</f>
        <v>561150</v>
      </c>
      <c r="P8" s="23">
        <f t="shared" ref="P8:P22" si="2">L8*15</f>
        <v>336690</v>
      </c>
      <c r="Q8" s="4">
        <f>O8+P8</f>
        <v>897840</v>
      </c>
      <c r="S8" s="14"/>
    </row>
    <row r="9" spans="1:19" x14ac:dyDescent="0.25">
      <c r="A9" s="8">
        <v>2</v>
      </c>
      <c r="B9" s="9">
        <v>42650</v>
      </c>
      <c r="C9" s="10">
        <v>365</v>
      </c>
      <c r="D9" s="10">
        <v>23500</v>
      </c>
      <c r="E9" s="19" t="s">
        <v>25</v>
      </c>
      <c r="F9" s="8">
        <v>9623</v>
      </c>
      <c r="G9" s="2" t="s">
        <v>16</v>
      </c>
      <c r="H9" s="9">
        <v>42650</v>
      </c>
      <c r="I9" s="3">
        <v>365</v>
      </c>
      <c r="J9" s="3"/>
      <c r="K9" s="3">
        <f>24+118</f>
        <v>142</v>
      </c>
      <c r="L9" s="3">
        <v>23453</v>
      </c>
      <c r="M9" s="2" t="s">
        <v>18</v>
      </c>
      <c r="N9" s="12" t="s">
        <v>1</v>
      </c>
      <c r="O9" s="4">
        <f t="shared" si="1"/>
        <v>586325</v>
      </c>
      <c r="P9" s="4">
        <f t="shared" si="2"/>
        <v>351795</v>
      </c>
      <c r="Q9" s="4">
        <f t="shared" ref="Q9:Q60" si="3">O9+P9</f>
        <v>938120</v>
      </c>
      <c r="S9" s="14"/>
    </row>
    <row r="10" spans="1:19" x14ac:dyDescent="0.25">
      <c r="A10" s="8">
        <v>3</v>
      </c>
      <c r="B10" s="9">
        <v>42650</v>
      </c>
      <c r="C10" s="10">
        <v>319</v>
      </c>
      <c r="D10" s="10">
        <v>22150</v>
      </c>
      <c r="E10" s="19" t="s">
        <v>26</v>
      </c>
      <c r="F10" s="8">
        <v>9626</v>
      </c>
      <c r="G10" s="2" t="s">
        <v>17</v>
      </c>
      <c r="H10" s="9">
        <v>42650</v>
      </c>
      <c r="I10" s="3">
        <v>319</v>
      </c>
      <c r="J10" s="3"/>
      <c r="K10" s="3">
        <v>156</v>
      </c>
      <c r="L10" s="3">
        <v>22150</v>
      </c>
      <c r="M10" s="2" t="s">
        <v>18</v>
      </c>
      <c r="N10" s="12" t="s">
        <v>1</v>
      </c>
      <c r="O10" s="4">
        <f t="shared" si="1"/>
        <v>553750</v>
      </c>
      <c r="P10" s="4">
        <f t="shared" si="2"/>
        <v>332250</v>
      </c>
      <c r="Q10" s="4">
        <f t="shared" si="3"/>
        <v>886000</v>
      </c>
    </row>
    <row r="11" spans="1:19" x14ac:dyDescent="0.25">
      <c r="A11" s="8">
        <v>4</v>
      </c>
      <c r="B11" s="9">
        <v>42653</v>
      </c>
      <c r="C11" s="10">
        <v>350</v>
      </c>
      <c r="D11" s="10">
        <v>22550</v>
      </c>
      <c r="E11" s="19" t="s">
        <v>27</v>
      </c>
      <c r="F11" s="8">
        <v>9646</v>
      </c>
      <c r="G11" s="2" t="s">
        <v>17</v>
      </c>
      <c r="H11" s="9">
        <v>42653</v>
      </c>
      <c r="I11" s="3">
        <v>318</v>
      </c>
      <c r="J11" s="3">
        <v>32</v>
      </c>
      <c r="K11" s="3">
        <v>220</v>
      </c>
      <c r="L11" s="3">
        <v>19727</v>
      </c>
      <c r="M11" s="2" t="s">
        <v>18</v>
      </c>
      <c r="N11" s="12" t="s">
        <v>1</v>
      </c>
      <c r="O11" s="4">
        <f>L11*25</f>
        <v>493175</v>
      </c>
      <c r="P11" s="4">
        <f t="shared" si="2"/>
        <v>295905</v>
      </c>
      <c r="Q11" s="4">
        <f t="shared" si="3"/>
        <v>789080</v>
      </c>
    </row>
    <row r="12" spans="1:19" x14ac:dyDescent="0.25">
      <c r="A12" s="8">
        <v>5</v>
      </c>
      <c r="B12" s="9">
        <v>42655</v>
      </c>
      <c r="C12" s="10">
        <v>300</v>
      </c>
      <c r="D12" s="10">
        <v>21104</v>
      </c>
      <c r="E12" s="19" t="s">
        <v>28</v>
      </c>
      <c r="F12" s="8">
        <v>9686</v>
      </c>
      <c r="G12" s="2" t="s">
        <v>21</v>
      </c>
      <c r="H12" s="9">
        <v>42656</v>
      </c>
      <c r="I12" s="3">
        <v>301</v>
      </c>
      <c r="J12" s="3"/>
      <c r="K12" s="3">
        <v>78</v>
      </c>
      <c r="L12" s="3">
        <v>19480</v>
      </c>
      <c r="M12" s="2" t="s">
        <v>18</v>
      </c>
      <c r="N12" s="12" t="s">
        <v>1</v>
      </c>
      <c r="O12" s="4">
        <f t="shared" si="1"/>
        <v>487000</v>
      </c>
      <c r="P12" s="4">
        <f t="shared" si="2"/>
        <v>292200</v>
      </c>
      <c r="Q12" s="4">
        <f t="shared" si="3"/>
        <v>779200</v>
      </c>
    </row>
    <row r="13" spans="1:19" x14ac:dyDescent="0.25">
      <c r="A13" s="8">
        <v>6</v>
      </c>
      <c r="B13" s="9">
        <v>42655</v>
      </c>
      <c r="C13" s="10">
        <v>361</v>
      </c>
      <c r="D13" s="10">
        <v>22476</v>
      </c>
      <c r="E13" s="19" t="s">
        <v>29</v>
      </c>
      <c r="F13" s="8">
        <v>9689</v>
      </c>
      <c r="G13" s="24" t="s">
        <v>17</v>
      </c>
      <c r="H13" s="9">
        <v>42656</v>
      </c>
      <c r="I13" s="3">
        <v>360</v>
      </c>
      <c r="J13" s="3"/>
      <c r="K13" s="3">
        <v>181</v>
      </c>
      <c r="L13" s="3">
        <v>22418</v>
      </c>
      <c r="M13" s="2" t="s">
        <v>18</v>
      </c>
      <c r="N13" s="12" t="s">
        <v>71</v>
      </c>
      <c r="O13" s="4">
        <f t="shared" si="1"/>
        <v>560450</v>
      </c>
      <c r="P13" s="4">
        <f t="shared" si="2"/>
        <v>336270</v>
      </c>
      <c r="Q13" s="4">
        <f t="shared" si="3"/>
        <v>896720</v>
      </c>
    </row>
    <row r="14" spans="1:19" x14ac:dyDescent="0.25">
      <c r="A14" s="8">
        <v>7</v>
      </c>
      <c r="B14" s="9">
        <v>42659</v>
      </c>
      <c r="C14" s="10">
        <v>360</v>
      </c>
      <c r="D14" s="10">
        <v>23600</v>
      </c>
      <c r="E14" s="19" t="s">
        <v>30</v>
      </c>
      <c r="F14" s="8"/>
      <c r="G14" s="2" t="s">
        <v>16</v>
      </c>
      <c r="H14" s="9">
        <v>42660</v>
      </c>
      <c r="I14" s="3">
        <v>364</v>
      </c>
      <c r="J14" s="3"/>
      <c r="K14" s="3"/>
      <c r="L14" s="3">
        <v>23505</v>
      </c>
      <c r="M14" s="2" t="s">
        <v>18</v>
      </c>
      <c r="N14" s="12" t="s">
        <v>1</v>
      </c>
      <c r="O14" s="4">
        <f t="shared" si="1"/>
        <v>587625</v>
      </c>
      <c r="P14" s="4">
        <f t="shared" si="2"/>
        <v>352575</v>
      </c>
      <c r="Q14" s="4">
        <f t="shared" si="3"/>
        <v>940200</v>
      </c>
    </row>
    <row r="15" spans="1:19" x14ac:dyDescent="0.25">
      <c r="A15" s="8">
        <v>8</v>
      </c>
      <c r="B15" s="9">
        <v>42659</v>
      </c>
      <c r="C15" s="10">
        <v>360</v>
      </c>
      <c r="D15" s="10">
        <v>22500</v>
      </c>
      <c r="E15" s="19" t="s">
        <v>31</v>
      </c>
      <c r="F15" s="8"/>
      <c r="G15" s="2" t="s">
        <v>17</v>
      </c>
      <c r="H15" s="9">
        <v>42660</v>
      </c>
      <c r="I15" s="3">
        <v>358</v>
      </c>
      <c r="J15" s="3"/>
      <c r="K15" s="3"/>
      <c r="L15" s="3">
        <v>22248</v>
      </c>
      <c r="M15" s="2" t="s">
        <v>18</v>
      </c>
      <c r="N15" s="12" t="s">
        <v>1</v>
      </c>
      <c r="O15" s="4">
        <f t="shared" si="1"/>
        <v>556200</v>
      </c>
      <c r="P15" s="4">
        <f t="shared" si="2"/>
        <v>333720</v>
      </c>
      <c r="Q15" s="4">
        <f t="shared" si="3"/>
        <v>889920</v>
      </c>
    </row>
    <row r="16" spans="1:19" x14ac:dyDescent="0.25">
      <c r="A16" s="8">
        <v>9</v>
      </c>
      <c r="B16" s="9">
        <v>42662</v>
      </c>
      <c r="C16" s="10">
        <v>355</v>
      </c>
      <c r="D16" s="10">
        <v>22500</v>
      </c>
      <c r="E16" s="19" t="s">
        <v>32</v>
      </c>
      <c r="F16" s="8"/>
      <c r="G16" s="2" t="s">
        <v>17</v>
      </c>
      <c r="H16" s="9">
        <v>42663</v>
      </c>
      <c r="I16" s="3">
        <v>355</v>
      </c>
      <c r="J16" s="3"/>
      <c r="K16" s="3"/>
      <c r="L16" s="3">
        <v>22404</v>
      </c>
      <c r="M16" s="2" t="s">
        <v>18</v>
      </c>
      <c r="N16" s="12" t="s">
        <v>1</v>
      </c>
      <c r="O16" s="4">
        <f t="shared" si="1"/>
        <v>560100</v>
      </c>
      <c r="P16" s="4">
        <f t="shared" si="2"/>
        <v>336060</v>
      </c>
      <c r="Q16" s="4">
        <f t="shared" si="3"/>
        <v>896160</v>
      </c>
    </row>
    <row r="17" spans="1:18" x14ac:dyDescent="0.25">
      <c r="A17" s="8">
        <v>10</v>
      </c>
      <c r="B17" s="9">
        <v>42662</v>
      </c>
      <c r="C17" s="10">
        <v>349</v>
      </c>
      <c r="D17" s="10">
        <v>21550</v>
      </c>
      <c r="E17" s="19" t="s">
        <v>33</v>
      </c>
      <c r="F17" s="8"/>
      <c r="G17" s="2" t="s">
        <v>22</v>
      </c>
      <c r="H17" s="9">
        <v>42663</v>
      </c>
      <c r="I17" s="3">
        <v>349</v>
      </c>
      <c r="J17" s="3"/>
      <c r="K17" s="3"/>
      <c r="L17" s="3">
        <v>21500</v>
      </c>
      <c r="M17" s="2" t="s">
        <v>18</v>
      </c>
      <c r="N17" s="12" t="s">
        <v>1</v>
      </c>
      <c r="O17" s="4">
        <f t="shared" si="1"/>
        <v>537500</v>
      </c>
      <c r="P17" s="4">
        <f t="shared" si="2"/>
        <v>322500</v>
      </c>
      <c r="Q17" s="4">
        <f t="shared" si="3"/>
        <v>860000</v>
      </c>
    </row>
    <row r="18" spans="1:18" x14ac:dyDescent="0.25">
      <c r="A18" s="8">
        <v>11</v>
      </c>
      <c r="B18" s="9">
        <v>42664</v>
      </c>
      <c r="C18" s="10">
        <v>360</v>
      </c>
      <c r="D18" s="10">
        <v>23040</v>
      </c>
      <c r="E18" s="19" t="s">
        <v>34</v>
      </c>
      <c r="F18" s="8"/>
      <c r="G18" s="2" t="s">
        <v>22</v>
      </c>
      <c r="H18" s="9">
        <v>42665</v>
      </c>
      <c r="I18" s="3">
        <v>362</v>
      </c>
      <c r="J18" s="3"/>
      <c r="K18" s="3">
        <v>45</v>
      </c>
      <c r="L18" s="3">
        <v>22352</v>
      </c>
      <c r="M18" s="2" t="s">
        <v>18</v>
      </c>
      <c r="N18" s="12" t="s">
        <v>38</v>
      </c>
      <c r="O18" s="4">
        <f t="shared" si="1"/>
        <v>558800</v>
      </c>
      <c r="P18" s="4">
        <f t="shared" si="2"/>
        <v>335280</v>
      </c>
      <c r="Q18" s="4">
        <f t="shared" si="3"/>
        <v>894080</v>
      </c>
      <c r="R18" s="25">
        <v>241683</v>
      </c>
    </row>
    <row r="19" spans="1:18" x14ac:dyDescent="0.25">
      <c r="A19" s="8">
        <v>12</v>
      </c>
      <c r="B19" s="9">
        <v>42664</v>
      </c>
      <c r="C19" s="10">
        <v>340</v>
      </c>
      <c r="D19" s="10">
        <v>22100</v>
      </c>
      <c r="E19" s="19" t="s">
        <v>56</v>
      </c>
      <c r="F19" s="8">
        <v>9864</v>
      </c>
      <c r="G19" s="2" t="s">
        <v>17</v>
      </c>
      <c r="H19" s="9">
        <v>42665</v>
      </c>
      <c r="I19" s="27">
        <v>340</v>
      </c>
      <c r="J19" s="3"/>
      <c r="K19" s="3">
        <v>45</v>
      </c>
      <c r="L19" s="27">
        <v>22367</v>
      </c>
      <c r="M19" s="2" t="s">
        <v>0</v>
      </c>
      <c r="N19" s="12" t="s">
        <v>1</v>
      </c>
      <c r="O19" s="4">
        <f t="shared" si="1"/>
        <v>559175</v>
      </c>
      <c r="P19" s="4">
        <f t="shared" si="2"/>
        <v>335505</v>
      </c>
      <c r="Q19" s="4">
        <f t="shared" si="3"/>
        <v>894680</v>
      </c>
    </row>
    <row r="20" spans="1:18" x14ac:dyDescent="0.25">
      <c r="A20" s="8">
        <v>13</v>
      </c>
      <c r="B20" s="9">
        <v>42668</v>
      </c>
      <c r="C20" s="10">
        <v>350</v>
      </c>
      <c r="D20" s="10">
        <v>22865</v>
      </c>
      <c r="E20" s="19" t="s">
        <v>35</v>
      </c>
      <c r="F20" s="8">
        <v>9928</v>
      </c>
      <c r="G20" s="2" t="s">
        <v>17</v>
      </c>
      <c r="H20" s="9">
        <v>42669</v>
      </c>
      <c r="I20" s="3">
        <v>350</v>
      </c>
      <c r="J20" s="3"/>
      <c r="K20" s="3">
        <v>68</v>
      </c>
      <c r="L20" s="3">
        <v>22558</v>
      </c>
      <c r="M20" s="2" t="s">
        <v>0</v>
      </c>
      <c r="N20" s="12" t="s">
        <v>1</v>
      </c>
      <c r="O20" s="4">
        <f t="shared" si="1"/>
        <v>563950</v>
      </c>
      <c r="P20" s="4">
        <f t="shared" si="2"/>
        <v>338370</v>
      </c>
      <c r="Q20" s="4">
        <f t="shared" si="3"/>
        <v>902320</v>
      </c>
    </row>
    <row r="21" spans="1:18" x14ac:dyDescent="0.25">
      <c r="A21" s="8">
        <v>14</v>
      </c>
      <c r="B21" s="9">
        <v>42669</v>
      </c>
      <c r="C21" s="10">
        <v>360</v>
      </c>
      <c r="D21" s="10">
        <v>23400</v>
      </c>
      <c r="E21" s="19" t="s">
        <v>36</v>
      </c>
      <c r="F21" s="8">
        <v>9948</v>
      </c>
      <c r="G21" s="2" t="s">
        <v>16</v>
      </c>
      <c r="H21" s="9">
        <v>42670</v>
      </c>
      <c r="I21" s="3">
        <v>356</v>
      </c>
      <c r="J21" s="3">
        <v>0</v>
      </c>
      <c r="K21" s="3">
        <v>93</v>
      </c>
      <c r="L21" s="3">
        <v>23048</v>
      </c>
      <c r="M21" s="2" t="s">
        <v>0</v>
      </c>
      <c r="N21" s="12" t="s">
        <v>1</v>
      </c>
      <c r="O21" s="4">
        <f t="shared" si="1"/>
        <v>576200</v>
      </c>
      <c r="P21" s="4">
        <f t="shared" si="2"/>
        <v>345720</v>
      </c>
      <c r="Q21" s="4">
        <f t="shared" si="3"/>
        <v>921920</v>
      </c>
    </row>
    <row r="22" spans="1:18" x14ac:dyDescent="0.25">
      <c r="A22" s="8">
        <v>15</v>
      </c>
      <c r="B22" s="9">
        <v>42671</v>
      </c>
      <c r="C22" s="10">
        <v>350</v>
      </c>
      <c r="D22" s="10">
        <v>22750</v>
      </c>
      <c r="E22" s="19" t="s">
        <v>37</v>
      </c>
      <c r="F22" s="8">
        <v>10005</v>
      </c>
      <c r="G22" s="2" t="s">
        <v>16</v>
      </c>
      <c r="H22" s="9">
        <v>42672</v>
      </c>
      <c r="I22" s="3">
        <v>331</v>
      </c>
      <c r="J22" s="3">
        <v>0</v>
      </c>
      <c r="K22" s="3">
        <v>0</v>
      </c>
      <c r="L22" s="3">
        <v>22138</v>
      </c>
      <c r="M22" s="2" t="s">
        <v>0</v>
      </c>
      <c r="N22" s="12" t="s">
        <v>1</v>
      </c>
      <c r="O22" s="4">
        <f t="shared" si="1"/>
        <v>553450</v>
      </c>
      <c r="P22" s="4">
        <f t="shared" si="2"/>
        <v>332070</v>
      </c>
      <c r="Q22" s="4">
        <f>O22+P22</f>
        <v>885520</v>
      </c>
    </row>
    <row r="23" spans="1:18" x14ac:dyDescent="0.25">
      <c r="A23" s="8">
        <v>16</v>
      </c>
      <c r="B23" s="9">
        <v>42674</v>
      </c>
      <c r="C23" s="10">
        <v>340</v>
      </c>
      <c r="D23" s="10">
        <v>22100</v>
      </c>
      <c r="E23" s="19" t="s">
        <v>39</v>
      </c>
      <c r="F23" s="8">
        <v>10052</v>
      </c>
      <c r="G23" s="2" t="s">
        <v>16</v>
      </c>
      <c r="H23" s="9">
        <v>42675</v>
      </c>
      <c r="I23" s="3">
        <v>351</v>
      </c>
      <c r="J23" s="3"/>
      <c r="K23" s="3"/>
      <c r="L23" s="3">
        <v>23105</v>
      </c>
      <c r="M23" s="2" t="s">
        <v>0</v>
      </c>
      <c r="N23" s="12" t="s">
        <v>1</v>
      </c>
      <c r="O23" s="4">
        <f t="shared" si="1"/>
        <v>577625</v>
      </c>
      <c r="P23" s="4">
        <f>L23*20</f>
        <v>462100</v>
      </c>
      <c r="Q23" s="36">
        <f t="shared" si="3"/>
        <v>1039725</v>
      </c>
    </row>
    <row r="24" spans="1:18" x14ac:dyDescent="0.25">
      <c r="A24" s="8">
        <v>17</v>
      </c>
      <c r="B24" s="9">
        <v>42676</v>
      </c>
      <c r="C24" s="10">
        <v>360</v>
      </c>
      <c r="D24" s="10">
        <v>23400</v>
      </c>
      <c r="E24" s="19" t="s">
        <v>40</v>
      </c>
      <c r="F24" s="8">
        <v>10084</v>
      </c>
      <c r="G24" s="2" t="s">
        <v>17</v>
      </c>
      <c r="H24" s="9">
        <v>42677</v>
      </c>
      <c r="I24" s="3">
        <v>360</v>
      </c>
      <c r="J24" s="3"/>
      <c r="K24" s="3">
        <v>47</v>
      </c>
      <c r="L24" s="3">
        <v>23292</v>
      </c>
      <c r="M24" s="2" t="s">
        <v>0</v>
      </c>
      <c r="N24" s="12" t="s">
        <v>1</v>
      </c>
      <c r="O24" s="4">
        <f t="shared" si="1"/>
        <v>582300</v>
      </c>
      <c r="P24" s="4">
        <f t="shared" ref="P24:P57" si="4">L24*20</f>
        <v>465840</v>
      </c>
      <c r="Q24" s="4">
        <f t="shared" si="3"/>
        <v>1048140</v>
      </c>
    </row>
    <row r="25" spans="1:18" x14ac:dyDescent="0.25">
      <c r="A25" s="8">
        <v>18</v>
      </c>
      <c r="B25" s="9">
        <v>42677</v>
      </c>
      <c r="C25" s="10">
        <v>353</v>
      </c>
      <c r="D25" s="26">
        <v>23258</v>
      </c>
      <c r="E25" s="19" t="s">
        <v>41</v>
      </c>
      <c r="F25" s="8">
        <v>10109</v>
      </c>
      <c r="G25" s="2" t="s">
        <v>17</v>
      </c>
      <c r="H25" s="9">
        <v>42678</v>
      </c>
      <c r="I25" s="3">
        <v>344</v>
      </c>
      <c r="J25" s="3">
        <v>0</v>
      </c>
      <c r="K25" s="3">
        <v>45</v>
      </c>
      <c r="L25" s="34">
        <v>22645</v>
      </c>
      <c r="M25" s="2" t="s">
        <v>0</v>
      </c>
      <c r="N25" s="12" t="s">
        <v>38</v>
      </c>
      <c r="O25" s="4">
        <f t="shared" si="1"/>
        <v>566125</v>
      </c>
      <c r="P25" s="4">
        <f t="shared" si="4"/>
        <v>452900</v>
      </c>
      <c r="Q25" s="4">
        <f t="shared" si="3"/>
        <v>1019025</v>
      </c>
    </row>
    <row r="26" spans="1:18" x14ac:dyDescent="0.25">
      <c r="A26" s="8">
        <v>19</v>
      </c>
      <c r="B26" s="9">
        <v>42678</v>
      </c>
      <c r="C26" s="10">
        <v>331</v>
      </c>
      <c r="D26" s="10">
        <v>22100</v>
      </c>
      <c r="E26" s="19" t="s">
        <v>57</v>
      </c>
      <c r="F26" s="8">
        <v>10130</v>
      </c>
      <c r="G26" s="2" t="s">
        <v>16</v>
      </c>
      <c r="H26" s="9">
        <v>42678</v>
      </c>
      <c r="I26" s="3">
        <v>331</v>
      </c>
      <c r="J26" s="3">
        <v>0</v>
      </c>
      <c r="K26" s="3">
        <v>0</v>
      </c>
      <c r="L26" s="3">
        <v>21998</v>
      </c>
      <c r="M26" s="2" t="s">
        <v>0</v>
      </c>
      <c r="N26" s="12" t="s">
        <v>1</v>
      </c>
      <c r="O26" s="4">
        <f t="shared" si="1"/>
        <v>549950</v>
      </c>
      <c r="P26" s="4">
        <f t="shared" si="4"/>
        <v>439960</v>
      </c>
      <c r="Q26" s="4">
        <f t="shared" si="3"/>
        <v>989910</v>
      </c>
    </row>
    <row r="27" spans="1:18" x14ac:dyDescent="0.25">
      <c r="A27" s="8">
        <v>20</v>
      </c>
      <c r="B27" s="9">
        <v>42680</v>
      </c>
      <c r="C27" s="10">
        <v>360</v>
      </c>
      <c r="D27" s="10">
        <v>22100</v>
      </c>
      <c r="E27" s="19" t="s">
        <v>45</v>
      </c>
      <c r="F27" s="8">
        <v>35962</v>
      </c>
      <c r="G27" s="2" t="s">
        <v>16</v>
      </c>
      <c r="H27" s="9">
        <v>42681</v>
      </c>
      <c r="I27" s="3">
        <v>360</v>
      </c>
      <c r="J27" s="3"/>
      <c r="K27" s="3">
        <v>72</v>
      </c>
      <c r="L27" s="3">
        <v>24047</v>
      </c>
      <c r="M27" s="2" t="s">
        <v>0</v>
      </c>
      <c r="N27" s="12" t="s">
        <v>1</v>
      </c>
      <c r="O27" s="4">
        <f t="shared" si="1"/>
        <v>601175</v>
      </c>
      <c r="P27" s="4">
        <f t="shared" si="4"/>
        <v>480940</v>
      </c>
      <c r="Q27" s="4">
        <f t="shared" si="3"/>
        <v>1082115</v>
      </c>
    </row>
    <row r="28" spans="1:18" x14ac:dyDescent="0.25">
      <c r="A28" s="8">
        <v>21</v>
      </c>
      <c r="B28" s="9">
        <v>42680</v>
      </c>
      <c r="C28" s="10">
        <v>303</v>
      </c>
      <c r="D28" s="10">
        <v>19240</v>
      </c>
      <c r="E28" s="19" t="s">
        <v>42</v>
      </c>
      <c r="F28" s="8">
        <v>35956</v>
      </c>
      <c r="G28" s="2" t="s">
        <v>43</v>
      </c>
      <c r="H28" s="9">
        <v>42681</v>
      </c>
      <c r="I28" s="3">
        <v>301</v>
      </c>
      <c r="J28" s="3"/>
      <c r="K28" s="3">
        <v>58</v>
      </c>
      <c r="L28" s="34">
        <v>19140</v>
      </c>
      <c r="M28" s="2" t="s">
        <v>0</v>
      </c>
      <c r="N28" s="12" t="s">
        <v>44</v>
      </c>
      <c r="O28" s="4">
        <f t="shared" si="1"/>
        <v>478500</v>
      </c>
      <c r="P28" s="4">
        <f t="shared" si="4"/>
        <v>382800</v>
      </c>
      <c r="Q28" s="4">
        <f t="shared" si="3"/>
        <v>861300</v>
      </c>
    </row>
    <row r="29" spans="1:18" x14ac:dyDescent="0.25">
      <c r="A29" s="8">
        <v>22</v>
      </c>
      <c r="B29" s="9">
        <v>42680</v>
      </c>
      <c r="C29" s="10">
        <v>345</v>
      </c>
      <c r="D29" s="10">
        <v>21700</v>
      </c>
      <c r="E29" s="19" t="s">
        <v>47</v>
      </c>
      <c r="F29" s="8">
        <v>36016</v>
      </c>
      <c r="G29" s="2" t="s">
        <v>17</v>
      </c>
      <c r="H29" s="9">
        <v>42681</v>
      </c>
      <c r="I29" s="3">
        <v>336</v>
      </c>
      <c r="J29" s="3">
        <v>0</v>
      </c>
      <c r="K29" s="3">
        <v>66</v>
      </c>
      <c r="L29" s="3">
        <v>22049</v>
      </c>
      <c r="M29" s="2" t="s">
        <v>0</v>
      </c>
      <c r="N29" s="12" t="s">
        <v>1</v>
      </c>
      <c r="O29" s="4">
        <f t="shared" si="1"/>
        <v>551225</v>
      </c>
      <c r="P29" s="4">
        <f t="shared" si="4"/>
        <v>440980</v>
      </c>
      <c r="Q29" s="4">
        <f t="shared" si="3"/>
        <v>992205</v>
      </c>
    </row>
    <row r="30" spans="1:18" x14ac:dyDescent="0.25">
      <c r="A30" s="8">
        <v>23</v>
      </c>
      <c r="B30" s="9">
        <v>42682</v>
      </c>
      <c r="C30" s="10">
        <v>324</v>
      </c>
      <c r="D30" s="10">
        <v>20516</v>
      </c>
      <c r="E30" s="19" t="s">
        <v>46</v>
      </c>
      <c r="F30" s="8">
        <v>36009</v>
      </c>
      <c r="G30" s="2" t="s">
        <v>43</v>
      </c>
      <c r="H30" s="9">
        <v>42683</v>
      </c>
      <c r="I30" s="3">
        <v>317</v>
      </c>
      <c r="J30" s="3"/>
      <c r="K30" s="3">
        <v>41</v>
      </c>
      <c r="L30" s="34">
        <v>20287</v>
      </c>
      <c r="M30" s="2" t="s">
        <v>0</v>
      </c>
      <c r="N30" s="12" t="s">
        <v>49</v>
      </c>
      <c r="O30" s="4">
        <f t="shared" si="1"/>
        <v>507175</v>
      </c>
      <c r="P30" s="4">
        <f t="shared" si="4"/>
        <v>405740</v>
      </c>
      <c r="Q30" s="4">
        <f t="shared" si="3"/>
        <v>912915</v>
      </c>
    </row>
    <row r="31" spans="1:18" x14ac:dyDescent="0.25">
      <c r="A31" s="8">
        <v>24</v>
      </c>
      <c r="B31" s="9">
        <v>42683</v>
      </c>
      <c r="C31" s="10">
        <v>343</v>
      </c>
      <c r="D31" s="10">
        <v>22980</v>
      </c>
      <c r="E31" s="19" t="s">
        <v>48</v>
      </c>
      <c r="F31" s="8">
        <v>36026</v>
      </c>
      <c r="G31" s="2" t="s">
        <v>16</v>
      </c>
      <c r="H31" s="9">
        <v>42684</v>
      </c>
      <c r="I31" s="3">
        <v>343</v>
      </c>
      <c r="J31" s="3"/>
      <c r="K31" s="3">
        <v>69</v>
      </c>
      <c r="L31" s="3">
        <v>23081</v>
      </c>
      <c r="M31" s="2" t="s">
        <v>0</v>
      </c>
      <c r="N31" s="12" t="s">
        <v>1</v>
      </c>
      <c r="O31" s="4">
        <f t="shared" si="1"/>
        <v>577025</v>
      </c>
      <c r="P31" s="4">
        <f t="shared" si="4"/>
        <v>461620</v>
      </c>
      <c r="Q31" s="4">
        <f t="shared" si="3"/>
        <v>1038645</v>
      </c>
    </row>
    <row r="32" spans="1:18" x14ac:dyDescent="0.25">
      <c r="A32" s="8">
        <v>25</v>
      </c>
      <c r="B32" s="9">
        <v>42686</v>
      </c>
      <c r="C32" s="10">
        <v>355</v>
      </c>
      <c r="D32" s="10">
        <v>22989</v>
      </c>
      <c r="E32" s="19" t="s">
        <v>51</v>
      </c>
      <c r="F32" s="8">
        <v>36108</v>
      </c>
      <c r="G32" s="2" t="s">
        <v>16</v>
      </c>
      <c r="H32" s="9">
        <v>42688</v>
      </c>
      <c r="I32" s="3">
        <v>355</v>
      </c>
      <c r="J32" s="3">
        <v>0</v>
      </c>
      <c r="K32" s="3">
        <v>92</v>
      </c>
      <c r="L32" s="3">
        <v>22810</v>
      </c>
      <c r="M32" s="2" t="s">
        <v>0</v>
      </c>
      <c r="N32" s="12" t="s">
        <v>1</v>
      </c>
      <c r="O32" s="4">
        <f t="shared" si="1"/>
        <v>570250</v>
      </c>
      <c r="P32" s="4">
        <f t="shared" si="4"/>
        <v>456200</v>
      </c>
      <c r="Q32" s="4">
        <f t="shared" si="3"/>
        <v>1026450</v>
      </c>
    </row>
    <row r="33" spans="1:19" x14ac:dyDescent="0.25">
      <c r="A33" s="8">
        <v>26</v>
      </c>
      <c r="B33" s="9">
        <v>42687</v>
      </c>
      <c r="C33" s="10">
        <v>330</v>
      </c>
      <c r="D33" s="10">
        <v>21500</v>
      </c>
      <c r="E33" s="19" t="s">
        <v>50</v>
      </c>
      <c r="F33" s="8">
        <v>36077</v>
      </c>
      <c r="G33" s="2" t="s">
        <v>17</v>
      </c>
      <c r="H33" s="9">
        <v>42688</v>
      </c>
      <c r="I33" s="3">
        <v>330</v>
      </c>
      <c r="J33" s="3"/>
      <c r="K33" s="3">
        <v>65</v>
      </c>
      <c r="L33" s="3">
        <v>21454</v>
      </c>
      <c r="M33" s="2" t="s">
        <v>0</v>
      </c>
      <c r="N33" s="12" t="s">
        <v>1</v>
      </c>
      <c r="O33" s="4">
        <f t="shared" si="1"/>
        <v>536350</v>
      </c>
      <c r="P33" s="4">
        <f t="shared" si="4"/>
        <v>429080</v>
      </c>
      <c r="Q33" s="4">
        <f t="shared" si="3"/>
        <v>965430</v>
      </c>
    </row>
    <row r="34" spans="1:19" x14ac:dyDescent="0.25">
      <c r="A34" s="8">
        <v>27</v>
      </c>
      <c r="B34" s="9">
        <v>42689</v>
      </c>
      <c r="C34" s="3">
        <v>347</v>
      </c>
      <c r="D34" s="10">
        <v>22555</v>
      </c>
      <c r="E34" s="19" t="s">
        <v>54</v>
      </c>
      <c r="F34" s="8">
        <v>36232</v>
      </c>
      <c r="G34" s="2" t="s">
        <v>16</v>
      </c>
      <c r="H34" s="9">
        <v>42693</v>
      </c>
      <c r="I34" s="10">
        <v>343</v>
      </c>
      <c r="J34" s="3">
        <v>4</v>
      </c>
      <c r="K34" s="3">
        <v>22</v>
      </c>
      <c r="L34" s="3">
        <v>22448</v>
      </c>
      <c r="M34" s="2" t="s">
        <v>0</v>
      </c>
      <c r="N34" s="12" t="s">
        <v>1</v>
      </c>
      <c r="O34" s="4">
        <f t="shared" si="1"/>
        <v>561200</v>
      </c>
      <c r="P34" s="4">
        <f t="shared" si="4"/>
        <v>448960</v>
      </c>
      <c r="Q34" s="4">
        <f t="shared" si="3"/>
        <v>1010160</v>
      </c>
    </row>
    <row r="35" spans="1:19" x14ac:dyDescent="0.25">
      <c r="A35" s="8">
        <v>28</v>
      </c>
      <c r="B35" s="9">
        <v>42691</v>
      </c>
      <c r="C35" s="3">
        <v>471</v>
      </c>
      <c r="D35" s="3">
        <v>30615</v>
      </c>
      <c r="E35" s="19" t="s">
        <v>62</v>
      </c>
      <c r="F35" s="8">
        <v>36258</v>
      </c>
      <c r="G35" s="2" t="s">
        <v>53</v>
      </c>
      <c r="H35" s="9">
        <v>42695</v>
      </c>
      <c r="I35" s="8">
        <v>471</v>
      </c>
      <c r="J35" s="3"/>
      <c r="K35" s="3">
        <v>92</v>
      </c>
      <c r="L35" s="34">
        <v>30552</v>
      </c>
      <c r="M35" s="2" t="s">
        <v>0</v>
      </c>
      <c r="N35" s="12" t="s">
        <v>52</v>
      </c>
      <c r="O35" s="4">
        <f t="shared" si="1"/>
        <v>763800</v>
      </c>
      <c r="P35" s="4">
        <f t="shared" si="4"/>
        <v>611040</v>
      </c>
      <c r="Q35" s="4">
        <f t="shared" si="3"/>
        <v>1374840</v>
      </c>
      <c r="S35">
        <f>S33*S34</f>
        <v>0</v>
      </c>
    </row>
    <row r="36" spans="1:19" s="1" customFormat="1" x14ac:dyDescent="0.25">
      <c r="A36" s="8">
        <v>29</v>
      </c>
      <c r="B36" s="9">
        <v>42693</v>
      </c>
      <c r="C36" s="3">
        <v>355</v>
      </c>
      <c r="D36" s="3">
        <v>23075</v>
      </c>
      <c r="E36" s="19" t="s">
        <v>55</v>
      </c>
      <c r="F36" s="33">
        <v>36256</v>
      </c>
      <c r="G36" s="2" t="s">
        <v>17</v>
      </c>
      <c r="H36" s="9">
        <v>42695</v>
      </c>
      <c r="I36" s="8">
        <v>354</v>
      </c>
      <c r="J36" s="3">
        <v>1</v>
      </c>
      <c r="K36" s="3">
        <v>0</v>
      </c>
      <c r="L36" s="3">
        <v>23203</v>
      </c>
      <c r="M36" s="2" t="s">
        <v>0</v>
      </c>
      <c r="N36" s="12" t="s">
        <v>1</v>
      </c>
      <c r="O36" s="4">
        <f t="shared" si="1"/>
        <v>580075</v>
      </c>
      <c r="P36" s="4">
        <f t="shared" si="4"/>
        <v>464060</v>
      </c>
      <c r="Q36" s="4">
        <f t="shared" si="3"/>
        <v>1044135</v>
      </c>
    </row>
    <row r="37" spans="1:19" s="1" customFormat="1" x14ac:dyDescent="0.25">
      <c r="A37" s="8">
        <v>30</v>
      </c>
      <c r="B37" s="9">
        <v>42694</v>
      </c>
      <c r="C37" s="3">
        <v>349</v>
      </c>
      <c r="D37" s="3">
        <v>22646</v>
      </c>
      <c r="E37" s="19" t="s">
        <v>60</v>
      </c>
      <c r="F37" s="33">
        <v>36334</v>
      </c>
      <c r="G37" s="2" t="s">
        <v>16</v>
      </c>
      <c r="H37" s="9">
        <v>42697</v>
      </c>
      <c r="I37" s="8">
        <v>342</v>
      </c>
      <c r="J37" s="3">
        <v>0</v>
      </c>
      <c r="K37" s="3">
        <v>22</v>
      </c>
      <c r="L37" s="3">
        <v>22249</v>
      </c>
      <c r="M37" s="2" t="s">
        <v>0</v>
      </c>
      <c r="N37" s="12" t="s">
        <v>1</v>
      </c>
      <c r="O37" s="4">
        <f t="shared" si="1"/>
        <v>556225</v>
      </c>
      <c r="P37" s="4">
        <f t="shared" si="4"/>
        <v>444980</v>
      </c>
      <c r="Q37" s="4">
        <f t="shared" si="3"/>
        <v>1001205</v>
      </c>
    </row>
    <row r="38" spans="1:19" s="1" customFormat="1" x14ac:dyDescent="0.25">
      <c r="A38" s="8">
        <v>31</v>
      </c>
      <c r="B38" s="9">
        <v>42696</v>
      </c>
      <c r="C38" s="3">
        <v>350</v>
      </c>
      <c r="D38" s="3">
        <v>22750</v>
      </c>
      <c r="E38" s="19" t="s">
        <v>61</v>
      </c>
      <c r="F38" s="8">
        <v>36333</v>
      </c>
      <c r="G38" s="2" t="s">
        <v>17</v>
      </c>
      <c r="H38" s="9">
        <v>42697</v>
      </c>
      <c r="I38" s="8">
        <v>362</v>
      </c>
      <c r="J38" s="3"/>
      <c r="K38" s="3">
        <v>46</v>
      </c>
      <c r="L38" s="3">
        <v>23111</v>
      </c>
      <c r="M38" s="2" t="s">
        <v>0</v>
      </c>
      <c r="N38" s="12" t="s">
        <v>1</v>
      </c>
      <c r="O38" s="4">
        <f t="shared" si="1"/>
        <v>577775</v>
      </c>
      <c r="P38" s="4">
        <f t="shared" si="4"/>
        <v>462220</v>
      </c>
      <c r="Q38" s="4">
        <f t="shared" si="3"/>
        <v>1039995</v>
      </c>
    </row>
    <row r="39" spans="1:19" s="1" customFormat="1" x14ac:dyDescent="0.25">
      <c r="A39" s="8">
        <v>32</v>
      </c>
      <c r="B39" s="9">
        <v>42698</v>
      </c>
      <c r="C39" s="3">
        <v>349</v>
      </c>
      <c r="D39" s="3">
        <v>22685</v>
      </c>
      <c r="E39" s="19" t="s">
        <v>59</v>
      </c>
      <c r="F39" s="8">
        <v>36393</v>
      </c>
      <c r="G39" s="2" t="s">
        <v>17</v>
      </c>
      <c r="H39" s="9">
        <v>42699</v>
      </c>
      <c r="I39" s="8">
        <v>349</v>
      </c>
      <c r="J39" s="3">
        <v>0</v>
      </c>
      <c r="K39" s="3">
        <v>46</v>
      </c>
      <c r="L39" s="34">
        <v>22740</v>
      </c>
      <c r="M39" s="2" t="s">
        <v>0</v>
      </c>
      <c r="N39" s="12" t="s">
        <v>38</v>
      </c>
      <c r="O39" s="4">
        <f t="shared" si="1"/>
        <v>568500</v>
      </c>
      <c r="P39" s="4">
        <f t="shared" si="4"/>
        <v>454800</v>
      </c>
      <c r="Q39" s="4">
        <f t="shared" si="3"/>
        <v>1023300</v>
      </c>
    </row>
    <row r="40" spans="1:19" s="1" customFormat="1" x14ac:dyDescent="0.25">
      <c r="A40" s="8">
        <v>33</v>
      </c>
      <c r="B40" s="9">
        <v>42700</v>
      </c>
      <c r="C40" s="3">
        <v>350</v>
      </c>
      <c r="D40" s="3">
        <v>22750</v>
      </c>
      <c r="E40" s="19" t="s">
        <v>58</v>
      </c>
      <c r="F40" s="8">
        <v>36447</v>
      </c>
      <c r="G40" s="2" t="s">
        <v>17</v>
      </c>
      <c r="H40" s="9">
        <v>42702</v>
      </c>
      <c r="I40" s="8">
        <v>349</v>
      </c>
      <c r="J40" s="3">
        <v>1</v>
      </c>
      <c r="K40" s="3">
        <v>91</v>
      </c>
      <c r="L40" s="3">
        <v>22675</v>
      </c>
      <c r="M40" s="2" t="s">
        <v>0</v>
      </c>
      <c r="N40" s="12" t="s">
        <v>1</v>
      </c>
      <c r="O40" s="4">
        <f t="shared" si="1"/>
        <v>566875</v>
      </c>
      <c r="P40" s="4">
        <f t="shared" si="4"/>
        <v>453500</v>
      </c>
      <c r="Q40" s="4">
        <f t="shared" si="3"/>
        <v>1020375</v>
      </c>
    </row>
    <row r="41" spans="1:19" s="1" customFormat="1" x14ac:dyDescent="0.25">
      <c r="A41" s="8">
        <v>34</v>
      </c>
      <c r="B41" s="9">
        <v>42703</v>
      </c>
      <c r="C41" s="3">
        <v>344</v>
      </c>
      <c r="D41" s="3">
        <v>22360</v>
      </c>
      <c r="E41" s="19" t="s">
        <v>64</v>
      </c>
      <c r="F41" s="8">
        <v>36611</v>
      </c>
      <c r="G41" s="2" t="s">
        <v>66</v>
      </c>
      <c r="H41" s="9">
        <v>42710</v>
      </c>
      <c r="I41" s="8">
        <v>343</v>
      </c>
      <c r="J41" s="3">
        <v>1</v>
      </c>
      <c r="K41" s="3">
        <v>45</v>
      </c>
      <c r="L41" s="3">
        <v>22325</v>
      </c>
      <c r="M41" s="2" t="s">
        <v>63</v>
      </c>
      <c r="N41" s="12" t="s">
        <v>1</v>
      </c>
      <c r="O41" s="4">
        <f t="shared" si="1"/>
        <v>558125</v>
      </c>
      <c r="P41" s="4">
        <f t="shared" si="4"/>
        <v>446500</v>
      </c>
      <c r="Q41" s="4">
        <f t="shared" si="3"/>
        <v>1004625</v>
      </c>
    </row>
    <row r="42" spans="1:19" s="1" customFormat="1" x14ac:dyDescent="0.25">
      <c r="A42" s="8">
        <v>35</v>
      </c>
      <c r="B42" s="9">
        <v>42708</v>
      </c>
      <c r="C42" s="3">
        <v>360</v>
      </c>
      <c r="D42" s="3">
        <v>23400</v>
      </c>
      <c r="E42" s="19" t="s">
        <v>65</v>
      </c>
      <c r="F42" s="8">
        <v>36610</v>
      </c>
      <c r="G42" s="2" t="s">
        <v>16</v>
      </c>
      <c r="H42" s="9">
        <v>42711</v>
      </c>
      <c r="I42" s="8">
        <v>362</v>
      </c>
      <c r="J42" s="3"/>
      <c r="K42" s="3">
        <v>0</v>
      </c>
      <c r="L42" s="3">
        <v>23354</v>
      </c>
      <c r="M42" s="2" t="s">
        <v>0</v>
      </c>
      <c r="N42" s="12" t="s">
        <v>1</v>
      </c>
      <c r="O42" s="4">
        <f t="shared" si="1"/>
        <v>583850</v>
      </c>
      <c r="P42" s="4">
        <f t="shared" si="4"/>
        <v>467080</v>
      </c>
      <c r="Q42" s="4">
        <f t="shared" si="3"/>
        <v>1050930</v>
      </c>
    </row>
    <row r="43" spans="1:19" s="1" customFormat="1" x14ac:dyDescent="0.25">
      <c r="A43" s="8">
        <v>36</v>
      </c>
      <c r="B43" s="9">
        <v>42710</v>
      </c>
      <c r="C43" s="3">
        <v>350</v>
      </c>
      <c r="D43" s="3">
        <v>22750</v>
      </c>
      <c r="E43" s="19" t="s">
        <v>67</v>
      </c>
      <c r="F43" s="8">
        <v>36620</v>
      </c>
      <c r="G43" s="2" t="s">
        <v>17</v>
      </c>
      <c r="H43" s="9">
        <v>42711</v>
      </c>
      <c r="I43" s="8">
        <v>350</v>
      </c>
      <c r="J43" s="3"/>
      <c r="K43" s="3">
        <v>0</v>
      </c>
      <c r="L43" s="3">
        <v>22503</v>
      </c>
      <c r="M43" s="2" t="s">
        <v>0</v>
      </c>
      <c r="N43" s="12" t="s">
        <v>1</v>
      </c>
      <c r="O43" s="4">
        <f t="shared" si="1"/>
        <v>562575</v>
      </c>
      <c r="P43" s="4">
        <f t="shared" si="4"/>
        <v>450060</v>
      </c>
      <c r="Q43" s="4">
        <f t="shared" si="3"/>
        <v>1012635</v>
      </c>
    </row>
    <row r="44" spans="1:19" s="1" customFormat="1" x14ac:dyDescent="0.25">
      <c r="A44" s="8">
        <v>37</v>
      </c>
      <c r="B44" s="9">
        <v>42711</v>
      </c>
      <c r="C44" s="3">
        <v>350</v>
      </c>
      <c r="D44" s="3">
        <v>22750</v>
      </c>
      <c r="E44" s="19" t="s">
        <v>68</v>
      </c>
      <c r="F44" s="8">
        <v>36678</v>
      </c>
      <c r="G44" s="2" t="s">
        <v>22</v>
      </c>
      <c r="H44" s="9">
        <v>42712</v>
      </c>
      <c r="I44" s="38">
        <v>350</v>
      </c>
      <c r="J44" s="3"/>
      <c r="K44" s="3">
        <v>45</v>
      </c>
      <c r="L44" s="3">
        <v>22681</v>
      </c>
      <c r="M44" s="2" t="s">
        <v>63</v>
      </c>
      <c r="N44" s="12" t="s">
        <v>1</v>
      </c>
      <c r="O44" s="4">
        <f t="shared" si="1"/>
        <v>567025</v>
      </c>
      <c r="P44" s="4">
        <f t="shared" si="4"/>
        <v>453620</v>
      </c>
      <c r="Q44" s="4">
        <f t="shared" si="3"/>
        <v>1020645</v>
      </c>
    </row>
    <row r="45" spans="1:19" s="1" customFormat="1" x14ac:dyDescent="0.25">
      <c r="A45" s="8">
        <v>38</v>
      </c>
      <c r="B45" s="9">
        <v>42713</v>
      </c>
      <c r="C45" s="3">
        <v>340</v>
      </c>
      <c r="D45" s="3">
        <v>22100</v>
      </c>
      <c r="E45" s="19" t="s">
        <v>69</v>
      </c>
      <c r="F45" s="8"/>
      <c r="G45" s="2" t="s">
        <v>17</v>
      </c>
      <c r="H45" s="9">
        <v>42717</v>
      </c>
      <c r="I45" s="8">
        <v>340</v>
      </c>
      <c r="J45" s="3"/>
      <c r="K45" s="3"/>
      <c r="L45" s="34">
        <v>21665</v>
      </c>
      <c r="M45" s="2" t="s">
        <v>0</v>
      </c>
      <c r="N45" s="12" t="s">
        <v>70</v>
      </c>
      <c r="O45" s="4">
        <f t="shared" si="1"/>
        <v>541625</v>
      </c>
      <c r="P45" s="4">
        <f t="shared" si="4"/>
        <v>433300</v>
      </c>
      <c r="Q45" s="4">
        <f t="shared" si="3"/>
        <v>974925</v>
      </c>
    </row>
    <row r="46" spans="1:19" s="1" customFormat="1" ht="19.5" customHeight="1" x14ac:dyDescent="0.25">
      <c r="A46" s="8">
        <v>39</v>
      </c>
      <c r="B46" s="9">
        <v>42713</v>
      </c>
      <c r="C46" s="3">
        <v>360</v>
      </c>
      <c r="D46" s="3">
        <v>23400</v>
      </c>
      <c r="E46" s="19" t="s">
        <v>76</v>
      </c>
      <c r="F46" s="8">
        <v>36790</v>
      </c>
      <c r="G46" s="2" t="s">
        <v>16</v>
      </c>
      <c r="H46" s="9">
        <v>42724</v>
      </c>
      <c r="I46" s="8">
        <v>360</v>
      </c>
      <c r="J46" s="3"/>
      <c r="K46" s="3">
        <v>47</v>
      </c>
      <c r="L46" s="3">
        <v>23352</v>
      </c>
      <c r="M46" s="2" t="s">
        <v>0</v>
      </c>
      <c r="N46" s="12" t="s">
        <v>75</v>
      </c>
      <c r="O46" s="4">
        <f t="shared" si="1"/>
        <v>583800</v>
      </c>
      <c r="P46" s="4">
        <f t="shared" si="4"/>
        <v>467040</v>
      </c>
      <c r="Q46" s="4">
        <f t="shared" si="3"/>
        <v>1050840</v>
      </c>
    </row>
    <row r="47" spans="1:19" s="1" customFormat="1" ht="19.5" customHeight="1" x14ac:dyDescent="0.25">
      <c r="A47" s="8">
        <v>40</v>
      </c>
      <c r="B47" s="9">
        <v>42716</v>
      </c>
      <c r="C47" s="3">
        <v>350</v>
      </c>
      <c r="D47" s="3"/>
      <c r="E47" s="19" t="s">
        <v>77</v>
      </c>
      <c r="F47" s="8">
        <v>36789</v>
      </c>
      <c r="G47" s="2" t="s">
        <v>17</v>
      </c>
      <c r="H47" s="9">
        <v>42724</v>
      </c>
      <c r="I47" s="8">
        <v>351</v>
      </c>
      <c r="J47" s="3"/>
      <c r="K47" s="3">
        <v>46</v>
      </c>
      <c r="L47" s="3">
        <v>22739</v>
      </c>
      <c r="M47" s="2" t="s">
        <v>0</v>
      </c>
      <c r="N47" s="12" t="s">
        <v>1</v>
      </c>
      <c r="O47" s="4">
        <f t="shared" si="1"/>
        <v>568475</v>
      </c>
      <c r="P47" s="4">
        <f t="shared" si="4"/>
        <v>454780</v>
      </c>
      <c r="Q47" s="4">
        <f t="shared" si="3"/>
        <v>1023255</v>
      </c>
    </row>
    <row r="48" spans="1:19" s="1" customFormat="1" ht="19.5" customHeight="1" x14ac:dyDescent="0.25">
      <c r="A48" s="8">
        <v>41</v>
      </c>
      <c r="B48" s="9">
        <v>42724</v>
      </c>
      <c r="C48" s="3">
        <v>360</v>
      </c>
      <c r="D48" s="3">
        <v>23400</v>
      </c>
      <c r="E48" s="19" t="s">
        <v>79</v>
      </c>
      <c r="F48" s="8">
        <v>36812</v>
      </c>
      <c r="G48" s="2" t="s">
        <v>16</v>
      </c>
      <c r="H48" s="9">
        <v>42724</v>
      </c>
      <c r="I48" s="8">
        <v>360</v>
      </c>
      <c r="J48" s="3"/>
      <c r="K48" s="3">
        <v>0</v>
      </c>
      <c r="L48" s="3">
        <v>23479</v>
      </c>
      <c r="M48" s="2" t="s">
        <v>0</v>
      </c>
      <c r="N48" s="12" t="s">
        <v>1</v>
      </c>
      <c r="O48" s="4">
        <f t="shared" si="1"/>
        <v>586975</v>
      </c>
      <c r="P48" s="4">
        <f t="shared" si="4"/>
        <v>469580</v>
      </c>
      <c r="Q48" s="4">
        <f t="shared" si="3"/>
        <v>1056555</v>
      </c>
    </row>
    <row r="49" spans="1:19" s="1" customFormat="1" ht="19.5" customHeight="1" x14ac:dyDescent="0.25">
      <c r="A49" s="8">
        <v>42</v>
      </c>
      <c r="B49" s="9">
        <v>42724</v>
      </c>
      <c r="C49" s="3">
        <v>350</v>
      </c>
      <c r="D49" s="3">
        <v>22750</v>
      </c>
      <c r="E49" s="19" t="s">
        <v>78</v>
      </c>
      <c r="F49" s="8">
        <v>36813</v>
      </c>
      <c r="G49" s="2" t="s">
        <v>17</v>
      </c>
      <c r="H49" s="9">
        <v>42724</v>
      </c>
      <c r="I49" s="8">
        <v>350</v>
      </c>
      <c r="J49" s="3"/>
      <c r="K49" s="3">
        <v>0</v>
      </c>
      <c r="L49" s="3">
        <v>22626</v>
      </c>
      <c r="M49" s="2" t="s">
        <v>0</v>
      </c>
      <c r="N49" s="12" t="s">
        <v>1</v>
      </c>
      <c r="O49" s="4">
        <f t="shared" si="1"/>
        <v>565650</v>
      </c>
      <c r="P49" s="4">
        <f t="shared" si="4"/>
        <v>452520</v>
      </c>
      <c r="Q49" s="4">
        <f t="shared" si="3"/>
        <v>1018170</v>
      </c>
      <c r="S49" s="1">
        <v>17049000</v>
      </c>
    </row>
    <row r="50" spans="1:19" s="1" customFormat="1" ht="19.5" customHeight="1" x14ac:dyDescent="0.25">
      <c r="A50" s="8">
        <v>43</v>
      </c>
      <c r="B50" s="9">
        <v>42724</v>
      </c>
      <c r="C50" s="3">
        <v>254</v>
      </c>
      <c r="D50" s="3">
        <v>16400</v>
      </c>
      <c r="E50" s="19" t="s">
        <v>82</v>
      </c>
      <c r="F50" s="8">
        <v>36850</v>
      </c>
      <c r="G50" s="2" t="s">
        <v>81</v>
      </c>
      <c r="H50" s="9">
        <v>42726</v>
      </c>
      <c r="I50" s="8">
        <v>254</v>
      </c>
      <c r="J50" s="3"/>
      <c r="K50" s="3"/>
      <c r="L50" s="34">
        <v>16305</v>
      </c>
      <c r="M50" s="2" t="s">
        <v>0</v>
      </c>
      <c r="N50" s="12" t="s">
        <v>80</v>
      </c>
      <c r="O50" s="4">
        <f t="shared" si="1"/>
        <v>407625</v>
      </c>
      <c r="P50" s="4">
        <f t="shared" si="4"/>
        <v>326100</v>
      </c>
      <c r="Q50" s="4">
        <f t="shared" si="3"/>
        <v>733725</v>
      </c>
      <c r="S50" s="1">
        <v>12638300</v>
      </c>
    </row>
    <row r="51" spans="1:19" s="1" customFormat="1" ht="19.5" customHeight="1" x14ac:dyDescent="0.25">
      <c r="A51" s="8">
        <v>43</v>
      </c>
      <c r="B51" s="9"/>
      <c r="C51" s="3"/>
      <c r="D51" s="3"/>
      <c r="E51" s="19" t="s">
        <v>82</v>
      </c>
      <c r="F51" s="8"/>
      <c r="G51" s="2" t="s">
        <v>17</v>
      </c>
      <c r="H51" s="9">
        <v>42737</v>
      </c>
      <c r="I51" s="8">
        <v>360</v>
      </c>
      <c r="J51" s="3"/>
      <c r="K51" s="3"/>
      <c r="L51" s="3">
        <v>23200</v>
      </c>
      <c r="M51" s="2" t="s">
        <v>0</v>
      </c>
      <c r="N51" s="12" t="s">
        <v>1</v>
      </c>
      <c r="O51" s="4">
        <f t="shared" si="1"/>
        <v>580000</v>
      </c>
      <c r="P51" s="4">
        <f t="shared" si="4"/>
        <v>464000</v>
      </c>
      <c r="Q51" s="4">
        <f>L51*1192.857</f>
        <v>27674282.399999999</v>
      </c>
    </row>
    <row r="52" spans="1:19" s="1" customFormat="1" ht="19.5" customHeight="1" x14ac:dyDescent="0.25">
      <c r="A52" s="8">
        <v>43</v>
      </c>
      <c r="B52" s="9"/>
      <c r="C52" s="3"/>
      <c r="D52" s="3"/>
      <c r="E52" s="19" t="s">
        <v>83</v>
      </c>
      <c r="F52" s="8"/>
      <c r="G52" s="2" t="s">
        <v>16</v>
      </c>
      <c r="H52" s="9">
        <v>42737</v>
      </c>
      <c r="I52" s="8">
        <v>350</v>
      </c>
      <c r="J52" s="3"/>
      <c r="K52" s="3"/>
      <c r="L52" s="3">
        <v>22700</v>
      </c>
      <c r="M52" s="2" t="s">
        <v>0</v>
      </c>
      <c r="N52" s="12" t="s">
        <v>1</v>
      </c>
      <c r="O52" s="4">
        <f t="shared" si="1"/>
        <v>567500</v>
      </c>
      <c r="P52" s="4">
        <f t="shared" si="4"/>
        <v>454000</v>
      </c>
      <c r="Q52" s="4">
        <f t="shared" ref="Q52:Q59" si="5">L52*1192.857</f>
        <v>27077853.899999999</v>
      </c>
      <c r="S52" s="14"/>
    </row>
    <row r="53" spans="1:19" s="1" customFormat="1" ht="18" customHeight="1" x14ac:dyDescent="0.25">
      <c r="A53" s="8">
        <v>43</v>
      </c>
      <c r="B53" s="9"/>
      <c r="C53" s="3"/>
      <c r="D53" s="3"/>
      <c r="E53" s="19" t="s">
        <v>84</v>
      </c>
      <c r="F53" s="8"/>
      <c r="G53" s="2" t="s">
        <v>81</v>
      </c>
      <c r="H53" s="9">
        <v>42739</v>
      </c>
      <c r="I53" s="8">
        <v>333</v>
      </c>
      <c r="J53" s="3"/>
      <c r="K53" s="3"/>
      <c r="L53" s="34">
        <v>15000</v>
      </c>
      <c r="M53" s="2" t="s">
        <v>0</v>
      </c>
      <c r="N53" s="12" t="s">
        <v>86</v>
      </c>
      <c r="O53" s="4">
        <f t="shared" si="1"/>
        <v>375000</v>
      </c>
      <c r="P53" s="4">
        <f t="shared" si="4"/>
        <v>300000</v>
      </c>
      <c r="Q53" s="4">
        <f t="shared" si="5"/>
        <v>17892855</v>
      </c>
    </row>
    <row r="54" spans="1:19" s="1" customFormat="1" ht="18" customHeight="1" x14ac:dyDescent="0.25">
      <c r="A54" s="8">
        <v>43</v>
      </c>
      <c r="B54" s="9"/>
      <c r="C54" s="3"/>
      <c r="D54" s="3"/>
      <c r="E54" s="19" t="s">
        <v>85</v>
      </c>
      <c r="F54" s="8"/>
      <c r="G54" s="2" t="s">
        <v>16</v>
      </c>
      <c r="H54" s="9">
        <v>42739</v>
      </c>
      <c r="I54" s="8">
        <v>360</v>
      </c>
      <c r="J54" s="3"/>
      <c r="K54" s="3"/>
      <c r="L54" s="3">
        <v>23300</v>
      </c>
      <c r="M54" s="2" t="s">
        <v>0</v>
      </c>
      <c r="N54" s="12" t="s">
        <v>1</v>
      </c>
      <c r="O54" s="4">
        <f t="shared" si="1"/>
        <v>582500</v>
      </c>
      <c r="P54" s="4">
        <f t="shared" si="4"/>
        <v>466000</v>
      </c>
      <c r="Q54" s="4">
        <f t="shared" si="5"/>
        <v>27793568.099999998</v>
      </c>
      <c r="S54" s="25"/>
    </row>
    <row r="55" spans="1:19" s="1" customFormat="1" ht="18" customHeight="1" x14ac:dyDescent="0.25">
      <c r="A55" s="8"/>
      <c r="B55" s="35"/>
      <c r="C55" s="3"/>
      <c r="D55" s="3"/>
      <c r="E55" s="10"/>
      <c r="F55" s="8"/>
      <c r="G55" s="2" t="s">
        <v>17</v>
      </c>
      <c r="H55" s="9">
        <v>42741</v>
      </c>
      <c r="I55" s="8">
        <v>350</v>
      </c>
      <c r="J55" s="3"/>
      <c r="K55" s="3"/>
      <c r="L55" s="3">
        <v>22500</v>
      </c>
      <c r="M55" s="2" t="s">
        <v>0</v>
      </c>
      <c r="N55" s="12" t="s">
        <v>1</v>
      </c>
      <c r="O55" s="4">
        <f t="shared" si="1"/>
        <v>562500</v>
      </c>
      <c r="P55" s="4">
        <f t="shared" si="4"/>
        <v>450000</v>
      </c>
      <c r="Q55" s="4">
        <f t="shared" si="5"/>
        <v>26839282.5</v>
      </c>
      <c r="R55" s="14"/>
      <c r="S55" s="14">
        <v>87000000</v>
      </c>
    </row>
    <row r="56" spans="1:19" s="1" customFormat="1" ht="18" customHeight="1" x14ac:dyDescent="0.25">
      <c r="A56" s="8"/>
      <c r="B56" s="35"/>
      <c r="C56" s="3"/>
      <c r="D56" s="3"/>
      <c r="E56" s="10"/>
      <c r="F56" s="8"/>
      <c r="G56" s="2"/>
      <c r="H56" s="8"/>
      <c r="I56" s="2"/>
      <c r="J56" s="3"/>
      <c r="K56" s="3"/>
      <c r="L56" s="34">
        <v>21500</v>
      </c>
      <c r="M56" s="2"/>
      <c r="N56" s="12" t="s">
        <v>87</v>
      </c>
      <c r="O56" s="4">
        <f t="shared" si="1"/>
        <v>537500</v>
      </c>
      <c r="P56" s="4">
        <f t="shared" si="4"/>
        <v>430000</v>
      </c>
      <c r="Q56" s="4">
        <f t="shared" si="5"/>
        <v>25646425.5</v>
      </c>
      <c r="S56" s="25">
        <v>17049000</v>
      </c>
    </row>
    <row r="57" spans="1:19" s="1" customFormat="1" ht="18" customHeight="1" x14ac:dyDescent="0.25">
      <c r="A57" s="8"/>
      <c r="B57" s="35"/>
      <c r="C57" s="3"/>
      <c r="D57" s="3"/>
      <c r="E57" s="10"/>
      <c r="F57" s="8"/>
      <c r="G57" s="2"/>
      <c r="H57" s="8"/>
      <c r="I57" s="2"/>
      <c r="J57" s="3"/>
      <c r="K57" s="3"/>
      <c r="L57" s="3"/>
      <c r="M57" s="2"/>
      <c r="N57" s="12"/>
      <c r="O57" s="4">
        <f t="shared" si="1"/>
        <v>0</v>
      </c>
      <c r="P57" s="4">
        <f t="shared" si="4"/>
        <v>0</v>
      </c>
      <c r="Q57" s="4">
        <f t="shared" si="5"/>
        <v>0</v>
      </c>
      <c r="R57" s="25"/>
      <c r="S57" s="14">
        <f>S55+S56</f>
        <v>104049000</v>
      </c>
    </row>
    <row r="58" spans="1:19" s="1" customFormat="1" ht="18" customHeight="1" x14ac:dyDescent="0.25">
      <c r="A58" s="8"/>
      <c r="B58" s="35"/>
      <c r="C58" s="3"/>
      <c r="D58" s="3"/>
      <c r="E58" s="10"/>
      <c r="F58" s="8"/>
      <c r="G58" s="2"/>
      <c r="H58" s="8"/>
      <c r="I58" s="2"/>
      <c r="J58" s="3"/>
      <c r="K58" s="3"/>
      <c r="L58" s="3"/>
      <c r="M58" s="2"/>
      <c r="N58" s="12"/>
      <c r="O58" s="4"/>
      <c r="P58" s="4"/>
      <c r="Q58" s="4">
        <f t="shared" si="5"/>
        <v>0</v>
      </c>
      <c r="S58" s="14">
        <f>Q61</f>
        <v>194632202.40000001</v>
      </c>
    </row>
    <row r="59" spans="1:19" x14ac:dyDescent="0.25">
      <c r="A59" s="8"/>
      <c r="B59" s="2"/>
      <c r="C59" s="3"/>
      <c r="D59" s="3"/>
      <c r="E59" s="2"/>
      <c r="F59" s="8"/>
      <c r="G59" s="2"/>
      <c r="H59" s="8"/>
      <c r="I59" s="2"/>
      <c r="J59" s="3"/>
      <c r="K59" s="3"/>
      <c r="L59" s="3"/>
      <c r="M59" s="2"/>
      <c r="N59" s="12"/>
      <c r="O59" s="4"/>
      <c r="P59" s="4"/>
      <c r="Q59" s="4">
        <f t="shared" si="5"/>
        <v>0</v>
      </c>
      <c r="S59" s="14"/>
    </row>
    <row r="60" spans="1:19" x14ac:dyDescent="0.25">
      <c r="A60" s="2"/>
      <c r="B60" s="2"/>
      <c r="C60" s="3"/>
      <c r="D60" s="3"/>
      <c r="E60" s="2"/>
      <c r="F60" s="8"/>
      <c r="G60" s="2"/>
      <c r="H60" s="8"/>
      <c r="I60" s="2"/>
      <c r="J60" s="3"/>
      <c r="K60" s="3"/>
      <c r="L60" s="3"/>
      <c r="M60" s="2"/>
      <c r="N60" s="12"/>
      <c r="O60" s="4">
        <f t="shared" si="1"/>
        <v>0</v>
      </c>
      <c r="P60" s="4">
        <f t="shared" ref="P60" si="6">L60*20</f>
        <v>0</v>
      </c>
      <c r="Q60" s="4">
        <f t="shared" si="3"/>
        <v>0</v>
      </c>
      <c r="S60" s="14">
        <f>S57-S58</f>
        <v>-90583202.400000006</v>
      </c>
    </row>
    <row r="61" spans="1:19" x14ac:dyDescent="0.25">
      <c r="A61" s="2"/>
      <c r="B61" s="2"/>
      <c r="C61" s="3"/>
      <c r="D61" s="3"/>
      <c r="E61" s="2"/>
      <c r="F61" s="8"/>
      <c r="G61" s="2"/>
      <c r="H61" s="8"/>
      <c r="I61" s="2"/>
      <c r="J61" s="3"/>
      <c r="K61" s="3"/>
      <c r="L61" s="3"/>
      <c r="M61" s="2"/>
      <c r="N61" s="12"/>
      <c r="O61" s="4">
        <f t="shared" ref="O61:P61" si="7">SUM(O8:O60)</f>
        <v>27297725</v>
      </c>
      <c r="P61" s="4">
        <f t="shared" si="7"/>
        <v>20179210</v>
      </c>
      <c r="Q61" s="4">
        <f>SUM(Q8:Q60)</f>
        <v>194632202.40000001</v>
      </c>
      <c r="S61" s="14"/>
    </row>
    <row r="62" spans="1:19" x14ac:dyDescent="0.25">
      <c r="C62" s="25"/>
      <c r="D62" s="25"/>
      <c r="F62" s="31"/>
      <c r="L62" s="28">
        <f>SUM(L3:L61)</f>
        <v>1199808</v>
      </c>
      <c r="R62">
        <f>P70+Q80</f>
        <v>0</v>
      </c>
      <c r="S62" s="14">
        <f>R62*1147.857</f>
        <v>0</v>
      </c>
    </row>
    <row r="63" spans="1:19" x14ac:dyDescent="0.25">
      <c r="C63" s="25"/>
      <c r="D63" s="25"/>
      <c r="F63" s="31"/>
      <c r="K63" s="1" t="s">
        <v>18</v>
      </c>
      <c r="L63" s="28">
        <v>241683</v>
      </c>
    </row>
    <row r="64" spans="1:19" x14ac:dyDescent="0.25">
      <c r="C64" s="25"/>
      <c r="D64" s="25"/>
      <c r="K64" s="1" t="s">
        <v>72</v>
      </c>
      <c r="L64" s="29">
        <v>107899</v>
      </c>
      <c r="N64" s="14"/>
      <c r="S64" s="14">
        <f>S62-S60</f>
        <v>90583202.400000006</v>
      </c>
    </row>
    <row r="65" spans="8:19" x14ac:dyDescent="0.25">
      <c r="K65" s="37">
        <v>2017</v>
      </c>
      <c r="L65" s="14">
        <f>L62-L63-L64</f>
        <v>850226</v>
      </c>
      <c r="M65" s="14">
        <f>L65+L63</f>
        <v>1091909</v>
      </c>
    </row>
    <row r="66" spans="8:19" x14ac:dyDescent="0.25">
      <c r="K66" s="1" t="s">
        <v>73</v>
      </c>
      <c r="L66" s="25">
        <v>1000000</v>
      </c>
    </row>
    <row r="67" spans="8:19" x14ac:dyDescent="0.25">
      <c r="K67" s="1" t="s">
        <v>74</v>
      </c>
      <c r="L67" s="32">
        <f>L66-L65-L64</f>
        <v>41875</v>
      </c>
      <c r="M67">
        <v>102</v>
      </c>
      <c r="N67" s="14">
        <f>L1*M67</f>
        <v>86723052</v>
      </c>
      <c r="R67" s="25"/>
    </row>
    <row r="68" spans="8:19" x14ac:dyDescent="0.25">
      <c r="L68">
        <v>83000</v>
      </c>
      <c r="R68" s="25"/>
    </row>
    <row r="69" spans="8:19" x14ac:dyDescent="0.25">
      <c r="R69" s="14"/>
      <c r="S69" s="14"/>
    </row>
    <row r="70" spans="8:19" x14ac:dyDescent="0.25">
      <c r="L70" s="14">
        <f>L64+L65</f>
        <v>958125</v>
      </c>
      <c r="R70" s="25"/>
    </row>
    <row r="72" spans="8:19" x14ac:dyDescent="0.25">
      <c r="N72" s="1"/>
      <c r="Q72" s="1">
        <v>52.7</v>
      </c>
      <c r="R72" s="40">
        <f>Q72*L70</f>
        <v>50493187.5</v>
      </c>
    </row>
    <row r="73" spans="8:19" x14ac:dyDescent="0.25">
      <c r="Q73">
        <v>49.75</v>
      </c>
      <c r="R73" s="14">
        <f>Q73*L70</f>
        <v>47666718.75</v>
      </c>
    </row>
    <row r="74" spans="8:19" x14ac:dyDescent="0.25">
      <c r="Q74" s="44">
        <f>SUM(Q72:Q73)</f>
        <v>102.45</v>
      </c>
      <c r="R74" s="25">
        <v>17000000</v>
      </c>
    </row>
    <row r="75" spans="8:19" x14ac:dyDescent="0.25">
      <c r="R75" s="25">
        <f>R73-R74</f>
        <v>30666718.75</v>
      </c>
    </row>
    <row r="76" spans="8:19" x14ac:dyDescent="0.25">
      <c r="N76" s="1"/>
      <c r="R76" s="25">
        <f>R75*0.3</f>
        <v>9200015.625</v>
      </c>
    </row>
    <row r="77" spans="8:19" x14ac:dyDescent="0.25">
      <c r="H77" s="25"/>
      <c r="R77" s="25"/>
      <c r="S77" s="14"/>
    </row>
    <row r="78" spans="8:19" x14ac:dyDescent="0.25">
      <c r="H78" s="25"/>
      <c r="N78" s="25"/>
      <c r="R78" s="41"/>
    </row>
    <row r="79" spans="8:19" x14ac:dyDescent="0.25">
      <c r="H79" s="25"/>
      <c r="R79" s="25"/>
    </row>
    <row r="80" spans="8:19" x14ac:dyDescent="0.25">
      <c r="H80" s="25"/>
      <c r="R80" s="25"/>
      <c r="S80" s="39"/>
    </row>
    <row r="81" spans="8:19" x14ac:dyDescent="0.25">
      <c r="H81" s="25"/>
      <c r="N81" s="25"/>
      <c r="S81" s="42"/>
    </row>
    <row r="83" spans="8:19" x14ac:dyDescent="0.25">
      <c r="N83" s="14"/>
      <c r="S83" s="43"/>
    </row>
    <row r="86" spans="8:19" x14ac:dyDescent="0.25">
      <c r="S86" s="14"/>
    </row>
  </sheetData>
  <mergeCells count="1">
    <mergeCell ref="B1:H1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apsarl</cp:lastModifiedBy>
  <dcterms:created xsi:type="dcterms:W3CDTF">2016-09-23T20:10:26Z</dcterms:created>
  <dcterms:modified xsi:type="dcterms:W3CDTF">2017-01-08T20:18:36Z</dcterms:modified>
</cp:coreProperties>
</file>