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rmatika\тема 7\практикум 6 Excel\"/>
    </mc:Choice>
  </mc:AlternateContent>
  <xr:revisionPtr revIDLastSave="0" documentId="13_ncr:1_{29878B2F-6888-4DE5-8CA5-6FB09A0ACA63}" xr6:coauthVersionLast="45" xr6:coauthVersionMax="45" xr10:uidLastSave="{00000000-0000-0000-0000-000000000000}"/>
  <bookViews>
    <workbookView xWindow="-110" yWindow="-110" windowWidth="19420" windowHeight="10300" activeTab="6" xr2:uid="{02CAAE31-24D3-4645-988F-6E2626F3346A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12" i="7" l="1"/>
  <c r="Q11" i="10"/>
  <c r="O11" i="10"/>
  <c r="N11" i="10"/>
  <c r="O7" i="10"/>
  <c r="N7" i="10"/>
  <c r="M7" i="10"/>
  <c r="Q7" i="10"/>
  <c r="P11" i="10"/>
  <c r="P10" i="10"/>
  <c r="P9" i="10"/>
  <c r="P8" i="10"/>
  <c r="P6" i="10"/>
  <c r="P5" i="10"/>
  <c r="P13" i="10"/>
  <c r="O13" i="10"/>
  <c r="N13" i="10"/>
  <c r="M13" i="10"/>
  <c r="L13" i="10"/>
  <c r="J13" i="10"/>
  <c r="J9" i="10"/>
  <c r="I9" i="10"/>
  <c r="H9" i="10"/>
  <c r="K13" i="10"/>
  <c r="K12" i="10"/>
  <c r="K11" i="10"/>
  <c r="K10" i="10"/>
  <c r="K9" i="10"/>
  <c r="K8" i="10"/>
  <c r="K7" i="10"/>
  <c r="K6" i="10"/>
  <c r="N5" i="10" l="1"/>
  <c r="M5" i="10"/>
  <c r="L5" i="10"/>
  <c r="K5" i="10"/>
  <c r="J5" i="10"/>
  <c r="I5" i="10"/>
  <c r="H5" i="10"/>
  <c r="L7" i="10"/>
  <c r="P7" i="10"/>
  <c r="P12" i="10"/>
  <c r="D12" i="10" l="1"/>
  <c r="M8" i="6"/>
  <c r="M9" i="6"/>
  <c r="M12" i="6"/>
  <c r="M14" i="6"/>
  <c r="M15" i="6"/>
  <c r="M16" i="6"/>
  <c r="M13" i="6"/>
  <c r="M10" i="6"/>
  <c r="M11" i="6"/>
  <c r="M21" i="6"/>
  <c r="M22" i="6"/>
  <c r="M20" i="6"/>
  <c r="M17" i="6"/>
  <c r="M18" i="6"/>
  <c r="M19" i="6"/>
  <c r="L9" i="6" l="1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8" i="6"/>
  <c r="D9" i="5"/>
  <c r="D6" i="5"/>
  <c r="D5" i="5"/>
  <c r="D3" i="5"/>
  <c r="D2" i="5"/>
  <c r="D4" i="5"/>
  <c r="D7" i="5"/>
  <c r="D8" i="5"/>
  <c r="C3" i="4"/>
  <c r="C4" i="4"/>
  <c r="C5" i="4"/>
  <c r="C6" i="4"/>
  <c r="C7" i="4"/>
  <c r="C8" i="4"/>
  <c r="C2" i="4"/>
  <c r="B2" i="3"/>
  <c r="B3" i="3"/>
  <c r="F4" i="2"/>
  <c r="F5" i="2"/>
  <c r="F6" i="2"/>
  <c r="F7" i="2"/>
  <c r="F8" i="2"/>
  <c r="F9" i="2"/>
  <c r="F10" i="2"/>
  <c r="F11" i="2"/>
  <c r="F12" i="2"/>
  <c r="F3" i="2"/>
  <c r="E4" i="2"/>
  <c r="E5" i="2"/>
  <c r="E6" i="2"/>
  <c r="E7" i="2"/>
  <c r="E8" i="2"/>
  <c r="E9" i="2"/>
  <c r="E10" i="2"/>
  <c r="E11" i="2"/>
  <c r="E12" i="2"/>
  <c r="E3" i="2"/>
  <c r="B2" i="1"/>
  <c r="B3" i="1"/>
  <c r="B4" i="1"/>
  <c r="B5" i="1"/>
  <c r="B6" i="1"/>
  <c r="B7" i="1"/>
  <c r="B8" i="1"/>
  <c r="B9" i="1"/>
  <c r="B10" i="1"/>
  <c r="B1" i="1"/>
</calcChain>
</file>

<file path=xl/sharedStrings.xml><?xml version="1.0" encoding="utf-8"?>
<sst xmlns="http://schemas.openxmlformats.org/spreadsheetml/2006/main" count="161" uniqueCount="118">
  <si>
    <t>№ п/п</t>
  </si>
  <si>
    <t>Список класса</t>
  </si>
  <si>
    <t>Предмет</t>
  </si>
  <si>
    <t>Алгебра</t>
  </si>
  <si>
    <t>Средний балл</t>
  </si>
  <si>
    <t>Результат зачёта</t>
  </si>
  <si>
    <t>Барабаш Алина</t>
  </si>
  <si>
    <t>Гришкевич Александр</t>
  </si>
  <si>
    <t>Жураева Гуля</t>
  </si>
  <si>
    <t>Звиревич Снежана</t>
  </si>
  <si>
    <t>Колосова Алена</t>
  </si>
  <si>
    <t>Колосова Анастасия</t>
  </si>
  <si>
    <t>Мунгалов Константин</t>
  </si>
  <si>
    <t>Шабаев Георгий</t>
  </si>
  <si>
    <t>Куприянова Анастасия</t>
  </si>
  <si>
    <t>Малясов Артем</t>
  </si>
  <si>
    <t>геометрия</t>
  </si>
  <si>
    <t>алгебра</t>
  </si>
  <si>
    <t>Сигнал светофора</t>
  </si>
  <si>
    <t>Действие</t>
  </si>
  <si>
    <t>Красный</t>
  </si>
  <si>
    <t>Зеленый</t>
  </si>
  <si>
    <t>День недели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</si>
  <si>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</si>
  <si>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</si>
  <si>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</si>
  <si>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</si>
  <si>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</si>
  <si>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</si>
  <si>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</si>
  <si>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Прогноз</t>
  </si>
  <si>
    <t>Пасмурно</t>
  </si>
  <si>
    <t>Солнечно</t>
  </si>
  <si>
    <t>Облачно</t>
  </si>
  <si>
    <t>Ветрено</t>
  </si>
  <si>
    <t xml:space="preserve">Солнечно </t>
  </si>
  <si>
    <t>Совет</t>
  </si>
  <si>
    <t>Покупка</t>
  </si>
  <si>
    <t>Цена</t>
  </si>
  <si>
    <t>Наличие карты</t>
  </si>
  <si>
    <t>Итого к оплате</t>
  </si>
  <si>
    <t>Молочные прод.</t>
  </si>
  <si>
    <t>Керамические из.</t>
  </si>
  <si>
    <t>Бытовая химия</t>
  </si>
  <si>
    <t>Мясо</t>
  </si>
  <si>
    <t>Фрукты</t>
  </si>
  <si>
    <t>Канцтовары</t>
  </si>
  <si>
    <t>Хлеб</t>
  </si>
  <si>
    <t>Торт</t>
  </si>
  <si>
    <t>25,0р.</t>
  </si>
  <si>
    <t>255,0р.</t>
  </si>
  <si>
    <t>1 100,0р.</t>
  </si>
  <si>
    <t>562,0р.</t>
  </si>
  <si>
    <t>123,0р.</t>
  </si>
  <si>
    <t>12,3р.</t>
  </si>
  <si>
    <t>250,0р.</t>
  </si>
  <si>
    <t>95,3р.</t>
  </si>
  <si>
    <t>нет</t>
  </si>
  <si>
    <t>да</t>
  </si>
  <si>
    <t>Класс -</t>
  </si>
  <si>
    <t>9а</t>
  </si>
  <si>
    <t xml:space="preserve">Классный руководитель - </t>
  </si>
  <si>
    <t>Мезенцева М.И.</t>
  </si>
  <si>
    <t>Ведомость перевода учащихся в следующий класс</t>
  </si>
  <si>
    <t>№</t>
  </si>
  <si>
    <t>Оценки</t>
  </si>
  <si>
    <t>Фамилия, имя учащегося</t>
  </si>
  <si>
    <t>Русский язык</t>
  </si>
  <si>
    <t>Физика</t>
  </si>
  <si>
    <t>Химия</t>
  </si>
  <si>
    <t>Английский язык</t>
  </si>
  <si>
    <t>Физкультура</t>
  </si>
  <si>
    <t>Информатика</t>
  </si>
  <si>
    <t>Количество "2"</t>
  </si>
  <si>
    <t>Перевод в следующий класс</t>
  </si>
  <si>
    <t>Иванов Вася</t>
  </si>
  <si>
    <t>Петрова Даша</t>
  </si>
  <si>
    <t>Сидоров Иван</t>
  </si>
  <si>
    <t>Кашина Алиса</t>
  </si>
  <si>
    <t>Атабадзе Тамила</t>
  </si>
  <si>
    <t>Губницкий Леонид</t>
  </si>
  <si>
    <t>Иовенко Екатерина</t>
  </si>
  <si>
    <t>Козелкова Светлана</t>
  </si>
  <si>
    <t>Милешин Дмитрий</t>
  </si>
  <si>
    <t>Мусалимов Егор</t>
  </si>
  <si>
    <t>Румянцева Софья</t>
  </si>
  <si>
    <t>Савчук Анастасия</t>
  </si>
  <si>
    <t>Сотникова Елизавета</t>
  </si>
  <si>
    <t>Тананыкин Никита</t>
  </si>
  <si>
    <t>Ярославова Анна</t>
  </si>
  <si>
    <t>ПО ГОРИЗОНТАЛИ:</t>
  </si>
  <si>
    <t>ПО ВЕРТИКАЛИ:</t>
  </si>
  <si>
    <t>Вычислительная система.</t>
  </si>
  <si>
    <t xml:space="preserve">Устройство, преобразующие информацию и управляющее </t>
  </si>
  <si>
    <t>другими устройствами.</t>
  </si>
  <si>
    <t>Гибкий магнитный диск.</t>
  </si>
  <si>
    <t>Устройство вывода информации.</t>
  </si>
  <si>
    <t>Устройство ввода информации.</t>
  </si>
  <si>
    <t>Жёсткий магнитный …</t>
  </si>
  <si>
    <t>Устройство вывода информации на бумажный носитель</t>
  </si>
  <si>
    <t>Общее число набранных баллов:</t>
  </si>
  <si>
    <t>д</t>
  </si>
  <si>
    <t>о</t>
  </si>
  <si>
    <t>и</t>
  </si>
  <si>
    <t>с</t>
  </si>
  <si>
    <t>к</t>
  </si>
  <si>
    <t>е</t>
  </si>
  <si>
    <t>т</t>
  </si>
  <si>
    <t>а</t>
  </si>
  <si>
    <t>м</t>
  </si>
  <si>
    <t>п</t>
  </si>
  <si>
    <t>ь</t>
  </si>
  <si>
    <t>ю</t>
  </si>
  <si>
    <t>р</t>
  </si>
  <si>
    <t>н</t>
  </si>
  <si>
    <t>ц</t>
  </si>
  <si>
    <t>ы</t>
  </si>
  <si>
    <t>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</si>
</sst>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4" tint="-0.24997711111789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EDF39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1" fillId="0" borderId="0" xfId="0" applyFont="1" applyAlignment="1">
      <alignment horizontal="right"/>
    </xf>
    <xf numFmtId="0" fontId="0" fillId="0" borderId="1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2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5" fillId="0" borderId="0" xfId="0" applyFont="1"/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5" fillId="0" borderId="0" xfId="0" applyFont="1" applyFill="1" applyBorder="1"/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6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DF39F"/>
      <color rgb="FFF3F9A1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E51BE-BFDD-422B-9D9C-57603AB4FDFA}">
  <dimension ref="A1:B10"/>
  <sheetViews>
    <sheetView workbookViewId="0">
      <selection activeCell="C7" sqref="C7"/>
    </sheetView>
  </sheetViews>
  <sheetFormatPr defaultRowHeight="14.5" x14ac:dyDescent="0.35"/>
  <sheetData>
    <row r="1" spans="1:2" x14ac:dyDescent="0.35">
      <c r="A1">
        <v>-15</v>
      </c>
      <c r="B1">
        <f>IF(A1&gt;0,1,0)</f>
        <v>0</v>
      </c>
    </row>
    <row r="2" spans="1:2" x14ac:dyDescent="0.35">
      <c r="A2">
        <v>56</v>
      </c>
      <c r="B2">
        <f t="shared" ref="B2:B10" si="0">IF(A2&gt;0,1,0)</f>
        <v>1</v>
      </c>
    </row>
    <row r="3" spans="1:2" x14ac:dyDescent="0.35">
      <c r="A3">
        <v>2</v>
      </c>
      <c r="B3">
        <f t="shared" si="0"/>
        <v>1</v>
      </c>
    </row>
    <row r="4" spans="1:2" x14ac:dyDescent="0.35">
      <c r="A4">
        <v>-36</v>
      </c>
      <c r="B4">
        <f t="shared" si="0"/>
        <v>0</v>
      </c>
    </row>
    <row r="5" spans="1:2" x14ac:dyDescent="0.35">
      <c r="A5">
        <v>-8</v>
      </c>
      <c r="B5">
        <f t="shared" si="0"/>
        <v>0</v>
      </c>
    </row>
    <row r="6" spans="1:2" x14ac:dyDescent="0.35">
      <c r="A6">
        <v>-23</v>
      </c>
      <c r="B6">
        <f t="shared" si="0"/>
        <v>0</v>
      </c>
    </row>
    <row r="7" spans="1:2" x14ac:dyDescent="0.35">
      <c r="A7">
        <v>5</v>
      </c>
      <c r="B7">
        <f t="shared" si="0"/>
        <v>1</v>
      </c>
    </row>
    <row r="8" spans="1:2" x14ac:dyDescent="0.35">
      <c r="A8">
        <v>15</v>
      </c>
      <c r="B8">
        <f t="shared" si="0"/>
        <v>1</v>
      </c>
    </row>
    <row r="9" spans="1:2" x14ac:dyDescent="0.35">
      <c r="A9">
        <v>-4</v>
      </c>
      <c r="B9">
        <f t="shared" si="0"/>
        <v>0</v>
      </c>
    </row>
    <row r="10" spans="1:2" x14ac:dyDescent="0.35">
      <c r="A10">
        <v>48</v>
      </c>
      <c r="B10">
        <f t="shared" si="0"/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3816-C492-4C9F-80AA-88E369389A31}">
  <dimension ref="A1:F12"/>
  <sheetViews>
    <sheetView workbookViewId="0">
      <selection activeCell="C15" sqref="C15"/>
    </sheetView>
  </sheetViews>
  <sheetFormatPr defaultRowHeight="14.5" x14ac:dyDescent="0.35"/>
  <cols>
    <col min="1" max="1" width="4.36328125" customWidth="1"/>
    <col min="2" max="2" width="20" bestFit="1" customWidth="1"/>
    <col min="4" max="4" width="10" bestFit="1" customWidth="1"/>
    <col min="6" max="6" width="10.7265625" customWidth="1"/>
  </cols>
  <sheetData>
    <row r="1" spans="1:6" x14ac:dyDescent="0.35">
      <c r="A1" s="34" t="s">
        <v>0</v>
      </c>
      <c r="B1" s="35" t="s">
        <v>1</v>
      </c>
      <c r="C1" s="36" t="s">
        <v>2</v>
      </c>
      <c r="D1" s="36"/>
      <c r="E1" s="34" t="s">
        <v>4</v>
      </c>
      <c r="F1" s="34" t="s">
        <v>5</v>
      </c>
    </row>
    <row r="2" spans="1:6" x14ac:dyDescent="0.35">
      <c r="A2" s="34"/>
      <c r="B2" s="35"/>
      <c r="C2" s="2" t="s">
        <v>17</v>
      </c>
      <c r="D2" s="2" t="s">
        <v>16</v>
      </c>
      <c r="E2" s="34"/>
      <c r="F2" s="34"/>
    </row>
    <row r="3" spans="1:6" x14ac:dyDescent="0.35">
      <c r="A3" s="3">
        <v>1</v>
      </c>
      <c r="B3" s="2" t="s">
        <v>6</v>
      </c>
      <c r="C3" s="4">
        <v>4</v>
      </c>
      <c r="D3" s="4">
        <v>4</v>
      </c>
      <c r="E3" s="4">
        <f>AVERAGE(C3,D3)</f>
        <v>4</v>
      </c>
      <c r="F3" s="5" t="str">
        <f>IF(E3&gt;4,"Зачтено","Не зачтено")</f>
        <v>Не зачтено</v>
      </c>
    </row>
    <row r="4" spans="1:6" x14ac:dyDescent="0.35">
      <c r="A4" s="3">
        <v>2</v>
      </c>
      <c r="B4" s="2" t="s">
        <v>7</v>
      </c>
      <c r="C4" s="4">
        <v>3</v>
      </c>
      <c r="D4" s="4">
        <v>4</v>
      </c>
      <c r="E4" s="4">
        <f t="shared" ref="E4:E12" si="0">AVERAGE(C4,D4)</f>
        <v>3.5</v>
      </c>
      <c r="F4" s="5" t="str">
        <f t="shared" ref="F4:F12" si="1">IF(E4&gt;4,"Зачтено","Не зачтено")</f>
        <v>Не зачтено</v>
      </c>
    </row>
    <row r="5" spans="1:6" x14ac:dyDescent="0.35">
      <c r="A5" s="3">
        <v>3</v>
      </c>
      <c r="B5" s="2" t="s">
        <v>8</v>
      </c>
      <c r="C5" s="4">
        <v>4</v>
      </c>
      <c r="D5" s="4">
        <v>5</v>
      </c>
      <c r="E5" s="4">
        <f t="shared" si="0"/>
        <v>4.5</v>
      </c>
      <c r="F5" s="5" t="str">
        <f t="shared" si="1"/>
        <v>Зачтено</v>
      </c>
    </row>
    <row r="6" spans="1:6" x14ac:dyDescent="0.35">
      <c r="A6" s="3">
        <v>4</v>
      </c>
      <c r="B6" s="2" t="s">
        <v>9</v>
      </c>
      <c r="C6" s="4">
        <v>5</v>
      </c>
      <c r="D6" s="4">
        <v>5</v>
      </c>
      <c r="E6" s="4">
        <f t="shared" si="0"/>
        <v>5</v>
      </c>
      <c r="F6" s="5" t="str">
        <f t="shared" si="1"/>
        <v>Зачтено</v>
      </c>
    </row>
    <row r="7" spans="1:6" x14ac:dyDescent="0.35">
      <c r="A7" s="3">
        <v>5</v>
      </c>
      <c r="B7" s="2" t="s">
        <v>10</v>
      </c>
      <c r="C7" s="4">
        <v>3</v>
      </c>
      <c r="D7" s="4">
        <v>3</v>
      </c>
      <c r="E7" s="4">
        <f t="shared" si="0"/>
        <v>3</v>
      </c>
      <c r="F7" s="5" t="str">
        <f t="shared" si="1"/>
        <v>Не зачтено</v>
      </c>
    </row>
    <row r="8" spans="1:6" x14ac:dyDescent="0.35">
      <c r="A8" s="3">
        <v>6</v>
      </c>
      <c r="B8" s="2" t="s">
        <v>11</v>
      </c>
      <c r="C8" s="4">
        <v>4</v>
      </c>
      <c r="D8" s="4">
        <v>3</v>
      </c>
      <c r="E8" s="4">
        <f t="shared" si="0"/>
        <v>3.5</v>
      </c>
      <c r="F8" s="5" t="str">
        <f t="shared" si="1"/>
        <v>Не зачтено</v>
      </c>
    </row>
    <row r="9" spans="1:6" x14ac:dyDescent="0.35">
      <c r="A9" s="3">
        <v>7</v>
      </c>
      <c r="B9" s="6" t="s">
        <v>14</v>
      </c>
      <c r="C9" s="4">
        <v>5</v>
      </c>
      <c r="D9" s="4">
        <v>5</v>
      </c>
      <c r="E9" s="4">
        <f t="shared" si="0"/>
        <v>5</v>
      </c>
      <c r="F9" s="5" t="str">
        <f t="shared" si="1"/>
        <v>Зачтено</v>
      </c>
    </row>
    <row r="10" spans="1:6" x14ac:dyDescent="0.35">
      <c r="A10" s="3">
        <v>8</v>
      </c>
      <c r="B10" s="2" t="s">
        <v>15</v>
      </c>
      <c r="C10" s="4">
        <v>4</v>
      </c>
      <c r="D10" s="4">
        <v>5</v>
      </c>
      <c r="E10" s="4">
        <f t="shared" si="0"/>
        <v>4.5</v>
      </c>
      <c r="F10" s="5" t="str">
        <f t="shared" si="1"/>
        <v>Зачтено</v>
      </c>
    </row>
    <row r="11" spans="1:6" x14ac:dyDescent="0.35">
      <c r="A11" s="3">
        <v>9</v>
      </c>
      <c r="B11" s="2" t="s">
        <v>12</v>
      </c>
      <c r="C11" s="4">
        <v>5</v>
      </c>
      <c r="D11" s="4">
        <v>3</v>
      </c>
      <c r="E11" s="4">
        <f t="shared" si="0"/>
        <v>4</v>
      </c>
      <c r="F11" s="5" t="str">
        <f t="shared" si="1"/>
        <v>Не зачтено</v>
      </c>
    </row>
    <row r="12" spans="1:6" x14ac:dyDescent="0.35">
      <c r="A12" s="3">
        <v>10</v>
      </c>
      <c r="B12" s="2" t="s">
        <v>13</v>
      </c>
      <c r="C12" s="4">
        <v>3</v>
      </c>
      <c r="D12" s="4">
        <v>3</v>
      </c>
      <c r="E12" s="4">
        <f t="shared" si="0"/>
        <v>3</v>
      </c>
      <c r="F12" s="5" t="str">
        <f t="shared" si="1"/>
        <v>Не зачтено</v>
      </c>
    </row>
  </sheetData>
  <mergeCells count="5">
    <mergeCell ref="E1:E2"/>
    <mergeCell ref="F1:F2"/>
    <mergeCell ref="A1:A2"/>
    <mergeCell ref="B1:B2"/>
    <mergeCell ref="C1:D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664CE-62B2-411D-8033-D47F68872B1A}">
  <dimension ref="A1:B3"/>
  <sheetViews>
    <sheetView workbookViewId="0">
      <selection activeCell="B1" sqref="B1"/>
    </sheetView>
  </sheetViews>
  <sheetFormatPr defaultRowHeight="14.5" x14ac:dyDescent="0.35"/>
  <cols>
    <col min="1" max="1" width="11.81640625" bestFit="1" customWidth="1"/>
    <col min="2" max="2" width="33.6328125" customWidth="1"/>
  </cols>
  <sheetData>
    <row r="1" spans="1:2" ht="29" x14ac:dyDescent="0.35">
      <c r="A1" s="7" t="s">
        <v>18</v>
      </c>
      <c r="B1" s="8" t="s">
        <v>19</v>
      </c>
    </row>
    <row r="2" spans="1:2" x14ac:dyDescent="0.35">
      <c r="A2" s="9" t="s">
        <v>20</v>
      </c>
      <c r="B2" s="4" t="str">
        <f>IF(A2="КРАСНЫЙ","СТОИМ","ПЕРЕХОДИМ ДОРОГУ")</f>
        <v>СТОИМ</v>
      </c>
    </row>
    <row r="3" spans="1:2" x14ac:dyDescent="0.35">
      <c r="A3" s="10" t="s">
        <v>21</v>
      </c>
      <c r="B3" s="4" t="str">
        <f>IF(A3="ЗЕЛЁНЫЙ","СТОИМ","ПЕРЕХОДИМ ДОРОГУ")</f>
        <v>ПЕРЕХОДИМ ДОРОГУ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9CF2-E25D-4360-9AF3-F0134F368972}">
  <dimension ref="A1:C8"/>
  <sheetViews>
    <sheetView workbookViewId="0">
      <selection activeCell="D12" sqref="D12"/>
    </sheetView>
  </sheetViews>
  <sheetFormatPr defaultRowHeight="14.5" x14ac:dyDescent="0.35"/>
  <cols>
    <col min="1" max="1" width="16.6328125" customWidth="1"/>
    <col min="2" max="2" width="20.1796875" customWidth="1"/>
    <col min="3" max="3" width="21.1796875" bestFit="1" customWidth="1"/>
  </cols>
  <sheetData>
    <row r="1" spans="1:3" x14ac:dyDescent="0.35">
      <c r="A1" s="3" t="s">
        <v>22</v>
      </c>
      <c r="B1" s="3" t="s">
        <v>30</v>
      </c>
      <c r="C1" s="3" t="s">
        <v>36</v>
      </c>
    </row>
    <row r="2" spans="1:3" x14ac:dyDescent="0.35">
      <c r="A2" s="4" t="s">
        <v>23</v>
      </c>
      <c r="B2" s="4" t="s">
        <v>31</v>
      </c>
      <c r="C2" s="4" t="str">
        <f>IF(B2="Пасмурно","Возьми зонт","Посмотри температуру")</f>
        <v>Возьми зонт</v>
      </c>
    </row>
    <row r="3" spans="1:3" x14ac:dyDescent="0.35">
      <c r="A3" s="4" t="s">
        <v>24</v>
      </c>
      <c r="B3" s="4" t="s">
        <v>32</v>
      </c>
      <c r="C3" s="4" t="str">
        <f t="shared" ref="C3:C8" si="0">IF(B3="Пасмурно","Возьми зонт","Посмотри температуру")</f>
        <v>Посмотри температуру</v>
      </c>
    </row>
    <row r="4" spans="1:3" x14ac:dyDescent="0.35">
      <c r="A4" s="4" t="s">
        <v>25</v>
      </c>
      <c r="B4" s="4" t="s">
        <v>33</v>
      </c>
      <c r="C4" s="4" t="str">
        <f t="shared" si="0"/>
        <v>Посмотри температуру</v>
      </c>
    </row>
    <row r="5" spans="1:3" x14ac:dyDescent="0.35">
      <c r="A5" s="4" t="s">
        <v>26</v>
      </c>
      <c r="B5" s="4" t="s">
        <v>31</v>
      </c>
      <c r="C5" s="4" t="str">
        <f t="shared" si="0"/>
        <v>Возьми зонт</v>
      </c>
    </row>
    <row r="6" spans="1:3" x14ac:dyDescent="0.35">
      <c r="A6" s="4" t="s">
        <v>27</v>
      </c>
      <c r="B6" s="4" t="s">
        <v>34</v>
      </c>
      <c r="C6" s="4" t="str">
        <f t="shared" si="0"/>
        <v>Посмотри температуру</v>
      </c>
    </row>
    <row r="7" spans="1:3" x14ac:dyDescent="0.35">
      <c r="A7" s="4" t="s">
        <v>28</v>
      </c>
      <c r="B7" s="4" t="s">
        <v>31</v>
      </c>
      <c r="C7" s="4" t="str">
        <f t="shared" si="0"/>
        <v>Возьми зонт</v>
      </c>
    </row>
    <row r="8" spans="1:3" x14ac:dyDescent="0.35">
      <c r="A8" s="4" t="s">
        <v>29</v>
      </c>
      <c r="B8" s="4" t="s">
        <v>35</v>
      </c>
      <c r="C8" s="4" t="str">
        <f t="shared" si="0"/>
        <v>Посмотри температуру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0064-7685-41D9-961D-E29F58F60939}">
  <dimension ref="A1:D9"/>
  <sheetViews>
    <sheetView workbookViewId="0">
      <selection activeCell="D2" sqref="D2"/>
    </sheetView>
  </sheetViews>
  <sheetFormatPr defaultRowHeight="14.5" x14ac:dyDescent="0.35"/>
  <cols>
    <col min="1" max="1" width="15.453125" bestFit="1" customWidth="1"/>
  </cols>
  <sheetData>
    <row r="1" spans="1:4" ht="27" customHeight="1" x14ac:dyDescent="0.35">
      <c r="A1" s="12" t="s">
        <v>37</v>
      </c>
      <c r="B1" s="12" t="s">
        <v>38</v>
      </c>
      <c r="C1" s="7" t="s">
        <v>39</v>
      </c>
      <c r="D1" s="7" t="s">
        <v>40</v>
      </c>
    </row>
    <row r="2" spans="1:4" x14ac:dyDescent="0.35">
      <c r="A2" t="s">
        <v>41</v>
      </c>
      <c r="B2" s="13" t="s">
        <v>49</v>
      </c>
      <c r="C2" s="14" t="s">
        <v>57</v>
      </c>
      <c r="D2" t="str">
        <f>IF(C2="да",B2-B2*0.05,B2)</f>
        <v>25,0р.</v>
      </c>
    </row>
    <row r="3" spans="1:4" x14ac:dyDescent="0.35">
      <c r="A3" t="s">
        <v>42</v>
      </c>
      <c r="B3" s="1" t="s">
        <v>50</v>
      </c>
      <c r="C3" s="14" t="s">
        <v>58</v>
      </c>
      <c r="D3" t="str">
        <f>IF(C3="нет",B3-B3*0.05,B3)</f>
        <v>255,0р.</v>
      </c>
    </row>
    <row r="4" spans="1:4" x14ac:dyDescent="0.35">
      <c r="A4" t="s">
        <v>43</v>
      </c>
      <c r="B4" s="1" t="s">
        <v>51</v>
      </c>
      <c r="C4" s="14" t="s">
        <v>57</v>
      </c>
      <c r="D4" t="str">
        <f t="shared" ref="D4:D8" si="0">IF(C4="да",B4-B4*0.05,B4)</f>
        <v>1 100,0р.</v>
      </c>
    </row>
    <row r="5" spans="1:4" x14ac:dyDescent="0.35">
      <c r="A5" t="s">
        <v>44</v>
      </c>
      <c r="B5" s="1" t="s">
        <v>52</v>
      </c>
      <c r="C5" s="14" t="s">
        <v>58</v>
      </c>
      <c r="D5" t="str">
        <f>IF(C5="нет",B5-B5*0.05,B5)</f>
        <v>562,0р.</v>
      </c>
    </row>
    <row r="6" spans="1:4" x14ac:dyDescent="0.35">
      <c r="A6" t="s">
        <v>45</v>
      </c>
      <c r="B6" s="1" t="s">
        <v>53</v>
      </c>
      <c r="C6" s="14" t="s">
        <v>58</v>
      </c>
      <c r="D6" t="str">
        <f>IF(C6="нет",B6-B6*0.05,B6)</f>
        <v>123,0р.</v>
      </c>
    </row>
    <row r="7" spans="1:4" x14ac:dyDescent="0.35">
      <c r="A7" t="s">
        <v>46</v>
      </c>
      <c r="B7" s="1" t="s">
        <v>56</v>
      </c>
      <c r="C7" s="14" t="s">
        <v>57</v>
      </c>
      <c r="D7" t="str">
        <f t="shared" si="0"/>
        <v>95,3р.</v>
      </c>
    </row>
    <row r="8" spans="1:4" x14ac:dyDescent="0.35">
      <c r="A8" t="s">
        <v>47</v>
      </c>
      <c r="B8" s="1" t="s">
        <v>54</v>
      </c>
      <c r="C8" s="14" t="s">
        <v>57</v>
      </c>
      <c r="D8" t="str">
        <f t="shared" si="0"/>
        <v>12,3р.</v>
      </c>
    </row>
    <row r="9" spans="1:4" x14ac:dyDescent="0.35">
      <c r="A9" t="s">
        <v>48</v>
      </c>
      <c r="B9" s="1" t="s">
        <v>55</v>
      </c>
      <c r="C9" s="14" t="s">
        <v>58</v>
      </c>
      <c r="D9" t="str">
        <f>IF(C9="нет",B9-B9*0.05,B9)</f>
        <v>250,0р.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1C00E-6268-4356-BA9D-167598FEAF91}">
  <dimension ref="A2:O22"/>
  <sheetViews>
    <sheetView topLeftCell="A5" zoomScale="83" workbookViewId="0">
      <selection activeCell="M20" sqref="M20"/>
    </sheetView>
  </sheetViews>
  <sheetFormatPr defaultRowHeight="14.5" x14ac:dyDescent="0.35"/>
  <cols>
    <col min="3" max="3" width="17.90625" customWidth="1"/>
    <col min="4" max="7" width="3.36328125" bestFit="1" customWidth="1"/>
    <col min="8" max="8" width="4.6328125" customWidth="1"/>
    <col min="9" max="10" width="3.36328125" bestFit="1" customWidth="1"/>
    <col min="12" max="12" width="11.36328125" customWidth="1"/>
    <col min="13" max="13" width="23.81640625" customWidth="1"/>
  </cols>
  <sheetData>
    <row r="2" spans="1:15" x14ac:dyDescent="0.35">
      <c r="A2" s="37" t="s">
        <v>63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5" x14ac:dyDescent="0.35">
      <c r="C3" s="15" t="s">
        <v>59</v>
      </c>
      <c r="D3" s="11" t="s">
        <v>60</v>
      </c>
    </row>
    <row r="4" spans="1:15" x14ac:dyDescent="0.35">
      <c r="A4" s="38" t="s">
        <v>61</v>
      </c>
      <c r="B4" s="38"/>
      <c r="C4" s="38"/>
      <c r="D4" s="39" t="s">
        <v>62</v>
      </c>
      <c r="E4" s="39"/>
      <c r="F4" s="39"/>
      <c r="O4">
        <v>2</v>
      </c>
    </row>
    <row r="6" spans="1:15" x14ac:dyDescent="0.35">
      <c r="B6" s="40" t="s">
        <v>64</v>
      </c>
      <c r="C6" s="42" t="s">
        <v>66</v>
      </c>
      <c r="D6" s="44" t="s">
        <v>65</v>
      </c>
      <c r="E6" s="45"/>
      <c r="F6" s="45"/>
      <c r="G6" s="45"/>
      <c r="H6" s="45"/>
      <c r="I6" s="45"/>
      <c r="J6" s="46"/>
      <c r="K6" s="42" t="s">
        <v>4</v>
      </c>
      <c r="L6" s="42" t="s">
        <v>73</v>
      </c>
      <c r="M6" s="42" t="s">
        <v>74</v>
      </c>
    </row>
    <row r="7" spans="1:15" ht="75.5" customHeight="1" x14ac:dyDescent="0.35">
      <c r="B7" s="41"/>
      <c r="C7" s="43"/>
      <c r="D7" s="16" t="s">
        <v>3</v>
      </c>
      <c r="E7" s="16" t="s">
        <v>67</v>
      </c>
      <c r="F7" s="16" t="s">
        <v>68</v>
      </c>
      <c r="G7" s="16" t="s">
        <v>69</v>
      </c>
      <c r="H7" s="17" t="s">
        <v>70</v>
      </c>
      <c r="I7" s="16" t="s">
        <v>71</v>
      </c>
      <c r="J7" s="16" t="s">
        <v>72</v>
      </c>
      <c r="K7" s="43"/>
      <c r="L7" s="43"/>
      <c r="M7" s="43"/>
    </row>
    <row r="8" spans="1:15" x14ac:dyDescent="0.35">
      <c r="B8" s="4">
        <v>1</v>
      </c>
      <c r="C8" s="4" t="s">
        <v>75</v>
      </c>
      <c r="D8" s="3">
        <v>2</v>
      </c>
      <c r="E8" s="3">
        <v>4</v>
      </c>
      <c r="F8" s="3">
        <v>5</v>
      </c>
      <c r="G8" s="3">
        <v>5</v>
      </c>
      <c r="H8" s="3">
        <v>3</v>
      </c>
      <c r="I8" s="3">
        <v>4</v>
      </c>
      <c r="J8" s="3">
        <v>3</v>
      </c>
      <c r="K8" s="18">
        <f>AVERAGE(D8,E8,F8,G8,H8,I8,J8)</f>
        <v>3.7142857142857144</v>
      </c>
      <c r="L8" s="4">
        <f>COUNTIF(D8:J8,2)</f>
        <v>1</v>
      </c>
      <c r="M8" s="4" t="str">
        <f>IF(L8&lt;2,"Оставлен на осень","Оставлен на второй год")</f>
        <v>Оставлен на осень</v>
      </c>
    </row>
    <row r="9" spans="1:15" x14ac:dyDescent="0.35">
      <c r="B9" s="4">
        <v>2</v>
      </c>
      <c r="C9" s="4" t="s">
        <v>76</v>
      </c>
      <c r="D9" s="3">
        <v>5</v>
      </c>
      <c r="E9" s="3">
        <v>2</v>
      </c>
      <c r="F9" s="3">
        <v>3</v>
      </c>
      <c r="G9" s="3">
        <v>4</v>
      </c>
      <c r="H9" s="3">
        <v>2</v>
      </c>
      <c r="I9" s="3">
        <v>3</v>
      </c>
      <c r="J9" s="3">
        <v>2</v>
      </c>
      <c r="K9" s="18">
        <f t="shared" ref="K9:K22" si="0">AVERAGE(D9,E9,F9,G9,H9,I9,J9)</f>
        <v>3</v>
      </c>
      <c r="L9" s="4">
        <f t="shared" ref="L9:L22" si="1">COUNTIF(D9:J9,2)</f>
        <v>3</v>
      </c>
      <c r="M9" s="4" t="str">
        <f>IF(L9&gt;2,"Оставлен на второй год","Оставлен на осень")</f>
        <v>Оставлен на второй год</v>
      </c>
    </row>
    <row r="10" spans="1:15" x14ac:dyDescent="0.35">
      <c r="B10" s="4">
        <v>3</v>
      </c>
      <c r="C10" s="4" t="s">
        <v>77</v>
      </c>
      <c r="D10" s="3">
        <v>3</v>
      </c>
      <c r="E10" s="3">
        <v>4</v>
      </c>
      <c r="F10" s="3">
        <v>2</v>
      </c>
      <c r="G10" s="3">
        <v>2</v>
      </c>
      <c r="H10" s="3">
        <v>4</v>
      </c>
      <c r="I10" s="3">
        <v>4</v>
      </c>
      <c r="J10" s="3">
        <v>3</v>
      </c>
      <c r="K10" s="18">
        <f t="shared" si="0"/>
        <v>3.1428571428571428</v>
      </c>
      <c r="L10" s="4">
        <f t="shared" si="1"/>
        <v>2</v>
      </c>
      <c r="M10" s="4" t="str">
        <f t="shared" ref="M10:M11" si="2">IF(L10=0,"Переведён","Оставлен на осень")</f>
        <v>Оставлен на осень</v>
      </c>
    </row>
    <row r="11" spans="1:15" x14ac:dyDescent="0.35">
      <c r="B11" s="4">
        <v>4</v>
      </c>
      <c r="C11" s="4" t="s">
        <v>78</v>
      </c>
      <c r="D11" s="3">
        <v>4</v>
      </c>
      <c r="E11" s="3">
        <v>3</v>
      </c>
      <c r="F11" s="3">
        <v>5</v>
      </c>
      <c r="G11" s="3">
        <v>5</v>
      </c>
      <c r="H11" s="3">
        <v>4</v>
      </c>
      <c r="I11" s="3">
        <v>5</v>
      </c>
      <c r="J11" s="3">
        <v>4</v>
      </c>
      <c r="K11" s="18">
        <f t="shared" si="0"/>
        <v>4.2857142857142856</v>
      </c>
      <c r="L11" s="4">
        <f t="shared" si="1"/>
        <v>0</v>
      </c>
      <c r="M11" s="4" t="str">
        <f t="shared" si="2"/>
        <v>Переведён</v>
      </c>
    </row>
    <row r="12" spans="1:15" x14ac:dyDescent="0.35">
      <c r="B12" s="4">
        <v>5</v>
      </c>
      <c r="C12" s="4" t="s">
        <v>79</v>
      </c>
      <c r="D12" s="3">
        <v>3</v>
      </c>
      <c r="E12" s="3">
        <v>4</v>
      </c>
      <c r="F12" s="3">
        <v>4</v>
      </c>
      <c r="G12" s="3">
        <v>4</v>
      </c>
      <c r="H12" s="3">
        <v>5</v>
      </c>
      <c r="I12" s="3">
        <v>4</v>
      </c>
      <c r="J12" s="3">
        <v>3</v>
      </c>
      <c r="K12" s="18">
        <f t="shared" si="0"/>
        <v>3.8571428571428572</v>
      </c>
      <c r="L12" s="4">
        <f t="shared" si="1"/>
        <v>0</v>
      </c>
      <c r="M12" s="4" t="str">
        <f>IF(L12=0,"Переведён","Оставлен на осень")</f>
        <v>Переведён</v>
      </c>
    </row>
    <row r="13" spans="1:15" x14ac:dyDescent="0.35">
      <c r="B13" s="4">
        <v>6</v>
      </c>
      <c r="C13" s="4" t="s">
        <v>80</v>
      </c>
      <c r="D13" s="3">
        <v>5</v>
      </c>
      <c r="E13" s="3">
        <v>4</v>
      </c>
      <c r="F13" s="3">
        <v>5</v>
      </c>
      <c r="G13" s="3">
        <v>5</v>
      </c>
      <c r="H13" s="3">
        <v>4</v>
      </c>
      <c r="I13" s="3">
        <v>5</v>
      </c>
      <c r="J13" s="3">
        <v>4</v>
      </c>
      <c r="K13" s="18">
        <f t="shared" si="0"/>
        <v>4.5714285714285712</v>
      </c>
      <c r="L13" s="4">
        <f t="shared" si="1"/>
        <v>0</v>
      </c>
      <c r="M13" s="4" t="str">
        <f>IF(L13=0,"Переведён","Оставлен на осень")</f>
        <v>Переведён</v>
      </c>
    </row>
    <row r="14" spans="1:15" x14ac:dyDescent="0.35">
      <c r="B14" s="4">
        <v>7</v>
      </c>
      <c r="C14" s="4" t="s">
        <v>81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3">
        <v>5</v>
      </c>
      <c r="K14" s="18">
        <f t="shared" si="0"/>
        <v>5</v>
      </c>
      <c r="L14" s="4">
        <f t="shared" si="1"/>
        <v>0</v>
      </c>
      <c r="M14" s="4" t="str">
        <f t="shared" ref="M14:M16" si="3">IF(L14=0,"Переведён","Оставлен на осень")</f>
        <v>Переведён</v>
      </c>
    </row>
    <row r="15" spans="1:15" x14ac:dyDescent="0.35">
      <c r="B15" s="4">
        <v>8</v>
      </c>
      <c r="C15" s="4" t="s">
        <v>82</v>
      </c>
      <c r="D15" s="3">
        <v>5</v>
      </c>
      <c r="E15" s="3">
        <v>4</v>
      </c>
      <c r="F15" s="3">
        <v>3</v>
      </c>
      <c r="G15" s="3">
        <v>5</v>
      </c>
      <c r="H15" s="3">
        <v>5</v>
      </c>
      <c r="I15" s="3">
        <v>4</v>
      </c>
      <c r="J15" s="3">
        <v>4</v>
      </c>
      <c r="K15" s="18">
        <f t="shared" si="0"/>
        <v>4.2857142857142856</v>
      </c>
      <c r="L15" s="4">
        <f t="shared" si="1"/>
        <v>0</v>
      </c>
      <c r="M15" s="4" t="str">
        <f t="shared" si="3"/>
        <v>Переведён</v>
      </c>
    </row>
    <row r="16" spans="1:15" x14ac:dyDescent="0.35">
      <c r="B16" s="4">
        <v>9</v>
      </c>
      <c r="C16" s="4" t="s">
        <v>83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3">
        <v>5</v>
      </c>
      <c r="K16" s="18">
        <f t="shared" si="0"/>
        <v>5</v>
      </c>
      <c r="L16" s="4">
        <f t="shared" si="1"/>
        <v>0</v>
      </c>
      <c r="M16" s="4" t="str">
        <f t="shared" si="3"/>
        <v>Переведён</v>
      </c>
    </row>
    <row r="17" spans="2:13" x14ac:dyDescent="0.35">
      <c r="B17" s="4">
        <v>10</v>
      </c>
      <c r="C17" s="4" t="s">
        <v>84</v>
      </c>
      <c r="D17" s="3">
        <v>5</v>
      </c>
      <c r="E17" s="3">
        <v>5</v>
      </c>
      <c r="F17" s="3">
        <v>5</v>
      </c>
      <c r="G17" s="3">
        <v>5</v>
      </c>
      <c r="H17" s="3">
        <v>5</v>
      </c>
      <c r="I17" s="3">
        <v>5</v>
      </c>
      <c r="J17" s="3">
        <v>5</v>
      </c>
      <c r="K17" s="18">
        <f t="shared" si="0"/>
        <v>5</v>
      </c>
      <c r="L17" s="4">
        <f t="shared" si="1"/>
        <v>0</v>
      </c>
      <c r="M17" s="4" t="str">
        <f t="shared" ref="M17:M19" si="4">IF(L17=0,"Переведён","Оставлен на осень")</f>
        <v>Переведён</v>
      </c>
    </row>
    <row r="18" spans="2:13" x14ac:dyDescent="0.35">
      <c r="B18" s="4">
        <v>11</v>
      </c>
      <c r="C18" s="4" t="s">
        <v>85</v>
      </c>
      <c r="D18" s="3">
        <v>3</v>
      </c>
      <c r="E18" s="3">
        <v>2</v>
      </c>
      <c r="F18" s="3">
        <v>3</v>
      </c>
      <c r="G18" s="3">
        <v>4</v>
      </c>
      <c r="H18" s="3">
        <v>3</v>
      </c>
      <c r="I18" s="3">
        <v>4</v>
      </c>
      <c r="J18" s="3">
        <v>2</v>
      </c>
      <c r="K18" s="18">
        <f t="shared" si="0"/>
        <v>3</v>
      </c>
      <c r="L18" s="4">
        <f t="shared" si="1"/>
        <v>2</v>
      </c>
      <c r="M18" s="4" t="str">
        <f t="shared" si="4"/>
        <v>Оставлен на осень</v>
      </c>
    </row>
    <row r="19" spans="2:13" x14ac:dyDescent="0.35">
      <c r="B19" s="4">
        <v>12</v>
      </c>
      <c r="C19" s="4" t="s">
        <v>86</v>
      </c>
      <c r="D19" s="3">
        <v>3</v>
      </c>
      <c r="E19" s="3">
        <v>4</v>
      </c>
      <c r="F19" s="3">
        <v>4</v>
      </c>
      <c r="G19" s="3">
        <v>5</v>
      </c>
      <c r="H19" s="3">
        <v>5</v>
      </c>
      <c r="I19" s="3">
        <v>4</v>
      </c>
      <c r="J19" s="3">
        <v>3</v>
      </c>
      <c r="K19" s="18">
        <f t="shared" si="0"/>
        <v>4</v>
      </c>
      <c r="L19" s="4">
        <f t="shared" si="1"/>
        <v>0</v>
      </c>
      <c r="M19" s="4" t="str">
        <f t="shared" si="4"/>
        <v>Переведён</v>
      </c>
    </row>
    <row r="20" spans="2:13" x14ac:dyDescent="0.35">
      <c r="B20" s="4">
        <v>13</v>
      </c>
      <c r="C20" s="4" t="s">
        <v>87</v>
      </c>
      <c r="D20" s="3">
        <v>2</v>
      </c>
      <c r="E20" s="3">
        <v>3</v>
      </c>
      <c r="F20" s="3">
        <v>2</v>
      </c>
      <c r="G20" s="3">
        <v>3</v>
      </c>
      <c r="H20" s="3">
        <v>2</v>
      </c>
      <c r="I20" s="3">
        <v>4</v>
      </c>
      <c r="J20" s="3">
        <v>3</v>
      </c>
      <c r="K20" s="18">
        <f t="shared" si="0"/>
        <v>2.7142857142857144</v>
      </c>
      <c r="L20" s="4">
        <f t="shared" si="1"/>
        <v>3</v>
      </c>
      <c r="M20" s="4" t="str">
        <f>IF(L20&gt;2,"Оставлен на второй год","Переведён")</f>
        <v>Оставлен на второй год</v>
      </c>
    </row>
    <row r="21" spans="2:13" x14ac:dyDescent="0.35">
      <c r="B21" s="4">
        <v>14</v>
      </c>
      <c r="C21" s="4" t="s">
        <v>88</v>
      </c>
      <c r="D21" s="3">
        <v>5</v>
      </c>
      <c r="E21" s="3">
        <v>4</v>
      </c>
      <c r="F21" s="3">
        <v>5</v>
      </c>
      <c r="G21" s="3">
        <v>4</v>
      </c>
      <c r="H21" s="3">
        <v>5</v>
      </c>
      <c r="I21" s="3">
        <v>5</v>
      </c>
      <c r="J21" s="3">
        <v>4</v>
      </c>
      <c r="K21" s="18">
        <f t="shared" si="0"/>
        <v>4.5714285714285712</v>
      </c>
      <c r="L21" s="4">
        <f t="shared" si="1"/>
        <v>0</v>
      </c>
      <c r="M21" s="4" t="str">
        <f t="shared" ref="M21:M22" si="5">IF(L21&gt;2,"Оставлен на второй год","Переведён")</f>
        <v>Переведён</v>
      </c>
    </row>
    <row r="22" spans="2:13" x14ac:dyDescent="0.35">
      <c r="B22" s="4">
        <v>15</v>
      </c>
      <c r="C22" s="4" t="s">
        <v>89</v>
      </c>
      <c r="D22" s="3">
        <v>5</v>
      </c>
      <c r="E22" s="3">
        <v>5</v>
      </c>
      <c r="F22" s="3">
        <v>4</v>
      </c>
      <c r="G22" s="3">
        <v>5</v>
      </c>
      <c r="H22" s="3">
        <v>5</v>
      </c>
      <c r="I22" s="3">
        <v>4</v>
      </c>
      <c r="J22" s="3">
        <v>5</v>
      </c>
      <c r="K22" s="18">
        <f t="shared" si="0"/>
        <v>4.7142857142857144</v>
      </c>
      <c r="L22" s="4">
        <f t="shared" si="1"/>
        <v>0</v>
      </c>
      <c r="M22" s="4" t="str">
        <f t="shared" si="5"/>
        <v>Переведён</v>
      </c>
    </row>
  </sheetData>
  <mergeCells count="9">
    <mergeCell ref="A2:M2"/>
    <mergeCell ref="A4:C4"/>
    <mergeCell ref="D4:F4"/>
    <mergeCell ref="B6:B7"/>
    <mergeCell ref="C6:C7"/>
    <mergeCell ref="D6:J6"/>
    <mergeCell ref="K6:K7"/>
    <mergeCell ref="L6:L7"/>
    <mergeCell ref="M6:M7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34D21-6ECB-4373-8035-FDCC9F75E679}">
  <dimension ref="A3:Y14"/>
  <sheetViews>
    <sheetView tabSelected="1" workbookViewId="0">
      <selection activeCell="D13" sqref="D13"/>
    </sheetView>
  </sheetViews>
  <sheetFormatPr defaultRowHeight="14.5" x14ac:dyDescent="0.35"/>
  <cols>
    <col min="6" max="19" width="3.1796875" customWidth="1"/>
    <col min="20" max="20" width="13.26953125" customWidth="1"/>
    <col min="25" max="25" width="4" customWidth="1"/>
  </cols>
  <sheetData>
    <row r="3" spans="1:25" x14ac:dyDescent="0.35">
      <c r="A3" t="s">
        <v>102</v>
      </c>
      <c r="S3" s="28" t="s">
        <v>90</v>
      </c>
      <c r="U3" s="27"/>
      <c r="V3" s="27"/>
    </row>
    <row r="4" spans="1:25" x14ac:dyDescent="0.35">
      <c r="K4" s="25">
        <v>1</v>
      </c>
      <c r="P4" s="25">
        <v>2</v>
      </c>
      <c r="S4" s="25">
        <v>3</v>
      </c>
      <c r="T4" t="s">
        <v>95</v>
      </c>
    </row>
    <row r="5" spans="1:25" x14ac:dyDescent="0.35">
      <c r="G5" s="25">
        <v>3</v>
      </c>
      <c r="H5" s="19" t="s">
        <v>101</v>
      </c>
      <c r="I5" s="19" t="s">
        <v>103</v>
      </c>
      <c r="J5" s="19" t="s">
        <v>104</v>
      </c>
      <c r="K5" s="19" t="s">
        <v>105</v>
      </c>
      <c r="L5" s="19" t="s">
        <v>106</v>
      </c>
      <c r="M5" s="19" t="s">
        <v>107</v>
      </c>
      <c r="N5" s="19" t="s">
        <v>108</v>
      </c>
      <c r="O5" s="23"/>
      <c r="P5" s="19" t="s">
        <v>110</v>
      </c>
      <c r="Q5" s="23"/>
      <c r="S5" s="25">
        <v>4</v>
      </c>
      <c r="T5" t="s">
        <v>96</v>
      </c>
    </row>
    <row r="6" spans="1:25" x14ac:dyDescent="0.35">
      <c r="H6" s="23"/>
      <c r="I6" s="23"/>
      <c r="J6" s="23"/>
      <c r="K6" s="19" t="s">
        <v>102</v>
      </c>
      <c r="L6" s="23"/>
      <c r="M6" s="23"/>
      <c r="N6" s="23"/>
      <c r="O6" s="23"/>
      <c r="P6" s="19" t="s">
        <v>113</v>
      </c>
      <c r="Q6" s="23"/>
      <c r="S6" s="25">
        <v>5</v>
      </c>
      <c r="T6" t="s">
        <v>97</v>
      </c>
    </row>
    <row r="7" spans="1:25" x14ac:dyDescent="0.35">
      <c r="H7" s="23"/>
      <c r="I7" s="23"/>
      <c r="J7" s="26">
        <v>4</v>
      </c>
      <c r="K7" s="19" t="s">
        <v>109</v>
      </c>
      <c r="L7" s="19" t="s">
        <v>102</v>
      </c>
      <c r="M7" s="19" t="s">
        <v>114</v>
      </c>
      <c r="N7" s="19" t="s">
        <v>103</v>
      </c>
      <c r="O7" s="24" t="s">
        <v>107</v>
      </c>
      <c r="P7" s="19" t="s">
        <v>102</v>
      </c>
      <c r="Q7" s="20" t="s">
        <v>113</v>
      </c>
      <c r="S7" s="25">
        <v>6</v>
      </c>
      <c r="T7" s="30" t="s">
        <v>98</v>
      </c>
    </row>
    <row r="8" spans="1:25" x14ac:dyDescent="0.35">
      <c r="H8" s="23"/>
      <c r="I8" s="23"/>
      <c r="J8" s="23"/>
      <c r="K8" s="21" t="s">
        <v>110</v>
      </c>
      <c r="L8" s="23"/>
      <c r="M8" s="23"/>
      <c r="N8" s="23"/>
      <c r="O8" s="23"/>
      <c r="P8" s="19" t="s">
        <v>115</v>
      </c>
      <c r="Q8" s="23"/>
      <c r="S8" s="25">
        <v>7</v>
      </c>
      <c r="T8" s="30" t="s">
        <v>99</v>
      </c>
    </row>
    <row r="9" spans="1:25" x14ac:dyDescent="0.35">
      <c r="G9" s="25">
        <v>5</v>
      </c>
      <c r="H9" s="19" t="s">
        <v>109</v>
      </c>
      <c r="I9" s="19" t="s">
        <v>116</v>
      </c>
      <c r="J9" s="19" t="s">
        <v>117</v>
      </c>
      <c r="K9" s="19" t="s">
        <v>111</v>
      </c>
      <c r="L9" s="23"/>
      <c r="M9" s="23"/>
      <c r="N9" s="23"/>
      <c r="O9" s="23"/>
      <c r="P9" s="19" t="s">
        <v>106</v>
      </c>
      <c r="Q9" s="23"/>
      <c r="S9" s="47" t="s">
        <v>91</v>
      </c>
      <c r="T9" s="47"/>
    </row>
    <row r="10" spans="1:25" x14ac:dyDescent="0.35">
      <c r="H10" s="23"/>
      <c r="I10" s="23"/>
      <c r="J10" s="23"/>
      <c r="K10" s="22" t="s">
        <v>112</v>
      </c>
      <c r="L10" s="23"/>
      <c r="M10" s="23"/>
      <c r="N10" s="23"/>
      <c r="O10" s="23"/>
      <c r="P10" s="21" t="s">
        <v>104</v>
      </c>
      <c r="Q10" s="23"/>
      <c r="S10" s="29">
        <v>1</v>
      </c>
      <c r="T10" s="31" t="s">
        <v>92</v>
      </c>
    </row>
    <row r="11" spans="1:25" x14ac:dyDescent="0.35">
      <c r="H11" s="23"/>
      <c r="I11" s="23"/>
      <c r="J11" s="23"/>
      <c r="K11" s="19" t="s">
        <v>107</v>
      </c>
      <c r="L11" s="23"/>
      <c r="M11" s="26">
        <v>6</v>
      </c>
      <c r="N11" s="19" t="s">
        <v>101</v>
      </c>
      <c r="O11" s="19" t="s">
        <v>103</v>
      </c>
      <c r="P11" s="19" t="s">
        <v>104</v>
      </c>
      <c r="Q11" s="19" t="s">
        <v>105</v>
      </c>
      <c r="S11" s="29">
        <v>2</v>
      </c>
      <c r="T11" s="30" t="s">
        <v>93</v>
      </c>
      <c r="U11" s="32"/>
      <c r="V11" s="32"/>
      <c r="W11" s="32"/>
      <c r="X11" s="32"/>
      <c r="Y11" s="32"/>
    </row>
    <row r="12" spans="1:25" x14ac:dyDescent="0.35">
      <c r="D12" t="str">
        <f>IF(Лист8!D12=40,"Молодец!","Подумай ещё.")</f>
        <v>Молодец!</v>
      </c>
      <c r="H12" s="23"/>
      <c r="I12" s="23"/>
      <c r="J12" s="23"/>
      <c r="K12" s="21" t="s">
        <v>106</v>
      </c>
      <c r="L12" s="23"/>
      <c r="M12" s="23"/>
      <c r="N12" s="23"/>
      <c r="O12" s="23"/>
      <c r="P12" s="22" t="s">
        <v>102</v>
      </c>
      <c r="Q12" s="23"/>
      <c r="T12" s="31" t="s">
        <v>94</v>
      </c>
    </row>
    <row r="13" spans="1:25" x14ac:dyDescent="0.35">
      <c r="G13" s="23"/>
      <c r="H13" s="26">
        <v>7</v>
      </c>
      <c r="I13" s="19" t="s">
        <v>110</v>
      </c>
      <c r="J13" s="19" t="s">
        <v>113</v>
      </c>
      <c r="K13" s="19" t="s">
        <v>103</v>
      </c>
      <c r="L13" s="19" t="s">
        <v>114</v>
      </c>
      <c r="M13" s="19" t="s">
        <v>107</v>
      </c>
      <c r="N13" s="24" t="s">
        <v>106</v>
      </c>
      <c r="O13" s="19" t="s">
        <v>113</v>
      </c>
      <c r="P13" s="23"/>
    </row>
    <row r="14" spans="1:25" x14ac:dyDescent="0.35">
      <c r="H14" s="23"/>
      <c r="I14" s="23"/>
      <c r="J14" s="23"/>
      <c r="K14" s="23"/>
      <c r="L14" s="23"/>
      <c r="M14" s="23"/>
      <c r="N14" s="23"/>
      <c r="O14" s="23"/>
      <c r="P14" s="23"/>
      <c r="Q14" s="23"/>
    </row>
  </sheetData>
  <mergeCells count="1">
    <mergeCell ref="S9:T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449D8-E108-4BC4-A3C7-CF03B6A34A09}">
  <dimension ref="C3:Y14"/>
  <sheetViews>
    <sheetView workbookViewId="0">
      <selection activeCell="M13" sqref="M13"/>
    </sheetView>
  </sheetViews>
  <sheetFormatPr defaultRowHeight="14.5" x14ac:dyDescent="0.35"/>
  <cols>
    <col min="3" max="3" width="29.90625" bestFit="1" customWidth="1"/>
    <col min="6" max="19" width="3.1796875" customWidth="1"/>
    <col min="20" max="20" width="13.26953125" customWidth="1"/>
    <col min="25" max="25" width="4" customWidth="1"/>
  </cols>
  <sheetData>
    <row r="3" spans="3:25" x14ac:dyDescent="0.35">
      <c r="R3" s="28" t="s">
        <v>90</v>
      </c>
      <c r="T3" s="27"/>
      <c r="U3" s="27"/>
    </row>
    <row r="4" spans="3:25" x14ac:dyDescent="0.35">
      <c r="K4" s="25"/>
      <c r="P4" s="25"/>
      <c r="S4" s="25">
        <v>3</v>
      </c>
      <c r="T4" t="s">
        <v>95</v>
      </c>
    </row>
    <row r="5" spans="3:25" x14ac:dyDescent="0.35">
      <c r="G5" s="25"/>
      <c r="H5" s="33">
        <f>IF(Лист7!H5="д",1,0)</f>
        <v>1</v>
      </c>
      <c r="I5" s="33">
        <f>IF(Лист7!I5="и",1,0)</f>
        <v>1</v>
      </c>
      <c r="J5" s="33">
        <f>IF(Лист7!J5="с",1,0)</f>
        <v>1</v>
      </c>
      <c r="K5" s="33">
        <f>IF(Лист7!K5="к",1,0)</f>
        <v>1</v>
      </c>
      <c r="L5" s="33">
        <f>IF(Лист7!L5="е",1,0)</f>
        <v>1</v>
      </c>
      <c r="M5" s="33">
        <f>IF(Лист7!M5="т",1,0)</f>
        <v>1</v>
      </c>
      <c r="N5" s="33">
        <f>IF(Лист7!N5="а",1,0)</f>
        <v>1</v>
      </c>
      <c r="O5" s="23"/>
      <c r="P5" s="33">
        <f>IF(Лист7!P5="п",1,0)</f>
        <v>1</v>
      </c>
      <c r="Q5" s="23"/>
      <c r="S5" s="25">
        <v>4</v>
      </c>
      <c r="T5" t="s">
        <v>96</v>
      </c>
    </row>
    <row r="6" spans="3:25" x14ac:dyDescent="0.35">
      <c r="H6" s="23"/>
      <c r="I6" s="23"/>
      <c r="J6" s="23"/>
      <c r="K6" s="33">
        <f>IF(Лист7!K6="о",1,0)</f>
        <v>1</v>
      </c>
      <c r="L6" s="23"/>
      <c r="M6" s="23"/>
      <c r="N6" s="23"/>
      <c r="O6" s="23"/>
      <c r="P6" s="33">
        <f>IF(Лист7!P6="р",1,0)</f>
        <v>1</v>
      </c>
      <c r="Q6" s="23"/>
      <c r="S6" s="25">
        <v>5</v>
      </c>
      <c r="T6" t="s">
        <v>97</v>
      </c>
    </row>
    <row r="7" spans="3:25" x14ac:dyDescent="0.35">
      <c r="H7" s="23"/>
      <c r="I7" s="23"/>
      <c r="J7" s="26"/>
      <c r="K7" s="33">
        <f>IF(Лист7!K7="м",1,0)</f>
        <v>1</v>
      </c>
      <c r="L7" s="33">
        <f>IF(Лист7!L7="о",1,0)</f>
        <v>1</v>
      </c>
      <c r="M7" s="33">
        <f>IF(Лист7!M7="н",1,0)</f>
        <v>1</v>
      </c>
      <c r="N7" s="33">
        <f>IF(Лист7!N7="и",1,0)</f>
        <v>1</v>
      </c>
      <c r="O7" s="33">
        <f>IF(Лист7!O7="т",1,0)</f>
        <v>1</v>
      </c>
      <c r="P7" s="33">
        <f>IF(Лист7!P7="о",1,0)</f>
        <v>1</v>
      </c>
      <c r="Q7" s="33">
        <f>IF(Лист7!Q7="р",1,0)</f>
        <v>1</v>
      </c>
      <c r="S7" s="25">
        <v>6</v>
      </c>
      <c r="T7" s="30" t="s">
        <v>98</v>
      </c>
    </row>
    <row r="8" spans="3:25" x14ac:dyDescent="0.35">
      <c r="H8" s="23"/>
      <c r="I8" s="23"/>
      <c r="J8" s="23"/>
      <c r="K8" s="33">
        <f>IF(Лист7!K8="п",1,0)</f>
        <v>1</v>
      </c>
      <c r="L8" s="23"/>
      <c r="M8" s="23"/>
      <c r="N8" s="23"/>
      <c r="O8" s="23"/>
      <c r="P8" s="33">
        <f>IF(Лист7!P8="ц",1,0)</f>
        <v>1</v>
      </c>
      <c r="Q8" s="23"/>
      <c r="S8" s="25">
        <v>7</v>
      </c>
      <c r="T8" s="30" t="s">
        <v>99</v>
      </c>
    </row>
    <row r="9" spans="3:25" x14ac:dyDescent="0.35">
      <c r="G9" s="25"/>
      <c r="H9" s="33">
        <f>IF(Лист7!H9="м",1,0)</f>
        <v>1</v>
      </c>
      <c r="I9" s="33">
        <f>IF(Лист7!I9="ы",1,0)</f>
        <v>1</v>
      </c>
      <c r="J9" s="33">
        <f>IF(Лист7!J9="ш",1,0)</f>
        <v>1</v>
      </c>
      <c r="K9" s="33">
        <f>IF(Лист7!K9="ь",1,0)</f>
        <v>1</v>
      </c>
      <c r="L9" s="23"/>
      <c r="M9" s="23"/>
      <c r="N9" s="23"/>
      <c r="O9" s="23"/>
      <c r="P9" s="33">
        <f>IF(Лист7!P9="е",1,0)</f>
        <v>1</v>
      </c>
      <c r="Q9" s="23"/>
      <c r="S9" s="47" t="s">
        <v>91</v>
      </c>
      <c r="T9" s="47"/>
    </row>
    <row r="10" spans="3:25" x14ac:dyDescent="0.35">
      <c r="H10" s="23"/>
      <c r="I10" s="23"/>
      <c r="J10" s="23"/>
      <c r="K10" s="33">
        <f>IF(Лист7!K10="ю",1,0)</f>
        <v>1</v>
      </c>
      <c r="L10" s="23"/>
      <c r="M10" s="23"/>
      <c r="N10" s="23"/>
      <c r="O10" s="23"/>
      <c r="P10" s="33">
        <f>IF(Лист7!P10="с",1,0)</f>
        <v>1</v>
      </c>
      <c r="Q10" s="23"/>
      <c r="S10" s="29">
        <v>1</v>
      </c>
      <c r="T10" s="31" t="s">
        <v>92</v>
      </c>
    </row>
    <row r="11" spans="3:25" x14ac:dyDescent="0.35">
      <c r="H11" s="23"/>
      <c r="I11" s="23"/>
      <c r="J11" s="23"/>
      <c r="K11" s="33">
        <f>IF(Лист7!K11="т",1,0)</f>
        <v>1</v>
      </c>
      <c r="L11" s="23"/>
      <c r="M11" s="26"/>
      <c r="N11" s="33">
        <f>IF(Лист7!N11="д",1,0)</f>
        <v>1</v>
      </c>
      <c r="O11" s="33">
        <f>IF(Лист7!O11="и",1,0)</f>
        <v>1</v>
      </c>
      <c r="P11" s="33">
        <f>IF(Лист7!P11="с",1,0)</f>
        <v>1</v>
      </c>
      <c r="Q11" s="33">
        <f>IF(Лист7!Q11="к",1,0)</f>
        <v>1</v>
      </c>
      <c r="S11" s="29">
        <v>2</v>
      </c>
      <c r="T11" s="30" t="s">
        <v>93</v>
      </c>
      <c r="U11" s="32"/>
      <c r="V11" s="32"/>
      <c r="W11" s="32"/>
      <c r="X11" s="32"/>
      <c r="Y11" s="32"/>
    </row>
    <row r="12" spans="3:25" x14ac:dyDescent="0.35">
      <c r="C12" t="s">
        <v>100</v>
      </c>
      <c r="D12" s="14">
        <f>SUM(H5:Q13)</f>
        <v>40</v>
      </c>
      <c r="H12" s="23"/>
      <c r="I12" s="23"/>
      <c r="J12" s="23"/>
      <c r="K12" s="33">
        <f>IF(Лист7!K12="е",1,0)</f>
        <v>1</v>
      </c>
      <c r="L12" s="23"/>
      <c r="M12" s="23"/>
      <c r="N12" s="23"/>
      <c r="O12" s="23"/>
      <c r="P12" s="33">
        <f>IF(Лист7!P12="о",1,0)</f>
        <v>1</v>
      </c>
      <c r="Q12" s="23"/>
      <c r="T12" s="31" t="s">
        <v>94</v>
      </c>
    </row>
    <row r="13" spans="3:25" x14ac:dyDescent="0.35">
      <c r="H13" s="23"/>
      <c r="I13" s="26"/>
      <c r="J13" s="33">
        <f>IF(Лист7!I13="п",1,0)</f>
        <v>1</v>
      </c>
      <c r="K13" s="33">
        <f>IF(Лист7!J13="р",1,0)</f>
        <v>1</v>
      </c>
      <c r="L13" s="33">
        <f>IF(Лист7!K13="и",1,0)</f>
        <v>1</v>
      </c>
      <c r="M13" s="33">
        <f>IF(Лист7!L13="н",1,0)</f>
        <v>1</v>
      </c>
      <c r="N13" s="33">
        <f>IF(Лист7!M13="т",1,0)</f>
        <v>1</v>
      </c>
      <c r="O13" s="33">
        <f>IF(Лист7!N13="е",1,0)</f>
        <v>1</v>
      </c>
      <c r="P13" s="33">
        <f>IF(Лист7!O13="р",1,0)</f>
        <v>1</v>
      </c>
      <c r="Q13" s="23"/>
    </row>
    <row r="14" spans="3:25" x14ac:dyDescent="0.35">
      <c r="H14" s="23"/>
      <c r="I14" s="23"/>
      <c r="J14" s="23"/>
      <c r="K14" s="23"/>
      <c r="L14" s="23"/>
      <c r="M14" s="23"/>
      <c r="N14" s="23"/>
      <c r="O14" s="23"/>
      <c r="P14" s="23"/>
      <c r="Q14" s="23"/>
    </row>
  </sheetData>
  <mergeCells count="1">
    <mergeCell ref="S9:T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Лялька</dc:creator>
  <cp:lastModifiedBy>Лялька</cp:lastModifiedBy>
  <dcterms:created xsi:type="dcterms:W3CDTF">2024-02-07T17:09:10Z</dcterms:created>
  <dcterms:modified xsi:type="dcterms:W3CDTF">2024-02-08T15:39:58Z</dcterms:modified>
</cp:coreProperties>
</file>