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ag. 1" sheetId="2" r:id="rId5"/>
    <sheet state="visible" name="Bag. 2" sheetId="3" r:id="rId6"/>
    <sheet state="visible" name="Bag. 3" sheetId="4" r:id="rId7"/>
    <sheet state="visible" name="Bag. 4" sheetId="5" r:id="rId8"/>
    <sheet state="visible" name="Bag. 5" sheetId="6" r:id="rId9"/>
    <sheet state="visible" name="Data Referensi" sheetId="7" r:id="rId10"/>
  </sheets>
  <definedNames/>
  <calcPr/>
</workbook>
</file>

<file path=xl/sharedStrings.xml><?xml version="1.0" encoding="utf-8"?>
<sst xmlns="http://schemas.openxmlformats.org/spreadsheetml/2006/main" count="192" uniqueCount="127">
  <si>
    <t>No.</t>
  </si>
  <si>
    <t>Rumus</t>
  </si>
  <si>
    <t>Bagian</t>
  </si>
  <si>
    <t>Sum</t>
  </si>
  <si>
    <t>Bagian 1</t>
  </si>
  <si>
    <t>Average</t>
  </si>
  <si>
    <t>If</t>
  </si>
  <si>
    <t>Count</t>
  </si>
  <si>
    <t>Max</t>
  </si>
  <si>
    <t>Min</t>
  </si>
  <si>
    <t>Sumif</t>
  </si>
  <si>
    <t>Countif</t>
  </si>
  <si>
    <t>Trim</t>
  </si>
  <si>
    <t>Bagian 2</t>
  </si>
  <si>
    <t>Lower</t>
  </si>
  <si>
    <t>Upper</t>
  </si>
  <si>
    <t>Proper</t>
  </si>
  <si>
    <t>Concatenate</t>
  </si>
  <si>
    <t>Bagian 3</t>
  </si>
  <si>
    <t>Len</t>
  </si>
  <si>
    <t>Left</t>
  </si>
  <si>
    <t>Mid</t>
  </si>
  <si>
    <t>Right</t>
  </si>
  <si>
    <t>Rounddown</t>
  </si>
  <si>
    <t>Bagian 4</t>
  </si>
  <si>
    <t>Roundup</t>
  </si>
  <si>
    <t>Round</t>
  </si>
  <si>
    <t>Floor</t>
  </si>
  <si>
    <t>Ceiling</t>
  </si>
  <si>
    <t>Mround</t>
  </si>
  <si>
    <t>Vlookup</t>
  </si>
  <si>
    <t>Bagian 5</t>
  </si>
  <si>
    <t>Hlookup</t>
  </si>
  <si>
    <t>Bonus Rumus: Iferror</t>
  </si>
  <si>
    <t>Nama Karyawan/ti</t>
  </si>
  <si>
    <t>L/P</t>
  </si>
  <si>
    <t>Omset - Bulan 1</t>
  </si>
  <si>
    <t>Omset - Bulan 2</t>
  </si>
  <si>
    <t>Omset - Bulan 3</t>
  </si>
  <si>
    <t>Total Omset</t>
  </si>
  <si>
    <t>Rata-rata Omset</t>
  </si>
  <si>
    <t>Status</t>
  </si>
  <si>
    <t>Peringkat</t>
  </si>
  <si>
    <t>Ariel</t>
  </si>
  <si>
    <t>L</t>
  </si>
  <si>
    <t>Boim</t>
  </si>
  <si>
    <t>Chyntia</t>
  </si>
  <si>
    <t>P</t>
  </si>
  <si>
    <t>Dini</t>
  </si>
  <si>
    <t>Eno</t>
  </si>
  <si>
    <t>Banyaknya karyawan/ti</t>
  </si>
  <si>
    <t>Rank</t>
  </si>
  <si>
    <t>Omset paling tinggi</t>
  </si>
  <si>
    <t>Omset paling rendah</t>
  </si>
  <si>
    <t>Jumlah omset karyawan</t>
  </si>
  <si>
    <t>Jumlah omset karyawati</t>
  </si>
  <si>
    <t>Banyaknya pegawai yang lulus</t>
  </si>
  <si>
    <t>Berantakan</t>
  </si>
  <si>
    <t xml:space="preserve">  NaMa    KEPala SekOLAH     </t>
  </si>
  <si>
    <t>Supaya spasinya rapi</t>
  </si>
  <si>
    <t>Huruf kecil semua</t>
  </si>
  <si>
    <t>Huruf besar semua</t>
  </si>
  <si>
    <t>Huruf besar di awal kata</t>
  </si>
  <si>
    <t>Divisi</t>
  </si>
  <si>
    <t>Nama Karyawan</t>
  </si>
  <si>
    <t>Tahun Lahir</t>
  </si>
  <si>
    <t>ID Karyawan</t>
  </si>
  <si>
    <t>Panjang Nama</t>
  </si>
  <si>
    <t>HR</t>
  </si>
  <si>
    <t>Ruben</t>
  </si>
  <si>
    <t>Finance</t>
  </si>
  <si>
    <t>Disti</t>
  </si>
  <si>
    <t>Sales</t>
  </si>
  <si>
    <t>Juned M.</t>
  </si>
  <si>
    <t>Aryanne</t>
  </si>
  <si>
    <t>NIK</t>
  </si>
  <si>
    <t>3 Karakter Pertama</t>
  </si>
  <si>
    <t>Karakter 4-7</t>
  </si>
  <si>
    <t>2 Karakter Terakhir</t>
  </si>
  <si>
    <t>1234560101810001</t>
  </si>
  <si>
    <t>2885670208980002</t>
  </si>
  <si>
    <t>Juned</t>
  </si>
  <si>
    <t>1398780204560003</t>
  </si>
  <si>
    <t>4561231912900004</t>
  </si>
  <si>
    <t>Nama Murid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</si>
  <si>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</si>
  <si>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</si>
  <si>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</si>
  <si>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</si>
  <si>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</si>
  <si>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</si>
  <si>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Andi</t>
  </si>
  <si>
    <t>Shampoo</t>
  </si>
  <si>
    <t>Budi M.</t>
  </si>
  <si>
    <t>Sabun</t>
  </si>
  <si>
    <t>Clara</t>
  </si>
  <si>
    <t>Mie Instan</t>
  </si>
  <si>
    <t>Dewi</t>
  </si>
  <si>
    <t>Beras</t>
  </si>
  <si>
    <t>Eko</t>
  </si>
  <si>
    <t>Minyak Goreng</t>
  </si>
  <si>
    <t>Fiona</t>
  </si>
  <si>
    <t>Gerry</t>
  </si>
  <si>
    <t>Hesti</t>
  </si>
  <si>
    <t>Iqbal</t>
  </si>
  <si>
    <t>Tanggal Pemesanan</t>
  </si>
  <si>
    <t>No. Pemesanan</t>
  </si>
  <si>
    <t>Nama Customer</t>
  </si>
  <si>
    <t>Domisili</t>
  </si>
  <si>
    <t>Lama Pengiriman</t>
  </si>
  <si>
    <t>VLOOKUP</t>
  </si>
  <si>
    <t>HLOOKUP</t>
  </si>
  <si>
    <t>Iferror</t>
  </si>
  <si>
    <t>Jenis Kelamin</t>
  </si>
  <si>
    <t>Laki-laki</t>
  </si>
  <si>
    <t>Bandung</t>
  </si>
  <si>
    <t>Budi</t>
  </si>
  <si>
    <t>Jakarta</t>
  </si>
  <si>
    <t>Perempuan</t>
  </si>
  <si>
    <t>Palembang</t>
  </si>
  <si>
    <t>Surabaya</t>
  </si>
  <si>
    <t>Gina</t>
  </si>
  <si>
    <t>Igna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</si>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</sst>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d\-mmm\-yyyy"/>
  </numFmts>
  <fonts count="4">
    <font>
      <sz val="11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9E3F3"/>
        <bgColor rgb="FFD9E3F3"/>
      </patternFill>
    </fill>
    <fill>
      <patternFill patternType="solid">
        <fgColor rgb="FFE6E4E4"/>
        <bgColor rgb="FFE6E4E4"/>
      </patternFill>
    </fill>
    <fill>
      <patternFill patternType="solid">
        <fgColor rgb="FFB4C7E7"/>
        <bgColor rgb="FFB4C7E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5" fillId="4" fontId="2" numFmtId="0" xfId="0" applyAlignment="1" applyBorder="1" applyFont="1">
      <alignment vertical="bottom"/>
    </xf>
    <xf borderId="6" fillId="0" fontId="3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1"/>
    </xf>
    <xf borderId="1" fillId="0" fontId="2" numFmtId="164" xfId="0" applyAlignment="1" applyBorder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25"/>
    <col customWidth="1" min="3" max="3" width="8.0"/>
    <col customWidth="1" min="4" max="14" width="8.7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 t="s">
        <v>4</v>
      </c>
    </row>
    <row r="3">
      <c r="A3" s="2">
        <v>2.0</v>
      </c>
      <c r="B3" s="3" t="s">
        <v>5</v>
      </c>
      <c r="C3" s="5"/>
    </row>
    <row r="4">
      <c r="A4" s="2">
        <v>3.0</v>
      </c>
      <c r="B4" s="3" t="s">
        <v>6</v>
      </c>
      <c r="C4" s="5"/>
    </row>
    <row r="5">
      <c r="A5" s="2">
        <v>4.0</v>
      </c>
      <c r="B5" s="3" t="s">
        <v>7</v>
      </c>
      <c r="C5" s="5"/>
    </row>
    <row r="6">
      <c r="A6" s="2">
        <v>5.0</v>
      </c>
      <c r="B6" s="3" t="s">
        <v>8</v>
      </c>
      <c r="C6" s="5"/>
    </row>
    <row r="7">
      <c r="A7" s="2">
        <v>6.0</v>
      </c>
      <c r="B7" s="3" t="s">
        <v>9</v>
      </c>
      <c r="C7" s="5"/>
    </row>
    <row r="8">
      <c r="A8" s="2">
        <v>7.0</v>
      </c>
      <c r="B8" s="3" t="s">
        <v>10</v>
      </c>
      <c r="C8" s="5"/>
    </row>
    <row r="9">
      <c r="A9" s="2">
        <v>8.0</v>
      </c>
      <c r="B9" s="3" t="s">
        <v>11</v>
      </c>
      <c r="C9" s="6"/>
    </row>
    <row r="10">
      <c r="A10" s="7">
        <v>9.0</v>
      </c>
      <c r="B10" s="8" t="s">
        <v>12</v>
      </c>
      <c r="C10" s="9" t="s">
        <v>13</v>
      </c>
    </row>
    <row r="11">
      <c r="A11" s="7">
        <v>10.0</v>
      </c>
      <c r="B11" s="8" t="s">
        <v>14</v>
      </c>
      <c r="C11" s="5"/>
    </row>
    <row r="12">
      <c r="A12" s="7">
        <v>11.0</v>
      </c>
      <c r="B12" s="8" t="s">
        <v>15</v>
      </c>
      <c r="C12" s="5"/>
      <c r="N12" s="10"/>
    </row>
    <row r="13">
      <c r="A13" s="7">
        <v>12.0</v>
      </c>
      <c r="B13" s="8" t="s">
        <v>16</v>
      </c>
      <c r="C13" s="6"/>
    </row>
    <row r="14">
      <c r="A14" s="2">
        <v>13.0</v>
      </c>
      <c r="B14" s="3" t="s">
        <v>17</v>
      </c>
      <c r="C14" s="4" t="s">
        <v>18</v>
      </c>
    </row>
    <row r="15">
      <c r="A15" s="2">
        <v>14.0</v>
      </c>
      <c r="B15" s="3" t="s">
        <v>19</v>
      </c>
      <c r="C15" s="5"/>
    </row>
    <row r="16">
      <c r="A16" s="2">
        <v>15.0</v>
      </c>
      <c r="B16" s="3" t="s">
        <v>20</v>
      </c>
      <c r="C16" s="5"/>
    </row>
    <row r="17">
      <c r="A17" s="2">
        <v>16.0</v>
      </c>
      <c r="B17" s="3" t="s">
        <v>21</v>
      </c>
      <c r="C17" s="5"/>
    </row>
    <row r="18">
      <c r="A18" s="2">
        <v>17.0</v>
      </c>
      <c r="B18" s="3" t="s">
        <v>22</v>
      </c>
      <c r="C18" s="6"/>
    </row>
    <row r="19">
      <c r="A19" s="7">
        <v>18.0</v>
      </c>
      <c r="B19" s="8" t="s">
        <v>23</v>
      </c>
      <c r="C19" s="9" t="s">
        <v>24</v>
      </c>
    </row>
    <row r="20">
      <c r="A20" s="7">
        <v>19.0</v>
      </c>
      <c r="B20" s="8" t="s">
        <v>25</v>
      </c>
      <c r="C20" s="5"/>
    </row>
    <row r="21" ht="15.75" customHeight="1">
      <c r="A21" s="7">
        <v>20.0</v>
      </c>
      <c r="B21" s="8" t="s">
        <v>26</v>
      </c>
      <c r="C21" s="5"/>
    </row>
    <row r="22" ht="15.75" customHeight="1">
      <c r="A22" s="7">
        <v>21.0</v>
      </c>
      <c r="B22" s="8" t="s">
        <v>27</v>
      </c>
      <c r="C22" s="5"/>
    </row>
    <row r="23" ht="15.75" customHeight="1">
      <c r="A23" s="7">
        <v>22.0</v>
      </c>
      <c r="B23" s="8" t="s">
        <v>28</v>
      </c>
      <c r="C23" s="5"/>
    </row>
    <row r="24" ht="15.75" customHeight="1">
      <c r="A24" s="7">
        <v>23.0</v>
      </c>
      <c r="B24" s="8" t="s">
        <v>29</v>
      </c>
      <c r="C24" s="6"/>
    </row>
    <row r="25" ht="15.75" customHeight="1">
      <c r="A25" s="2">
        <v>24.0</v>
      </c>
      <c r="B25" s="3" t="s">
        <v>30</v>
      </c>
      <c r="C25" s="4" t="s">
        <v>31</v>
      </c>
    </row>
    <row r="26" ht="15.75" customHeight="1">
      <c r="A26" s="2">
        <v>25.0</v>
      </c>
      <c r="B26" s="3" t="s">
        <v>32</v>
      </c>
      <c r="C26" s="5"/>
    </row>
    <row r="27" ht="15.75" customHeight="1">
      <c r="A27" s="2">
        <v>26.0</v>
      </c>
      <c r="B27" s="3" t="s">
        <v>33</v>
      </c>
      <c r="C27" s="6"/>
    </row>
    <row r="28" ht="15.75" customHeight="1">
      <c r="A28" s="11"/>
      <c r="C28" s="11"/>
    </row>
    <row r="29" ht="15.75" customHeight="1">
      <c r="A29" s="11"/>
      <c r="C29" s="11"/>
    </row>
    <row r="30" ht="15.75" customHeight="1">
      <c r="A30" s="11"/>
      <c r="C30" s="11"/>
    </row>
    <row r="31" ht="15.75" customHeight="1">
      <c r="A31" s="11"/>
      <c r="C31" s="11"/>
    </row>
    <row r="32" ht="15.75" customHeight="1">
      <c r="A32" s="11"/>
      <c r="C32" s="11"/>
    </row>
    <row r="33" ht="15.75" customHeight="1">
      <c r="A33" s="11"/>
      <c r="C33" s="11"/>
    </row>
    <row r="34" ht="15.75" customHeight="1">
      <c r="A34" s="11"/>
      <c r="C34" s="11"/>
    </row>
    <row r="35" ht="15.75" customHeight="1">
      <c r="A35" s="11"/>
      <c r="C35" s="11"/>
    </row>
    <row r="36" ht="15.75" customHeight="1">
      <c r="A36" s="11"/>
      <c r="C36" s="11"/>
    </row>
    <row r="37" ht="15.75" customHeight="1">
      <c r="A37" s="11"/>
      <c r="C37" s="11"/>
    </row>
    <row r="38" ht="15.75" customHeight="1">
      <c r="A38" s="11"/>
      <c r="C38" s="11"/>
    </row>
    <row r="39" ht="15.75" customHeight="1">
      <c r="A39" s="11"/>
      <c r="C39" s="11"/>
    </row>
    <row r="40" ht="15.75" customHeight="1">
      <c r="A40" s="11"/>
      <c r="C40" s="11"/>
    </row>
    <row r="41" ht="15.75" customHeight="1">
      <c r="A41" s="11"/>
      <c r="C41" s="11"/>
    </row>
    <row r="42" ht="15.75" customHeight="1">
      <c r="A42" s="11"/>
      <c r="C42" s="11"/>
    </row>
    <row r="43" ht="15.75" customHeight="1">
      <c r="A43" s="11"/>
      <c r="C43" s="11"/>
    </row>
    <row r="44" ht="15.75" customHeight="1">
      <c r="A44" s="11"/>
      <c r="C44" s="11"/>
    </row>
    <row r="45" ht="15.75" customHeight="1">
      <c r="A45" s="11"/>
      <c r="C45" s="11"/>
    </row>
    <row r="46" ht="15.75" customHeight="1">
      <c r="A46" s="11"/>
      <c r="C46" s="11"/>
    </row>
    <row r="47" ht="15.75" customHeight="1">
      <c r="A47" s="11"/>
      <c r="C47" s="11"/>
    </row>
    <row r="48" ht="15.75" customHeight="1">
      <c r="A48" s="11"/>
      <c r="C48" s="11"/>
    </row>
    <row r="49" ht="15.75" customHeight="1">
      <c r="A49" s="11"/>
      <c r="C49" s="11"/>
    </row>
    <row r="50" ht="15.75" customHeight="1">
      <c r="A50" s="11"/>
      <c r="C50" s="11"/>
    </row>
    <row r="51" ht="15.75" customHeight="1">
      <c r="A51" s="11"/>
      <c r="C51" s="11"/>
    </row>
    <row r="52" ht="15.75" customHeight="1">
      <c r="A52" s="11"/>
      <c r="C52" s="11"/>
    </row>
    <row r="53" ht="15.75" customHeight="1">
      <c r="A53" s="11"/>
      <c r="C53" s="11"/>
    </row>
    <row r="54" ht="15.75" customHeight="1">
      <c r="A54" s="11"/>
      <c r="C54" s="11"/>
    </row>
    <row r="55" ht="15.75" customHeight="1">
      <c r="A55" s="11"/>
      <c r="C55" s="11"/>
    </row>
    <row r="56" ht="15.75" customHeight="1">
      <c r="A56" s="11"/>
      <c r="C56" s="11"/>
    </row>
    <row r="57" ht="15.75" customHeight="1">
      <c r="A57" s="11"/>
      <c r="C57" s="11"/>
    </row>
    <row r="58" ht="15.75" customHeight="1">
      <c r="A58" s="11"/>
      <c r="C58" s="11"/>
    </row>
    <row r="59" ht="15.75" customHeight="1">
      <c r="A59" s="11"/>
      <c r="C59" s="11"/>
    </row>
    <row r="60" ht="15.75" customHeight="1">
      <c r="A60" s="11"/>
      <c r="C60" s="11"/>
    </row>
    <row r="61" ht="15.75" customHeight="1">
      <c r="A61" s="11"/>
      <c r="C61" s="11"/>
    </row>
    <row r="62" ht="15.75" customHeight="1">
      <c r="A62" s="11"/>
      <c r="C62" s="11"/>
    </row>
    <row r="63" ht="15.75" customHeight="1">
      <c r="A63" s="11"/>
      <c r="C63" s="11"/>
    </row>
    <row r="64" ht="15.75" customHeight="1">
      <c r="A64" s="11"/>
      <c r="C64" s="11"/>
    </row>
    <row r="65" ht="15.75" customHeight="1">
      <c r="A65" s="11"/>
      <c r="C65" s="11"/>
    </row>
    <row r="66" ht="15.75" customHeight="1">
      <c r="A66" s="11"/>
      <c r="C66" s="11"/>
    </row>
    <row r="67" ht="15.75" customHeight="1">
      <c r="A67" s="11"/>
      <c r="C67" s="11"/>
    </row>
    <row r="68" ht="15.75" customHeight="1">
      <c r="A68" s="11"/>
      <c r="C68" s="11"/>
    </row>
    <row r="69" ht="15.75" customHeight="1">
      <c r="A69" s="11"/>
      <c r="C69" s="11"/>
    </row>
    <row r="70" ht="15.75" customHeight="1">
      <c r="A70" s="11"/>
      <c r="C70" s="11"/>
    </row>
    <row r="71" ht="15.75" customHeight="1">
      <c r="A71" s="11"/>
      <c r="C71" s="11"/>
    </row>
    <row r="72" ht="15.75" customHeight="1">
      <c r="A72" s="11"/>
      <c r="C72" s="11"/>
    </row>
    <row r="73" ht="15.75" customHeight="1">
      <c r="A73" s="11"/>
      <c r="C73" s="11"/>
    </row>
    <row r="74" ht="15.75" customHeight="1">
      <c r="A74" s="11"/>
      <c r="C74" s="11"/>
    </row>
    <row r="75" ht="15.75" customHeight="1">
      <c r="A75" s="11"/>
      <c r="C75" s="11"/>
    </row>
    <row r="76" ht="15.75" customHeight="1">
      <c r="A76" s="11"/>
      <c r="C76" s="11"/>
    </row>
    <row r="77" ht="15.75" customHeight="1">
      <c r="A77" s="11"/>
      <c r="C77" s="11"/>
    </row>
    <row r="78" ht="15.75" customHeight="1">
      <c r="A78" s="11"/>
      <c r="C78" s="11"/>
    </row>
    <row r="79" ht="15.75" customHeight="1">
      <c r="A79" s="11"/>
      <c r="C79" s="11"/>
    </row>
    <row r="80" ht="15.75" customHeight="1">
      <c r="A80" s="11"/>
      <c r="C80" s="11"/>
    </row>
    <row r="81" ht="15.75" customHeight="1">
      <c r="A81" s="11"/>
      <c r="C81" s="11"/>
    </row>
    <row r="82" ht="15.75" customHeight="1">
      <c r="A82" s="11"/>
      <c r="C82" s="11"/>
    </row>
    <row r="83" ht="15.75" customHeight="1">
      <c r="A83" s="11"/>
      <c r="C83" s="11"/>
    </row>
    <row r="84" ht="15.75" customHeight="1">
      <c r="A84" s="11"/>
      <c r="C84" s="11"/>
    </row>
    <row r="85" ht="15.75" customHeight="1">
      <c r="A85" s="11"/>
      <c r="C85" s="11"/>
    </row>
    <row r="86" ht="15.75" customHeight="1">
      <c r="A86" s="11"/>
      <c r="C86" s="11"/>
    </row>
    <row r="87" ht="15.75" customHeight="1">
      <c r="A87" s="11"/>
      <c r="C87" s="11"/>
    </row>
    <row r="88" ht="15.75" customHeight="1">
      <c r="A88" s="11"/>
      <c r="C88" s="11"/>
    </row>
    <row r="89" ht="15.75" customHeight="1">
      <c r="A89" s="11"/>
      <c r="C89" s="11"/>
    </row>
    <row r="90" ht="15.75" customHeight="1">
      <c r="A90" s="11"/>
      <c r="C90" s="11"/>
    </row>
    <row r="91" ht="15.75" customHeight="1">
      <c r="A91" s="11"/>
      <c r="C91" s="11"/>
    </row>
    <row r="92" ht="15.75" customHeight="1">
      <c r="A92" s="11"/>
      <c r="C92" s="11"/>
    </row>
    <row r="93" ht="15.75" customHeight="1">
      <c r="A93" s="11"/>
      <c r="C93" s="11"/>
    </row>
    <row r="94" ht="15.75" customHeight="1">
      <c r="A94" s="11"/>
      <c r="C94" s="11"/>
    </row>
    <row r="95" ht="15.75" customHeight="1">
      <c r="A95" s="11"/>
      <c r="C95" s="11"/>
    </row>
    <row r="96" ht="15.75" customHeight="1">
      <c r="A96" s="11"/>
      <c r="C96" s="11"/>
    </row>
    <row r="97" ht="15.75" customHeight="1">
      <c r="A97" s="11"/>
      <c r="C97" s="11"/>
    </row>
    <row r="98" ht="15.75" customHeight="1">
      <c r="A98" s="11"/>
      <c r="C98" s="11"/>
    </row>
    <row r="99" ht="15.75" customHeight="1">
      <c r="A99" s="11"/>
      <c r="C99" s="11"/>
    </row>
    <row r="100" ht="15.75" customHeight="1">
      <c r="A100" s="11"/>
      <c r="C100" s="11"/>
    </row>
  </sheetData>
  <mergeCells count="5">
    <mergeCell ref="C14:C18"/>
    <mergeCell ref="C19:C24"/>
    <mergeCell ref="C25:C27"/>
    <mergeCell ref="C2:C9"/>
    <mergeCell ref="C10:C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.88"/>
    <col customWidth="1" min="3" max="5" width="14.38"/>
    <col customWidth="1" min="6" max="6" width="11.5"/>
    <col customWidth="1" min="7" max="7" width="14.0"/>
    <col customWidth="1" min="8" max="8" width="8.75"/>
    <col customWidth="1" min="9" max="9" width="9.88"/>
    <col customWidth="1" min="10" max="11" width="8.75"/>
  </cols>
  <sheetData>
    <row r="1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K1" s="10" t="s">
        <v>3</v>
      </c>
    </row>
    <row r="2">
      <c r="A2" s="13" t="s">
        <v>43</v>
      </c>
      <c r="B2" s="2" t="s">
        <v>44</v>
      </c>
      <c r="C2" s="14">
        <v>1.0E7</v>
      </c>
      <c r="D2" s="14">
        <v>3500000.0</v>
      </c>
      <c r="E2" s="14">
        <v>1.15E7</v>
      </c>
      <c r="F2" s="14" t="str">
        <f>SUM(C2,D2,E2)</f>
        <v>  25,000,000 </v>
      </c>
      <c r="G2" s="14" t="str">
        <f t="shared" ref="G2:G6" si="1">AVERAGE(C2,D2,E2)</f>
        <v>  8,333,333 </v>
      </c>
      <c r="H2" s="13" t="str">
        <f t="shared" ref="H2:H6" si="2">IF(F2&gt;30000000,"LULUS","GAGAL")</f>
        <v>GAGAL</v>
      </c>
      <c r="I2" s="13" t="str">
        <f t="shared" ref="I2:I6" si="3">RANK(F2,$F$2:$F$6,0)</f>
        <v>4</v>
      </c>
      <c r="K2" s="10" t="s">
        <v>5</v>
      </c>
    </row>
    <row r="3">
      <c r="A3" s="13" t="s">
        <v>45</v>
      </c>
      <c r="B3" s="2" t="s">
        <v>44</v>
      </c>
      <c r="C3" s="14">
        <v>1.2E7</v>
      </c>
      <c r="D3" s="14">
        <v>9000000.0</v>
      </c>
      <c r="E3" s="14">
        <v>1.2E7</v>
      </c>
      <c r="F3" s="14" t="str">
        <f>SUM(C3:E3)</f>
        <v>  33,000,000 </v>
      </c>
      <c r="G3" s="14" t="str">
        <f t="shared" si="1"/>
        <v>  11,000,000 </v>
      </c>
      <c r="H3" s="13" t="str">
        <f t="shared" si="2"/>
        <v>LULUS</v>
      </c>
      <c r="I3" s="13" t="str">
        <f t="shared" si="3"/>
        <v>2</v>
      </c>
      <c r="K3" s="10" t="s">
        <v>6</v>
      </c>
    </row>
    <row r="4">
      <c r="A4" s="13" t="s">
        <v>46</v>
      </c>
      <c r="B4" s="2" t="s">
        <v>47</v>
      </c>
      <c r="C4" s="14">
        <v>5000000.0</v>
      </c>
      <c r="D4" s="14">
        <v>1.0E7</v>
      </c>
      <c r="E4" s="14">
        <v>8000000.0</v>
      </c>
      <c r="F4" s="14" t="str">
        <f t="shared" ref="F4:F6" si="4">SUM(C4,D4,E4)</f>
        <v>  23,000,000 </v>
      </c>
      <c r="G4" s="14" t="str">
        <f t="shared" si="1"/>
        <v>  7,666,667 </v>
      </c>
      <c r="H4" s="13" t="str">
        <f t="shared" si="2"/>
        <v>GAGAL</v>
      </c>
      <c r="I4" s="13" t="str">
        <f t="shared" si="3"/>
        <v>5</v>
      </c>
      <c r="K4" s="10" t="s">
        <v>7</v>
      </c>
    </row>
    <row r="5">
      <c r="A5" s="13" t="s">
        <v>48</v>
      </c>
      <c r="B5" s="2" t="s">
        <v>47</v>
      </c>
      <c r="C5" s="14">
        <v>7500000.0</v>
      </c>
      <c r="D5" s="14">
        <v>1.2E7</v>
      </c>
      <c r="E5" s="14">
        <v>9500000.0</v>
      </c>
      <c r="F5" s="14" t="str">
        <f t="shared" si="4"/>
        <v>  29,000,000 </v>
      </c>
      <c r="G5" s="14" t="str">
        <f t="shared" si="1"/>
        <v>  9,666,667 </v>
      </c>
      <c r="H5" s="13" t="str">
        <f t="shared" si="2"/>
        <v>GAGAL</v>
      </c>
      <c r="I5" s="13" t="str">
        <f t="shared" si="3"/>
        <v>3</v>
      </c>
      <c r="K5" s="10" t="s">
        <v>8</v>
      </c>
    </row>
    <row r="6">
      <c r="A6" s="13" t="s">
        <v>49</v>
      </c>
      <c r="B6" s="2" t="s">
        <v>44</v>
      </c>
      <c r="C6" s="14">
        <v>1.1E7</v>
      </c>
      <c r="D6" s="14">
        <v>1.325E7</v>
      </c>
      <c r="E6" s="14">
        <v>1.5E7</v>
      </c>
      <c r="F6" s="14" t="str">
        <f t="shared" si="4"/>
        <v>  39,250,000 </v>
      </c>
      <c r="G6" s="14" t="str">
        <f t="shared" si="1"/>
        <v>  13,083,333 </v>
      </c>
      <c r="H6" s="13" t="str">
        <f t="shared" si="2"/>
        <v>LULUS</v>
      </c>
      <c r="I6" s="13" t="str">
        <f t="shared" si="3"/>
        <v>1</v>
      </c>
      <c r="K6" s="10" t="s">
        <v>9</v>
      </c>
    </row>
    <row r="7">
      <c r="B7" s="11"/>
      <c r="K7" s="10" t="s">
        <v>10</v>
      </c>
    </row>
    <row r="8">
      <c r="B8" s="11"/>
      <c r="K8" s="10" t="s">
        <v>11</v>
      </c>
    </row>
    <row r="9">
      <c r="A9" t="s">
        <v>50</v>
      </c>
      <c r="B9" s="11"/>
      <c r="C9" t="str">
        <f>COUNT(F2:F6)</f>
        <v>5</v>
      </c>
      <c r="K9" s="10" t="s">
        <v>51</v>
      </c>
    </row>
    <row r="10">
      <c r="A10" t="s">
        <v>52</v>
      </c>
      <c r="B10" s="11"/>
      <c r="C10" s="15" t="str">
        <f>MAX(F2:F6)</f>
        <v>  39,250,000 </v>
      </c>
    </row>
    <row r="11">
      <c r="A11" t="s">
        <v>53</v>
      </c>
      <c r="B11" s="11"/>
      <c r="C11" s="15" t="str">
        <f>MIN(F2:F6)</f>
        <v>  23,000,000 </v>
      </c>
    </row>
    <row r="12">
      <c r="A12" t="s">
        <v>54</v>
      </c>
      <c r="B12" s="11"/>
      <c r="C12" s="15" t="str">
        <f>SUMIF(B2:B6,"L",F2:F6)</f>
        <v>  97,250,000 </v>
      </c>
    </row>
    <row r="13">
      <c r="A13" t="s">
        <v>55</v>
      </c>
      <c r="B13" s="11"/>
      <c r="C13" s="15" t="str">
        <f>SUMIF(B2:B6,"P",F2:F6)</f>
        <v>  52,000,000 </v>
      </c>
    </row>
    <row r="14">
      <c r="A14" t="s">
        <v>56</v>
      </c>
      <c r="B14" s="11"/>
      <c r="C14" t="str">
        <f>COUNTIF(H2:H6,"LULUS")</f>
        <v>2</v>
      </c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 ht="15.75" customHeight="1">
      <c r="B21" s="11"/>
    </row>
    <row r="22" ht="15.75" customHeight="1">
      <c r="B22" s="11"/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3.0"/>
    <col customWidth="1" min="3" max="3" width="8.75"/>
    <col customWidth="1" min="4" max="4" width="15.88"/>
    <col customWidth="1" min="5" max="6" width="8.75"/>
  </cols>
  <sheetData>
    <row r="1">
      <c r="A1" s="16" t="s">
        <v>57</v>
      </c>
      <c r="B1" s="17"/>
      <c r="C1" s="18" t="s">
        <v>58</v>
      </c>
      <c r="D1" s="17"/>
      <c r="F1" s="10" t="s">
        <v>12</v>
      </c>
    </row>
    <row r="2">
      <c r="A2" s="16" t="s">
        <v>59</v>
      </c>
      <c r="B2" s="17"/>
      <c r="C2" s="19" t="str">
        <f>TRIM(C1)</f>
        <v>NaMa KEPala SekOLAH</v>
      </c>
      <c r="D2" s="17"/>
      <c r="F2" s="10" t="s">
        <v>14</v>
      </c>
    </row>
    <row r="3">
      <c r="A3" s="16" t="s">
        <v>60</v>
      </c>
      <c r="B3" s="17"/>
      <c r="C3" s="19" t="str">
        <f>LOWER(C1)</f>
        <v>  nama    kepala sekolah     </v>
      </c>
      <c r="D3" s="17"/>
      <c r="F3" s="10" t="s">
        <v>15</v>
      </c>
    </row>
    <row r="4">
      <c r="A4" s="16" t="s">
        <v>61</v>
      </c>
      <c r="B4" s="17"/>
      <c r="C4" s="19" t="str">
        <f>UPPER(C1)</f>
        <v>  NAMA    KEPALA SEKOLAH     </v>
      </c>
      <c r="D4" s="17"/>
      <c r="F4" s="10" t="s">
        <v>16</v>
      </c>
    </row>
    <row r="5">
      <c r="A5" s="16" t="s">
        <v>62</v>
      </c>
      <c r="B5" s="17"/>
      <c r="C5" s="19" t="str">
        <f>PROPER(C1)</f>
        <v>  Nama    Kepala Sekolah     </v>
      </c>
      <c r="D5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C5:D5"/>
    <mergeCell ref="C4:D4"/>
    <mergeCell ref="A4:B4"/>
    <mergeCell ref="A3:B3"/>
    <mergeCell ref="A2:B2"/>
    <mergeCell ref="C2:D2"/>
    <mergeCell ref="A1:B1"/>
    <mergeCell ref="C1:D1"/>
    <mergeCell ref="A5:B5"/>
    <mergeCell ref="C3:D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13"/>
    <col customWidth="1" min="3" max="5" width="16.25"/>
    <col customWidth="1" min="6" max="6" width="8.75"/>
    <col customWidth="1" min="7" max="7" width="10.13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G1" s="10" t="s">
        <v>17</v>
      </c>
    </row>
    <row r="2">
      <c r="A2" s="13" t="s">
        <v>68</v>
      </c>
      <c r="B2" s="13" t="s">
        <v>69</v>
      </c>
      <c r="C2" s="13">
        <v>1990.0</v>
      </c>
      <c r="D2" s="13" t="str">
        <f t="shared" ref="D2:D5" si="1">CONCATENATE(A2,"-",B2)</f>
        <v>HR-Ruben</v>
      </c>
      <c r="E2" s="13" t="str">
        <f t="shared" ref="E2:E5" si="2">LEN(B2)</f>
        <v>5</v>
      </c>
      <c r="G2" s="10" t="s">
        <v>19</v>
      </c>
    </row>
    <row r="3">
      <c r="A3" s="13" t="s">
        <v>70</v>
      </c>
      <c r="B3" s="13" t="s">
        <v>71</v>
      </c>
      <c r="C3" s="13">
        <v>1994.0</v>
      </c>
      <c r="D3" s="13" t="str">
        <f t="shared" si="1"/>
        <v>Finance-Disti</v>
      </c>
      <c r="E3" s="13" t="str">
        <f t="shared" si="2"/>
        <v>5</v>
      </c>
      <c r="G3" s="10" t="s">
        <v>20</v>
      </c>
    </row>
    <row r="4">
      <c r="A4" s="13" t="s">
        <v>72</v>
      </c>
      <c r="B4" s="13" t="s">
        <v>73</v>
      </c>
      <c r="C4" s="13">
        <v>1989.0</v>
      </c>
      <c r="D4" s="13" t="str">
        <f t="shared" si="1"/>
        <v>Sales-Juned M.</v>
      </c>
      <c r="E4" s="13" t="str">
        <f t="shared" si="2"/>
        <v>8</v>
      </c>
      <c r="G4" s="10" t="s">
        <v>21</v>
      </c>
    </row>
    <row r="5">
      <c r="A5" s="13" t="s">
        <v>68</v>
      </c>
      <c r="B5" s="13" t="s">
        <v>74</v>
      </c>
      <c r="C5" s="13">
        <v>1997.0</v>
      </c>
      <c r="D5" s="13" t="str">
        <f t="shared" si="1"/>
        <v>HR-Aryanne</v>
      </c>
      <c r="E5" s="13" t="str">
        <f t="shared" si="2"/>
        <v>7</v>
      </c>
      <c r="G5" s="10" t="s">
        <v>22</v>
      </c>
    </row>
    <row r="9">
      <c r="A9" s="12" t="s">
        <v>64</v>
      </c>
      <c r="B9" s="12" t="s">
        <v>75</v>
      </c>
      <c r="C9" s="12" t="s">
        <v>76</v>
      </c>
      <c r="D9" s="12" t="s">
        <v>77</v>
      </c>
      <c r="E9" s="12" t="s">
        <v>78</v>
      </c>
    </row>
    <row r="10">
      <c r="A10" s="13" t="s">
        <v>69</v>
      </c>
      <c r="B10" s="20" t="s">
        <v>79</v>
      </c>
      <c r="C10" s="13" t="str">
        <f t="shared" ref="C10:C13" si="3">LEFT(B10,3)</f>
        <v>123</v>
      </c>
      <c r="D10" s="13" t="str">
        <f t="shared" ref="D10:D13" si="4">MID(B10,4,7)</f>
        <v>4560101</v>
      </c>
      <c r="E10" s="13" t="str">
        <f t="shared" ref="E10:E13" si="5">RIGHT(B10,2)</f>
        <v>01</v>
      </c>
    </row>
    <row r="11">
      <c r="A11" s="13" t="s">
        <v>71</v>
      </c>
      <c r="B11" s="20" t="s">
        <v>80</v>
      </c>
      <c r="C11" s="13" t="str">
        <f t="shared" si="3"/>
        <v>288</v>
      </c>
      <c r="D11" s="13" t="str">
        <f t="shared" si="4"/>
        <v>5670208</v>
      </c>
      <c r="E11" s="13" t="str">
        <f t="shared" si="5"/>
        <v>02</v>
      </c>
    </row>
    <row r="12">
      <c r="A12" s="13" t="s">
        <v>81</v>
      </c>
      <c r="B12" s="20" t="s">
        <v>82</v>
      </c>
      <c r="C12" s="13" t="str">
        <f t="shared" si="3"/>
        <v>139</v>
      </c>
      <c r="D12" s="13" t="str">
        <f t="shared" si="4"/>
        <v>8780204</v>
      </c>
      <c r="E12" s="13" t="str">
        <f t="shared" si="5"/>
        <v>03</v>
      </c>
    </row>
    <row r="13">
      <c r="A13" s="13" t="s">
        <v>74</v>
      </c>
      <c r="B13" s="20" t="s">
        <v>83</v>
      </c>
      <c r="C13" s="13" t="str">
        <f t="shared" si="3"/>
        <v>456</v>
      </c>
      <c r="D13" s="13" t="str">
        <f t="shared" si="4"/>
        <v>1231912</v>
      </c>
      <c r="E13" s="13" t="str">
        <f t="shared" si="5"/>
        <v>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8.25"/>
    <col customWidth="1" min="3" max="5" width="10.75"/>
    <col customWidth="1" min="6" max="6" width="5.63"/>
    <col customWidth="1" min="7" max="7" width="13.5"/>
    <col customWidth="1" min="8" max="8" width="13.88"/>
    <col customWidth="1" min="9" max="11" width="10.88"/>
    <col customWidth="1" min="12" max="13" width="8.75"/>
  </cols>
  <sheetData>
    <row r="1">
      <c r="A1" s="21" t="s">
        <v>84</v>
      </c>
      <c r="B1" s="21" t="s">
        <v>85</v>
      </c>
      <c r="C1" s="22" t="s">
        <v>86</v>
      </c>
      <c r="D1" s="22" t="s">
        <v>87</v>
      </c>
      <c r="E1" s="22" t="s">
        <v>88</v>
      </c>
      <c r="G1" s="21" t="s">
        <v>89</v>
      </c>
      <c r="H1" s="22" t="s">
        <v>90</v>
      </c>
      <c r="I1" s="22" t="s">
        <v>86</v>
      </c>
      <c r="J1" s="22" t="s">
        <v>87</v>
      </c>
      <c r="K1" s="22" t="s">
        <v>88</v>
      </c>
    </row>
    <row r="2">
      <c r="A2" s="13" t="s">
        <v>91</v>
      </c>
      <c r="B2" s="13">
        <v>57.26</v>
      </c>
      <c r="C2" s="23" t="str">
        <f t="shared" ref="C2:C11" si="1">ROUNDDOWN(B2,0)</f>
        <v>57</v>
      </c>
      <c r="D2" s="23" t="str">
        <f t="shared" ref="D2:D11" si="2">ROUNDUP(B2,0)</f>
        <v>58</v>
      </c>
      <c r="E2" s="23" t="str">
        <f t="shared" ref="E2:E11" si="3">ROUND(B2,1)</f>
        <v>57.3</v>
      </c>
      <c r="G2" s="13" t="s">
        <v>92</v>
      </c>
      <c r="H2" s="23">
        <v>1150.0</v>
      </c>
      <c r="I2" s="14" t="str">
        <f t="shared" ref="I2:I6" si="4">FLOOR(H2,100)</f>
        <v>  1,100 </v>
      </c>
      <c r="J2" s="24" t="str">
        <f t="shared" ref="J2:J6" si="5">CEILING(H2,100)</f>
        <v>  1,200 </v>
      </c>
      <c r="K2" s="24" t="str">
        <f t="shared" ref="K2:K6" si="6">MROUND(H2,5)</f>
        <v>  1,150 </v>
      </c>
      <c r="M2" s="10" t="s">
        <v>23</v>
      </c>
    </row>
    <row r="3">
      <c r="A3" s="13" t="s">
        <v>93</v>
      </c>
      <c r="B3" s="13">
        <v>84.15</v>
      </c>
      <c r="C3" s="23" t="str">
        <f t="shared" si="1"/>
        <v>84</v>
      </c>
      <c r="D3" s="23" t="str">
        <f t="shared" si="2"/>
        <v>85</v>
      </c>
      <c r="E3" s="23" t="str">
        <f t="shared" si="3"/>
        <v>84.2</v>
      </c>
      <c r="G3" s="13" t="s">
        <v>94</v>
      </c>
      <c r="H3" s="23">
        <v>560.0</v>
      </c>
      <c r="I3" s="14" t="str">
        <f t="shared" si="4"/>
        <v>  500 </v>
      </c>
      <c r="J3" s="24" t="str">
        <f t="shared" si="5"/>
        <v>  600 </v>
      </c>
      <c r="K3" s="24" t="str">
        <f t="shared" si="6"/>
        <v>  560 </v>
      </c>
      <c r="M3" s="10" t="s">
        <v>25</v>
      </c>
    </row>
    <row r="4">
      <c r="A4" s="13" t="s">
        <v>95</v>
      </c>
      <c r="B4" s="13">
        <v>75.89</v>
      </c>
      <c r="C4" s="23" t="str">
        <f t="shared" si="1"/>
        <v>75</v>
      </c>
      <c r="D4" s="23" t="str">
        <f t="shared" si="2"/>
        <v>76</v>
      </c>
      <c r="E4" s="23" t="str">
        <f t="shared" si="3"/>
        <v>75.9</v>
      </c>
      <c r="G4" s="13" t="s">
        <v>96</v>
      </c>
      <c r="H4" s="23">
        <v>86.0</v>
      </c>
      <c r="I4" s="14" t="str">
        <f t="shared" si="4"/>
        <v>  -   </v>
      </c>
      <c r="J4" s="24" t="str">
        <f t="shared" si="5"/>
        <v>  100 </v>
      </c>
      <c r="K4" s="24" t="str">
        <f t="shared" si="6"/>
        <v>  85 </v>
      </c>
      <c r="M4" s="10" t="s">
        <v>26</v>
      </c>
    </row>
    <row r="5">
      <c r="A5" s="13" t="s">
        <v>97</v>
      </c>
      <c r="B5" s="13">
        <v>91.29</v>
      </c>
      <c r="C5" s="23" t="str">
        <f t="shared" si="1"/>
        <v>91</v>
      </c>
      <c r="D5" s="23" t="str">
        <f t="shared" si="2"/>
        <v>92</v>
      </c>
      <c r="E5" s="23" t="str">
        <f t="shared" si="3"/>
        <v>91.3</v>
      </c>
      <c r="G5" s="13" t="s">
        <v>98</v>
      </c>
      <c r="H5" s="23">
        <v>125.0</v>
      </c>
      <c r="I5" s="14" t="str">
        <f t="shared" si="4"/>
        <v>  100 </v>
      </c>
      <c r="J5" s="24" t="str">
        <f t="shared" si="5"/>
        <v>  200 </v>
      </c>
      <c r="K5" s="24" t="str">
        <f t="shared" si="6"/>
        <v>  125 </v>
      </c>
      <c r="M5" s="10" t="s">
        <v>27</v>
      </c>
    </row>
    <row r="6">
      <c r="A6" s="13" t="s">
        <v>99</v>
      </c>
      <c r="B6" s="13">
        <v>64.49</v>
      </c>
      <c r="C6" s="23" t="str">
        <f t="shared" si="1"/>
        <v>64</v>
      </c>
      <c r="D6" s="23" t="str">
        <f t="shared" si="2"/>
        <v>65</v>
      </c>
      <c r="E6" s="23" t="str">
        <f t="shared" si="3"/>
        <v>64.5</v>
      </c>
      <c r="G6" s="13" t="s">
        <v>100</v>
      </c>
      <c r="H6" s="23">
        <v>968.0</v>
      </c>
      <c r="I6" s="14" t="str">
        <f t="shared" si="4"/>
        <v>  900 </v>
      </c>
      <c r="J6" s="24" t="str">
        <f t="shared" si="5"/>
        <v>  1,000 </v>
      </c>
      <c r="K6" s="24" t="str">
        <f t="shared" si="6"/>
        <v>  970 </v>
      </c>
      <c r="M6" s="10" t="s">
        <v>28</v>
      </c>
    </row>
    <row r="7">
      <c r="A7" s="13" t="s">
        <v>101</v>
      </c>
      <c r="B7" s="13">
        <v>59.55</v>
      </c>
      <c r="C7" s="23" t="str">
        <f t="shared" si="1"/>
        <v>59</v>
      </c>
      <c r="D7" s="23" t="str">
        <f t="shared" si="2"/>
        <v>60</v>
      </c>
      <c r="E7" s="23" t="str">
        <f t="shared" si="3"/>
        <v>59.6</v>
      </c>
      <c r="H7" s="25"/>
      <c r="M7" s="10" t="s">
        <v>29</v>
      </c>
    </row>
    <row r="8">
      <c r="A8" s="13" t="s">
        <v>102</v>
      </c>
      <c r="B8" s="13">
        <v>67.42</v>
      </c>
      <c r="C8" s="23" t="str">
        <f t="shared" si="1"/>
        <v>67</v>
      </c>
      <c r="D8" s="23" t="str">
        <f t="shared" si="2"/>
        <v>68</v>
      </c>
      <c r="E8" s="23" t="str">
        <f t="shared" si="3"/>
        <v>67.4</v>
      </c>
      <c r="H8" s="25"/>
    </row>
    <row r="9">
      <c r="A9" s="13" t="s">
        <v>103</v>
      </c>
      <c r="B9" s="13">
        <v>98.05</v>
      </c>
      <c r="C9" s="23" t="str">
        <f t="shared" si="1"/>
        <v>98</v>
      </c>
      <c r="D9" s="23" t="str">
        <f t="shared" si="2"/>
        <v>99</v>
      </c>
      <c r="E9" s="23" t="str">
        <f t="shared" si="3"/>
        <v>98.1</v>
      </c>
      <c r="H9" s="25"/>
    </row>
    <row r="10">
      <c r="A10" s="13" t="s">
        <v>104</v>
      </c>
      <c r="B10" s="13">
        <v>63.45</v>
      </c>
      <c r="C10" s="23" t="str">
        <f t="shared" si="1"/>
        <v>63</v>
      </c>
      <c r="D10" s="23" t="str">
        <f t="shared" si="2"/>
        <v>64</v>
      </c>
      <c r="E10" s="23" t="str">
        <f t="shared" si="3"/>
        <v>63.5</v>
      </c>
      <c r="H10" s="25"/>
    </row>
    <row r="11">
      <c r="A11" s="13" t="s">
        <v>81</v>
      </c>
      <c r="B11" s="13">
        <v>79.13</v>
      </c>
      <c r="C11" s="23" t="str">
        <f t="shared" si="1"/>
        <v>79</v>
      </c>
      <c r="D11" s="23" t="str">
        <f t="shared" si="2"/>
        <v>80</v>
      </c>
      <c r="E11" s="23" t="str">
        <f t="shared" si="3"/>
        <v>79.1</v>
      </c>
      <c r="H11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3.13"/>
    <col customWidth="1" min="3" max="3" width="13.38"/>
    <col customWidth="1" min="4" max="4" width="15.25"/>
    <col customWidth="1" min="5" max="5" width="14.25"/>
    <col customWidth="1" min="6" max="8" width="8.75"/>
  </cols>
  <sheetData>
    <row r="1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</row>
    <row r="2">
      <c r="A2" s="26">
        <v>44261.0</v>
      </c>
      <c r="B2" s="27">
        <v>106.0</v>
      </c>
      <c r="C2" s="13" t="str">
        <f>VLOOKUP(B2,'Data Referensi'!$A$2:$D$11,2,FALSE)</f>
        <v>Fiona</v>
      </c>
      <c r="D2" s="13" t="str">
        <f>VLOOKUP(B2,'Data Referensi'!$A$2:$D$11,4,FALSE)</f>
        <v>Palembang</v>
      </c>
      <c r="E2" s="13" t="str">
        <f>HLOOKUP('Bag. 5'!D2,'Data Referensi'!$B$14:$E$15,2,FALSE)</f>
        <v>2 Hari</v>
      </c>
      <c r="H2" s="10" t="s">
        <v>110</v>
      </c>
    </row>
    <row r="3">
      <c r="A3" s="26">
        <v>44257.0</v>
      </c>
      <c r="B3" s="27">
        <v>102.0</v>
      </c>
      <c r="C3" s="13" t="str">
        <f>VLOOKUP(B3,'Data Referensi'!$A$2:$D$11,2,FALSE)</f>
        <v>Budi</v>
      </c>
      <c r="D3" s="13" t="str">
        <f>VLOOKUP(B3,'Data Referensi'!$A$2:$D$11,4,FALSE)</f>
        <v>Jakarta</v>
      </c>
      <c r="E3" s="13" t="str">
        <f>HLOOKUP('Bag. 5'!D3,'Data Referensi'!$B$14:$E$15,2,FALSE)</f>
        <v>1 Hari</v>
      </c>
      <c r="H3" s="10" t="s">
        <v>111</v>
      </c>
    </row>
    <row r="4">
      <c r="A4" s="26">
        <v>44259.0</v>
      </c>
      <c r="B4" s="27">
        <v>104.0</v>
      </c>
      <c r="C4" s="13" t="str">
        <f>VLOOKUP(B4,'Data Referensi'!$A$2:$D$11,2,FALSE)</f>
        <v>Dewi</v>
      </c>
      <c r="D4" s="13" t="str">
        <f>VLOOKUP(B4,'Data Referensi'!$A$2:$D$11,4,FALSE)</f>
        <v>Surabaya</v>
      </c>
      <c r="E4" s="13" t="str">
        <f>HLOOKUP('Bag. 5'!D4,'Data Referensi'!$B$14:$E$15,2,FALSE)</f>
        <v>3 Hari</v>
      </c>
      <c r="H4" s="10" t="s">
        <v>112</v>
      </c>
    </row>
    <row r="5">
      <c r="A5" s="26">
        <v>44260.0</v>
      </c>
      <c r="B5" s="27">
        <v>105.0</v>
      </c>
      <c r="C5" s="13" t="str">
        <f>VLOOKUP(B5,'Data Referensi'!$A$2:$D$11,2,FALSE)</f>
        <v>Eko</v>
      </c>
      <c r="D5" s="13" t="str">
        <f>VLOOKUP(B5,'Data Referensi'!$A$2:$D$11,4,FALSE)</f>
        <v>Jakarta</v>
      </c>
      <c r="E5" s="13" t="str">
        <f>HLOOKUP('Bag. 5'!D5,'Data Referensi'!$B$14:$E$15,2,FALSE)</f>
        <v>1 Hari</v>
      </c>
    </row>
    <row r="6">
      <c r="A6" s="26">
        <v>44265.0</v>
      </c>
      <c r="B6" s="27">
        <v>110.0</v>
      </c>
      <c r="C6" s="13" t="str">
        <f>VLOOKUP(B6,'Data Referensi'!$A$2:$D$11,2,FALSE)</f>
        <v>Juned</v>
      </c>
      <c r="D6" s="13" t="str">
        <f>VLOOKUP(B6,'Data Referensi'!$A$2:$D$11,4,FALSE)</f>
        <v>Bandung</v>
      </c>
      <c r="E6" s="13" t="str">
        <f>HLOOKUP('Bag. 5'!D6,'Data Referensi'!$B$14:$E$15,2,FALSE)</f>
        <v>2 Hari</v>
      </c>
    </row>
    <row r="7">
      <c r="A7" s="26">
        <v>44258.0</v>
      </c>
      <c r="B7" s="27">
        <v>103.0</v>
      </c>
      <c r="C7" s="13" t="str">
        <f>VLOOKUP(B7,'Data Referensi'!$A$2:$D$11,2,FALSE)</f>
        <v>Clara</v>
      </c>
      <c r="D7" s="13" t="str">
        <f>VLOOKUP(B7,'Data Referensi'!$A$2:$D$11,4,FALSE)</f>
        <v>Palembang</v>
      </c>
      <c r="E7" s="13" t="str">
        <f>HLOOKUP('Bag. 5'!D7,'Data Referensi'!$B$14:$E$15,2,FALSE)</f>
        <v>2 Hari</v>
      </c>
    </row>
    <row r="8">
      <c r="A8" s="26"/>
      <c r="B8" s="27"/>
      <c r="C8" s="13"/>
      <c r="D8" s="13"/>
      <c r="E8" s="13"/>
    </row>
    <row r="9">
      <c r="A9" s="26">
        <v>44263.0</v>
      </c>
      <c r="B9" s="27">
        <v>108.0</v>
      </c>
      <c r="C9" s="13" t="str">
        <f>VLOOKUP(B9,'Data Referensi'!$A$2:$D$11,2,FALSE)</f>
        <v>Hesti</v>
      </c>
      <c r="D9" s="13" t="str">
        <f>VLOOKUP(B9,'Data Referensi'!$A$2:$D$11,4,FALSE)</f>
        <v>Bandung</v>
      </c>
      <c r="E9" s="13" t="str">
        <f>HLOOKUP('Bag. 5'!D9,'Data Referensi'!$B$14:$E$15,2,FALSE)</f>
        <v>2 Hari</v>
      </c>
    </row>
    <row r="10">
      <c r="A10" s="26">
        <v>44264.0</v>
      </c>
      <c r="B10" s="27">
        <v>109.0</v>
      </c>
      <c r="C10" s="13" t="str">
        <f>VLOOKUP(B10,'Data Referensi'!$A$2:$D$11,2,FALSE)</f>
        <v>Igna</v>
      </c>
      <c r="D10" s="13" t="str">
        <f>VLOOKUP(B10,'Data Referensi'!$A$2:$D$11,4,FALSE)</f>
        <v>Jakarta</v>
      </c>
      <c r="E10" s="13" t="str">
        <f>HLOOKUP('Bag. 5'!D10,'Data Referensi'!$B$14:$E$15,2,FALSE)</f>
        <v>1 Hari</v>
      </c>
    </row>
    <row r="11">
      <c r="A11" s="26">
        <v>44256.0</v>
      </c>
      <c r="B11" s="27">
        <v>101.0</v>
      </c>
      <c r="C11" s="13" t="str">
        <f>VLOOKUP(B11,'Data Referensi'!$A$2:$D$11,2,FALSE)</f>
        <v>Andi</v>
      </c>
      <c r="D11" s="13" t="str">
        <f>VLOOKUP(B11,'Data Referensi'!$A$2:$D$11,4,FALSE)</f>
        <v>Bandung</v>
      </c>
      <c r="E11" s="13" t="str">
        <f>HLOOKUP('Bag. 5'!D11,'Data Referensi'!$B$14:$E$15,2,FALSE)</f>
        <v>2 Hari</v>
      </c>
    </row>
    <row r="12">
      <c r="A12" s="26">
        <v>44262.0</v>
      </c>
      <c r="B12" s="27">
        <v>112.0</v>
      </c>
      <c r="C12" s="13"/>
      <c r="D12" s="13"/>
      <c r="E12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5" width="13.63"/>
    <col customWidth="1" min="6" max="6" width="8.75"/>
  </cols>
  <sheetData>
    <row r="1">
      <c r="A1" s="21" t="s">
        <v>106</v>
      </c>
      <c r="B1" s="21" t="s">
        <v>107</v>
      </c>
      <c r="C1" s="21" t="s">
        <v>113</v>
      </c>
      <c r="D1" s="21" t="s">
        <v>108</v>
      </c>
    </row>
    <row r="2">
      <c r="A2" s="27">
        <v>101.0</v>
      </c>
      <c r="B2" s="28" t="s">
        <v>91</v>
      </c>
      <c r="C2" s="28" t="s">
        <v>114</v>
      </c>
      <c r="D2" s="28" t="s">
        <v>115</v>
      </c>
    </row>
    <row r="3">
      <c r="A3" s="27">
        <v>102.0</v>
      </c>
      <c r="B3" s="28" t="s">
        <v>116</v>
      </c>
      <c r="C3" s="28" t="s">
        <v>114</v>
      </c>
      <c r="D3" s="28" t="s">
        <v>117</v>
      </c>
    </row>
    <row r="4">
      <c r="A4" s="27">
        <v>103.0</v>
      </c>
      <c r="B4" s="28" t="s">
        <v>95</v>
      </c>
      <c r="C4" s="28" t="s">
        <v>118</v>
      </c>
      <c r="D4" s="28" t="s">
        <v>119</v>
      </c>
    </row>
    <row r="5">
      <c r="A5" s="27">
        <v>104.0</v>
      </c>
      <c r="B5" s="28" t="s">
        <v>97</v>
      </c>
      <c r="C5" s="28" t="s">
        <v>118</v>
      </c>
      <c r="D5" s="28" t="s">
        <v>120</v>
      </c>
    </row>
    <row r="6">
      <c r="A6" s="27">
        <v>105.0</v>
      </c>
      <c r="B6" s="28" t="s">
        <v>99</v>
      </c>
      <c r="C6" s="28" t="s">
        <v>114</v>
      </c>
      <c r="D6" s="28" t="s">
        <v>117</v>
      </c>
    </row>
    <row r="7">
      <c r="A7" s="27">
        <v>106.0</v>
      </c>
      <c r="B7" s="28" t="s">
        <v>101</v>
      </c>
      <c r="C7" s="28" t="s">
        <v>118</v>
      </c>
      <c r="D7" s="28" t="s">
        <v>119</v>
      </c>
    </row>
    <row r="8">
      <c r="A8" s="27">
        <v>107.0</v>
      </c>
      <c r="B8" s="28" t="s">
        <v>121</v>
      </c>
      <c r="C8" s="28" t="s">
        <v>118</v>
      </c>
      <c r="D8" s="28" t="s">
        <v>120</v>
      </c>
    </row>
    <row r="9">
      <c r="A9" s="27">
        <v>108.0</v>
      </c>
      <c r="B9" s="28" t="s">
        <v>103</v>
      </c>
      <c r="C9" s="28" t="s">
        <v>118</v>
      </c>
      <c r="D9" s="28" t="s">
        <v>115</v>
      </c>
    </row>
    <row r="10">
      <c r="A10" s="27">
        <v>109.0</v>
      </c>
      <c r="B10" s="28" t="s">
        <v>122</v>
      </c>
      <c r="C10" s="28" t="s">
        <v>114</v>
      </c>
      <c r="D10" s="28" t="s">
        <v>117</v>
      </c>
    </row>
    <row r="11">
      <c r="A11" s="27">
        <v>110.0</v>
      </c>
      <c r="B11" s="28" t="s">
        <v>81</v>
      </c>
      <c r="C11" s="28" t="s">
        <v>114</v>
      </c>
      <c r="D11" s="28" t="s">
        <v>115</v>
      </c>
    </row>
    <row r="14">
      <c r="A14" s="29" t="s">
        <v>123</v>
      </c>
      <c r="B14" s="13" t="s">
        <v>117</v>
      </c>
      <c r="C14" s="13" t="s">
        <v>115</v>
      </c>
      <c r="D14" s="13" t="s">
        <v>119</v>
      </c>
      <c r="E14" s="13" t="s">
        <v>120</v>
      </c>
    </row>
    <row r="15">
      <c r="A15" s="29" t="s">
        <v>109</v>
      </c>
      <c r="B15" s="13" t="s">
        <v>124</v>
      </c>
      <c r="C15" s="13" t="s">
        <v>125</v>
      </c>
      <c r="D15" s="13" t="s">
        <v>125</v>
      </c>
      <c r="E15" s="13" t="s">
        <v>126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Lembar kerja</vt:lpstr>
      </vt:variant>
      <vt:variant>
        <vt:i4>7</vt:i4>
      </vt:variant>
    </vt:vector>
  </HeadingPairs>
  <TitlesOfParts>
    <vt:vector baseType="lpstr" size="7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2021-03-17T16:04:42Z</dcterms:created>
  <dc:creator>Admin</dc:creator>
  <cp:lastModifiedBy>Admin</cp:lastModifiedBy>
  <dcterms:modified xsi:type="dcterms:W3CDTF">2022-03-28T11:18:25Z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