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465" windowWidth="27975"/>
  </bookViews>
  <sheets>
    <sheet name="基金" sheetId="1" state="visible" r:id="rId1"/>
    <sheet name="操作日志" sheetId="2" state="visible" r:id="rId2"/>
  </sheets>
  <externalReferences>
    <externalReference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5">
    <numFmt formatCode="&quot;￥&quot;#,##0.00;&quot;￥&quot;\-#,##0.00" numFmtId="164"/>
    <numFmt formatCode="0.0000_ " numFmtId="165"/>
    <numFmt formatCode="0.00_ " numFmtId="166"/>
    <numFmt formatCode="yyyy&quot;年&quot;m&quot;月&quot;d&quot;日&quot;;@" numFmtId="167"/>
    <numFmt formatCode="0_ " numFmtId="168"/>
  </numFmts>
  <fonts count="26">
    <font>
      <name val="宋体"/>
      <charset val="134"/>
      <color theme="1"/>
      <sz val="11"/>
      <scheme val="minor"/>
    </font>
    <font>
      <name val="宋体"/>
      <charset val="134"/>
      <color rgb="FF0066BB"/>
      <sz val="12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color rgb="00FF0000"/>
    </font>
  </fonts>
  <fills count="40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38" fontId="12" numFmtId="0">
      <alignment vertical="center"/>
    </xf>
    <xf applyAlignment="1" borderId="0" fillId="34" fontId="9" numFmtId="0">
      <alignment vertical="center"/>
    </xf>
    <xf applyAlignment="1" borderId="0" fillId="21" fontId="12" numFmtId="0">
      <alignment vertical="center"/>
    </xf>
    <xf applyAlignment="1" borderId="2" fillId="9" fontId="8" numFmtId="0">
      <alignment vertical="center"/>
    </xf>
    <xf applyAlignment="1" borderId="0" fillId="25" fontId="9" numFmtId="0">
      <alignment vertical="center"/>
    </xf>
    <xf applyAlignment="1" borderId="0" fillId="27" fontId="9" numFmtId="0">
      <alignment vertical="center"/>
    </xf>
    <xf applyAlignment="1" borderId="0" fillId="0" fontId="0" numFmtId="44">
      <alignment vertical="center"/>
    </xf>
    <xf applyAlignment="1" borderId="0" fillId="33" fontId="12" numFmtId="0">
      <alignment vertical="center"/>
    </xf>
    <xf applyAlignment="1" borderId="0" fillId="0" fontId="0" numFmtId="9">
      <alignment vertical="center"/>
    </xf>
    <xf applyAlignment="1" borderId="0" fillId="23" fontId="12" numFmtId="0">
      <alignment vertical="center"/>
    </xf>
    <xf applyAlignment="1" borderId="0" fillId="22" fontId="12" numFmtId="0">
      <alignment vertical="center"/>
    </xf>
    <xf applyAlignment="1" borderId="0" fillId="39" fontId="12" numFmtId="0">
      <alignment vertical="center"/>
    </xf>
    <xf applyAlignment="1" borderId="0" fillId="36" fontId="12" numFmtId="0">
      <alignment vertical="center"/>
    </xf>
    <xf applyAlignment="1" borderId="0" fillId="17" fontId="12" numFmtId="0">
      <alignment vertical="center"/>
    </xf>
    <xf applyAlignment="1" borderId="2" fillId="18" fontId="22" numFmtId="0">
      <alignment vertical="center"/>
    </xf>
    <xf applyAlignment="1" borderId="0" fillId="31" fontId="12" numFmtId="0">
      <alignment vertical="center"/>
    </xf>
    <xf applyAlignment="1" borderId="0" fillId="14" fontId="13" numFmtId="0">
      <alignment vertical="center"/>
    </xf>
    <xf applyAlignment="1" borderId="0" fillId="29" fontId="9" numFmtId="0">
      <alignment vertical="center"/>
    </xf>
    <xf applyAlignment="1" borderId="0" fillId="20" fontId="18" numFmtId="0">
      <alignment vertical="center"/>
    </xf>
    <xf applyAlignment="1" borderId="0" fillId="37" fontId="9" numFmtId="0">
      <alignment vertical="center"/>
    </xf>
    <xf applyAlignment="1" borderId="8" fillId="0" fontId="23" numFmtId="0">
      <alignment vertical="center"/>
    </xf>
    <xf applyAlignment="1" borderId="0" fillId="19" fontId="17" numFmtId="0">
      <alignment vertical="center"/>
    </xf>
    <xf applyAlignment="1" borderId="7" fillId="24" fontId="21" numFmtId="0">
      <alignment vertical="center"/>
    </xf>
    <xf applyAlignment="1" borderId="5" fillId="18" fontId="16" numFmtId="0">
      <alignment vertical="center"/>
    </xf>
    <xf applyAlignment="1" borderId="3" fillId="0" fontId="15" numFmtId="0">
      <alignment vertical="center"/>
    </xf>
    <xf applyAlignment="1" borderId="0" fillId="0" fontId="24" numFmtId="0">
      <alignment vertical="center"/>
    </xf>
    <xf applyAlignment="1" borderId="0" fillId="16" fontId="9" numFmtId="0">
      <alignment vertical="center"/>
    </xf>
    <xf applyAlignment="1" borderId="0" fillId="0" fontId="7" numFmtId="0">
      <alignment vertical="center"/>
    </xf>
    <xf applyAlignment="1" borderId="0" fillId="0" fontId="0" numFmtId="42">
      <alignment vertical="center"/>
    </xf>
    <xf applyAlignment="1" borderId="0" fillId="15" fontId="9" numFmtId="0">
      <alignment vertical="center"/>
    </xf>
    <xf applyAlignment="1" borderId="0" fillId="0" fontId="0" numFmtId="43">
      <alignment vertical="center"/>
    </xf>
    <xf applyAlignment="1" borderId="0" fillId="0" fontId="2" numFmtId="0">
      <alignment vertical="center"/>
    </xf>
    <xf applyAlignment="1" borderId="0" fillId="0" fontId="14" numFmtId="0">
      <alignment vertical="center"/>
    </xf>
    <xf applyAlignment="1" borderId="0" fillId="10" fontId="9" numFmtId="0">
      <alignment vertical="center"/>
    </xf>
    <xf applyAlignment="1" borderId="0" fillId="0" fontId="19" numFmtId="0">
      <alignment vertical="center"/>
    </xf>
    <xf applyAlignment="1" borderId="0" fillId="13" fontId="12" numFmtId="0">
      <alignment vertical="center"/>
    </xf>
    <xf applyAlignment="1" borderId="4" fillId="11" fontId="0" numFmtId="0">
      <alignment vertical="center"/>
    </xf>
    <xf applyAlignment="1" borderId="0" fillId="26" fontId="9" numFmtId="0">
      <alignment vertical="center"/>
    </xf>
    <xf applyAlignment="1" borderId="0" fillId="30" fontId="12" numFmtId="0">
      <alignment vertical="center"/>
    </xf>
    <xf applyAlignment="1" borderId="0" fillId="12" fontId="9" numFmtId="0">
      <alignment vertical="center"/>
    </xf>
    <xf applyAlignment="1" borderId="0" fillId="0" fontId="11" numFmtId="0">
      <alignment vertical="center"/>
    </xf>
    <xf applyAlignment="1" borderId="0" fillId="0" fontId="0" numFmtId="41">
      <alignment vertical="center"/>
    </xf>
    <xf applyAlignment="1" borderId="3" fillId="0" fontId="10" numFmtId="0">
      <alignment vertical="center"/>
    </xf>
    <xf applyAlignment="1" borderId="0" fillId="32" fontId="9" numFmtId="0">
      <alignment vertical="center"/>
    </xf>
    <xf applyAlignment="1" borderId="1" fillId="0" fontId="7" numFmtId="0">
      <alignment vertical="center"/>
    </xf>
    <xf applyAlignment="1" borderId="0" fillId="28" fontId="12" numFmtId="0">
      <alignment vertical="center"/>
    </xf>
    <xf applyAlignment="1" borderId="0" fillId="35" fontId="9" numFmtId="0">
      <alignment vertical="center"/>
    </xf>
    <xf applyAlignment="1" borderId="6" fillId="0" fontId="20" numFmtId="0">
      <alignment vertical="center"/>
    </xf>
  </cellStyleXfs>
  <cellXfs count="6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41">
      <alignment vertical="center"/>
    </xf>
    <xf applyAlignment="1" borderId="0" fillId="2" fontId="0" numFmtId="4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0" fillId="0" fontId="0" numFmtId="49" pivotButton="0" quotePrefix="0" xfId="0">
      <alignment horizontal="left" vertical="center"/>
    </xf>
    <xf borderId="0" fillId="0" fontId="0" numFmtId="0" pivotButton="0" quotePrefix="0" xfId="0"/>
    <xf applyAlignment="1" borderId="0" fillId="3" fontId="3" numFmtId="49" pivotButton="0" quotePrefix="0" xfId="0">
      <alignment horizontal="left" vertical="center"/>
    </xf>
    <xf applyAlignment="1" borderId="0" fillId="3" fontId="3" numFmtId="0" pivotButton="0" quotePrefix="0" xfId="0">
      <alignment vertical="center"/>
    </xf>
    <xf applyAlignment="1" borderId="0" fillId="3" fontId="3" numFmtId="165" pivotButton="0" quotePrefix="0" xfId="0">
      <alignment vertical="center"/>
    </xf>
    <xf applyAlignment="1" borderId="0" fillId="4" fontId="4" numFmtId="0" pivotButton="0" quotePrefix="0" xfId="0">
      <alignment vertical="center"/>
    </xf>
    <xf applyAlignment="1" borderId="0" fillId="5" fontId="0" numFmtId="166" pivotButton="0" quotePrefix="0" xfId="0">
      <alignment vertical="center"/>
    </xf>
    <xf applyAlignment="1" borderId="0" fillId="6" fontId="4" numFmtId="0" pivotButton="0" quotePrefix="0" xfId="0">
      <alignment vertical="center"/>
    </xf>
    <xf applyAlignment="1" borderId="0" fillId="7" fontId="5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8" fontId="0" numFmtId="166" pivotButton="0" quotePrefix="0" xfId="0">
      <alignment vertical="center"/>
    </xf>
    <xf applyAlignment="1" borderId="0" fillId="8" fontId="0" numFmtId="49" pivotButton="0" quotePrefix="0" xfId="0">
      <alignment horizontal="left" vertical="center"/>
    </xf>
    <xf applyAlignment="1" borderId="0" fillId="8" fontId="0" numFmtId="0" pivotButton="0" quotePrefix="0" xfId="0">
      <alignment vertical="center"/>
    </xf>
    <xf applyAlignment="1" borderId="0" fillId="2" fontId="6" numFmtId="49" pivotButton="0" quotePrefix="0" xfId="0">
      <alignment horizontal="left" vertical="center"/>
    </xf>
    <xf applyAlignment="1" borderId="0" fillId="2" fontId="4" numFmtId="0" pivotButton="0" quotePrefix="0" xfId="0">
      <alignment vertical="center"/>
    </xf>
    <xf applyAlignment="1" borderId="0" fillId="2" fontId="0" numFmtId="166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3" fontId="3" numFmtId="165" pivotButton="0" quotePrefix="0" xfId="0">
      <alignment horizontal="center" vertical="center"/>
    </xf>
    <xf applyAlignment="1" borderId="0" fillId="0" fontId="0" numFmtId="10" pivotButton="0" quotePrefix="0" xfId="0">
      <alignment vertical="center"/>
    </xf>
    <xf applyAlignment="1" borderId="0" fillId="0" fontId="0" numFmtId="10" pivotButton="0" quotePrefix="0" xfId="9">
      <alignment vertical="center"/>
    </xf>
    <xf applyAlignment="1" borderId="0" fillId="0" fontId="4" numFmtId="0" pivotButton="0" quotePrefix="0" xfId="0">
      <alignment vertical="center"/>
    </xf>
    <xf applyAlignment="1" borderId="0" fillId="0" fontId="4" numFmtId="10" pivotButton="0" quotePrefix="0" xfId="0">
      <alignment vertical="center"/>
    </xf>
    <xf applyAlignment="1" borderId="0" fillId="2" fontId="0" numFmtId="10" pivotButton="0" quotePrefix="0" xfId="0">
      <alignment vertical="center"/>
    </xf>
    <xf applyAlignment="1" borderId="0" fillId="2" fontId="4" numFmtId="10" pivotButton="0" quotePrefix="0" xfId="0">
      <alignment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8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right" vertical="center"/>
    </xf>
    <xf applyAlignment="1" borderId="0" fillId="2" fontId="0" numFmtId="168" pivotButton="0" quotePrefix="0" xfId="0">
      <alignment vertical="center"/>
    </xf>
    <xf applyAlignment="1" borderId="0" fillId="0" fontId="0" numFmtId="167" pivotButton="0" quotePrefix="0" xfId="0">
      <alignment horizontal="left" vertical="center"/>
    </xf>
    <xf applyAlignment="1" borderId="0" fillId="0" fontId="0" numFmtId="168" pivotButton="0" quotePrefix="0" xfId="0">
      <alignment vertical="center"/>
    </xf>
    <xf applyAlignment="1" borderId="0" fillId="2" fontId="0" numFmtId="167" pivotButton="0" quotePrefix="0" xfId="0">
      <alignment horizontal="right" vertical="center"/>
    </xf>
    <xf applyAlignment="1" borderId="0" fillId="2" fontId="0" numFmtId="168" pivotButton="0" quotePrefix="0" xfId="0">
      <alignment horizontal="center" vertical="center"/>
    </xf>
    <xf applyAlignment="1" borderId="0" fillId="0" fontId="4" numFmtId="166" pivotButton="0" quotePrefix="0" xfId="0">
      <alignment vertical="center"/>
    </xf>
    <xf applyAlignment="1" borderId="0" fillId="2" fontId="0" numFmtId="14" pivotButton="0" quotePrefix="0" xfId="0">
      <alignment vertical="center"/>
    </xf>
    <xf applyAlignment="1" borderId="0" fillId="2" fontId="4" numFmtId="166" pivotButton="0" quotePrefix="0" xfId="0">
      <alignment vertical="center"/>
    </xf>
    <xf applyAlignment="1" borderId="0" fillId="0" fontId="0" numFmtId="49" pivotButton="0" quotePrefix="1" xfId="0">
      <alignment horizontal="left" vertical="center"/>
    </xf>
    <xf applyAlignment="1" borderId="0" fillId="3" fontId="3" numFmtId="165" pivotButton="0" quotePrefix="0" xfId="0">
      <alignment vertical="center"/>
    </xf>
    <xf applyAlignment="1" borderId="0" fillId="3" fontId="3" numFmtId="165" pivotButton="0" quotePrefix="0" xfId="0">
      <alignment horizontal="center" vertical="center"/>
    </xf>
    <xf applyAlignment="1" borderId="0" fillId="5" fontId="0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8" pivotButton="0" quotePrefix="0" xfId="0">
      <alignment horizontal="center" vertical="center"/>
    </xf>
    <xf applyAlignment="1" borderId="0" fillId="7" fontId="5" numFmtId="166" pivotButton="0" quotePrefix="0" xfId="0">
      <alignment vertical="center"/>
    </xf>
    <xf applyAlignment="1" borderId="0" fillId="0" fontId="4" numFmtId="166" pivotButton="0" quotePrefix="0" xfId="0">
      <alignment vertical="center"/>
    </xf>
    <xf applyAlignment="1" borderId="0" fillId="8" fontId="0" numFmtId="166" pivotButton="0" quotePrefix="0" xfId="0">
      <alignment vertical="center"/>
    </xf>
    <xf applyAlignment="1" borderId="0" fillId="0" fontId="25" numFmtId="0" pivotButton="0" quotePrefix="0" xfId="0">
      <alignment vertical="center"/>
    </xf>
    <xf applyAlignment="1" borderId="0" fillId="2" fontId="0" numFmtId="166" pivotButton="0" quotePrefix="0" xfId="0">
      <alignment vertical="center"/>
    </xf>
    <xf applyAlignment="1" borderId="0" fillId="2" fontId="0" numFmtId="168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0" fontId="0" numFmtId="167" pivotButton="0" quotePrefix="0" xfId="0">
      <alignment horizontal="left" vertical="center"/>
    </xf>
    <xf applyAlignment="1" borderId="0" fillId="0" fontId="0" numFmtId="168" pivotButton="0" quotePrefix="0" xfId="0">
      <alignment vertical="center"/>
    </xf>
    <xf applyAlignment="1" borderId="0" fillId="2" fontId="0" numFmtId="167" pivotButton="0" quotePrefix="0" xfId="0">
      <alignment horizontal="right" vertical="center"/>
    </xf>
    <xf applyAlignment="1" borderId="0" fillId="2" fontId="0" numFmtId="168" pivotButton="0" quotePrefix="0" xfId="0">
      <alignment horizontal="center" vertical="center"/>
    </xf>
    <xf applyAlignment="1" borderId="0" fillId="2" fontId="25" numFmtId="0" pivotButton="0" quotePrefix="0" xfId="0">
      <alignment vertical="center"/>
    </xf>
    <xf applyAlignment="1" borderId="0" fillId="2" fontId="4" numFmtId="166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b val="1"/>
        <color theme="9"/>
      </font>
    </dxf>
    <dxf>
      <font>
        <strike val="1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home/peng/.local/share/Kingsoft/WPS Cloud Files/userdata/qing/filecache/debug lifeCloud files/&#29702;&#36130;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基金"/>
      <sheetName val="需要经常操作的"/>
      <sheetName val="字典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fund.eastmoney.com/005963.html" TargetMode="External" Type="http://schemas.openxmlformats.org/officeDocument/2006/relationships/hyperlink" /><Relationship Id="rId2" Target="http://fund.eastmoney.com/000404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://fund.eastmoney.com/005963.html" TargetMode="External" Type="http://schemas.openxmlformats.org/officeDocument/2006/relationships/hyperlink" /><Relationship Id="rId2" Target="http://fund.eastmoney.com/000404.html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3"/>
  <sheetViews>
    <sheetView workbookViewId="0">
      <selection activeCell="A10" sqref="A10:B10"/>
    </sheetView>
  </sheetViews>
  <sheetFormatPr baseColWidth="8" defaultColWidth="9" defaultRowHeight="13.5"/>
  <cols>
    <col customWidth="1" max="1" min="1" style="9" width="8.875"/>
    <col customWidth="1" max="2" min="2" style="9" width="28.5"/>
    <col customWidth="1" max="5" min="5" style="9" width="9.875"/>
    <col customWidth="1" max="6" min="6" style="9" width="9.375"/>
    <col customWidth="1" max="7" min="7" style="9" width="10.375"/>
    <col customWidth="1" max="10" min="8" style="9" width="9.875"/>
    <col customWidth="1" max="11" min="11" style="9" width="16"/>
    <col customWidth="1" max="13" min="12" style="9" width="9.375"/>
    <col customWidth="1" max="14" min="14" style="9" width="11.25"/>
    <col customWidth="1" max="15" min="15" style="9" width="15.625"/>
    <col customWidth="1" max="17" min="17" style="9" width="19.125"/>
    <col customWidth="1" max="18" min="18" style="9" width="9.375"/>
    <col customWidth="1" max="19" min="19" style="9" width="19.125"/>
    <col customWidth="1" max="20" min="20" style="9" width="12"/>
  </cols>
  <sheetData>
    <row r="1">
      <c r="A1" s="10" t="inlineStr">
        <is>
          <t>代码</t>
        </is>
      </c>
      <c r="B1" s="11" t="inlineStr">
        <is>
          <t>名称</t>
        </is>
      </c>
      <c r="C1" s="11" t="inlineStr">
        <is>
          <t>类型</t>
        </is>
      </c>
      <c r="D1" s="45" t="inlineStr">
        <is>
          <t>1年夏普</t>
        </is>
      </c>
      <c r="E1" s="45" t="inlineStr">
        <is>
          <t>成本单价</t>
        </is>
      </c>
      <c r="F1" s="45" t="inlineStr">
        <is>
          <t>份额</t>
        </is>
      </c>
      <c r="G1" s="45" t="inlineStr">
        <is>
          <t>成本</t>
        </is>
      </c>
      <c r="H1" s="45" t="inlineStr">
        <is>
          <t>最新净值</t>
        </is>
      </c>
      <c r="I1" s="46" t="inlineStr">
        <is>
          <t>估值</t>
        </is>
      </c>
      <c r="J1" s="46" t="inlineStr">
        <is>
          <t>较昨日涨跌</t>
        </is>
      </c>
      <c r="K1" s="46" t="inlineStr">
        <is>
          <t>成本单价涨跌</t>
        </is>
      </c>
      <c r="L1" s="45" t="inlineStr">
        <is>
          <t>资产</t>
        </is>
      </c>
      <c r="M1" s="45" t="inlineStr">
        <is>
          <t>收益</t>
        </is>
      </c>
      <c r="N1" s="11" t="inlineStr">
        <is>
          <t>收益率</t>
        </is>
      </c>
      <c r="O1" s="11" t="inlineStr">
        <is>
          <t>买入时间</t>
        </is>
      </c>
      <c r="P1" s="11" t="inlineStr">
        <is>
          <t>持有天数</t>
        </is>
      </c>
      <c r="Q1" s="45" t="inlineStr">
        <is>
          <t>操作策略</t>
        </is>
      </c>
      <c r="R1" s="11" t="n"/>
      <c r="S1" s="11" t="inlineStr">
        <is>
          <t>收益</t>
        </is>
      </c>
      <c r="T1" s="11" t="inlineStr">
        <is>
          <t>卖出手续费</t>
        </is>
      </c>
    </row>
    <row r="2">
      <c r="A2" s="8" t="inlineStr">
        <is>
          <t>161903</t>
        </is>
      </c>
      <c r="B2" s="13" t="inlineStr">
        <is>
          <t>万家行业优选混合(LOF)</t>
        </is>
      </c>
      <c r="C2" s="0" t="inlineStr">
        <is>
          <t>混合型</t>
        </is>
      </c>
      <c r="D2" s="47" t="n">
        <v>0.45</v>
      </c>
      <c r="E2" s="0" t="n">
        <v>1.2457</v>
      </c>
      <c r="F2" s="48" t="n">
        <v>6391.45</v>
      </c>
      <c r="G2" s="48">
        <f>E2*F2</f>
        <v/>
      </c>
      <c r="H2" s="0" t="n">
        <v>1.6297</v>
      </c>
      <c r="I2" s="0" t="n">
        <v>1.6413</v>
      </c>
      <c r="J2" s="26" t="n">
        <v>0.0071</v>
      </c>
      <c r="K2" s="27">
        <f>(I2-E2)/E2</f>
        <v/>
      </c>
      <c r="L2" s="48">
        <f>H2*F2</f>
        <v/>
      </c>
      <c r="M2" s="48">
        <f>L2-G2</f>
        <v/>
      </c>
      <c r="N2" s="26">
        <f>M2/G2</f>
        <v/>
      </c>
      <c r="O2" s="49" t="n">
        <v>43822</v>
      </c>
      <c r="P2" s="50">
        <f>TODAY()-O2</f>
        <v/>
      </c>
      <c r="Q2" s="48" t="inlineStr">
        <is>
          <t>择时加仓</t>
        </is>
      </c>
      <c r="R2" s="0" t="n"/>
      <c r="S2" s="0" t="n"/>
      <c r="T2" s="0" t="n"/>
    </row>
    <row r="3">
      <c r="A3" s="8" t="n">
        <v>161706</v>
      </c>
      <c r="B3" s="15" t="inlineStr">
        <is>
          <t>招商优质成长混合(LOF)</t>
        </is>
      </c>
      <c r="C3" s="0" t="inlineStr">
        <is>
          <t>混合型</t>
        </is>
      </c>
      <c r="D3" s="51" t="n">
        <v>0.36</v>
      </c>
      <c r="E3" s="0" t="n">
        <v>1.6753</v>
      </c>
      <c r="F3" s="48" t="n">
        <v>5109.2</v>
      </c>
      <c r="G3" s="48">
        <f>E3*F3</f>
        <v/>
      </c>
      <c r="H3" s="0" t="n">
        <v>1.9527</v>
      </c>
      <c r="I3" s="0" t="n">
        <v>1.9671</v>
      </c>
      <c r="J3" s="26" t="n">
        <v>0.0074</v>
      </c>
      <c r="K3" s="27">
        <f>(I3-E3)/E3</f>
        <v/>
      </c>
      <c r="L3" s="48">
        <f>H3*F3</f>
        <v/>
      </c>
      <c r="M3" s="48">
        <f>L3-G3</f>
        <v/>
      </c>
      <c r="N3" s="26">
        <f>M3/G3</f>
        <v/>
      </c>
      <c r="O3" s="49" t="n">
        <v>43818</v>
      </c>
      <c r="P3" s="50">
        <f>TODAY()-O3</f>
        <v/>
      </c>
      <c r="Q3" s="52" t="inlineStr">
        <is>
          <t>择时转换</t>
        </is>
      </c>
      <c r="R3" s="0" t="n"/>
      <c r="S3" s="0" t="n"/>
      <c r="T3" s="0" t="n"/>
    </row>
    <row r="4">
      <c r="A4" s="8" t="inlineStr">
        <is>
          <t>001938</t>
        </is>
      </c>
      <c r="B4" s="15" t="inlineStr">
        <is>
          <t>中欧时代先锋股票A</t>
        </is>
      </c>
      <c r="C4" s="0" t="inlineStr">
        <is>
          <t>股票型</t>
        </is>
      </c>
      <c r="D4" s="51" t="n">
        <v>0.38</v>
      </c>
      <c r="E4" s="0" t="n">
        <v>1.5811</v>
      </c>
      <c r="F4" s="48" t="n">
        <v>7020.69</v>
      </c>
      <c r="G4" s="48">
        <f>E4*F4</f>
        <v/>
      </c>
      <c r="H4" s="0" t="n">
        <v>1.6824</v>
      </c>
      <c r="I4" s="0" t="n">
        <v>1.6849</v>
      </c>
      <c r="J4" s="26" t="n">
        <v>0.0015</v>
      </c>
      <c r="K4" s="27">
        <f>(I4-E4)/E4</f>
        <v/>
      </c>
      <c r="L4" s="48">
        <f>H4*F4</f>
        <v/>
      </c>
      <c r="M4" s="48">
        <f>L4-G4</f>
        <v/>
      </c>
      <c r="N4" s="26">
        <f>M4/G4</f>
        <v/>
      </c>
      <c r="O4" s="49" t="n">
        <v>43818</v>
      </c>
      <c r="P4" s="50">
        <f>TODAY()-O4</f>
        <v/>
      </c>
      <c r="Q4" s="52" t="inlineStr">
        <is>
          <t>择时转换</t>
        </is>
      </c>
      <c r="R4" s="0" t="n"/>
      <c r="S4" s="0" t="n"/>
      <c r="T4" s="0" t="n"/>
    </row>
    <row r="5">
      <c r="A5" s="8" t="inlineStr">
        <is>
          <t>001071</t>
        </is>
      </c>
      <c r="B5" s="13" t="inlineStr">
        <is>
          <t>华安媒体互联网混合</t>
        </is>
      </c>
      <c r="C5" s="0" t="inlineStr">
        <is>
          <t>混合型</t>
        </is>
      </c>
      <c r="D5" s="47" t="n">
        <v>0.4</v>
      </c>
      <c r="E5" s="0" t="n">
        <v>1.9674</v>
      </c>
      <c r="F5" s="48" t="n">
        <v>5388.05</v>
      </c>
      <c r="G5" s="48">
        <f>E5*F5</f>
        <v/>
      </c>
      <c r="H5" s="0" t="n">
        <v>2.102</v>
      </c>
      <c r="I5" s="0" t="n">
        <v>2.0923</v>
      </c>
      <c r="J5" s="26" t="n">
        <v>-0.0046</v>
      </c>
      <c r="K5" s="27">
        <f>(I5-E5)/E5</f>
        <v/>
      </c>
      <c r="L5" s="48">
        <f>H5*F5</f>
        <v/>
      </c>
      <c r="M5" s="48">
        <f>L5-G5</f>
        <v/>
      </c>
      <c r="N5" s="26">
        <f>M5/G5</f>
        <v/>
      </c>
      <c r="O5" s="49" t="n">
        <v>43818</v>
      </c>
      <c r="P5" s="50">
        <f>TODAY()-O5</f>
        <v/>
      </c>
      <c r="Q5" s="48" t="inlineStr">
        <is>
          <t>择时加仓</t>
        </is>
      </c>
      <c r="R5" s="0" t="n"/>
      <c r="S5" s="0" t="n"/>
      <c r="T5" s="0" t="n"/>
    </row>
    <row r="6">
      <c r="A6" s="8" t="inlineStr">
        <is>
          <t>006879</t>
        </is>
      </c>
      <c r="B6" s="0" t="inlineStr">
        <is>
          <t>华安智能生活混合</t>
        </is>
      </c>
      <c r="C6" s="0" t="inlineStr">
        <is>
          <t>混合型</t>
        </is>
      </c>
      <c r="D6" s="48" t="n">
        <v>0</v>
      </c>
      <c r="E6" s="0" t="n">
        <v>1.5817</v>
      </c>
      <c r="F6" s="48" t="n">
        <v>6701.72</v>
      </c>
      <c r="G6" s="48">
        <f>E6*F6</f>
        <v/>
      </c>
      <c r="H6" s="0" t="n">
        <v>1.6905</v>
      </c>
      <c r="I6" s="0" t="n">
        <v>1.6837</v>
      </c>
      <c r="J6" s="26" t="n">
        <v>-0.004</v>
      </c>
      <c r="K6" s="27">
        <f>(I6-E6)/E6</f>
        <v/>
      </c>
      <c r="L6" s="48">
        <f>H6*F6</f>
        <v/>
      </c>
      <c r="M6" s="48">
        <f>L6-G6</f>
        <v/>
      </c>
      <c r="N6" s="26">
        <f>M6/G6</f>
        <v/>
      </c>
      <c r="O6" s="49" t="n">
        <v>43818</v>
      </c>
      <c r="P6" s="50">
        <f>TODAY()-O6</f>
        <v/>
      </c>
      <c r="Q6" s="48" t="inlineStr">
        <is>
          <t>择时加仓</t>
        </is>
      </c>
      <c r="R6" s="0" t="n"/>
      <c r="S6" s="0" t="n"/>
      <c r="T6" s="0" t="n"/>
    </row>
    <row r="7">
      <c r="A7" s="8" t="inlineStr">
        <is>
          <t>160225</t>
        </is>
      </c>
      <c r="B7" s="0" t="inlineStr">
        <is>
          <t>国泰国证新能源汽车指数</t>
        </is>
      </c>
      <c r="C7" s="0" t="inlineStr">
        <is>
          <t>指数型</t>
        </is>
      </c>
      <c r="D7" s="53" t="n">
        <v>0.21</v>
      </c>
      <c r="E7" s="0" t="n">
        <v>0.9862</v>
      </c>
      <c r="F7" s="48" t="n">
        <v>12372.63</v>
      </c>
      <c r="G7" s="48">
        <f>E7*F7</f>
        <v/>
      </c>
      <c r="H7" s="0" t="n">
        <v>0.9877</v>
      </c>
      <c r="I7" s="0" t="n">
        <v>0.9886</v>
      </c>
      <c r="J7" s="26" t="n">
        <v>0.001</v>
      </c>
      <c r="K7" s="27">
        <f>(I7-E7)/E7</f>
        <v/>
      </c>
      <c r="L7" s="48">
        <f>H7*F7</f>
        <v/>
      </c>
      <c r="M7" s="48">
        <f>L7-G7</f>
        <v/>
      </c>
      <c r="N7" s="26">
        <f>M7/G7</f>
        <v/>
      </c>
      <c r="O7" s="49" t="n">
        <v>43843</v>
      </c>
      <c r="P7" s="50">
        <f>TODAY()-O7</f>
        <v/>
      </c>
      <c r="Q7" s="48" t="inlineStr">
        <is>
          <t>择时逐步建仓</t>
        </is>
      </c>
      <c r="R7" s="0" t="n"/>
      <c r="S7" s="0" t="n"/>
      <c r="T7" s="0" t="n"/>
    </row>
    <row r="8">
      <c r="A8" s="8" t="inlineStr">
        <is>
          <t>007874</t>
        </is>
      </c>
      <c r="B8" s="0" t="inlineStr">
        <is>
          <t>华宝科技ETF联接C</t>
        </is>
      </c>
      <c r="C8" s="0" t="inlineStr">
        <is>
          <t>联接</t>
        </is>
      </c>
      <c r="D8" s="48" t="n">
        <v>0</v>
      </c>
      <c r="E8" s="0" t="n">
        <v>1.2629</v>
      </c>
      <c r="F8" s="48" t="n">
        <v>5217.33</v>
      </c>
      <c r="G8" s="48">
        <f>E8*F8</f>
        <v/>
      </c>
      <c r="H8" s="0" t="n">
        <v>1.2725</v>
      </c>
      <c r="I8" s="0" t="n">
        <v>1.2866</v>
      </c>
      <c r="J8" s="26" t="n">
        <v>0.0111</v>
      </c>
      <c r="K8" s="27">
        <f>(I8-E8)/E8</f>
        <v/>
      </c>
      <c r="L8" s="48">
        <f>H8*F8</f>
        <v/>
      </c>
      <c r="M8" s="48">
        <f>L8-G8</f>
        <v/>
      </c>
      <c r="N8" s="26">
        <f>M8/G8</f>
        <v/>
      </c>
      <c r="O8" s="49" t="n">
        <v>43841</v>
      </c>
      <c r="P8" s="50">
        <f>TODAY()-O8</f>
        <v/>
      </c>
      <c r="Q8" s="48" t="inlineStr">
        <is>
          <t>择时逐步建仓</t>
        </is>
      </c>
      <c r="R8" s="0" t="n"/>
      <c r="S8" s="0" t="n"/>
      <c r="T8" s="0" t="n"/>
    </row>
    <row r="9">
      <c r="A9" s="3" t="inlineStr">
        <is>
          <t>005312</t>
        </is>
      </c>
      <c r="B9" s="0" t="inlineStr">
        <is>
          <t>万家经济新动能混合C</t>
        </is>
      </c>
      <c r="C9" s="0" t="inlineStr">
        <is>
          <t>混合型</t>
        </is>
      </c>
      <c r="D9" s="0" t="n">
        <v>0.26</v>
      </c>
      <c r="E9" s="0" t="n">
        <v>1.9208</v>
      </c>
      <c r="F9" s="48" t="n">
        <v>5101.79</v>
      </c>
      <c r="G9" s="48">
        <f>F9*E9</f>
        <v/>
      </c>
      <c r="H9" s="0" t="n">
        <v>1.7627</v>
      </c>
      <c r="I9" s="54" t="n">
        <v>1.7951</v>
      </c>
      <c r="J9" s="29" t="n">
        <v>0.0184</v>
      </c>
      <c r="K9" s="27">
        <f>(I9-E9)/E9</f>
        <v/>
      </c>
      <c r="L9" s="48">
        <f>H9*F9</f>
        <v/>
      </c>
      <c r="M9" s="48">
        <f>L9-G9</f>
        <v/>
      </c>
      <c r="N9" s="26">
        <f>M9/G9</f>
        <v/>
      </c>
      <c r="O9" s="49" t="n">
        <v>43878</v>
      </c>
      <c r="P9" s="34">
        <f>TODAY()-O9</f>
        <v/>
      </c>
      <c r="Q9" s="0" t="n"/>
      <c r="R9" s="0" t="n"/>
      <c r="S9" s="0" t="n"/>
      <c r="T9" s="0" t="n"/>
    </row>
    <row r="10">
      <c r="A10" s="8" t="inlineStr">
        <is>
          <t>008087</t>
        </is>
      </c>
      <c r="B10" s="0" t="inlineStr">
        <is>
          <t>华夏中证5G通信主题ETF联接C</t>
        </is>
      </c>
      <c r="C10" s="0" t="inlineStr">
        <is>
          <t>联接</t>
        </is>
      </c>
      <c r="D10" s="48" t="n">
        <v>0</v>
      </c>
      <c r="E10" s="0" t="n">
        <v>1.2232</v>
      </c>
      <c r="F10" s="48" t="n">
        <v>989.21</v>
      </c>
      <c r="G10" s="48">
        <f>F10*E10</f>
        <v/>
      </c>
      <c r="H10" s="0" t="n">
        <v>1.1587</v>
      </c>
      <c r="I10" s="54" t="n">
        <v>1.176</v>
      </c>
      <c r="J10" s="29" t="n">
        <v>0.0149</v>
      </c>
      <c r="K10" s="27">
        <f>(I10-E10)/E10</f>
        <v/>
      </c>
      <c r="L10" s="48">
        <f>H10*F10</f>
        <v/>
      </c>
      <c r="M10" s="48">
        <f>L10-G10</f>
        <v/>
      </c>
      <c r="N10" s="26">
        <f>M10/G10</f>
        <v/>
      </c>
      <c r="O10" s="49" t="n">
        <v>43894</v>
      </c>
      <c r="P10" s="34">
        <f>TODAY()-O10</f>
        <v/>
      </c>
      <c r="Q10" s="52" t="n"/>
      <c r="R10" s="0" t="n"/>
      <c r="S10" s="0" t="n"/>
      <c r="T10" s="0" t="n"/>
    </row>
    <row customHeight="1" ht="15.75" r="11" s="9">
      <c r="A11" s="3" t="inlineStr">
        <is>
          <t>005963</t>
        </is>
      </c>
      <c r="B11" s="4" t="inlineStr">
        <is>
          <t>宝盈人工智能股票C</t>
        </is>
      </c>
      <c r="C11" s="0" t="inlineStr">
        <is>
          <t>股票型</t>
        </is>
      </c>
      <c r="D11" s="0" t="n">
        <v>0.35</v>
      </c>
      <c r="E11" s="0" t="n">
        <v>2.0811</v>
      </c>
      <c r="F11" s="48" t="n">
        <v>1922.14</v>
      </c>
      <c r="G11" s="48">
        <f>F11*E11</f>
        <v/>
      </c>
      <c r="H11" s="0" t="n">
        <v>1.9166</v>
      </c>
      <c r="I11" s="54" t="n">
        <v>1.9306</v>
      </c>
      <c r="J11" s="29" t="n">
        <v>0.0073</v>
      </c>
      <c r="K11" s="27">
        <f>(I11-E11)/E11</f>
        <v/>
      </c>
      <c r="L11" s="48">
        <f>H11*F11</f>
        <v/>
      </c>
      <c r="M11" s="48">
        <f>L11-G11</f>
        <v/>
      </c>
      <c r="N11" s="26">
        <f>M11/G11</f>
        <v/>
      </c>
      <c r="O11" s="49" t="n">
        <v>43887</v>
      </c>
      <c r="P11" s="34">
        <f>TODAY()-O11</f>
        <v/>
      </c>
      <c r="Q11" s="0" t="n"/>
      <c r="R11" s="0" t="n"/>
      <c r="S11" s="0" t="n"/>
      <c r="T11" s="0" t="n"/>
    </row>
    <row r="12">
      <c r="A12" s="8" t="inlineStr">
        <is>
          <t>003511</t>
        </is>
      </c>
      <c r="B12" s="0" t="inlineStr">
        <is>
          <t>长盛可转债债券C</t>
        </is>
      </c>
      <c r="C12" s="0" t="inlineStr">
        <is>
          <t>债券型</t>
        </is>
      </c>
      <c r="D12" s="53" t="n">
        <v>0.28</v>
      </c>
      <c r="E12" s="0" t="n">
        <v>1.2202</v>
      </c>
      <c r="F12" s="48" t="n">
        <v>4002</v>
      </c>
      <c r="G12" s="48">
        <f>E12*F12</f>
        <v/>
      </c>
      <c r="H12" s="0" t="n">
        <v>1.2749</v>
      </c>
      <c r="I12" s="0" t="n">
        <v>1.2753</v>
      </c>
      <c r="J12" s="26" t="n">
        <v>0.0003</v>
      </c>
      <c r="K12" s="27">
        <f>(I12-E12)/E12</f>
        <v/>
      </c>
      <c r="L12" s="48">
        <f>H12*F12</f>
        <v/>
      </c>
      <c r="M12" s="48">
        <f>L12-G12</f>
        <v/>
      </c>
      <c r="N12" s="26">
        <f>M12/G12</f>
        <v/>
      </c>
      <c r="O12" s="49" t="n">
        <v>43838</v>
      </c>
      <c r="P12" s="50">
        <f>TODAY()-O12</f>
        <v/>
      </c>
      <c r="Q12" s="48" t="inlineStr">
        <is>
          <t>择时逐步建仓</t>
        </is>
      </c>
      <c r="R12" s="0" t="n"/>
      <c r="S12" s="0" t="n"/>
      <c r="T12" s="0" t="n"/>
    </row>
    <row r="13">
      <c r="A13" s="8" t="inlineStr">
        <is>
          <t>399001</t>
        </is>
      </c>
      <c r="B13" s="0" t="inlineStr">
        <is>
          <t>中海上证50指数增强</t>
        </is>
      </c>
      <c r="C13" s="0" t="inlineStr">
        <is>
          <t>指数型</t>
        </is>
      </c>
      <c r="D13" s="53" t="n">
        <v>0.17</v>
      </c>
      <c r="E13" s="0" t="n">
        <v>1.3539</v>
      </c>
      <c r="F13" s="48" t="n">
        <v>5871.94</v>
      </c>
      <c r="G13" s="48">
        <f>E13*F13</f>
        <v/>
      </c>
      <c r="H13" s="0" t="n">
        <v>1.346</v>
      </c>
      <c r="I13" s="54" t="n">
        <v>1.3547</v>
      </c>
      <c r="J13" s="26" t="n">
        <v>0.006500000000000001</v>
      </c>
      <c r="K13" s="27">
        <f>(I13-E13)/E13</f>
        <v/>
      </c>
      <c r="L13" s="48">
        <f>H13*F13</f>
        <v/>
      </c>
      <c r="M13" s="48">
        <f>L13-G13</f>
        <v/>
      </c>
      <c r="N13" s="26">
        <f>M13/G13</f>
        <v/>
      </c>
      <c r="O13" s="49" t="n">
        <v>43834</v>
      </c>
      <c r="P13" s="50">
        <f>TODAY()-O13</f>
        <v/>
      </c>
      <c r="Q13" s="52" t="inlineStr">
        <is>
          <t>找机会转出清仓</t>
        </is>
      </c>
      <c r="R13" s="0" t="n"/>
      <c r="S13" s="0" t="n"/>
      <c r="T13" s="0" t="n"/>
    </row>
    <row r="14">
      <c r="A14" s="8" t="inlineStr">
        <is>
          <t>110003</t>
        </is>
      </c>
      <c r="B14" s="0" t="inlineStr">
        <is>
          <t>易方达上证50指数A</t>
        </is>
      </c>
      <c r="C14" s="0" t="inlineStr">
        <is>
          <t>指数型</t>
        </is>
      </c>
      <c r="D14" s="53" t="n">
        <v>0.25</v>
      </c>
      <c r="E14" s="0" t="n">
        <v>1.7618</v>
      </c>
      <c r="F14" s="48" t="n">
        <v>1305.5</v>
      </c>
      <c r="G14" s="48">
        <f>E14*F14</f>
        <v/>
      </c>
      <c r="H14" s="0" t="n">
        <v>1.7307</v>
      </c>
      <c r="I14" s="54" t="n">
        <v>1.7419</v>
      </c>
      <c r="J14" s="26" t="n">
        <v>0.006500000000000001</v>
      </c>
      <c r="K14" s="27">
        <f>(I14-E14)/E14</f>
        <v/>
      </c>
      <c r="L14" s="48">
        <f>H14*F14</f>
        <v/>
      </c>
      <c r="M14" s="48">
        <f>L14-G14</f>
        <v/>
      </c>
      <c r="N14" s="26">
        <f>M14/G14</f>
        <v/>
      </c>
      <c r="O14" s="49" t="n">
        <v>43837</v>
      </c>
      <c r="P14" s="50">
        <f>TODAY()-O14</f>
        <v/>
      </c>
      <c r="Q14" s="52" t="inlineStr">
        <is>
          <t>找机会转出清仓</t>
        </is>
      </c>
      <c r="R14" s="0" t="n"/>
      <c r="S14" s="0" t="n"/>
      <c r="T14" s="0" t="n"/>
    </row>
    <row r="15">
      <c r="A15" s="8" t="inlineStr">
        <is>
          <t>000083</t>
        </is>
      </c>
      <c r="B15" s="13" t="inlineStr">
        <is>
          <t>汇添富消费行业混合</t>
        </is>
      </c>
      <c r="C15" s="0" t="inlineStr">
        <is>
          <t>混合型</t>
        </is>
      </c>
      <c r="D15" s="51" t="n">
        <v>0.36</v>
      </c>
      <c r="E15" s="0" t="n">
        <v>4.6851</v>
      </c>
      <c r="F15" s="48" t="n">
        <v>1227.32</v>
      </c>
      <c r="G15" s="48">
        <f>E15*F15</f>
        <v/>
      </c>
      <c r="H15" s="0" t="n">
        <v>4.789</v>
      </c>
      <c r="I15" s="0" t="n">
        <v>4.8136</v>
      </c>
      <c r="J15" s="26" t="n">
        <v>0.0051</v>
      </c>
      <c r="K15" s="27">
        <f>(I15-E15)/E15</f>
        <v/>
      </c>
      <c r="L15" s="48">
        <f>H15*F15</f>
        <v/>
      </c>
      <c r="M15" s="48">
        <f>L15-G15</f>
        <v/>
      </c>
      <c r="N15" s="26">
        <f>M15/G15</f>
        <v/>
      </c>
      <c r="O15" s="49" t="n">
        <v>43831</v>
      </c>
      <c r="P15" s="50">
        <f>TODAY()-O15</f>
        <v/>
      </c>
      <c r="Q15" s="48" t="inlineStr">
        <is>
          <t>择时逐步建仓</t>
        </is>
      </c>
      <c r="R15" s="0" t="n"/>
      <c r="S15" s="0" t="n"/>
      <c r="T15" s="0" t="n"/>
    </row>
    <row r="16">
      <c r="A16" s="8" t="inlineStr">
        <is>
          <t>519778</t>
        </is>
      </c>
      <c r="B16" s="13" t="inlineStr">
        <is>
          <t>交银经济新动力混合</t>
        </is>
      </c>
      <c r="C16" s="0" t="inlineStr">
        <is>
          <t>混合型</t>
        </is>
      </c>
      <c r="D16" s="47" t="n">
        <v>0.45</v>
      </c>
      <c r="E16" s="0" t="n">
        <v>2.0642</v>
      </c>
      <c r="F16" s="48" t="n">
        <v>290.67</v>
      </c>
      <c r="G16" s="48">
        <f>E16*F16</f>
        <v/>
      </c>
      <c r="H16" s="0" t="n">
        <v>2.2416</v>
      </c>
      <c r="I16" s="0" t="n">
        <v>2.2615</v>
      </c>
      <c r="J16" s="26" t="n">
        <v>0.0089</v>
      </c>
      <c r="K16" s="27">
        <f>(I16-E16)/E16</f>
        <v/>
      </c>
      <c r="L16" s="48">
        <f>H16*F16</f>
        <v/>
      </c>
      <c r="M16" s="48">
        <f>L16-G16</f>
        <v/>
      </c>
      <c r="N16" s="26">
        <f>M16/G16</f>
        <v/>
      </c>
      <c r="O16" s="49" t="n">
        <v>43838</v>
      </c>
      <c r="P16" s="50">
        <f>TODAY()-O16</f>
        <v/>
      </c>
      <c r="Q16" s="48" t="inlineStr">
        <is>
          <t>择时建仓</t>
        </is>
      </c>
      <c r="R16" s="0" t="n"/>
      <c r="S16" s="0" t="n"/>
      <c r="T16" s="0" t="n"/>
    </row>
    <row r="17">
      <c r="A17" s="8" t="inlineStr">
        <is>
          <t>008507</t>
        </is>
      </c>
      <c r="B17" s="0" t="inlineStr">
        <is>
          <t>交银内核驱动混合</t>
        </is>
      </c>
      <c r="C17" s="0" t="inlineStr">
        <is>
          <t>混合型</t>
        </is>
      </c>
      <c r="D17" s="48" t="n">
        <v>0</v>
      </c>
      <c r="E17" s="0" t="n">
        <v>1.0535</v>
      </c>
      <c r="F17" s="48" t="n">
        <v>1909.04</v>
      </c>
      <c r="G17" s="48">
        <f>E17*F17</f>
        <v/>
      </c>
      <c r="H17" s="0" t="n">
        <v>1.0257</v>
      </c>
      <c r="I17" s="54" t="n">
        <v>1.0249</v>
      </c>
      <c r="J17" s="26" t="n">
        <v>-0.0008</v>
      </c>
      <c r="K17" s="27">
        <f>(I17-E17)/E17</f>
        <v/>
      </c>
      <c r="L17" s="48">
        <f>H17*F17</f>
        <v/>
      </c>
      <c r="M17" s="48">
        <f>L17-G17</f>
        <v/>
      </c>
      <c r="N17" s="26">
        <f>M17/G17</f>
        <v/>
      </c>
      <c r="O17" s="49" t="n">
        <v>43838</v>
      </c>
      <c r="P17" s="50">
        <f>TODAY()-O17</f>
        <v/>
      </c>
      <c r="Q17" s="48" t="inlineStr">
        <is>
          <t>择时逐步建仓</t>
        </is>
      </c>
      <c r="R17" s="0" t="n"/>
      <c r="S17" s="0" t="n"/>
      <c r="T17" s="0" t="n"/>
    </row>
    <row r="18">
      <c r="A18" s="44" t="inlineStr">
        <is>
          <t>008638</t>
        </is>
      </c>
      <c r="B18" s="0" t="inlineStr">
        <is>
          <t>广发科技创新混合</t>
        </is>
      </c>
      <c r="C18" s="0" t="inlineStr">
        <is>
          <t>混合型</t>
        </is>
      </c>
      <c r="D18" s="48" t="n">
        <v>0</v>
      </c>
      <c r="E18" s="0" t="n">
        <v>1.0013</v>
      </c>
      <c r="F18" s="48" t="n">
        <v>329.41</v>
      </c>
      <c r="G18" s="48">
        <f>E18*F18</f>
        <v/>
      </c>
      <c r="H18" s="0" t="n">
        <v>1.0671</v>
      </c>
      <c r="I18" s="0" t="n">
        <v>1.0679</v>
      </c>
      <c r="J18" s="26" t="n">
        <v>0.0007000000000000001</v>
      </c>
      <c r="K18" s="27">
        <f>(I18-E18)/E18</f>
        <v/>
      </c>
      <c r="L18" s="48">
        <f>H18*F18</f>
        <v/>
      </c>
      <c r="M18" s="48">
        <f>L18-G18</f>
        <v/>
      </c>
      <c r="N18" s="26">
        <f>M18/G18</f>
        <v/>
      </c>
      <c r="O18" s="49" t="n">
        <v>43819</v>
      </c>
      <c r="P18" s="50">
        <f>TODAY()-O18</f>
        <v/>
      </c>
      <c r="Q18" s="48" t="inlineStr">
        <is>
          <t>择时加仓</t>
        </is>
      </c>
      <c r="R18" s="0" t="n"/>
      <c r="S18" s="0" t="n"/>
      <c r="T18" s="0" t="n"/>
    </row>
    <row r="19">
      <c r="A19" s="3" t="inlineStr">
        <is>
          <t>000404</t>
        </is>
      </c>
      <c r="B19" s="5" t="inlineStr">
        <is>
          <t>易方达新兴成长灵活配置</t>
        </is>
      </c>
      <c r="C19" s="0" t="inlineStr">
        <is>
          <t>混合型</t>
        </is>
      </c>
      <c r="D19" s="0" t="n">
        <v>0.41</v>
      </c>
      <c r="E19" s="0" t="n">
        <v>3.5568</v>
      </c>
      <c r="F19" s="48" t="n">
        <v>1851.81</v>
      </c>
      <c r="G19" s="48">
        <f>F19*E19</f>
        <v/>
      </c>
      <c r="H19" s="0" t="n">
        <v>3.32</v>
      </c>
      <c r="I19" s="54" t="n">
        <v>3.3323</v>
      </c>
      <c r="J19" s="29" t="n">
        <v>0.0037</v>
      </c>
      <c r="K19" s="27">
        <f>(I19-E19)/E19</f>
        <v/>
      </c>
      <c r="L19" s="48">
        <f>H19*F19</f>
        <v/>
      </c>
      <c r="M19" s="48">
        <f>L19-G19</f>
        <v/>
      </c>
      <c r="N19" s="26">
        <f>M19/G19</f>
        <v/>
      </c>
      <c r="O19" s="49" t="n">
        <v>43880</v>
      </c>
      <c r="P19" s="34">
        <f>TODAY()-O19</f>
        <v/>
      </c>
      <c r="Q19" s="0" t="n"/>
      <c r="R19" s="0" t="n"/>
      <c r="S19" s="0" t="n"/>
      <c r="T19" s="0" t="n"/>
    </row>
    <row r="20">
      <c r="A20" s="19" t="inlineStr">
        <is>
          <t>005918</t>
        </is>
      </c>
      <c r="B20" s="20" t="inlineStr">
        <is>
          <t>天弘沪深300ETF联接C</t>
        </is>
      </c>
      <c r="C20" s="20" t="inlineStr">
        <is>
          <t>联接</t>
        </is>
      </c>
      <c r="D20" s="53" t="n">
        <v>0.19</v>
      </c>
      <c r="E20" s="0" t="n">
        <v>1.0732</v>
      </c>
      <c r="F20" s="48" t="n">
        <v>22838.46</v>
      </c>
      <c r="G20" s="48">
        <f>E20*F20</f>
        <v/>
      </c>
      <c r="H20" s="0" t="n">
        <v>1.0822</v>
      </c>
      <c r="I20" s="0" t="n">
        <v>1.0854</v>
      </c>
      <c r="J20" s="26" t="n">
        <v>0.0029</v>
      </c>
      <c r="K20" s="27">
        <f>(I20-E20)/E20</f>
        <v/>
      </c>
      <c r="L20" s="55">
        <f>H20*F20</f>
        <v/>
      </c>
      <c r="M20" s="55">
        <f>L20-G20</f>
        <v/>
      </c>
      <c r="N20" s="30">
        <f>M20/G20</f>
        <v/>
      </c>
      <c r="O20" s="35" t="n">
        <v>43728</v>
      </c>
      <c r="P20" s="56">
        <f>TODAY()-O20</f>
        <v/>
      </c>
      <c r="Q20" s="48" t="n"/>
      <c r="R20" s="0" t="n"/>
      <c r="S20" s="0" t="n"/>
      <c r="T20" s="0" t="n"/>
    </row>
    <row r="21">
      <c r="A21" s="8" t="inlineStr">
        <is>
          <t>270042</t>
        </is>
      </c>
      <c r="B21" s="13" t="inlineStr">
        <is>
          <t>广发纳斯达克100指数A</t>
        </is>
      </c>
      <c r="C21" s="0" t="inlineStr">
        <is>
          <t>QDII-指数</t>
        </is>
      </c>
      <c r="D21" s="47" t="n">
        <v>0.4</v>
      </c>
      <c r="E21" s="0" t="n">
        <v>2.8237</v>
      </c>
      <c r="F21" s="48" t="n">
        <v>1012.86</v>
      </c>
      <c r="G21" s="48">
        <f>E21*F21</f>
        <v/>
      </c>
      <c r="H21" s="0" t="n">
        <v>2.6413</v>
      </c>
      <c r="I21" s="54" t="n">
        <v>2.4584</v>
      </c>
      <c r="J21" s="29" t="n">
        <v>-0.0692</v>
      </c>
      <c r="K21" s="27">
        <f>(I21-E21)/E21</f>
        <v/>
      </c>
      <c r="L21" s="48">
        <f>H21*F21</f>
        <v/>
      </c>
      <c r="M21" s="48">
        <f>L21-G21</f>
        <v/>
      </c>
      <c r="N21" s="26">
        <f>M21/G21</f>
        <v/>
      </c>
      <c r="O21" s="49" t="n">
        <v>43825</v>
      </c>
      <c r="P21" s="50">
        <f>TODAY()-O21</f>
        <v/>
      </c>
      <c r="Q21" s="48" t="inlineStr">
        <is>
          <t>定投</t>
        </is>
      </c>
      <c r="R21" s="8" t="n"/>
      <c r="S21" s="8" t="n"/>
      <c r="T21" s="0" t="n"/>
    </row>
    <row r="22">
      <c r="A22" s="8" t="inlineStr">
        <is>
          <t>161128</t>
        </is>
      </c>
      <c r="B22" s="15" t="inlineStr">
        <is>
          <t>易标普信息科技人民币</t>
        </is>
      </c>
      <c r="C22" s="0" t="inlineStr">
        <is>
          <t>QDII-指数</t>
        </is>
      </c>
      <c r="D22" s="47" t="n">
        <v>0.45</v>
      </c>
      <c r="E22" s="0" t="n">
        <v>1.8642</v>
      </c>
      <c r="F22" s="48" t="n">
        <v>2092.12</v>
      </c>
      <c r="G22" s="48">
        <f>E22*F22</f>
        <v/>
      </c>
      <c r="H22" s="0" t="n">
        <v>1.7482</v>
      </c>
      <c r="I22" s="54" t="n">
        <v>1.6236</v>
      </c>
      <c r="J22" s="29" t="n">
        <v>-0.0713</v>
      </c>
      <c r="K22" s="27">
        <f>(I22-E22)/E22</f>
        <v/>
      </c>
      <c r="L22" s="48">
        <f>H22*F22</f>
        <v/>
      </c>
      <c r="M22" s="48">
        <f>L22-G22</f>
        <v/>
      </c>
      <c r="N22" s="26">
        <f>M22/G22</f>
        <v/>
      </c>
      <c r="O22" s="49" t="n">
        <v>43824</v>
      </c>
      <c r="P22" s="50">
        <f>TODAY()-O22</f>
        <v/>
      </c>
      <c r="Q22" s="48" t="inlineStr">
        <is>
          <t>定投</t>
        </is>
      </c>
      <c r="R22" s="8" t="n"/>
      <c r="S22" s="8" t="n"/>
      <c r="T22" s="0" t="n"/>
    </row>
    <row r="23">
      <c r="A23" s="0" t="n"/>
      <c r="B23" s="0" t="n"/>
      <c r="E23" s="57" t="n"/>
      <c r="F23" s="48" t="n"/>
      <c r="G23" s="48" t="n"/>
      <c r="H23" s="57" t="n"/>
      <c r="I23" s="57" t="n"/>
      <c r="J23" s="57" t="n"/>
      <c r="K23" s="57" t="n"/>
      <c r="L23" s="48" t="n"/>
      <c r="M23" s="48" t="n"/>
      <c r="N23" s="48">
        <f>M23*0.5/100</f>
        <v/>
      </c>
      <c r="O23" s="49" t="n"/>
      <c r="P23" s="26" t="n"/>
      <c r="Q23" s="48" t="n"/>
      <c r="R23" s="0" t="n"/>
      <c r="S23" s="0" t="n"/>
      <c r="T23" s="0" t="n"/>
    </row>
    <row r="24">
      <c r="A24" s="8" t="inlineStr">
        <is>
          <t>基金数量</t>
        </is>
      </c>
      <c r="B24" s="0">
        <f>COUNTA(B2:B20)</f>
        <v/>
      </c>
      <c r="D24" s="48" t="n"/>
      <c r="E24" s="57" t="n"/>
      <c r="F24" s="48" t="inlineStr">
        <is>
          <t>总成本</t>
        </is>
      </c>
      <c r="G24" s="48">
        <f>SUM(G2:G20)</f>
        <v/>
      </c>
      <c r="H24" s="57" t="n"/>
      <c r="I24" s="57" t="n"/>
      <c r="J24" s="57" t="n"/>
      <c r="K24" s="57" t="n"/>
      <c r="L24" s="48" t="inlineStr">
        <is>
          <t>总收益</t>
        </is>
      </c>
      <c r="M24" s="48">
        <f>SUM(M2:M20)</f>
        <v/>
      </c>
      <c r="N24" s="26">
        <f>M24/G24</f>
        <v/>
      </c>
      <c r="O24" s="58" t="n"/>
      <c r="P24" s="59" t="n"/>
      <c r="Q24" s="52" t="n"/>
      <c r="R24" s="0" t="n"/>
      <c r="S24" s="0" t="n"/>
      <c r="T24" s="0" t="n"/>
    </row>
    <row r="25"/>
    <row r="26"/>
    <row r="27"/>
    <row r="28"/>
    <row r="29"/>
    <row r="30">
      <c r="A30" s="0" t="inlineStr">
        <is>
          <t>已清仓基金</t>
        </is>
      </c>
    </row>
    <row r="31">
      <c r="A31" s="21" t="n"/>
      <c r="B31" s="22" t="inlineStr">
        <is>
          <t>国联安中证半导体ETF联接C</t>
        </is>
      </c>
      <c r="C31" s="7" t="inlineStr">
        <is>
          <t>联接</t>
        </is>
      </c>
      <c r="D31" s="55" t="n">
        <v>0</v>
      </c>
      <c r="E31" s="7" t="n">
        <v>1.7717</v>
      </c>
      <c r="F31" s="55">
        <f>1000/1.7716</f>
        <v/>
      </c>
      <c r="G31" s="55">
        <f>E31*F31</f>
        <v/>
      </c>
      <c r="H31" s="7" t="n">
        <v>1.9334</v>
      </c>
      <c r="I31" s="7" t="n">
        <v>1.906</v>
      </c>
      <c r="J31" s="30" t="n">
        <v>-0.0142</v>
      </c>
      <c r="K31" s="26">
        <f>(I31-E31)/E31</f>
        <v/>
      </c>
      <c r="L31" s="55">
        <f>H31*F31</f>
        <v/>
      </c>
      <c r="M31" s="55">
        <f>L31-G31</f>
        <v/>
      </c>
      <c r="N31" s="30">
        <f>M31/G31</f>
        <v/>
      </c>
      <c r="O31" s="60" t="n">
        <v>43853</v>
      </c>
      <c r="P31" s="61">
        <f>TODAY()-O31</f>
        <v/>
      </c>
      <c r="Q31" s="55" t="inlineStr">
        <is>
          <t>已卖出清仓</t>
        </is>
      </c>
      <c r="R31" s="42" t="n">
        <v>43893</v>
      </c>
      <c r="S31" s="7" t="n">
        <v>113</v>
      </c>
      <c r="T31" s="0" t="n"/>
    </row>
    <row r="32">
      <c r="A32" s="6" t="inlineStr">
        <is>
          <t>161028</t>
        </is>
      </c>
      <c r="B32" s="7" t="inlineStr">
        <is>
          <t>富国中征信能源汽车指数分级</t>
        </is>
      </c>
      <c r="C32" s="7" t="inlineStr">
        <is>
          <t>指数型</t>
        </is>
      </c>
      <c r="D32" s="55" t="n">
        <v>0.29</v>
      </c>
      <c r="E32" s="7" t="n">
        <v>2.6863</v>
      </c>
      <c r="F32" s="55" t="n">
        <v>20.62</v>
      </c>
      <c r="G32" s="55">
        <f>E32*F32</f>
        <v/>
      </c>
      <c r="H32" s="7" t="n">
        <v>0.925</v>
      </c>
      <c r="I32" s="62" t="n">
        <v>0.9223</v>
      </c>
      <c r="J32" s="31" t="n">
        <v>-0.0029</v>
      </c>
      <c r="K32" s="26">
        <f>(I32-E32)/E32</f>
        <v/>
      </c>
      <c r="L32" s="55">
        <f>H32*F32</f>
        <v/>
      </c>
      <c r="M32" s="55">
        <f>L32-G32</f>
        <v/>
      </c>
      <c r="N32" s="30">
        <f>M32/G32</f>
        <v/>
      </c>
      <c r="O32" s="60" t="n">
        <v>43865</v>
      </c>
      <c r="P32" s="61">
        <f>TODAY()-O32</f>
        <v/>
      </c>
      <c r="Q32" s="63" t="inlineStr">
        <is>
          <t>已卖出清仓，没赚到</t>
        </is>
      </c>
      <c r="R32" s="7" t="n">
        <v>43893</v>
      </c>
      <c r="S32" s="7" t="n"/>
      <c r="T32" s="0" t="n"/>
    </row>
    <row r="33">
      <c r="A33" s="6" t="n"/>
      <c r="B33" s="7" t="inlineStr">
        <is>
          <t>工银金融地产混合</t>
        </is>
      </c>
      <c r="C33" s="7" t="inlineStr">
        <is>
          <t>混合型</t>
        </is>
      </c>
      <c r="D33" s="55" t="n">
        <v>0.18</v>
      </c>
      <c r="E33" s="7" t="n">
        <v>2.2495</v>
      </c>
      <c r="F33" s="55" t="n">
        <v>3000.59</v>
      </c>
      <c r="G33" s="55">
        <f>E33*F33</f>
        <v/>
      </c>
      <c r="H33" s="7" t="n">
        <v>2.269</v>
      </c>
      <c r="I33" s="22" t="n">
        <v>2.2307</v>
      </c>
      <c r="J33" s="31" t="n">
        <v>-0.0169</v>
      </c>
      <c r="K33" s="26">
        <f>(I33-E33)/E33</f>
        <v/>
      </c>
      <c r="L33" s="55">
        <f>H33*F33</f>
        <v/>
      </c>
      <c r="M33" s="55">
        <f>L33-G33</f>
        <v/>
      </c>
      <c r="N33" s="30">
        <f>M33/G33</f>
        <v/>
      </c>
      <c r="O33" s="60" t="n">
        <v>43831</v>
      </c>
      <c r="P33" s="61">
        <f>TODAY()-O33</f>
        <v/>
      </c>
      <c r="Q33" s="63" t="inlineStr">
        <is>
          <t>已卖出清仓，没赚到</t>
        </is>
      </c>
      <c r="R33" s="7" t="n"/>
      <c r="S33" s="7" t="n"/>
      <c r="T33" s="0" t="n"/>
    </row>
  </sheetData>
  <conditionalFormatting sqref="K2:K2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3">
    <cfRule dxfId="0" operator="lessThan" priority="5" type="cellIs">
      <formula>-0.03</formula>
    </cfRule>
  </conditionalFormatting>
  <conditionalFormatting sqref="A2:J22 A31:Q33 A23:Q23 L2:Q22">
    <cfRule dxfId="1" operator="between" priority="4" text="卖出" type="containsText">
      <formula>NOT(ISERROR(SEARCH("卖出",A2)))</formula>
    </cfRule>
  </conditionalFormatting>
  <dataValidations count="1">
    <dataValidation allowBlank="0" showErrorMessage="1" showInputMessage="1" sqref="C2 C9 C10 C11 C12 C13 C14 C15 C16 C17 C18 C19 C20 C23 C31 C32 C33 C3:C8 C21:C22" type="list">
      <formula1>[1]字典!#REF!</formula1>
    </dataValidation>
  </dataValidations>
  <hyperlinks>
    <hyperlink display="宝盈人工智能股票C" ref="B11" tooltip="http://fund.eastmoney.com/005963.html" r:id="rId1"/>
    <hyperlink display="易方达新兴成长灵活配置" ref="B19" r:id="rId2"/>
  </hyperlink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D10" sqref="D10"/>
    </sheetView>
  </sheetViews>
  <sheetFormatPr baseColWidth="8" defaultColWidth="9" defaultRowHeight="13.5" outlineLevelRow="5"/>
  <cols>
    <col customWidth="1" max="1" min="1" style="9" width="14"/>
    <col customWidth="1" max="4" min="4" style="9" width="35.5"/>
  </cols>
  <sheetData>
    <row r="1">
      <c r="A1" s="0" t="inlineStr">
        <is>
          <t>日期</t>
        </is>
      </c>
      <c r="B1" s="0" t="inlineStr">
        <is>
          <t>金额</t>
        </is>
      </c>
      <c r="C1" s="0" t="inlineStr">
        <is>
          <t>代码</t>
        </is>
      </c>
      <c r="D1" s="0" t="inlineStr">
        <is>
          <t>名称</t>
        </is>
      </c>
    </row>
    <row r="2">
      <c r="A2" s="1" t="n">
        <v>43899</v>
      </c>
      <c r="B2" s="64" t="n">
        <v>500</v>
      </c>
      <c r="C2" s="3" t="inlineStr">
        <is>
          <t>005312</t>
        </is>
      </c>
      <c r="D2" s="0" t="inlineStr">
        <is>
          <t>万家经济新动能混合C</t>
        </is>
      </c>
    </row>
    <row customHeight="1" ht="15.75" r="3" s="9">
      <c r="B3" s="64" t="n">
        <v>500</v>
      </c>
      <c r="C3" s="3" t="inlineStr">
        <is>
          <t>005963</t>
        </is>
      </c>
      <c r="D3" s="4" t="inlineStr">
        <is>
          <t>宝盈人工智能股票C</t>
        </is>
      </c>
    </row>
    <row r="4">
      <c r="B4" s="64" t="n">
        <v>500</v>
      </c>
      <c r="C4" s="3" t="inlineStr">
        <is>
          <t>000404</t>
        </is>
      </c>
      <c r="D4" s="5" t="inlineStr">
        <is>
          <t>易方达新兴成长灵活配置</t>
        </is>
      </c>
    </row>
    <row r="5">
      <c r="B5" s="64" t="n">
        <v>100</v>
      </c>
      <c r="C5" s="6" t="inlineStr">
        <is>
          <t>161028</t>
        </is>
      </c>
      <c r="D5" s="7" t="inlineStr">
        <is>
          <t>富国中征信能源汽车指数分级</t>
        </is>
      </c>
    </row>
    <row r="6">
      <c r="B6" s="64" t="n">
        <v>500</v>
      </c>
      <c r="C6" s="8" t="inlineStr">
        <is>
          <t>008087</t>
        </is>
      </c>
      <c r="D6" s="0" t="inlineStr">
        <is>
          <t>华夏中证5G通信主题ETF联接C</t>
        </is>
      </c>
    </row>
  </sheetData>
  <conditionalFormatting sqref="C2:D2">
    <cfRule dxfId="1" operator="between" priority="5" text="卖出" type="containsText">
      <formula>NOT(ISERROR(SEARCH("卖出",C2)))</formula>
    </cfRule>
  </conditionalFormatting>
  <conditionalFormatting sqref="C3:D3">
    <cfRule dxfId="1" operator="between" priority="4" text="卖出" type="containsText">
      <formula>NOT(ISERROR(SEARCH("卖出",C3)))</formula>
    </cfRule>
  </conditionalFormatting>
  <conditionalFormatting sqref="C4:D4">
    <cfRule dxfId="1" operator="between" priority="3" text="卖出" type="containsText">
      <formula>NOT(ISERROR(SEARCH("卖出",C4)))</formula>
    </cfRule>
  </conditionalFormatting>
  <conditionalFormatting sqref="C5:D5">
    <cfRule dxfId="1" operator="between" priority="2" text="卖出" type="containsText">
      <formula>NOT(ISERROR(SEARCH("卖出",C5)))</formula>
    </cfRule>
  </conditionalFormatting>
  <conditionalFormatting sqref="C6:D6">
    <cfRule dxfId="1" operator="between" priority="1" text="卖出" type="containsText">
      <formula>NOT(ISERROR(SEARCH("卖出",C6)))</formula>
    </cfRule>
  </conditionalFormatting>
  <hyperlinks>
    <hyperlink display="宝盈人工智能股票C" ref="D3" tooltip="http://fund.eastmoney.com/005963.html" r:id="rId1"/>
    <hyperlink display="易方达新兴成长灵活配置" ref="D4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peng</dc:creator>
  <dcterms:created xsi:type="dcterms:W3CDTF">2020-03-13T12:10:00Z</dcterms:created>
  <dcterms:modified xsi:type="dcterms:W3CDTF">2020-03-09T16:13:23Z</dcterms:modified>
  <cp:lastModifiedBy>debug life</cp:lastModifiedBy>
</cp:coreProperties>
</file>