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itt-my.sharepoint.com/personal/zgold_doitt_nyc_gov/Documents/"/>
    </mc:Choice>
  </mc:AlternateContent>
  <xr:revisionPtr revIDLastSave="2725" documentId="8_{96ADEE9C-A033-4275-8BBA-DEE9CC6D443F}" xr6:coauthVersionLast="45" xr6:coauthVersionMax="45" xr10:uidLastSave="{25E92EDC-A4E0-4BB4-9225-D76A690C1048}"/>
  <bookViews>
    <workbookView xWindow="0" yWindow="0" windowWidth="24000" windowHeight="10110" firstSheet="4" activeTab="5" xr2:uid="{52946988-5CF3-493A-BE07-639289E8911F}"/>
  </bookViews>
  <sheets>
    <sheet name="Mobile-11.21.19" sheetId="3" r:id="rId1"/>
    <sheet name="Cable-Historical-Protect" sheetId="5" r:id="rId2"/>
    <sheet name="Cable-Historical" sheetId="7" r:id="rId3"/>
    <sheet name="Fixed Broadband" sheetId="10" r:id="rId4"/>
    <sheet name="CPI" sheetId="6" r:id="rId5"/>
    <sheet name="Passwords" sheetId="9" r:id="rId6"/>
  </sheets>
  <definedNames>
    <definedName name="_xlnm._FilterDatabase" localSheetId="2" hidden="1">'Cable-Historical'!$A$1:$AC$298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0" l="1"/>
  <c r="L17" i="10" s="1"/>
  <c r="M17" i="10" s="1"/>
  <c r="J9" i="10"/>
  <c r="J8" i="10"/>
  <c r="J10" i="10"/>
  <c r="D24" i="10"/>
  <c r="G78" i="7" l="1"/>
  <c r="H78" i="7" s="1"/>
  <c r="G80" i="7"/>
  <c r="H80" i="7" s="1"/>
  <c r="G81" i="7"/>
  <c r="H81" i="7" s="1"/>
  <c r="G82" i="7"/>
  <c r="H82" i="7" s="1"/>
  <c r="G83" i="7"/>
  <c r="H83" i="7" s="1"/>
  <c r="G84" i="7"/>
  <c r="H84" i="7" s="1"/>
  <c r="G85" i="7"/>
  <c r="H85" i="7" s="1"/>
  <c r="G86" i="7"/>
  <c r="H86" i="7" s="1"/>
  <c r="G87" i="7"/>
  <c r="H87" i="7" s="1"/>
  <c r="G88" i="7"/>
  <c r="H88" i="7" s="1"/>
  <c r="G89" i="7"/>
  <c r="H89" i="7" s="1"/>
  <c r="G90" i="7"/>
  <c r="H90" i="7" s="1"/>
  <c r="G91" i="7"/>
  <c r="H91" i="7" s="1"/>
  <c r="G79" i="7"/>
  <c r="H79" i="7" s="1"/>
  <c r="L14" i="10" l="1"/>
  <c r="J7" i="10"/>
  <c r="L7" i="10" s="1"/>
  <c r="L8" i="10"/>
  <c r="L9" i="10"/>
  <c r="L10" i="10"/>
  <c r="J11" i="10"/>
  <c r="L11" i="10" s="1"/>
  <c r="J12" i="10"/>
  <c r="L12" i="10" s="1"/>
  <c r="J13" i="10"/>
  <c r="L13" i="10" s="1"/>
  <c r="J15" i="10"/>
  <c r="L15" i="10" s="1"/>
  <c r="J16" i="10"/>
  <c r="L16" i="10" s="1"/>
  <c r="L18" i="10"/>
  <c r="J19" i="10"/>
  <c r="L19" i="10" s="1"/>
  <c r="J20" i="10"/>
  <c r="L20" i="10" s="1"/>
  <c r="J21" i="10"/>
  <c r="L21" i="10" s="1"/>
  <c r="J6" i="10"/>
  <c r="L6" i="10" s="1"/>
  <c r="J3" i="10"/>
  <c r="L3" i="10" s="1"/>
  <c r="J4" i="10"/>
  <c r="L4" i="10" s="1"/>
  <c r="J5" i="10"/>
  <c r="L5" i="10" s="1"/>
  <c r="J2" i="10"/>
  <c r="L2" i="10" s="1"/>
  <c r="E23" i="10" l="1"/>
  <c r="G23" i="10"/>
  <c r="H23" i="10"/>
  <c r="I23" i="10"/>
  <c r="D23" i="10"/>
  <c r="E25" i="10"/>
  <c r="G25" i="10"/>
  <c r="H25" i="10"/>
  <c r="I25" i="10"/>
  <c r="D25" i="10"/>
  <c r="H24" i="10"/>
  <c r="E24" i="10"/>
  <c r="G24" i="10"/>
  <c r="I24" i="10"/>
  <c r="H22" i="10"/>
  <c r="I22" i="10"/>
  <c r="G22" i="10"/>
  <c r="E22" i="10"/>
  <c r="D22" i="10"/>
  <c r="M9" i="10"/>
  <c r="M3" i="10" l="1"/>
  <c r="M4" i="10"/>
  <c r="M5" i="10"/>
  <c r="M6" i="10"/>
  <c r="M7" i="10"/>
  <c r="M8" i="10"/>
  <c r="M10" i="10"/>
  <c r="M11" i="10"/>
  <c r="M12" i="10"/>
  <c r="M13" i="10"/>
  <c r="M14" i="10"/>
  <c r="M15" i="10"/>
  <c r="M16" i="10"/>
  <c r="M18" i="10"/>
  <c r="M19" i="10"/>
  <c r="M20" i="10"/>
  <c r="M21" i="10"/>
  <c r="M2" i="10" l="1"/>
  <c r="L24" i="10"/>
  <c r="L23" i="10"/>
  <c r="L25" i="10"/>
  <c r="L22" i="10"/>
  <c r="G137" i="7"/>
  <c r="G138" i="7"/>
  <c r="G139" i="7"/>
  <c r="H139" i="7" s="1"/>
  <c r="G140" i="7"/>
  <c r="G141" i="7"/>
  <c r="H141" i="7" s="1"/>
  <c r="G142" i="7"/>
  <c r="G143" i="7"/>
  <c r="G144" i="7"/>
  <c r="H144" i="7" s="1"/>
  <c r="G145" i="7"/>
  <c r="H145" i="7" s="1"/>
  <c r="G146" i="7"/>
  <c r="G147" i="7"/>
  <c r="G148" i="7"/>
  <c r="G149" i="7"/>
  <c r="H149" i="7" s="1"/>
  <c r="G150" i="7"/>
  <c r="H150" i="7" s="1"/>
  <c r="G151" i="7"/>
  <c r="G152" i="7"/>
  <c r="H152" i="7" s="1"/>
  <c r="G153" i="7"/>
  <c r="H153" i="7" s="1"/>
  <c r="G154" i="7"/>
  <c r="G155" i="7"/>
  <c r="G156" i="7"/>
  <c r="G157" i="7"/>
  <c r="H157" i="7" s="1"/>
  <c r="G158" i="7"/>
  <c r="H158" i="7" s="1"/>
  <c r="G159" i="7"/>
  <c r="H159" i="7" s="1"/>
  <c r="G160" i="7"/>
  <c r="H160" i="7" s="1"/>
  <c r="G161" i="7"/>
  <c r="H161" i="7" s="1"/>
  <c r="G162" i="7"/>
  <c r="H162" i="7" s="1"/>
  <c r="G163" i="7"/>
  <c r="H163" i="7" s="1"/>
  <c r="G164" i="7"/>
  <c r="G165" i="7"/>
  <c r="G166" i="7"/>
  <c r="G167" i="7"/>
  <c r="G168" i="7"/>
  <c r="H168" i="7" s="1"/>
  <c r="G169" i="7"/>
  <c r="G170" i="7"/>
  <c r="G171" i="7"/>
  <c r="H171" i="7" s="1"/>
  <c r="G172" i="7"/>
  <c r="G173" i="7"/>
  <c r="H173" i="7" s="1"/>
  <c r="G174" i="7"/>
  <c r="G175" i="7"/>
  <c r="G136" i="7"/>
  <c r="H136" i="7" s="1"/>
  <c r="K136" i="7"/>
  <c r="G177" i="7"/>
  <c r="H177" i="7" s="1"/>
  <c r="G178" i="7"/>
  <c r="H178" i="7" s="1"/>
  <c r="G179" i="7"/>
  <c r="G180" i="7"/>
  <c r="H180" i="7" s="1"/>
  <c r="G181" i="7"/>
  <c r="H181" i="7" s="1"/>
  <c r="G182" i="7"/>
  <c r="H182" i="7" s="1"/>
  <c r="G183" i="7"/>
  <c r="H183" i="7" s="1"/>
  <c r="G184" i="7"/>
  <c r="H184" i="7" s="1"/>
  <c r="G185" i="7"/>
  <c r="H185" i="7" s="1"/>
  <c r="G186" i="7"/>
  <c r="H186" i="7" s="1"/>
  <c r="G187" i="7"/>
  <c r="G188" i="7"/>
  <c r="H188" i="7" s="1"/>
  <c r="G176" i="7"/>
  <c r="H176" i="7" s="1"/>
  <c r="K139" i="7"/>
  <c r="K141" i="7"/>
  <c r="K144" i="7"/>
  <c r="K145" i="7"/>
  <c r="K149" i="7"/>
  <c r="K150" i="7"/>
  <c r="K152" i="7"/>
  <c r="K153" i="7"/>
  <c r="K157" i="7"/>
  <c r="K158" i="7"/>
  <c r="K159" i="7"/>
  <c r="K160" i="7"/>
  <c r="K161" i="7"/>
  <c r="K162" i="7"/>
  <c r="K163" i="7"/>
  <c r="K168" i="7"/>
  <c r="K171" i="7"/>
  <c r="K173" i="7"/>
  <c r="K176" i="7"/>
  <c r="K177" i="7"/>
  <c r="K178" i="7"/>
  <c r="K180" i="7"/>
  <c r="K181" i="7"/>
  <c r="K182" i="7"/>
  <c r="K183" i="7"/>
  <c r="K184" i="7"/>
  <c r="K185" i="7"/>
  <c r="K186" i="7"/>
  <c r="K188" i="7"/>
  <c r="G288" i="7"/>
  <c r="G289" i="7"/>
  <c r="G290" i="7"/>
  <c r="G291" i="7"/>
  <c r="G292" i="7"/>
  <c r="G293" i="7"/>
  <c r="G294" i="7"/>
  <c r="G295" i="7"/>
  <c r="G296" i="7"/>
  <c r="G297" i="7"/>
  <c r="G298" i="7"/>
  <c r="G282" i="7"/>
  <c r="G283" i="7"/>
  <c r="G284" i="7"/>
  <c r="G285" i="7"/>
  <c r="G286" i="7"/>
  <c r="G287" i="7"/>
  <c r="G272" i="7"/>
  <c r="G273" i="7"/>
  <c r="G274" i="7"/>
  <c r="G275" i="7"/>
  <c r="G276" i="7"/>
  <c r="G277" i="7"/>
  <c r="G278" i="7"/>
  <c r="G279" i="7"/>
  <c r="G280" i="7"/>
  <c r="G281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54" i="7"/>
  <c r="G255" i="7"/>
  <c r="G256" i="7"/>
  <c r="G257" i="7"/>
  <c r="G258" i="7"/>
  <c r="G259" i="7"/>
  <c r="G246" i="7"/>
  <c r="G247" i="7"/>
  <c r="G248" i="7"/>
  <c r="G249" i="7"/>
  <c r="G250" i="7"/>
  <c r="G251" i="7"/>
  <c r="G252" i="7"/>
  <c r="G25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28" i="7"/>
  <c r="G229" i="7"/>
  <c r="G230" i="7"/>
  <c r="G231" i="7"/>
  <c r="G232" i="7"/>
  <c r="G233" i="7"/>
  <c r="G218" i="7"/>
  <c r="G219" i="7"/>
  <c r="G220" i="7"/>
  <c r="G221" i="7"/>
  <c r="G222" i="7"/>
  <c r="G223" i="7"/>
  <c r="G224" i="7"/>
  <c r="G225" i="7"/>
  <c r="G226" i="7"/>
  <c r="G227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00" i="7"/>
  <c r="G201" i="7"/>
  <c r="G202" i="7"/>
  <c r="G203" i="7"/>
  <c r="G204" i="7"/>
  <c r="G205" i="7"/>
  <c r="G199" i="7"/>
  <c r="G190" i="7"/>
  <c r="G191" i="7"/>
  <c r="G192" i="7"/>
  <c r="G193" i="7"/>
  <c r="G194" i="7"/>
  <c r="G195" i="7"/>
  <c r="G196" i="7"/>
  <c r="G197" i="7"/>
  <c r="G198" i="7"/>
  <c r="G189" i="7"/>
  <c r="G135" i="7"/>
  <c r="G131" i="7"/>
  <c r="G132" i="7"/>
  <c r="G133" i="7"/>
  <c r="G134" i="7"/>
  <c r="G130" i="7"/>
  <c r="G126" i="7"/>
  <c r="G127" i="7"/>
  <c r="G128" i="7"/>
  <c r="G129" i="7"/>
  <c r="G125" i="7"/>
  <c r="G121" i="7"/>
  <c r="G122" i="7"/>
  <c r="G123" i="7"/>
  <c r="G124" i="7"/>
  <c r="G120" i="7"/>
  <c r="G109" i="7"/>
  <c r="G110" i="7"/>
  <c r="G111" i="7"/>
  <c r="G112" i="7"/>
  <c r="G113" i="7"/>
  <c r="G114" i="7"/>
  <c r="G115" i="7"/>
  <c r="G116" i="7"/>
  <c r="G117" i="7"/>
  <c r="G118" i="7"/>
  <c r="G119" i="7"/>
  <c r="G108" i="7"/>
  <c r="G103" i="7"/>
  <c r="G104" i="7"/>
  <c r="G105" i="7"/>
  <c r="G106" i="7"/>
  <c r="G107" i="7"/>
  <c r="G102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92" i="7"/>
  <c r="G93" i="7"/>
  <c r="G94" i="7"/>
  <c r="G95" i="7"/>
  <c r="G96" i="7"/>
  <c r="G97" i="7"/>
  <c r="G98" i="7"/>
  <c r="G99" i="7"/>
  <c r="G100" i="7"/>
  <c r="G101" i="7"/>
  <c r="G3" i="7"/>
  <c r="G4" i="7"/>
  <c r="G2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AC65" i="3"/>
  <c r="AC66" i="3"/>
  <c r="AC67" i="3"/>
  <c r="AC68" i="3"/>
  <c r="AC69" i="3"/>
  <c r="P68" i="3"/>
  <c r="P66" i="3"/>
  <c r="P65" i="3"/>
  <c r="H68" i="3"/>
  <c r="H67" i="3"/>
  <c r="H66" i="3"/>
  <c r="H65" i="3"/>
  <c r="G68" i="3"/>
  <c r="G67" i="3"/>
  <c r="G66" i="3"/>
  <c r="G65" i="3"/>
  <c r="F68" i="3"/>
  <c r="F67" i="3"/>
  <c r="F66" i="3"/>
  <c r="F65" i="3"/>
  <c r="E65" i="3"/>
  <c r="E66" i="3"/>
  <c r="E67" i="3"/>
  <c r="E68" i="3"/>
  <c r="E69" i="3"/>
  <c r="P67" i="3"/>
  <c r="P69" i="3"/>
  <c r="F69" i="3"/>
  <c r="G69" i="3"/>
  <c r="H69" i="3"/>
  <c r="K2" i="7" l="1"/>
  <c r="H2" i="7"/>
  <c r="K4" i="7"/>
  <c r="H4" i="7"/>
  <c r="K3" i="7"/>
  <c r="H3" i="7"/>
  <c r="K101" i="7"/>
  <c r="H101" i="7"/>
  <c r="K100" i="7"/>
  <c r="H100" i="7"/>
  <c r="K99" i="7"/>
  <c r="H99" i="7"/>
  <c r="K98" i="7"/>
  <c r="H98" i="7"/>
  <c r="K97" i="7"/>
  <c r="H97" i="7"/>
  <c r="K96" i="7"/>
  <c r="H96" i="7"/>
  <c r="K95" i="7"/>
  <c r="H95" i="7"/>
  <c r="K94" i="7"/>
  <c r="H94" i="7"/>
  <c r="K93" i="7"/>
  <c r="H93" i="7"/>
  <c r="K92" i="7"/>
  <c r="H92" i="7"/>
  <c r="K77" i="7"/>
  <c r="H77" i="7"/>
  <c r="K76" i="7"/>
  <c r="H76" i="7"/>
  <c r="K75" i="7"/>
  <c r="H75" i="7"/>
  <c r="K74" i="7"/>
  <c r="H74" i="7"/>
  <c r="K73" i="7"/>
  <c r="H73" i="7"/>
  <c r="K72" i="7"/>
  <c r="H72" i="7"/>
  <c r="K71" i="7"/>
  <c r="H71" i="7"/>
  <c r="K70" i="7"/>
  <c r="H70" i="7"/>
  <c r="K69" i="7"/>
  <c r="H69" i="7"/>
  <c r="K68" i="7"/>
  <c r="H68" i="7"/>
  <c r="K67" i="7"/>
  <c r="H67" i="7"/>
  <c r="K66" i="7"/>
  <c r="H66" i="7"/>
  <c r="K65" i="7"/>
  <c r="H65" i="7"/>
  <c r="K64" i="7"/>
  <c r="H64" i="7"/>
  <c r="K63" i="7"/>
  <c r="H63" i="7"/>
  <c r="K62" i="7"/>
  <c r="H62" i="7"/>
  <c r="K61" i="7"/>
  <c r="H61" i="7"/>
  <c r="K60" i="7"/>
  <c r="H60" i="7"/>
  <c r="K59" i="7"/>
  <c r="H59" i="7"/>
  <c r="K58" i="7"/>
  <c r="H58" i="7"/>
  <c r="K57" i="7"/>
  <c r="H57" i="7"/>
  <c r="K56" i="7"/>
  <c r="H56" i="7"/>
  <c r="K55" i="7"/>
  <c r="H55" i="7"/>
  <c r="K54" i="7"/>
  <c r="H54" i="7"/>
  <c r="K53" i="7"/>
  <c r="H53" i="7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K43" i="7"/>
  <c r="H43" i="7"/>
  <c r="K42" i="7"/>
  <c r="H42" i="7"/>
  <c r="K41" i="7"/>
  <c r="H41" i="7"/>
  <c r="K40" i="7"/>
  <c r="H40" i="7"/>
  <c r="K39" i="7"/>
  <c r="H39" i="7"/>
  <c r="K38" i="7"/>
  <c r="H38" i="7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102" i="7"/>
  <c r="H102" i="7"/>
  <c r="K107" i="7"/>
  <c r="H107" i="7"/>
  <c r="K106" i="7"/>
  <c r="H106" i="7"/>
  <c r="K105" i="7"/>
  <c r="H105" i="7"/>
  <c r="K104" i="7"/>
  <c r="H104" i="7"/>
  <c r="K103" i="7"/>
  <c r="H103" i="7"/>
  <c r="K108" i="7"/>
  <c r="H108" i="7"/>
  <c r="K119" i="7"/>
  <c r="H119" i="7"/>
  <c r="H118" i="7"/>
  <c r="K118" i="7"/>
  <c r="K117" i="7"/>
  <c r="H117" i="7"/>
  <c r="K116" i="7"/>
  <c r="H116" i="7"/>
  <c r="K115" i="7"/>
  <c r="H115" i="7"/>
  <c r="K114" i="7"/>
  <c r="H114" i="7"/>
  <c r="K113" i="7"/>
  <c r="H113" i="7"/>
  <c r="K112" i="7"/>
  <c r="H112" i="7"/>
  <c r="K111" i="7"/>
  <c r="H111" i="7"/>
  <c r="K110" i="7"/>
  <c r="H110" i="7"/>
  <c r="K109" i="7"/>
  <c r="H109" i="7"/>
  <c r="K120" i="7"/>
  <c r="H120" i="7"/>
  <c r="K124" i="7"/>
  <c r="H124" i="7"/>
  <c r="K123" i="7"/>
  <c r="H123" i="7"/>
  <c r="K122" i="7"/>
  <c r="H122" i="7"/>
  <c r="K121" i="7"/>
  <c r="H121" i="7"/>
  <c r="K125" i="7"/>
  <c r="H125" i="7"/>
  <c r="K129" i="7"/>
  <c r="H129" i="7"/>
  <c r="K128" i="7"/>
  <c r="H128" i="7"/>
  <c r="K127" i="7"/>
  <c r="H127" i="7"/>
  <c r="H126" i="7"/>
  <c r="K126" i="7"/>
  <c r="K130" i="7"/>
  <c r="H130" i="7"/>
  <c r="K134" i="7"/>
  <c r="H134" i="7"/>
  <c r="K133" i="7"/>
  <c r="H133" i="7"/>
  <c r="K132" i="7"/>
  <c r="H132" i="7"/>
  <c r="K131" i="7"/>
  <c r="H131" i="7"/>
  <c r="K135" i="7"/>
  <c r="H135" i="7"/>
  <c r="K189" i="7"/>
  <c r="H189" i="7"/>
  <c r="K198" i="7"/>
  <c r="H198" i="7"/>
  <c r="K197" i="7"/>
  <c r="H197" i="7"/>
  <c r="K196" i="7"/>
  <c r="H196" i="7"/>
  <c r="K195" i="7"/>
  <c r="H195" i="7"/>
  <c r="K194" i="7"/>
  <c r="H194" i="7"/>
  <c r="K193" i="7"/>
  <c r="H193" i="7"/>
  <c r="K192" i="7"/>
  <c r="H192" i="7"/>
  <c r="K191" i="7"/>
  <c r="H191" i="7"/>
  <c r="K190" i="7"/>
  <c r="H190" i="7"/>
  <c r="K199" i="7"/>
  <c r="H199" i="7"/>
  <c r="K205" i="7"/>
  <c r="H205" i="7"/>
  <c r="K204" i="7"/>
  <c r="H204" i="7"/>
  <c r="K203" i="7"/>
  <c r="H203" i="7"/>
  <c r="K202" i="7"/>
  <c r="H202" i="7"/>
  <c r="K201" i="7"/>
  <c r="H201" i="7"/>
  <c r="K200" i="7"/>
  <c r="H200" i="7"/>
  <c r="K217" i="7"/>
  <c r="H217" i="7"/>
  <c r="K216" i="7"/>
  <c r="H216" i="7"/>
  <c r="H215" i="7"/>
  <c r="K215" i="7"/>
  <c r="K214" i="7"/>
  <c r="H214" i="7"/>
  <c r="K213" i="7"/>
  <c r="H213" i="7"/>
  <c r="K212" i="7"/>
  <c r="H212" i="7"/>
  <c r="K211" i="7"/>
  <c r="H211" i="7"/>
  <c r="K210" i="7"/>
  <c r="H210" i="7"/>
  <c r="K209" i="7"/>
  <c r="H209" i="7"/>
  <c r="K208" i="7"/>
  <c r="H208" i="7"/>
  <c r="K207" i="7"/>
  <c r="H207" i="7"/>
  <c r="K206" i="7"/>
  <c r="H206" i="7"/>
  <c r="K227" i="7"/>
  <c r="H227" i="7"/>
  <c r="K226" i="7"/>
  <c r="H226" i="7"/>
  <c r="K225" i="7"/>
  <c r="H225" i="7"/>
  <c r="K224" i="7"/>
  <c r="H224" i="7"/>
  <c r="K223" i="7"/>
  <c r="H223" i="7"/>
  <c r="K222" i="7"/>
  <c r="H222" i="7"/>
  <c r="K221" i="7"/>
  <c r="H221" i="7"/>
  <c r="K220" i="7"/>
  <c r="H220" i="7"/>
  <c r="K219" i="7"/>
  <c r="H219" i="7"/>
  <c r="K218" i="7"/>
  <c r="H218" i="7"/>
  <c r="K233" i="7"/>
  <c r="H233" i="7"/>
  <c r="K232" i="7"/>
  <c r="H232" i="7"/>
  <c r="H231" i="7"/>
  <c r="K231" i="7"/>
  <c r="K230" i="7"/>
  <c r="H230" i="7"/>
  <c r="K229" i="7"/>
  <c r="H229" i="7"/>
  <c r="K228" i="7"/>
  <c r="H228" i="7"/>
  <c r="K245" i="7"/>
  <c r="H245" i="7"/>
  <c r="K244" i="7"/>
  <c r="H244" i="7"/>
  <c r="K243" i="7"/>
  <c r="H243" i="7"/>
  <c r="K242" i="7"/>
  <c r="H242" i="7"/>
  <c r="K241" i="7"/>
  <c r="H241" i="7"/>
  <c r="K240" i="7"/>
  <c r="H240" i="7"/>
  <c r="H239" i="7"/>
  <c r="K239" i="7"/>
  <c r="K238" i="7"/>
  <c r="H238" i="7"/>
  <c r="K237" i="7"/>
  <c r="H237" i="7"/>
  <c r="K236" i="7"/>
  <c r="H236" i="7"/>
  <c r="K235" i="7"/>
  <c r="H235" i="7"/>
  <c r="K234" i="7"/>
  <c r="H234" i="7"/>
  <c r="K253" i="7"/>
  <c r="H253" i="7"/>
  <c r="K252" i="7"/>
  <c r="H252" i="7"/>
  <c r="K251" i="7"/>
  <c r="H251" i="7"/>
  <c r="K250" i="7"/>
  <c r="H250" i="7"/>
  <c r="K249" i="7"/>
  <c r="H249" i="7"/>
  <c r="K248" i="7"/>
  <c r="H248" i="7"/>
  <c r="H247" i="7"/>
  <c r="K247" i="7"/>
  <c r="K246" i="7"/>
  <c r="H246" i="7"/>
  <c r="K259" i="7"/>
  <c r="H259" i="7"/>
  <c r="K258" i="7"/>
  <c r="H258" i="7"/>
  <c r="K257" i="7"/>
  <c r="H257" i="7"/>
  <c r="K256" i="7"/>
  <c r="H256" i="7"/>
  <c r="K255" i="7"/>
  <c r="H255" i="7"/>
  <c r="K254" i="7"/>
  <c r="H254" i="7"/>
  <c r="H271" i="7"/>
  <c r="K271" i="7"/>
  <c r="K270" i="7"/>
  <c r="H270" i="7"/>
  <c r="K269" i="7"/>
  <c r="H269" i="7"/>
  <c r="K268" i="7"/>
  <c r="H268" i="7"/>
  <c r="K267" i="7"/>
  <c r="H267" i="7"/>
  <c r="K266" i="7"/>
  <c r="H266" i="7"/>
  <c r="K265" i="7"/>
  <c r="H265" i="7"/>
  <c r="K264" i="7"/>
  <c r="H264" i="7"/>
  <c r="K263" i="7"/>
  <c r="H263" i="7"/>
  <c r="K262" i="7"/>
  <c r="H262" i="7"/>
  <c r="K261" i="7"/>
  <c r="H261" i="7"/>
  <c r="K260" i="7"/>
  <c r="H260" i="7"/>
  <c r="K281" i="7"/>
  <c r="H281" i="7"/>
  <c r="K280" i="7"/>
  <c r="H280" i="7"/>
  <c r="H279" i="7"/>
  <c r="K279" i="7"/>
  <c r="K278" i="7"/>
  <c r="H278" i="7"/>
  <c r="K277" i="7"/>
  <c r="H277" i="7"/>
  <c r="K276" i="7"/>
  <c r="H276" i="7"/>
  <c r="K275" i="7"/>
  <c r="H275" i="7"/>
  <c r="K274" i="7"/>
  <c r="H274" i="7"/>
  <c r="K273" i="7"/>
  <c r="H273" i="7"/>
  <c r="K272" i="7"/>
  <c r="H272" i="7"/>
  <c r="K287" i="7"/>
  <c r="H287" i="7"/>
  <c r="K286" i="7"/>
  <c r="H286" i="7"/>
  <c r="K285" i="7"/>
  <c r="H285" i="7"/>
  <c r="K284" i="7"/>
  <c r="H284" i="7"/>
  <c r="K283" i="7"/>
  <c r="H283" i="7"/>
  <c r="K282" i="7"/>
  <c r="H282" i="7"/>
  <c r="K298" i="7"/>
  <c r="H298" i="7"/>
  <c r="K297" i="7"/>
  <c r="H297" i="7"/>
  <c r="H296" i="7"/>
  <c r="K296" i="7"/>
  <c r="H295" i="7"/>
  <c r="K295" i="7"/>
  <c r="K294" i="7"/>
  <c r="H294" i="7"/>
  <c r="K293" i="7"/>
  <c r="H293" i="7"/>
  <c r="K292" i="7"/>
  <c r="H292" i="7"/>
  <c r="K291" i="7"/>
  <c r="H291" i="7"/>
  <c r="K290" i="7"/>
  <c r="H290" i="7"/>
  <c r="K289" i="7"/>
  <c r="H289" i="7"/>
  <c r="H288" i="7"/>
  <c r="K288" i="7"/>
  <c r="K187" i="7"/>
  <c r="H187" i="7"/>
  <c r="K179" i="7"/>
  <c r="H179" i="7"/>
  <c r="K175" i="7"/>
  <c r="H175" i="7"/>
  <c r="K174" i="7"/>
  <c r="H174" i="7"/>
  <c r="K172" i="7"/>
  <c r="H172" i="7"/>
  <c r="K170" i="7"/>
  <c r="H170" i="7"/>
  <c r="K169" i="7"/>
  <c r="H169" i="7"/>
  <c r="K167" i="7"/>
  <c r="H167" i="7"/>
  <c r="K166" i="7"/>
  <c r="H166" i="7"/>
  <c r="K165" i="7"/>
  <c r="H165" i="7"/>
  <c r="K164" i="7"/>
  <c r="H164" i="7"/>
  <c r="K156" i="7"/>
  <c r="H156" i="7"/>
  <c r="K155" i="7"/>
  <c r="H155" i="7"/>
  <c r="K154" i="7"/>
  <c r="H154" i="7"/>
  <c r="K151" i="7"/>
  <c r="H151" i="7"/>
  <c r="K148" i="7"/>
  <c r="H148" i="7"/>
  <c r="K147" i="7"/>
  <c r="H147" i="7"/>
  <c r="K146" i="7"/>
  <c r="H146" i="7"/>
  <c r="K143" i="7"/>
  <c r="H143" i="7"/>
  <c r="K142" i="7"/>
  <c r="H142" i="7"/>
  <c r="K140" i="7"/>
  <c r="H140" i="7"/>
  <c r="K138" i="7"/>
  <c r="H138" i="7"/>
  <c r="K137" i="7"/>
  <c r="H137" i="7"/>
  <c r="M22" i="10"/>
  <c r="M24" i="10"/>
  <c r="M25" i="10"/>
  <c r="M23" i="10"/>
</calcChain>
</file>

<file path=xl/sharedStrings.xml><?xml version="1.0" encoding="utf-8"?>
<sst xmlns="http://schemas.openxmlformats.org/spreadsheetml/2006/main" count="5288" uniqueCount="369">
  <si>
    <t>Parent</t>
  </si>
  <si>
    <t>ISP</t>
  </si>
  <si>
    <t>Tech Type</t>
  </si>
  <si>
    <t>1 Line $/month</t>
  </si>
  <si>
    <t>2 Lines $/month</t>
  </si>
  <si>
    <t>3 Lines $/month</t>
  </si>
  <si>
    <t>4 Lines $/month</t>
  </si>
  <si>
    <t xml:space="preserve"> Payment Type</t>
  </si>
  <si>
    <t>Plan Name</t>
  </si>
  <si>
    <t>Talk</t>
  </si>
  <si>
    <t>Text</t>
  </si>
  <si>
    <t>4G Data (GB)</t>
  </si>
  <si>
    <t>Service Days</t>
  </si>
  <si>
    <t>Streaming Quality</t>
  </si>
  <si>
    <t>4G Hotspot (GB)</t>
  </si>
  <si>
    <t>Int'l Calls from US</t>
  </si>
  <si>
    <t>Int'l Talk</t>
  </si>
  <si>
    <t>Int'l Text</t>
  </si>
  <si>
    <t>Int'l 4G Data (GB)</t>
  </si>
  <si>
    <t>CA &amp; MX Talk</t>
  </si>
  <si>
    <t>CA &amp; MX Text</t>
  </si>
  <si>
    <t>CA &amp; MX 4G Data (GB)</t>
  </si>
  <si>
    <t>In-Flight</t>
  </si>
  <si>
    <t>5G</t>
  </si>
  <si>
    <t>Customer Service</t>
  </si>
  <si>
    <t>Taxes &amp; Fees</t>
  </si>
  <si>
    <t>Equipment</t>
  </si>
  <si>
    <t>Throttling (GB)</t>
  </si>
  <si>
    <t>Pricing Notes</t>
  </si>
  <si>
    <t>Extras</t>
  </si>
  <si>
    <t>AT&amp;T</t>
  </si>
  <si>
    <t>AT&amp;T Communications</t>
  </si>
  <si>
    <t>AT&amp;T Mobility</t>
  </si>
  <si>
    <t>Mobile</t>
  </si>
  <si>
    <t>Postpaid</t>
  </si>
  <si>
    <t>Unlimited &amp; More Premium</t>
  </si>
  <si>
    <t>Unlimited</t>
  </si>
  <si>
    <t>HD 1080p</t>
  </si>
  <si>
    <t>Not Included</t>
  </si>
  <si>
    <t>Extra</t>
  </si>
  <si>
    <t>W/autopay &amp; paperless</t>
  </si>
  <si>
    <t>Choose 1 premium channel</t>
  </si>
  <si>
    <t>Unlimited Extra</t>
  </si>
  <si>
    <t>SD 480p</t>
  </si>
  <si>
    <t>Unlimited Starter</t>
  </si>
  <si>
    <t>Duriung congestion</t>
  </si>
  <si>
    <t>n/a</t>
  </si>
  <si>
    <t>Prepaid</t>
  </si>
  <si>
    <t>1GB Data</t>
  </si>
  <si>
    <t>8GB Data</t>
  </si>
  <si>
    <t>Unlimited Data</t>
  </si>
  <si>
    <t>Mobile Share Plus 9GB</t>
  </si>
  <si>
    <t>Mobile Share Plus 3GB</t>
  </si>
  <si>
    <t>Deutsche Telekom</t>
  </si>
  <si>
    <t>T-Mobile</t>
  </si>
  <si>
    <t>Essentials</t>
  </si>
  <si>
    <t>Dedicated customer care team</t>
  </si>
  <si>
    <t>W/autopay</t>
  </si>
  <si>
    <t>Free stuff every week</t>
  </si>
  <si>
    <t>Magenta</t>
  </si>
  <si>
    <t>2G</t>
  </si>
  <si>
    <t>1 hour (Gogo)</t>
  </si>
  <si>
    <t>Included</t>
  </si>
  <si>
    <t>W/autopay &amp; 3d line free promo</t>
  </si>
  <si>
    <t xml:space="preserve">Netflix: Basic, 1 screen (SD) </t>
  </si>
  <si>
    <t>Magenta Plus</t>
  </si>
  <si>
    <t>Unlimited (Gogo)</t>
  </si>
  <si>
    <t>Netflix: 2 screen HD (4 screens +$3)</t>
  </si>
  <si>
    <t>Name ID</t>
  </si>
  <si>
    <t>Voicemail to text</t>
  </si>
  <si>
    <t>Essentials Unlimited 55</t>
  </si>
  <si>
    <t>Magenta Unlimited 55</t>
  </si>
  <si>
    <t>Magenta Plus Unlimited 55</t>
  </si>
  <si>
    <t>SoftBank Group</t>
  </si>
  <si>
    <t>Sprint</t>
  </si>
  <si>
    <t>Unlimited Basic</t>
  </si>
  <si>
    <t>Hulu</t>
  </si>
  <si>
    <t>Unlimited Plus</t>
  </si>
  <si>
    <t>Tidal</t>
  </si>
  <si>
    <t>Unlimited Premium</t>
  </si>
  <si>
    <t>Lookout Premium Plus</t>
  </si>
  <si>
    <t>Prime</t>
  </si>
  <si>
    <t>2GB Phone Plan</t>
  </si>
  <si>
    <t>Verizon</t>
  </si>
  <si>
    <t>Verizon Wireless</t>
  </si>
  <si>
    <t>Start Unlimited</t>
  </si>
  <si>
    <t>.5/day</t>
  </si>
  <si>
    <t>During congestion</t>
  </si>
  <si>
    <t>W/autopay+paperless</t>
  </si>
  <si>
    <t>Apple Music for 6 months</t>
  </si>
  <si>
    <t>Disney+</t>
  </si>
  <si>
    <t>Play More Unlimited</t>
  </si>
  <si>
    <t>HD 720p</t>
  </si>
  <si>
    <t>Verizon Up Rewards</t>
  </si>
  <si>
    <t>Apple Music</t>
  </si>
  <si>
    <t>Do More Unlimited</t>
  </si>
  <si>
    <t>500GB of Verizon Cloud</t>
  </si>
  <si>
    <t>Get More Unlimited</t>
  </si>
  <si>
    <t>500 GB of Verizon Cloud</t>
  </si>
  <si>
    <t>Now 6GB High Speed Data</t>
  </si>
  <si>
    <t>extra</t>
  </si>
  <si>
    <t>w/autopay; discounts for family plans</t>
  </si>
  <si>
    <t>Now 16 GB High Speed Data</t>
  </si>
  <si>
    <t>Unlimited to MX &amp; CA</t>
  </si>
  <si>
    <t>Unlimited High Spped Data</t>
  </si>
  <si>
    <t>Alphabet</t>
  </si>
  <si>
    <t>Google</t>
  </si>
  <si>
    <t>Google Fi</t>
  </si>
  <si>
    <t>Unlimited for 3</t>
  </si>
  <si>
    <t>50 Countries Included</t>
  </si>
  <si>
    <t>24/7 human</t>
  </si>
  <si>
    <t>Google One</t>
  </si>
  <si>
    <t>Flexible</t>
  </si>
  <si>
    <t>$10/GB</t>
  </si>
  <si>
    <t>Data is free after a level determined by the # of lines</t>
  </si>
  <si>
    <t>Boost Mobile</t>
  </si>
  <si>
    <t>Unlimited Gigs</t>
  </si>
  <si>
    <t>During Congestion</t>
  </si>
  <si>
    <t>0-rated music</t>
  </si>
  <si>
    <t>Ultimate Unlimited</t>
  </si>
  <si>
    <t>Priority</t>
  </si>
  <si>
    <t>3 Gigs 4G LTE</t>
  </si>
  <si>
    <t>Virgin Mobile</t>
  </si>
  <si>
    <t>Unlimited 5GB</t>
  </si>
  <si>
    <t>Unlimited 10 GB</t>
  </si>
  <si>
    <t xml:space="preserve">Unlimited </t>
  </si>
  <si>
    <t>Metro</t>
  </si>
  <si>
    <t>10GB</t>
  </si>
  <si>
    <t>Amazon Prime</t>
  </si>
  <si>
    <t>2GB per line</t>
  </si>
  <si>
    <t>Charter</t>
  </si>
  <si>
    <t>Unlimited-Spectrum Customers</t>
  </si>
  <si>
    <t>$10 Activation Fee</t>
  </si>
  <si>
    <t>By the Gig-Spectrum Customers</t>
  </si>
  <si>
    <t>$14/GB</t>
  </si>
  <si>
    <t>By the Gig</t>
  </si>
  <si>
    <t>Altice</t>
  </si>
  <si>
    <t>Altice USA</t>
  </si>
  <si>
    <t>Unlimited Everything-Optimum Customers</t>
  </si>
  <si>
    <t>With autopay</t>
  </si>
  <si>
    <t>Unlimited Everything</t>
  </si>
  <si>
    <t>Telephone &amp; Data Systems</t>
  </si>
  <si>
    <t>U.S. Cellular</t>
  </si>
  <si>
    <t>Not offered in NYC</t>
  </si>
  <si>
    <r>
      <t>Am</t>
    </r>
    <r>
      <rPr>
        <b/>
        <sz val="11"/>
        <color theme="0"/>
        <rFont val="Calibri"/>
        <family val="2"/>
      </rPr>
      <t>érica Móvil</t>
    </r>
  </si>
  <si>
    <t>Tracfone</t>
  </si>
  <si>
    <t>Smartphone</t>
  </si>
  <si>
    <t>Classic Service</t>
  </si>
  <si>
    <t>Tucows</t>
  </si>
  <si>
    <t>Ting</t>
  </si>
  <si>
    <t>1GB</t>
  </si>
  <si>
    <t>60 Countries Included</t>
  </si>
  <si>
    <t>2GB</t>
  </si>
  <si>
    <t>2GB+</t>
  </si>
  <si>
    <t>Average</t>
  </si>
  <si>
    <t>Median</t>
  </si>
  <si>
    <t>Max</t>
  </si>
  <si>
    <t>Min</t>
  </si>
  <si>
    <t>Std. Dev. (σ)</t>
  </si>
  <si>
    <t>Year</t>
  </si>
  <si>
    <t>Company</t>
  </si>
  <si>
    <t>Borough</t>
  </si>
  <si>
    <t>Tier</t>
  </si>
  <si>
    <t>Tier Name</t>
  </si>
  <si>
    <t>Price</t>
  </si>
  <si>
    <t>CPI (Jan.)</t>
  </si>
  <si>
    <t>CPI (Oct. '19)</t>
  </si>
  <si>
    <t>Price, CPI Adjusted (Oct. '19)</t>
  </si>
  <si>
    <t>Add-On 1 Name</t>
  </si>
  <si>
    <t>Add-on 1 Cost</t>
  </si>
  <si>
    <t>Add-On 2 Name</t>
  </si>
  <si>
    <t>Add-on 2 Cost</t>
  </si>
  <si>
    <t>Add-On 3 Name</t>
  </si>
  <si>
    <t>Add-on 3 Cost</t>
  </si>
  <si>
    <t>Add-on 4 Name</t>
  </si>
  <si>
    <t>Add-on 4 Cost</t>
  </si>
  <si>
    <t>Add-on 5 Name</t>
  </si>
  <si>
    <t>Add-On 5 Cost</t>
  </si>
  <si>
    <t>Add-on 6 Name</t>
  </si>
  <si>
    <t>Add-On 6 Cost</t>
  </si>
  <si>
    <t>Add-on 7 Name</t>
  </si>
  <si>
    <t>Add-On 7 Cost</t>
  </si>
  <si>
    <t>Add-on 8 Name</t>
  </si>
  <si>
    <t>Add-On 8 Cost</t>
  </si>
  <si>
    <t>Add-on 9 Name</t>
  </si>
  <si>
    <t>Add-On 9 Cost</t>
  </si>
  <si>
    <t>E. Brooklyn</t>
  </si>
  <si>
    <t>Basic</t>
  </si>
  <si>
    <t>Cable Box</t>
  </si>
  <si>
    <t>Family</t>
  </si>
  <si>
    <t>iO Silver</t>
  </si>
  <si>
    <t>Bronx</t>
  </si>
  <si>
    <t>W. Brooklyn</t>
  </si>
  <si>
    <t>Premium Channels (each, 6 available)</t>
  </si>
  <si>
    <t>Standard</t>
  </si>
  <si>
    <t>Queens</t>
  </si>
  <si>
    <t>N. Manhattan</t>
  </si>
  <si>
    <t>S. Manhattan</t>
  </si>
  <si>
    <t>NYC</t>
  </si>
  <si>
    <t>FiOS TV Local</t>
  </si>
  <si>
    <t>Cable Card</t>
  </si>
  <si>
    <t>Digital Adapter</t>
  </si>
  <si>
    <t>FiOS TV Prime HD</t>
  </si>
  <si>
    <t>FiOS TV Extreme HD</t>
  </si>
  <si>
    <t>FiOS TV Ultimate HD</t>
  </si>
  <si>
    <t>La Conexion</t>
  </si>
  <si>
    <t xml:space="preserve">Basic Service </t>
  </si>
  <si>
    <t xml:space="preserve">Premium Channels </t>
  </si>
  <si>
    <t>11.95-14.95</t>
  </si>
  <si>
    <t xml:space="preserve">Optimum Value </t>
  </si>
  <si>
    <t>11.95-14.96</t>
  </si>
  <si>
    <t xml:space="preserve">Optimum Preferred </t>
  </si>
  <si>
    <t>11.95-14.97</t>
  </si>
  <si>
    <t xml:space="preserve">Optimum Silver </t>
  </si>
  <si>
    <t>11.95-14.98</t>
  </si>
  <si>
    <t xml:space="preserve">Optimum Gold </t>
  </si>
  <si>
    <t>11.95-14.99</t>
  </si>
  <si>
    <t>Staten Island</t>
  </si>
  <si>
    <t>HD DVR</t>
  </si>
  <si>
    <t>HD DVR w/Media Manager</t>
  </si>
  <si>
    <t>Premum Channels (each, 6 available)</t>
  </si>
  <si>
    <t>CableCARD</t>
  </si>
  <si>
    <t>HD Home Media DVR</t>
  </si>
  <si>
    <t>Set Top Box</t>
  </si>
  <si>
    <t>Broadband Home Router</t>
  </si>
  <si>
    <t>FiOS TV Select HD</t>
  </si>
  <si>
    <t>Premium Channels</t>
  </si>
  <si>
    <t>Premium Channels (each, 5 available)</t>
  </si>
  <si>
    <t>HBO</t>
  </si>
  <si>
    <t>FiOS Wireless Router</t>
  </si>
  <si>
    <t>DVR Service</t>
  </si>
  <si>
    <t>Multi-Room DVR Service</t>
  </si>
  <si>
    <t>FiOS Quantum TV Enhanced Service</t>
  </si>
  <si>
    <t>FiOS Quantum TV Premium Service</t>
  </si>
  <si>
    <t>FiOS TV Preferred HD</t>
  </si>
  <si>
    <t>FiOS TV Mundo Total</t>
  </si>
  <si>
    <t>FiOS TV Mundo</t>
  </si>
  <si>
    <t>Custom TV w/3 Channel Packs</t>
  </si>
  <si>
    <t>Custom TV w/4 Channel Packs</t>
  </si>
  <si>
    <t>Custom TV w/5 Channel Packs</t>
  </si>
  <si>
    <t>Custom TV w/6 Channel Packs</t>
  </si>
  <si>
    <t>Custom TV w/7 Channel Packs</t>
  </si>
  <si>
    <t>Spectrum TV Basic</t>
  </si>
  <si>
    <t>Spectrum TV Select</t>
  </si>
  <si>
    <t>Spectrum TV Silver</t>
  </si>
  <si>
    <t>Spectrum TV Gold</t>
  </si>
  <si>
    <t>Latino</t>
  </si>
  <si>
    <t>Mi Plan Latino</t>
  </si>
  <si>
    <t>Fios TV Local</t>
  </si>
  <si>
    <t>Fios Wireless Router</t>
  </si>
  <si>
    <t>Fios Network Extender</t>
  </si>
  <si>
    <t>Channel Packs (each, 3 available)</t>
  </si>
  <si>
    <t>Fios Quantum TV Enhanced Service</t>
  </si>
  <si>
    <t>Fios Quantum TV Premium Service</t>
  </si>
  <si>
    <t>Custom TV Essentials</t>
  </si>
  <si>
    <t>Custom TV Sports &amp; More</t>
  </si>
  <si>
    <t>Fios TV Preferred HD</t>
  </si>
  <si>
    <t>Fios TV Extreme HD</t>
  </si>
  <si>
    <t>Fios TV Ultimate TD</t>
  </si>
  <si>
    <t>Fios TV Mundo Total</t>
  </si>
  <si>
    <t>Fios TV Mundo</t>
  </si>
  <si>
    <t>Secure Connection per Cable Box</t>
  </si>
  <si>
    <t>Multi-Room DVR Enhanced Service</t>
  </si>
  <si>
    <t>Multi-Room DVR Premium Service</t>
  </si>
  <si>
    <t>Custom TV Kids &amp; Pop</t>
  </si>
  <si>
    <t>Custom TV Sports &amp; News</t>
  </si>
  <si>
    <t>Custom TV Action &amp; Entertainment</t>
  </si>
  <si>
    <t>Custom TV News &amp; Variety</t>
  </si>
  <si>
    <t>Custom TV Lifestyle &amp; Reality</t>
  </si>
  <si>
    <t>Custom TV Infotainment &amp; Drama</t>
  </si>
  <si>
    <t>Custom TV Home &amp; Family</t>
  </si>
  <si>
    <t>Fios TV Ultimate HD</t>
  </si>
  <si>
    <t>Cable Box (each, 1-2)</t>
  </si>
  <si>
    <t>Cable Box (each, boxes 3-5)</t>
  </si>
  <si>
    <t>Fios Advance Wireless Router</t>
  </si>
  <si>
    <t>Price+Basic Equipment</t>
  </si>
  <si>
    <t>Plus Tax</t>
  </si>
  <si>
    <t>Price+Basic Equipment, CPI Adjusted (Oct. '19)</t>
  </si>
  <si>
    <t>Optimum Economy</t>
  </si>
  <si>
    <t>Altice One Pak</t>
  </si>
  <si>
    <t>TV Broadcast Fee (Req.)</t>
  </si>
  <si>
    <t>Network Enhancement Fee (Req.)</t>
  </si>
  <si>
    <t>Optimum Sports Pack</t>
  </si>
  <si>
    <t>Phone</t>
  </si>
  <si>
    <t>A1 Mini Box (each)</t>
  </si>
  <si>
    <t>Optimum Core</t>
  </si>
  <si>
    <t>Regional Sports Network Fee (Req.)</t>
  </si>
  <si>
    <t>Optimum Select</t>
  </si>
  <si>
    <t>Optimum Premier</t>
  </si>
  <si>
    <t>Verizon Fios</t>
  </si>
  <si>
    <t>Plan</t>
  </si>
  <si>
    <t>Download (Mbps)</t>
  </si>
  <si>
    <t>Upload (Mbps)</t>
  </si>
  <si>
    <t>Eligibility</t>
  </si>
  <si>
    <t>Wi-Fi Router Fee</t>
  </si>
  <si>
    <t>Equipment Charge</t>
  </si>
  <si>
    <t>Tax</t>
  </si>
  <si>
    <t>Fees</t>
  </si>
  <si>
    <t>Monthly Cost</t>
  </si>
  <si>
    <t xml:space="preserve"> Yearly Cost</t>
  </si>
  <si>
    <t>Manhattan</t>
  </si>
  <si>
    <t>Notes</t>
  </si>
  <si>
    <t>Advantage Internet</t>
  </si>
  <si>
    <t>Limited</t>
  </si>
  <si>
    <t>Y</t>
  </si>
  <si>
    <t>N</t>
  </si>
  <si>
    <t>Optimum 200</t>
  </si>
  <si>
    <t>General</t>
  </si>
  <si>
    <t>Optimum 300</t>
  </si>
  <si>
    <t>Optimum 400</t>
  </si>
  <si>
    <t>BK Fiber</t>
  </si>
  <si>
    <t>L</t>
  </si>
  <si>
    <t>Speed</t>
  </si>
  <si>
    <t>Pro</t>
  </si>
  <si>
    <t>Internet Assist</t>
  </si>
  <si>
    <t>200/10</t>
  </si>
  <si>
    <t>400/20</t>
  </si>
  <si>
    <t>Gig</t>
  </si>
  <si>
    <t>Honest</t>
  </si>
  <si>
    <t>?</t>
  </si>
  <si>
    <t>NYC Mesh</t>
  </si>
  <si>
    <t>Mesh</t>
  </si>
  <si>
    <t>Minimum monthly donation</t>
  </si>
  <si>
    <t>RCN</t>
  </si>
  <si>
    <t>250</t>
  </si>
  <si>
    <t>500 Mbps</t>
  </si>
  <si>
    <t>Starry</t>
  </si>
  <si>
    <t>Taxes/Fees included</t>
  </si>
  <si>
    <t>$10 additional without autopay</t>
  </si>
  <si>
    <t>Gigabit</t>
  </si>
  <si>
    <t>Legend - Availability</t>
  </si>
  <si>
    <t>Yes</t>
  </si>
  <si>
    <t>No</t>
  </si>
  <si>
    <t>Skywire</t>
  </si>
  <si>
    <t>Provides service to buildings, not individuals</t>
  </si>
  <si>
    <t>CPI for All Urban Consumers (CPI-U)</t>
  </si>
  <si>
    <t>Original Data Value</t>
  </si>
  <si>
    <t>https://data.bls.gov/timeseries/CUUR0000SA0</t>
  </si>
  <si>
    <t>Series Id:</t>
  </si>
  <si>
    <t>CUUR0000SA0</t>
  </si>
  <si>
    <t>Not Seasonally Adjusted</t>
  </si>
  <si>
    <t>Series Title:</t>
  </si>
  <si>
    <t>All items in U.S. city average, all urban consumers, 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</si>
  <si>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</si>
  <si>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</si>
  <si>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</si>
  <si>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</si>
  <si>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</si>
  <si>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</si>
  <si>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</si>
  <si>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2009 to 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</si>
  <si>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</si>
  <si>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</si>
  <si>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</si>
  <si>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</si>
  <si>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</si>
  <si>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</si>
  <si>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</si>
  <si>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</si>
  <si>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</si>
  <si>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</si>
  <si>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</si>
  <si>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</si>
  <si>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</si>
  <si>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</si>
  <si>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Name</t>
  </si>
  <si>
    <t>Password</t>
  </si>
  <si>
    <t>Cable-Historical-Protect</t>
  </si>
  <si>
    <t>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</si>
</sst>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#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B050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7E4F8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8DA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9" borderId="0" applyNumberFormat="0" applyBorder="0" applyAlignment="0" applyProtection="0"/>
    <xf numFmtId="0" fontId="10" fillId="0" borderId="0"/>
    <xf numFmtId="0" fontId="14" fillId="0" borderId="0" applyNumberFormat="0" applyFill="0" applyBorder="0" applyAlignment="0" applyProtection="0"/>
  </cellStyleXfs>
  <cellXfs count="17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20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36" xfId="0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3" fontId="4" fillId="0" borderId="1" xfId="0" applyNumberFormat="1" applyFont="1" applyBorder="1"/>
    <xf numFmtId="0" fontId="0" fillId="0" borderId="2" xfId="0" applyBorder="1"/>
    <xf numFmtId="0" fontId="0" fillId="0" borderId="2" xfId="0" applyBorder="1" applyAlignment="1">
      <alignment horizontal="left" vertical="center"/>
    </xf>
    <xf numFmtId="164" fontId="0" fillId="0" borderId="24" xfId="0" applyNumberFormat="1" applyBorder="1"/>
    <xf numFmtId="0" fontId="0" fillId="0" borderId="24" xfId="0" applyBorder="1"/>
    <xf numFmtId="3" fontId="4" fillId="0" borderId="24" xfId="0" applyNumberFormat="1" applyFont="1" applyBorder="1"/>
    <xf numFmtId="0" fontId="0" fillId="0" borderId="15" xfId="0" applyBorder="1"/>
    <xf numFmtId="0" fontId="0" fillId="0" borderId="5" xfId="0" applyBorder="1"/>
    <xf numFmtId="164" fontId="4" fillId="0" borderId="25" xfId="0" applyNumberFormat="1" applyFont="1" applyBorder="1"/>
    <xf numFmtId="0" fontId="0" fillId="0" borderId="25" xfId="0" applyBorder="1"/>
    <xf numFmtId="0" fontId="0" fillId="0" borderId="17" xfId="0" applyBorder="1"/>
    <xf numFmtId="0" fontId="0" fillId="0" borderId="37" xfId="0" applyBorder="1"/>
    <xf numFmtId="164" fontId="0" fillId="0" borderId="38" xfId="0" applyNumberFormat="1" applyBorder="1"/>
    <xf numFmtId="164" fontId="0" fillId="0" borderId="27" xfId="0" applyNumberFormat="1" applyBorder="1"/>
    <xf numFmtId="0" fontId="0" fillId="0" borderId="27" xfId="0" applyBorder="1"/>
    <xf numFmtId="0" fontId="0" fillId="0" borderId="39" xfId="0" applyBorder="1"/>
    <xf numFmtId="0" fontId="4" fillId="0" borderId="3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0" fillId="0" borderId="1" xfId="1" applyNumberFormat="1" applyFont="1" applyBorder="1"/>
    <xf numFmtId="164" fontId="4" fillId="0" borderId="24" xfId="1" applyNumberFormat="1" applyFont="1" applyBorder="1"/>
    <xf numFmtId="164" fontId="4" fillId="0" borderId="1" xfId="1" applyNumberFormat="1" applyFont="1" applyBorder="1"/>
    <xf numFmtId="164" fontId="0" fillId="0" borderId="2" xfId="1" applyNumberFormat="1" applyFont="1" applyBorder="1"/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4" xfId="0" applyBorder="1"/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25" xfId="0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0" fillId="0" borderId="9" xfId="0" applyBorder="1"/>
    <xf numFmtId="0" fontId="6" fillId="12" borderId="1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64" fontId="2" fillId="9" borderId="2" xfId="2" applyNumberFormat="1" applyBorder="1"/>
    <xf numFmtId="0" fontId="2" fillId="9" borderId="1" xfId="2" applyBorder="1"/>
    <xf numFmtId="0" fontId="2" fillId="9" borderId="2" xfId="2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64" fontId="0" fillId="0" borderId="20" xfId="1" applyNumberFormat="1" applyFont="1" applyBorder="1"/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/>
    <xf numFmtId="1" fontId="4" fillId="0" borderId="25" xfId="0" applyNumberFormat="1" applyFont="1" applyBorder="1"/>
    <xf numFmtId="0" fontId="9" fillId="0" borderId="32" xfId="0" applyFont="1" applyBorder="1" applyAlignment="1">
      <alignment horizontal="center" vertical="center"/>
    </xf>
    <xf numFmtId="0" fontId="1" fillId="0" borderId="0" xfId="0" applyFont="1"/>
    <xf numFmtId="8" fontId="0" fillId="0" borderId="0" xfId="0" applyNumberFormat="1"/>
    <xf numFmtId="0" fontId="0" fillId="0" borderId="0" xfId="0" applyNumberFormat="1"/>
    <xf numFmtId="0" fontId="13" fillId="0" borderId="41" xfId="3" applyFont="1" applyFill="1" applyBorder="1" applyAlignment="1">
      <alignment horizontal="center" wrapText="1"/>
    </xf>
    <xf numFmtId="0" fontId="13" fillId="0" borderId="0" xfId="3" applyFont="1" applyFill="1" applyAlignment="1">
      <alignment horizontal="left"/>
    </xf>
    <xf numFmtId="165" fontId="12" fillId="0" borderId="0" xfId="3" applyNumberFormat="1" applyFont="1" applyFill="1" applyAlignment="1">
      <alignment horizontal="right"/>
    </xf>
    <xf numFmtId="44" fontId="0" fillId="0" borderId="0" xfId="1" applyFont="1"/>
    <xf numFmtId="44" fontId="0" fillId="0" borderId="1" xfId="1" applyFont="1" applyBorder="1"/>
    <xf numFmtId="44" fontId="0" fillId="0" borderId="20" xfId="1" applyFont="1" applyBorder="1"/>
    <xf numFmtId="44" fontId="0" fillId="0" borderId="20" xfId="0" applyNumberFormat="1" applyBorder="1"/>
    <xf numFmtId="0" fontId="0" fillId="0" borderId="21" xfId="0" applyBorder="1"/>
    <xf numFmtId="0" fontId="1" fillId="7" borderId="19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1" fillId="0" borderId="0" xfId="0" applyFont="1" applyBorder="1"/>
    <xf numFmtId="0" fontId="1" fillId="0" borderId="40" xfId="0" applyFont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/>
    </xf>
    <xf numFmtId="49" fontId="0" fillId="0" borderId="0" xfId="0" applyNumberFormat="1"/>
    <xf numFmtId="1" fontId="1" fillId="0" borderId="11" xfId="0" applyNumberFormat="1" applyFont="1" applyBorder="1" applyAlignment="1">
      <alignment horizontal="center" vertical="center"/>
    </xf>
    <xf numFmtId="1" fontId="0" fillId="0" borderId="0" xfId="0" applyNumberFormat="1"/>
    <xf numFmtId="49" fontId="0" fillId="0" borderId="3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1" fontId="4" fillId="0" borderId="27" xfId="0" applyNumberFormat="1" applyFont="1" applyBorder="1" applyAlignment="1">
      <alignment horizontal="center"/>
    </xf>
    <xf numFmtId="44" fontId="4" fillId="0" borderId="27" xfId="1" applyFont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49" fontId="0" fillId="0" borderId="37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4" fontId="0" fillId="0" borderId="2" xfId="1" applyFont="1" applyBorder="1"/>
    <xf numFmtId="44" fontId="0" fillId="0" borderId="42" xfId="0" applyNumberFormat="1" applyBorder="1"/>
    <xf numFmtId="1" fontId="4" fillId="0" borderId="38" xfId="0" applyNumberFormat="1" applyFont="1" applyBorder="1" applyAlignment="1">
      <alignment horizontal="center"/>
    </xf>
    <xf numFmtId="44" fontId="4" fillId="0" borderId="38" xfId="1" applyFont="1" applyBorder="1"/>
    <xf numFmtId="1" fontId="4" fillId="0" borderId="39" xfId="0" applyNumberFormat="1" applyFont="1" applyBorder="1" applyAlignment="1">
      <alignment horizontal="center"/>
    </xf>
    <xf numFmtId="44" fontId="4" fillId="0" borderId="39" xfId="1" applyFont="1" applyBorder="1" applyAlignment="1">
      <alignment horizontal="center"/>
    </xf>
    <xf numFmtId="44" fontId="4" fillId="0" borderId="35" xfId="1" applyFont="1" applyBorder="1" applyAlignment="1">
      <alignment horizontal="center"/>
    </xf>
    <xf numFmtId="44" fontId="4" fillId="0" borderId="45" xfId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44" fontId="0" fillId="0" borderId="18" xfId="0" applyNumberFormat="1" applyBorder="1"/>
    <xf numFmtId="44" fontId="0" fillId="0" borderId="19" xfId="0" applyNumberFormat="1" applyBorder="1"/>
    <xf numFmtId="44" fontId="0" fillId="0" borderId="28" xfId="0" applyNumberFormat="1" applyBorder="1"/>
    <xf numFmtId="44" fontId="0" fillId="0" borderId="29" xfId="0" applyNumberFormat="1" applyBorder="1"/>
    <xf numFmtId="44" fontId="0" fillId="0" borderId="30" xfId="0" applyNumberFormat="1" applyBorder="1"/>
    <xf numFmtId="0" fontId="1" fillId="7" borderId="18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3" fillId="4" borderId="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44" fontId="0" fillId="0" borderId="47" xfId="0" applyNumberFormat="1" applyBorder="1"/>
    <xf numFmtId="44" fontId="4" fillId="0" borderId="44" xfId="1" applyFont="1" applyBorder="1"/>
    <xf numFmtId="0" fontId="17" fillId="12" borderId="5" xfId="0" applyFont="1" applyFill="1" applyBorder="1" applyAlignment="1">
      <alignment horizontal="center"/>
    </xf>
    <xf numFmtId="0" fontId="0" fillId="0" borderId="19" xfId="0" applyBorder="1"/>
    <xf numFmtId="0" fontId="4" fillId="0" borderId="15" xfId="0" applyFont="1" applyBorder="1"/>
    <xf numFmtId="0" fontId="4" fillId="0" borderId="5" xfId="0" applyFont="1" applyBorder="1"/>
    <xf numFmtId="1" fontId="4" fillId="0" borderId="5" xfId="0" applyNumberFormat="1" applyFont="1" applyBorder="1" applyAlignment="1">
      <alignment horizontal="center"/>
    </xf>
    <xf numFmtId="0" fontId="4" fillId="0" borderId="17" xfId="0" applyFont="1" applyBorder="1"/>
    <xf numFmtId="1" fontId="0" fillId="0" borderId="20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/>
    </xf>
    <xf numFmtId="44" fontId="4" fillId="0" borderId="6" xfId="1" applyFont="1" applyBorder="1" applyAlignment="1">
      <alignment horizontal="center"/>
    </xf>
    <xf numFmtId="0" fontId="10" fillId="0" borderId="0" xfId="3"/>
    <xf numFmtId="0" fontId="13" fillId="0" borderId="0" xfId="3" applyFont="1" applyFill="1" applyAlignment="1">
      <alignment horizontal="left"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4" fontId="4" fillId="0" borderId="43" xfId="1" applyFont="1" applyBorder="1" applyAlignment="1">
      <alignment horizontal="center"/>
    </xf>
    <xf numFmtId="44" fontId="4" fillId="0" borderId="46" xfId="1" applyFont="1" applyBorder="1" applyAlignment="1">
      <alignment horizontal="center"/>
    </xf>
    <xf numFmtId="44" fontId="4" fillId="0" borderId="44" xfId="1" applyFont="1" applyBorder="1" applyAlignment="1">
      <alignment horizontal="center"/>
    </xf>
    <xf numFmtId="44" fontId="4" fillId="0" borderId="26" xfId="1" applyFont="1" applyBorder="1" applyAlignment="1">
      <alignment horizontal="center"/>
    </xf>
    <xf numFmtId="44" fontId="4" fillId="0" borderId="33" xfId="1" applyFont="1" applyBorder="1" applyAlignment="1">
      <alignment horizontal="center"/>
    </xf>
    <xf numFmtId="44" fontId="4" fillId="0" borderId="8" xfId="1" applyFont="1" applyBorder="1" applyAlignment="1">
      <alignment horizontal="center"/>
    </xf>
    <xf numFmtId="44" fontId="4" fillId="0" borderId="3" xfId="1" applyFont="1" applyBorder="1" applyAlignment="1">
      <alignment horizontal="center"/>
    </xf>
    <xf numFmtId="44" fontId="4" fillId="0" borderId="23" xfId="1" applyFont="1" applyBorder="1" applyAlignment="1">
      <alignment horizontal="center"/>
    </xf>
    <xf numFmtId="44" fontId="4" fillId="0" borderId="6" xfId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2" fillId="0" borderId="0" xfId="3" applyFont="1" applyFill="1" applyAlignment="1">
      <alignment horizontal="left" vertical="top" wrapText="1"/>
    </xf>
    <xf numFmtId="0" fontId="12" fillId="0" borderId="0" xfId="3" applyFont="1" applyFill="1" applyAlignment="1">
      <alignment horizontal="left"/>
    </xf>
    <xf numFmtId="0" fontId="11" fillId="0" borderId="0" xfId="3" applyFont="1" applyFill="1" applyAlignment="1">
      <alignment horizontal="left"/>
    </xf>
    <xf numFmtId="0" fontId="13" fillId="0" borderId="0" xfId="3" applyFont="1" applyFill="1" applyAlignment="1">
      <alignment horizontal="left" vertical="top" wrapText="1"/>
    </xf>
    <xf numFmtId="0" fontId="10" fillId="0" borderId="0" xfId="3" applyAlignment="1"/>
    <xf numFmtId="0" fontId="14" fillId="0" borderId="0" xfId="4" applyAlignment="1"/>
  </cellXfs>
  <cellStyles count="5">
    <cellStyle name="40% - Accent3" xfId="2" builtinId="39"/>
    <cellStyle name="Currency" xfId="1" builtinId="4"/>
    <cellStyle name="Hyperlink" xfId="4" builtinId="8"/>
    <cellStyle name="Normal" xfId="0" builtinId="0"/>
    <cellStyle name="Normal 2" xfId="3" xr:uid="{00000000-0005-0000-0000-00002F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08DA0"/>
      <color rgb="FF7E4F83"/>
      <color rgb="FF006699"/>
      <color rgb="FFFFFF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ls.gov/timeseries/CUUR0000S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136F-3BDF-419F-8CDD-49CAF0293139}">
  <dimension ref="A1:AI69"/>
  <sheetViews>
    <sheetView workbookViewId="0">
      <pane ySplit="1" topLeftCell="A35" activePane="bottomLeft" state="frozen"/>
      <selection pane="bottomLeft" activeCell="C35" sqref="C35"/>
    </sheetView>
  </sheetViews>
  <sheetFormatPr defaultRowHeight="15"/>
  <cols>
    <col min="1" max="1" width="17.7109375" bestFit="1" customWidth="1"/>
    <col min="2" max="2" width="25.140625" style="9" bestFit="1" customWidth="1"/>
    <col min="3" max="3" width="16.28515625" style="9" bestFit="1" customWidth="1"/>
    <col min="5" max="5" width="9.28515625" bestFit="1" customWidth="1"/>
    <col min="6" max="8" width="9.5703125" bestFit="1" customWidth="1"/>
    <col min="9" max="9" width="9.85546875" bestFit="1" customWidth="1"/>
    <col min="10" max="10" width="39.7109375" bestFit="1" customWidth="1"/>
    <col min="11" max="13" width="9.85546875" bestFit="1" customWidth="1"/>
    <col min="14" max="14" width="9.85546875" customWidth="1"/>
    <col min="15" max="15" width="10.28515625" customWidth="1"/>
    <col min="16" max="16" width="10.5703125" customWidth="1"/>
    <col min="17" max="17" width="20.140625" customWidth="1"/>
    <col min="18" max="19" width="12.42578125" bestFit="1" customWidth="1"/>
    <col min="20" max="20" width="33.5703125" bestFit="1" customWidth="1"/>
    <col min="21" max="21" width="12.85546875" bestFit="1" customWidth="1"/>
    <col min="22" max="22" width="13.28515625" bestFit="1" customWidth="1"/>
    <col min="23" max="23" width="13.42578125" bestFit="1" customWidth="1"/>
    <col min="24" max="24" width="16.42578125" bestFit="1" customWidth="1"/>
    <col min="25" max="25" width="12.42578125" bestFit="1" customWidth="1"/>
    <col min="26" max="26" width="28.42578125" bestFit="1" customWidth="1"/>
    <col min="27" max="28" width="10.42578125" customWidth="1"/>
    <col min="29" max="29" width="18.42578125" bestFit="1" customWidth="1"/>
    <col min="30" max="30" width="48.7109375" bestFit="1" customWidth="1"/>
    <col min="31" max="31" width="25.5703125" bestFit="1" customWidth="1"/>
    <col min="32" max="32" width="32.5703125" bestFit="1" customWidth="1"/>
    <col min="33" max="33" width="22.42578125" bestFit="1" customWidth="1"/>
    <col min="34" max="34" width="16.28515625" bestFit="1" customWidth="1"/>
  </cols>
  <sheetData>
    <row r="1" spans="1:35" s="17" customFormat="1" ht="45.75" thickBot="1">
      <c r="A1" s="73" t="s">
        <v>0</v>
      </c>
      <c r="B1" s="74" t="s">
        <v>0</v>
      </c>
      <c r="C1" s="141" t="s">
        <v>1</v>
      </c>
      <c r="D1" s="15" t="s">
        <v>2</v>
      </c>
      <c r="E1" s="140" t="s">
        <v>3</v>
      </c>
      <c r="F1" s="140" t="s">
        <v>4</v>
      </c>
      <c r="G1" s="140" t="s">
        <v>5</v>
      </c>
      <c r="H1" s="140" t="s">
        <v>6</v>
      </c>
      <c r="I1" s="140" t="s">
        <v>7</v>
      </c>
      <c r="J1" s="140" t="s">
        <v>8</v>
      </c>
      <c r="K1" s="140" t="s">
        <v>9</v>
      </c>
      <c r="L1" s="140" t="s">
        <v>10</v>
      </c>
      <c r="M1" s="140" t="s">
        <v>11</v>
      </c>
      <c r="N1" s="140" t="s">
        <v>12</v>
      </c>
      <c r="O1" s="140" t="s">
        <v>13</v>
      </c>
      <c r="P1" s="140" t="s">
        <v>14</v>
      </c>
      <c r="Q1" s="140" t="s">
        <v>15</v>
      </c>
      <c r="R1" s="140" t="s">
        <v>16</v>
      </c>
      <c r="S1" s="140" t="s">
        <v>17</v>
      </c>
      <c r="T1" s="140" t="s">
        <v>18</v>
      </c>
      <c r="U1" s="140" t="s">
        <v>19</v>
      </c>
      <c r="V1" s="140" t="s">
        <v>20</v>
      </c>
      <c r="W1" s="140" t="s">
        <v>21</v>
      </c>
      <c r="X1" s="140" t="s">
        <v>22</v>
      </c>
      <c r="Y1" s="140" t="s">
        <v>23</v>
      </c>
      <c r="Z1" s="140" t="s">
        <v>24</v>
      </c>
      <c r="AA1" s="140" t="s">
        <v>25</v>
      </c>
      <c r="AB1" s="140" t="s">
        <v>26</v>
      </c>
      <c r="AC1" s="140" t="s">
        <v>27</v>
      </c>
      <c r="AD1" s="140" t="s">
        <v>28</v>
      </c>
      <c r="AE1" s="146" t="s">
        <v>29</v>
      </c>
      <c r="AF1" s="146"/>
      <c r="AG1" s="146"/>
      <c r="AH1" s="147"/>
      <c r="AI1" s="70"/>
    </row>
    <row r="2" spans="1:35">
      <c r="A2" s="13" t="s">
        <v>30</v>
      </c>
      <c r="B2" s="13" t="s">
        <v>31</v>
      </c>
      <c r="C2" s="71" t="s">
        <v>32</v>
      </c>
      <c r="D2" s="16" t="s">
        <v>33</v>
      </c>
      <c r="E2" s="72">
        <v>80</v>
      </c>
      <c r="F2" s="72">
        <v>150</v>
      </c>
      <c r="G2" s="72">
        <v>170</v>
      </c>
      <c r="H2" s="72">
        <v>190</v>
      </c>
      <c r="I2" s="10" t="s">
        <v>34</v>
      </c>
      <c r="J2" s="2" t="s">
        <v>35</v>
      </c>
      <c r="K2" s="10" t="s">
        <v>36</v>
      </c>
      <c r="L2" s="10" t="s">
        <v>36</v>
      </c>
      <c r="M2" s="10" t="s">
        <v>36</v>
      </c>
      <c r="N2" s="10">
        <v>30</v>
      </c>
      <c r="O2" s="10" t="s">
        <v>37</v>
      </c>
      <c r="P2" s="10">
        <v>15</v>
      </c>
      <c r="Q2" s="10"/>
      <c r="R2" s="10"/>
      <c r="S2" s="10"/>
      <c r="T2" s="10">
        <v>0</v>
      </c>
      <c r="U2" s="10" t="s">
        <v>36</v>
      </c>
      <c r="V2" s="10" t="s">
        <v>36</v>
      </c>
      <c r="W2" s="10" t="s">
        <v>36</v>
      </c>
      <c r="X2" s="10" t="s">
        <v>38</v>
      </c>
      <c r="Y2" s="10" t="s">
        <v>38</v>
      </c>
      <c r="Z2" s="10"/>
      <c r="AA2" s="10" t="s">
        <v>39</v>
      </c>
      <c r="AB2" s="10"/>
      <c r="AC2" s="10">
        <v>22</v>
      </c>
      <c r="AD2" s="10" t="s">
        <v>40</v>
      </c>
      <c r="AE2" s="10" t="s">
        <v>41</v>
      </c>
      <c r="AF2" s="10"/>
      <c r="AG2" s="10"/>
      <c r="AH2" s="6"/>
    </row>
    <row r="3" spans="1:35">
      <c r="A3" s="12" t="s">
        <v>30</v>
      </c>
      <c r="B3" s="12" t="s">
        <v>31</v>
      </c>
      <c r="C3" s="58" t="s">
        <v>32</v>
      </c>
      <c r="D3" s="16" t="s">
        <v>33</v>
      </c>
      <c r="E3" s="37">
        <v>75</v>
      </c>
      <c r="F3" s="37">
        <v>130</v>
      </c>
      <c r="G3" s="37">
        <v>150</v>
      </c>
      <c r="H3" s="37">
        <v>160</v>
      </c>
      <c r="I3" s="10" t="s">
        <v>34</v>
      </c>
      <c r="J3" s="3" t="s">
        <v>42</v>
      </c>
      <c r="K3" s="5" t="s">
        <v>36</v>
      </c>
      <c r="L3" s="5" t="s">
        <v>36</v>
      </c>
      <c r="M3" s="5" t="s">
        <v>36</v>
      </c>
      <c r="N3" s="5">
        <v>30</v>
      </c>
      <c r="O3" s="5" t="s">
        <v>43</v>
      </c>
      <c r="P3" s="5">
        <v>15</v>
      </c>
      <c r="Q3" s="5"/>
      <c r="R3" s="5"/>
      <c r="S3" s="5"/>
      <c r="T3" s="10">
        <v>0</v>
      </c>
      <c r="U3" s="5" t="s">
        <v>36</v>
      </c>
      <c r="V3" s="5" t="s">
        <v>36</v>
      </c>
      <c r="W3" s="5" t="s">
        <v>36</v>
      </c>
      <c r="X3" s="5" t="s">
        <v>38</v>
      </c>
      <c r="Y3" s="5" t="s">
        <v>38</v>
      </c>
      <c r="Z3" s="5"/>
      <c r="AA3" s="5" t="s">
        <v>39</v>
      </c>
      <c r="AB3" s="5"/>
      <c r="AC3" s="5">
        <v>50</v>
      </c>
      <c r="AD3" s="5" t="s">
        <v>40</v>
      </c>
      <c r="AE3" s="5"/>
      <c r="AF3" s="5"/>
      <c r="AG3" s="5"/>
      <c r="AH3" s="1"/>
    </row>
    <row r="4" spans="1:35">
      <c r="A4" s="12" t="s">
        <v>30</v>
      </c>
      <c r="B4" s="12" t="s">
        <v>31</v>
      </c>
      <c r="C4" s="58" t="s">
        <v>32</v>
      </c>
      <c r="D4" s="16" t="s">
        <v>33</v>
      </c>
      <c r="E4" s="37">
        <v>65</v>
      </c>
      <c r="F4" s="37">
        <v>120</v>
      </c>
      <c r="G4" s="37">
        <v>135</v>
      </c>
      <c r="H4" s="37">
        <v>140</v>
      </c>
      <c r="I4" s="10" t="s">
        <v>34</v>
      </c>
      <c r="J4" s="3" t="s">
        <v>44</v>
      </c>
      <c r="K4" s="5" t="s">
        <v>36</v>
      </c>
      <c r="L4" s="5" t="s">
        <v>36</v>
      </c>
      <c r="M4" s="5" t="s">
        <v>36</v>
      </c>
      <c r="N4" s="5">
        <v>30</v>
      </c>
      <c r="O4" s="5" t="s">
        <v>43</v>
      </c>
      <c r="P4" s="5">
        <v>0</v>
      </c>
      <c r="Q4" s="5"/>
      <c r="R4" s="5"/>
      <c r="S4" s="5"/>
      <c r="T4" s="10">
        <v>0</v>
      </c>
      <c r="U4" s="5" t="s">
        <v>36</v>
      </c>
      <c r="V4" s="5" t="s">
        <v>36</v>
      </c>
      <c r="W4" s="5" t="s">
        <v>36</v>
      </c>
      <c r="X4" s="5" t="s">
        <v>38</v>
      </c>
      <c r="Y4" s="5" t="s">
        <v>38</v>
      </c>
      <c r="Z4" s="5"/>
      <c r="AA4" s="5" t="s">
        <v>39</v>
      </c>
      <c r="AB4" s="5"/>
      <c r="AC4" s="5" t="s">
        <v>45</v>
      </c>
      <c r="AD4" s="5" t="s">
        <v>40</v>
      </c>
      <c r="AE4" s="5"/>
      <c r="AF4" s="5"/>
      <c r="AG4" s="5"/>
      <c r="AH4" s="1"/>
    </row>
    <row r="5" spans="1:35">
      <c r="A5" s="12" t="s">
        <v>30</v>
      </c>
      <c r="B5" s="12" t="s">
        <v>31</v>
      </c>
      <c r="C5" s="58" t="s">
        <v>32</v>
      </c>
      <c r="D5" s="16" t="s">
        <v>33</v>
      </c>
      <c r="E5" s="37">
        <v>35</v>
      </c>
      <c r="F5" s="37" t="s">
        <v>46</v>
      </c>
      <c r="G5" s="37" t="s">
        <v>46</v>
      </c>
      <c r="H5" s="37" t="s">
        <v>46</v>
      </c>
      <c r="I5" s="10" t="s">
        <v>47</v>
      </c>
      <c r="J5" s="3" t="s">
        <v>48</v>
      </c>
      <c r="K5" s="5" t="s">
        <v>36</v>
      </c>
      <c r="L5" s="5" t="s">
        <v>36</v>
      </c>
      <c r="M5" s="5">
        <v>1</v>
      </c>
      <c r="N5" s="5">
        <v>30</v>
      </c>
      <c r="O5" s="5" t="s">
        <v>37</v>
      </c>
      <c r="P5" s="5">
        <v>0</v>
      </c>
      <c r="Q5" s="5"/>
      <c r="R5" s="5"/>
      <c r="S5" s="5"/>
      <c r="T5" s="10">
        <v>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5">
      <c r="A6" s="12" t="s">
        <v>30</v>
      </c>
      <c r="B6" s="12" t="s">
        <v>31</v>
      </c>
      <c r="C6" s="58" t="s">
        <v>32</v>
      </c>
      <c r="D6" s="16" t="s">
        <v>33</v>
      </c>
      <c r="E6" s="37">
        <v>50</v>
      </c>
      <c r="F6" s="37" t="s">
        <v>46</v>
      </c>
      <c r="G6" s="37" t="s">
        <v>46</v>
      </c>
      <c r="H6" s="37" t="s">
        <v>46</v>
      </c>
      <c r="I6" s="10" t="s">
        <v>47</v>
      </c>
      <c r="J6" s="3" t="s">
        <v>49</v>
      </c>
      <c r="K6" s="5" t="s">
        <v>36</v>
      </c>
      <c r="L6" s="5" t="s">
        <v>36</v>
      </c>
      <c r="M6" s="5">
        <v>8</v>
      </c>
      <c r="N6" s="5">
        <v>30</v>
      </c>
      <c r="O6" s="5"/>
      <c r="P6" s="5">
        <v>0</v>
      </c>
      <c r="Q6" s="5"/>
      <c r="R6" s="5"/>
      <c r="S6" s="5"/>
      <c r="T6" s="10">
        <v>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5">
      <c r="A7" s="12" t="s">
        <v>30</v>
      </c>
      <c r="B7" s="12" t="s">
        <v>31</v>
      </c>
      <c r="C7" s="58" t="s">
        <v>32</v>
      </c>
      <c r="D7" s="16" t="s">
        <v>33</v>
      </c>
      <c r="E7" s="37">
        <v>65</v>
      </c>
      <c r="F7" s="37" t="s">
        <v>46</v>
      </c>
      <c r="G7" s="37" t="s">
        <v>46</v>
      </c>
      <c r="H7" s="37" t="s">
        <v>46</v>
      </c>
      <c r="I7" s="10" t="s">
        <v>47</v>
      </c>
      <c r="J7" s="3" t="s">
        <v>50</v>
      </c>
      <c r="K7" s="5" t="s">
        <v>36</v>
      </c>
      <c r="L7" s="5" t="s">
        <v>36</v>
      </c>
      <c r="M7" s="5" t="s">
        <v>36</v>
      </c>
      <c r="N7" s="5">
        <v>30</v>
      </c>
      <c r="O7" s="5" t="s">
        <v>37</v>
      </c>
      <c r="P7" s="5">
        <v>0</v>
      </c>
      <c r="Q7" s="5"/>
      <c r="R7" s="5"/>
      <c r="S7" s="5"/>
      <c r="T7" s="10">
        <v>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5">
      <c r="A8" s="12" t="s">
        <v>30</v>
      </c>
      <c r="B8" s="12" t="s">
        <v>31</v>
      </c>
      <c r="C8" s="58" t="s">
        <v>32</v>
      </c>
      <c r="D8" s="16" t="s">
        <v>33</v>
      </c>
      <c r="E8" s="37">
        <v>75</v>
      </c>
      <c r="F8" s="37" t="s">
        <v>46</v>
      </c>
      <c r="G8" s="37" t="s">
        <v>46</v>
      </c>
      <c r="H8" s="37" t="s">
        <v>46</v>
      </c>
      <c r="I8" s="10" t="s">
        <v>47</v>
      </c>
      <c r="J8" s="3" t="s">
        <v>50</v>
      </c>
      <c r="K8" s="5" t="s">
        <v>36</v>
      </c>
      <c r="L8" s="5" t="s">
        <v>36</v>
      </c>
      <c r="M8" s="5" t="s">
        <v>36</v>
      </c>
      <c r="N8" s="5">
        <v>30</v>
      </c>
      <c r="O8" s="5" t="s">
        <v>37</v>
      </c>
      <c r="P8" s="5">
        <v>10</v>
      </c>
      <c r="Q8" s="5"/>
      <c r="R8" s="5"/>
      <c r="S8" s="5"/>
      <c r="T8" s="10">
        <v>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5">
      <c r="A9" s="12" t="s">
        <v>30</v>
      </c>
      <c r="B9" s="12" t="s">
        <v>31</v>
      </c>
      <c r="C9" s="58" t="s">
        <v>32</v>
      </c>
      <c r="D9" s="16" t="s">
        <v>33</v>
      </c>
      <c r="E9" s="37">
        <v>60</v>
      </c>
      <c r="F9" s="37">
        <v>100</v>
      </c>
      <c r="G9" s="37">
        <v>120</v>
      </c>
      <c r="H9" s="37">
        <v>140</v>
      </c>
      <c r="I9" s="10" t="s">
        <v>34</v>
      </c>
      <c r="J9" s="3" t="s">
        <v>51</v>
      </c>
      <c r="K9" s="5" t="s">
        <v>36</v>
      </c>
      <c r="L9" s="5" t="s">
        <v>36</v>
      </c>
      <c r="M9" s="5">
        <v>9</v>
      </c>
      <c r="N9" s="5">
        <v>30</v>
      </c>
      <c r="O9" s="5" t="s">
        <v>43</v>
      </c>
      <c r="P9" s="5">
        <v>15</v>
      </c>
      <c r="Q9" s="5"/>
      <c r="R9" s="5"/>
      <c r="S9" s="5"/>
      <c r="T9" s="10">
        <v>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</row>
    <row r="10" spans="1:35">
      <c r="A10" s="12" t="s">
        <v>30</v>
      </c>
      <c r="B10" s="12" t="s">
        <v>31</v>
      </c>
      <c r="C10" s="58" t="s">
        <v>32</v>
      </c>
      <c r="D10" s="16" t="s">
        <v>33</v>
      </c>
      <c r="E10" s="37">
        <v>50</v>
      </c>
      <c r="F10" s="37">
        <v>80</v>
      </c>
      <c r="G10" s="37">
        <v>100</v>
      </c>
      <c r="H10" s="37">
        <v>120</v>
      </c>
      <c r="I10" s="10" t="s">
        <v>34</v>
      </c>
      <c r="J10" s="3" t="s">
        <v>52</v>
      </c>
      <c r="K10" s="5" t="s">
        <v>36</v>
      </c>
      <c r="L10" s="5" t="s">
        <v>36</v>
      </c>
      <c r="M10" s="5">
        <v>3</v>
      </c>
      <c r="N10" s="5">
        <v>30</v>
      </c>
      <c r="O10" s="5" t="s">
        <v>43</v>
      </c>
      <c r="P10" s="5">
        <v>15</v>
      </c>
      <c r="Q10" s="5"/>
      <c r="R10" s="5"/>
      <c r="S10" s="5"/>
      <c r="T10" s="10">
        <v>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0"/>
    </row>
    <row r="11" spans="1:35">
      <c r="A11" s="44"/>
      <c r="B11" s="14" t="s">
        <v>53</v>
      </c>
      <c r="C11" s="46" t="s">
        <v>54</v>
      </c>
      <c r="D11" s="16" t="s">
        <v>33</v>
      </c>
      <c r="E11" s="37">
        <v>60</v>
      </c>
      <c r="F11" s="37">
        <v>90</v>
      </c>
      <c r="G11" s="37">
        <v>105</v>
      </c>
      <c r="H11" s="37">
        <v>120</v>
      </c>
      <c r="I11" s="10" t="s">
        <v>34</v>
      </c>
      <c r="J11" s="1" t="s">
        <v>55</v>
      </c>
      <c r="K11" s="5" t="s">
        <v>36</v>
      </c>
      <c r="L11" s="5" t="s">
        <v>36</v>
      </c>
      <c r="M11" s="5" t="s">
        <v>36</v>
      </c>
      <c r="N11" s="5">
        <v>30</v>
      </c>
      <c r="O11" s="5" t="s">
        <v>43</v>
      </c>
      <c r="P11" s="5">
        <v>0</v>
      </c>
      <c r="Q11" s="5"/>
      <c r="R11" s="5"/>
      <c r="S11" s="5" t="s">
        <v>36</v>
      </c>
      <c r="T11" s="5">
        <v>0</v>
      </c>
      <c r="U11" s="5" t="s">
        <v>36</v>
      </c>
      <c r="V11" s="5" t="s">
        <v>36</v>
      </c>
      <c r="W11" s="5">
        <v>0</v>
      </c>
      <c r="X11" s="5" t="s">
        <v>38</v>
      </c>
      <c r="Y11" s="5" t="s">
        <v>38</v>
      </c>
      <c r="Z11" s="5" t="s">
        <v>56</v>
      </c>
      <c r="AA11" s="5" t="s">
        <v>39</v>
      </c>
      <c r="AB11" s="5"/>
      <c r="AC11" s="5">
        <v>50</v>
      </c>
      <c r="AD11" s="5" t="s">
        <v>57</v>
      </c>
      <c r="AE11" s="5" t="s">
        <v>58</v>
      </c>
      <c r="AF11" s="5"/>
      <c r="AG11" s="5"/>
      <c r="AH11" s="6"/>
    </row>
    <row r="12" spans="1:35">
      <c r="A12" s="44"/>
      <c r="B12" s="14" t="s">
        <v>53</v>
      </c>
      <c r="C12" s="46" t="s">
        <v>54</v>
      </c>
      <c r="D12" s="16" t="s">
        <v>33</v>
      </c>
      <c r="E12" s="37">
        <v>70</v>
      </c>
      <c r="F12" s="37">
        <v>120</v>
      </c>
      <c r="G12" s="37">
        <v>120</v>
      </c>
      <c r="H12" s="37">
        <v>140</v>
      </c>
      <c r="I12" s="10" t="s">
        <v>34</v>
      </c>
      <c r="J12" s="1" t="s">
        <v>59</v>
      </c>
      <c r="K12" s="5" t="s">
        <v>36</v>
      </c>
      <c r="L12" s="5" t="s">
        <v>36</v>
      </c>
      <c r="M12" s="5" t="s">
        <v>36</v>
      </c>
      <c r="N12" s="5">
        <v>30</v>
      </c>
      <c r="O12" s="5" t="s">
        <v>43</v>
      </c>
      <c r="P12" s="5">
        <v>3</v>
      </c>
      <c r="Q12" s="5"/>
      <c r="R12" s="5"/>
      <c r="S12" s="5" t="s">
        <v>36</v>
      </c>
      <c r="T12" s="5" t="s">
        <v>60</v>
      </c>
      <c r="U12" s="5" t="s">
        <v>36</v>
      </c>
      <c r="V12" s="5" t="s">
        <v>36</v>
      </c>
      <c r="W12" s="5">
        <v>5</v>
      </c>
      <c r="X12" s="5" t="s">
        <v>61</v>
      </c>
      <c r="Y12" s="5" t="s">
        <v>38</v>
      </c>
      <c r="Z12" s="5" t="s">
        <v>56</v>
      </c>
      <c r="AA12" s="5" t="s">
        <v>62</v>
      </c>
      <c r="AB12" s="5"/>
      <c r="AC12" s="5">
        <v>50</v>
      </c>
      <c r="AD12" s="5" t="s">
        <v>63</v>
      </c>
      <c r="AE12" s="5" t="s">
        <v>58</v>
      </c>
      <c r="AF12" s="5" t="s">
        <v>64</v>
      </c>
      <c r="AG12" s="5"/>
      <c r="AH12" s="1"/>
    </row>
    <row r="13" spans="1:35">
      <c r="A13" s="44"/>
      <c r="B13" s="14" t="s">
        <v>53</v>
      </c>
      <c r="C13" s="46" t="s">
        <v>54</v>
      </c>
      <c r="D13" s="16" t="s">
        <v>33</v>
      </c>
      <c r="E13" s="37">
        <v>85</v>
      </c>
      <c r="F13" s="37">
        <v>140</v>
      </c>
      <c r="G13" s="37">
        <v>140</v>
      </c>
      <c r="H13" s="37">
        <v>170</v>
      </c>
      <c r="I13" s="10" t="s">
        <v>34</v>
      </c>
      <c r="J13" s="1" t="s">
        <v>65</v>
      </c>
      <c r="K13" s="5" t="s">
        <v>36</v>
      </c>
      <c r="L13" s="5" t="s">
        <v>36</v>
      </c>
      <c r="M13" s="5" t="s">
        <v>36</v>
      </c>
      <c r="N13" s="5">
        <v>30</v>
      </c>
      <c r="O13" s="5" t="s">
        <v>37</v>
      </c>
      <c r="P13" s="5">
        <v>20</v>
      </c>
      <c r="Q13" s="5"/>
      <c r="R13" s="5"/>
      <c r="S13" s="5" t="s">
        <v>36</v>
      </c>
      <c r="T13" s="5" t="s">
        <v>60</v>
      </c>
      <c r="U13" s="5" t="s">
        <v>36</v>
      </c>
      <c r="V13" s="5" t="s">
        <v>36</v>
      </c>
      <c r="W13" s="5">
        <v>5</v>
      </c>
      <c r="X13" s="5" t="s">
        <v>66</v>
      </c>
      <c r="Y13" s="5" t="s">
        <v>38</v>
      </c>
      <c r="Z13" s="5" t="s">
        <v>56</v>
      </c>
      <c r="AA13" s="5" t="s">
        <v>62</v>
      </c>
      <c r="AB13" s="5"/>
      <c r="AC13" s="5">
        <v>50</v>
      </c>
      <c r="AD13" s="5" t="s">
        <v>63</v>
      </c>
      <c r="AE13" s="5" t="s">
        <v>58</v>
      </c>
      <c r="AF13" s="5" t="s">
        <v>67</v>
      </c>
      <c r="AG13" s="5" t="s">
        <v>68</v>
      </c>
      <c r="AH13" s="1" t="s">
        <v>69</v>
      </c>
    </row>
    <row r="14" spans="1:35">
      <c r="A14" s="44"/>
      <c r="B14" s="14" t="s">
        <v>53</v>
      </c>
      <c r="C14" s="46" t="s">
        <v>54</v>
      </c>
      <c r="D14" s="16" t="s">
        <v>33</v>
      </c>
      <c r="E14" s="37" t="s">
        <v>46</v>
      </c>
      <c r="F14" s="37">
        <v>55</v>
      </c>
      <c r="G14" s="37" t="s">
        <v>46</v>
      </c>
      <c r="H14" s="37" t="s">
        <v>46</v>
      </c>
      <c r="I14" s="10" t="s">
        <v>34</v>
      </c>
      <c r="J14" s="3" t="s">
        <v>70</v>
      </c>
      <c r="K14" s="5" t="s">
        <v>36</v>
      </c>
      <c r="L14" s="5" t="s">
        <v>36</v>
      </c>
      <c r="M14" s="5" t="s">
        <v>36</v>
      </c>
      <c r="N14" s="5">
        <v>30</v>
      </c>
      <c r="O14" s="5" t="s">
        <v>43</v>
      </c>
      <c r="P14" s="5">
        <v>0</v>
      </c>
      <c r="Q14" s="5"/>
      <c r="R14" s="5"/>
      <c r="S14" s="5" t="s">
        <v>36</v>
      </c>
      <c r="T14" s="5" t="s">
        <v>60</v>
      </c>
      <c r="U14" s="5"/>
      <c r="V14" s="5" t="s">
        <v>36</v>
      </c>
      <c r="W14" s="5">
        <v>0</v>
      </c>
      <c r="X14" s="5"/>
      <c r="Y14" s="5"/>
      <c r="Z14" s="5"/>
      <c r="AA14" s="5" t="s">
        <v>39</v>
      </c>
      <c r="AB14" s="5"/>
      <c r="AC14" s="5">
        <v>50</v>
      </c>
      <c r="AD14" s="5" t="s">
        <v>57</v>
      </c>
      <c r="AE14" s="5" t="s">
        <v>58</v>
      </c>
      <c r="AF14" s="5"/>
      <c r="AG14" s="5"/>
      <c r="AH14" s="1"/>
    </row>
    <row r="15" spans="1:35">
      <c r="A15" s="44"/>
      <c r="B15" s="14" t="s">
        <v>53</v>
      </c>
      <c r="C15" s="46" t="s">
        <v>54</v>
      </c>
      <c r="D15" s="16" t="s">
        <v>33</v>
      </c>
      <c r="E15" s="37" t="s">
        <v>46</v>
      </c>
      <c r="F15" s="37">
        <v>70</v>
      </c>
      <c r="G15" s="37" t="s">
        <v>46</v>
      </c>
      <c r="H15" s="37" t="s">
        <v>46</v>
      </c>
      <c r="I15" s="10" t="s">
        <v>34</v>
      </c>
      <c r="J15" s="3" t="s">
        <v>71</v>
      </c>
      <c r="K15" s="5" t="s">
        <v>36</v>
      </c>
      <c r="L15" s="5" t="s">
        <v>36</v>
      </c>
      <c r="M15" s="5" t="s">
        <v>36</v>
      </c>
      <c r="N15" s="5">
        <v>30</v>
      </c>
      <c r="O15" s="5" t="s">
        <v>43</v>
      </c>
      <c r="P15" s="5">
        <v>3</v>
      </c>
      <c r="Q15" s="5"/>
      <c r="R15" s="5"/>
      <c r="S15" s="5" t="s">
        <v>36</v>
      </c>
      <c r="T15" s="5" t="s">
        <v>60</v>
      </c>
      <c r="U15" s="5"/>
      <c r="V15" s="5" t="s">
        <v>36</v>
      </c>
      <c r="W15" s="5">
        <v>5</v>
      </c>
      <c r="X15" s="5" t="s">
        <v>61</v>
      </c>
      <c r="Y15" s="5"/>
      <c r="Z15" s="5"/>
      <c r="AA15" s="5" t="s">
        <v>62</v>
      </c>
      <c r="AB15" s="5"/>
      <c r="AC15" s="5">
        <v>50</v>
      </c>
      <c r="AD15" s="5" t="s">
        <v>57</v>
      </c>
      <c r="AE15" s="5" t="s">
        <v>58</v>
      </c>
      <c r="AF15" s="5"/>
      <c r="AG15" s="5"/>
      <c r="AH15" s="1"/>
    </row>
    <row r="16" spans="1:35">
      <c r="A16" s="44"/>
      <c r="B16" s="14" t="s">
        <v>53</v>
      </c>
      <c r="C16" s="46" t="s">
        <v>54</v>
      </c>
      <c r="D16" s="16" t="s">
        <v>33</v>
      </c>
      <c r="E16" s="37" t="s">
        <v>46</v>
      </c>
      <c r="F16" s="37">
        <v>90</v>
      </c>
      <c r="G16" s="37" t="s">
        <v>46</v>
      </c>
      <c r="H16" s="37" t="s">
        <v>46</v>
      </c>
      <c r="I16" s="10" t="s">
        <v>34</v>
      </c>
      <c r="J16" s="3" t="s">
        <v>72</v>
      </c>
      <c r="K16" s="5" t="s">
        <v>36</v>
      </c>
      <c r="L16" s="5" t="s">
        <v>36</v>
      </c>
      <c r="M16" s="5" t="s">
        <v>36</v>
      </c>
      <c r="N16" s="5">
        <v>30</v>
      </c>
      <c r="O16" s="5" t="s">
        <v>37</v>
      </c>
      <c r="P16" s="5">
        <v>20</v>
      </c>
      <c r="Q16" s="5"/>
      <c r="R16" s="5"/>
      <c r="S16" s="5" t="s">
        <v>36</v>
      </c>
      <c r="T16" s="5" t="s">
        <v>60</v>
      </c>
      <c r="U16" s="5"/>
      <c r="V16" s="5" t="s">
        <v>36</v>
      </c>
      <c r="W16" s="5">
        <v>5</v>
      </c>
      <c r="X16" s="5" t="s">
        <v>66</v>
      </c>
      <c r="Y16" s="5"/>
      <c r="Z16" s="5"/>
      <c r="AA16" s="5" t="s">
        <v>62</v>
      </c>
      <c r="AB16" s="5"/>
      <c r="AC16" s="5">
        <v>50</v>
      </c>
      <c r="AD16" s="5" t="s">
        <v>57</v>
      </c>
      <c r="AE16" s="5" t="s">
        <v>58</v>
      </c>
      <c r="AF16" s="5" t="s">
        <v>67</v>
      </c>
      <c r="AG16" s="5" t="s">
        <v>68</v>
      </c>
      <c r="AH16" s="1" t="s">
        <v>69</v>
      </c>
    </row>
    <row r="17" spans="1:34">
      <c r="A17" s="44"/>
      <c r="B17" s="42" t="s">
        <v>73</v>
      </c>
      <c r="C17" s="47" t="s">
        <v>74</v>
      </c>
      <c r="D17" s="16" t="s">
        <v>33</v>
      </c>
      <c r="E17" s="37">
        <v>60</v>
      </c>
      <c r="F17" s="37">
        <v>100</v>
      </c>
      <c r="G17" s="37">
        <v>100</v>
      </c>
      <c r="H17" s="37">
        <v>100</v>
      </c>
      <c r="I17" s="10" t="s">
        <v>34</v>
      </c>
      <c r="J17" s="1" t="s">
        <v>75</v>
      </c>
      <c r="K17" s="5" t="s">
        <v>36</v>
      </c>
      <c r="L17" s="5" t="s">
        <v>36</v>
      </c>
      <c r="M17" s="5" t="s">
        <v>36</v>
      </c>
      <c r="N17" s="5">
        <v>30</v>
      </c>
      <c r="O17" s="5" t="s">
        <v>43</v>
      </c>
      <c r="P17" s="5">
        <v>0.5</v>
      </c>
      <c r="Q17" s="5"/>
      <c r="R17" s="5"/>
      <c r="S17" s="5" t="s">
        <v>36</v>
      </c>
      <c r="T17" s="5">
        <v>0</v>
      </c>
      <c r="U17" s="5" t="s">
        <v>36</v>
      </c>
      <c r="V17" s="5" t="s">
        <v>36</v>
      </c>
      <c r="W17" s="5">
        <v>5</v>
      </c>
      <c r="X17" s="5" t="s">
        <v>38</v>
      </c>
      <c r="Y17" s="5" t="s">
        <v>38</v>
      </c>
      <c r="Z17" s="5"/>
      <c r="AA17" s="5" t="s">
        <v>39</v>
      </c>
      <c r="AB17" s="5"/>
      <c r="AC17" s="5" t="s">
        <v>45</v>
      </c>
      <c r="AD17" s="5" t="s">
        <v>57</v>
      </c>
      <c r="AE17" s="5" t="s">
        <v>76</v>
      </c>
      <c r="AF17" s="5"/>
      <c r="AG17" s="5"/>
      <c r="AH17" s="1"/>
    </row>
    <row r="18" spans="1:34">
      <c r="A18" s="44"/>
      <c r="B18" s="42" t="s">
        <v>73</v>
      </c>
      <c r="C18" s="47" t="s">
        <v>74</v>
      </c>
      <c r="D18" s="16" t="s">
        <v>33</v>
      </c>
      <c r="E18" s="37">
        <v>70</v>
      </c>
      <c r="F18" s="37">
        <v>120</v>
      </c>
      <c r="G18" s="37">
        <v>130</v>
      </c>
      <c r="H18" s="37">
        <v>140</v>
      </c>
      <c r="I18" s="10" t="s">
        <v>34</v>
      </c>
      <c r="J18" s="1" t="s">
        <v>77</v>
      </c>
      <c r="K18" s="5" t="s">
        <v>36</v>
      </c>
      <c r="L18" s="5" t="s">
        <v>36</v>
      </c>
      <c r="M18" s="5" t="s">
        <v>36</v>
      </c>
      <c r="N18" s="5">
        <v>30</v>
      </c>
      <c r="O18" s="5" t="s">
        <v>37</v>
      </c>
      <c r="P18" s="5">
        <v>50</v>
      </c>
      <c r="Q18" s="5"/>
      <c r="R18" s="5"/>
      <c r="S18" s="5" t="s">
        <v>36</v>
      </c>
      <c r="T18" s="5">
        <v>0</v>
      </c>
      <c r="U18" s="5" t="s">
        <v>36</v>
      </c>
      <c r="V18" s="5" t="s">
        <v>36</v>
      </c>
      <c r="W18" s="5">
        <v>10</v>
      </c>
      <c r="X18" s="5" t="s">
        <v>38</v>
      </c>
      <c r="Y18" s="5" t="s">
        <v>62</v>
      </c>
      <c r="Z18" s="5"/>
      <c r="AA18" s="5" t="s">
        <v>39</v>
      </c>
      <c r="AB18" s="5"/>
      <c r="AC18" s="5" t="s">
        <v>45</v>
      </c>
      <c r="AD18" s="5" t="s">
        <v>57</v>
      </c>
      <c r="AE18" s="5" t="s">
        <v>76</v>
      </c>
      <c r="AF18" s="5" t="s">
        <v>78</v>
      </c>
      <c r="AG18" s="5"/>
      <c r="AH18" s="1"/>
    </row>
    <row r="19" spans="1:34">
      <c r="A19" s="44"/>
      <c r="B19" s="42" t="s">
        <v>73</v>
      </c>
      <c r="C19" s="47" t="s">
        <v>74</v>
      </c>
      <c r="D19" s="16" t="s">
        <v>33</v>
      </c>
      <c r="E19" s="37">
        <v>80</v>
      </c>
      <c r="F19" s="37">
        <v>140</v>
      </c>
      <c r="G19" s="37">
        <v>160</v>
      </c>
      <c r="H19" s="37">
        <v>180</v>
      </c>
      <c r="I19" s="10" t="s">
        <v>34</v>
      </c>
      <c r="J19" s="1" t="s">
        <v>79</v>
      </c>
      <c r="K19" s="5" t="s">
        <v>36</v>
      </c>
      <c r="L19" s="5" t="s">
        <v>36</v>
      </c>
      <c r="M19" s="5" t="s">
        <v>36</v>
      </c>
      <c r="N19" s="5">
        <v>30</v>
      </c>
      <c r="O19" s="5" t="s">
        <v>37</v>
      </c>
      <c r="P19" s="5">
        <v>100</v>
      </c>
      <c r="Q19" s="5"/>
      <c r="R19" s="5"/>
      <c r="S19" s="5" t="s">
        <v>36</v>
      </c>
      <c r="T19" s="5">
        <v>0</v>
      </c>
      <c r="U19" s="5" t="s">
        <v>36</v>
      </c>
      <c r="V19" s="5" t="s">
        <v>36</v>
      </c>
      <c r="W19" s="5" t="s">
        <v>36</v>
      </c>
      <c r="X19" s="5" t="s">
        <v>38</v>
      </c>
      <c r="Y19" s="5" t="s">
        <v>62</v>
      </c>
      <c r="Z19" s="5"/>
      <c r="AA19" s="5" t="s">
        <v>39</v>
      </c>
      <c r="AB19" s="5"/>
      <c r="AC19" s="5" t="s">
        <v>45</v>
      </c>
      <c r="AD19" s="5" t="s">
        <v>57</v>
      </c>
      <c r="AE19" s="5" t="s">
        <v>76</v>
      </c>
      <c r="AF19" s="5" t="s">
        <v>78</v>
      </c>
      <c r="AG19" s="5" t="s">
        <v>80</v>
      </c>
      <c r="AH19" s="4" t="s">
        <v>81</v>
      </c>
    </row>
    <row r="20" spans="1:34">
      <c r="A20" s="44"/>
      <c r="B20" s="42" t="s">
        <v>73</v>
      </c>
      <c r="C20" s="47" t="s">
        <v>74</v>
      </c>
      <c r="D20" s="16" t="s">
        <v>33</v>
      </c>
      <c r="E20" s="37">
        <v>40</v>
      </c>
      <c r="F20" s="37" t="s">
        <v>46</v>
      </c>
      <c r="G20" s="37" t="s">
        <v>46</v>
      </c>
      <c r="H20" s="37" t="s">
        <v>46</v>
      </c>
      <c r="I20" s="10" t="s">
        <v>34</v>
      </c>
      <c r="J20" s="3" t="s">
        <v>82</v>
      </c>
      <c r="K20" s="5" t="s">
        <v>36</v>
      </c>
      <c r="L20" s="5" t="s">
        <v>36</v>
      </c>
      <c r="M20" s="5">
        <v>2</v>
      </c>
      <c r="N20" s="5">
        <v>30</v>
      </c>
      <c r="O20" s="5"/>
      <c r="P20" s="5">
        <v>0</v>
      </c>
      <c r="Q20" s="5"/>
      <c r="R20" s="5" t="s">
        <v>38</v>
      </c>
      <c r="S20" s="5" t="s">
        <v>36</v>
      </c>
      <c r="T20" s="5">
        <v>0</v>
      </c>
      <c r="U20" s="5"/>
      <c r="V20" s="5"/>
      <c r="W20" s="5"/>
      <c r="X20" s="5"/>
      <c r="Y20" s="5"/>
      <c r="Z20" s="5"/>
      <c r="AA20" s="5" t="s">
        <v>39</v>
      </c>
      <c r="AB20" s="5"/>
      <c r="AC20" s="5"/>
      <c r="AD20" s="5" t="s">
        <v>57</v>
      </c>
      <c r="AE20" s="5"/>
      <c r="AF20" s="5"/>
      <c r="AG20" s="5"/>
      <c r="AH20" s="4"/>
    </row>
    <row r="21" spans="1:34">
      <c r="A21" s="44"/>
      <c r="B21" s="11" t="s">
        <v>83</v>
      </c>
      <c r="C21" s="48" t="s">
        <v>84</v>
      </c>
      <c r="D21" s="16" t="s">
        <v>33</v>
      </c>
      <c r="E21" s="37">
        <v>70</v>
      </c>
      <c r="F21" s="37">
        <v>120</v>
      </c>
      <c r="G21" s="37">
        <v>135</v>
      </c>
      <c r="H21" s="37">
        <v>140</v>
      </c>
      <c r="I21" s="10" t="s">
        <v>34</v>
      </c>
      <c r="J21" s="3" t="s">
        <v>85</v>
      </c>
      <c r="K21" s="5" t="s">
        <v>36</v>
      </c>
      <c r="L21" s="5" t="s">
        <v>36</v>
      </c>
      <c r="M21" s="5" t="s">
        <v>36</v>
      </c>
      <c r="N21" s="5">
        <v>30</v>
      </c>
      <c r="O21" s="5" t="s">
        <v>43</v>
      </c>
      <c r="P21" s="5">
        <v>0</v>
      </c>
      <c r="Q21" s="5"/>
      <c r="R21" s="5"/>
      <c r="S21" s="5"/>
      <c r="T21" s="5">
        <v>0</v>
      </c>
      <c r="U21" s="5" t="s">
        <v>36</v>
      </c>
      <c r="V21" s="5" t="s">
        <v>36</v>
      </c>
      <c r="W21" s="5" t="s">
        <v>86</v>
      </c>
      <c r="X21" s="5" t="s">
        <v>38</v>
      </c>
      <c r="Y21" s="5" t="s">
        <v>38</v>
      </c>
      <c r="Z21" s="5"/>
      <c r="AA21" s="5" t="s">
        <v>39</v>
      </c>
      <c r="AB21" s="5"/>
      <c r="AC21" s="5" t="s">
        <v>87</v>
      </c>
      <c r="AD21" s="5" t="s">
        <v>88</v>
      </c>
      <c r="AE21" s="5" t="s">
        <v>89</v>
      </c>
      <c r="AF21" s="5" t="s">
        <v>90</v>
      </c>
      <c r="AG21" s="5"/>
      <c r="AH21" s="1"/>
    </row>
    <row r="22" spans="1:34">
      <c r="A22" s="44"/>
      <c r="B22" s="11" t="s">
        <v>83</v>
      </c>
      <c r="C22" s="48" t="s">
        <v>84</v>
      </c>
      <c r="D22" s="16" t="s">
        <v>33</v>
      </c>
      <c r="E22" s="37">
        <v>80</v>
      </c>
      <c r="F22" s="37">
        <v>140</v>
      </c>
      <c r="G22" s="37">
        <v>165</v>
      </c>
      <c r="H22" s="37">
        <v>180</v>
      </c>
      <c r="I22" s="10" t="s">
        <v>34</v>
      </c>
      <c r="J22" s="3" t="s">
        <v>91</v>
      </c>
      <c r="K22" s="5" t="s">
        <v>36</v>
      </c>
      <c r="L22" s="5" t="s">
        <v>36</v>
      </c>
      <c r="M22" s="5" t="s">
        <v>36</v>
      </c>
      <c r="N22" s="5">
        <v>30</v>
      </c>
      <c r="O22" s="5" t="s">
        <v>92</v>
      </c>
      <c r="P22" s="5">
        <v>15</v>
      </c>
      <c r="Q22" s="5"/>
      <c r="R22" s="5"/>
      <c r="S22" s="5"/>
      <c r="T22" s="5">
        <v>0</v>
      </c>
      <c r="U22" s="5" t="s">
        <v>36</v>
      </c>
      <c r="V22" s="5" t="s">
        <v>36</v>
      </c>
      <c r="W22" s="5" t="s">
        <v>86</v>
      </c>
      <c r="X22" s="5" t="s">
        <v>38</v>
      </c>
      <c r="Y22" s="5" t="s">
        <v>62</v>
      </c>
      <c r="Z22" s="5"/>
      <c r="AA22" s="5" t="s">
        <v>39</v>
      </c>
      <c r="AB22" s="5"/>
      <c r="AC22" s="5">
        <v>25</v>
      </c>
      <c r="AD22" s="5" t="s">
        <v>88</v>
      </c>
      <c r="AE22" s="5" t="s">
        <v>93</v>
      </c>
      <c r="AF22" s="5" t="s">
        <v>94</v>
      </c>
      <c r="AG22" s="5" t="s">
        <v>90</v>
      </c>
      <c r="AH22" s="1"/>
    </row>
    <row r="23" spans="1:34">
      <c r="A23" s="44"/>
      <c r="B23" s="11" t="s">
        <v>83</v>
      </c>
      <c r="C23" s="48" t="s">
        <v>84</v>
      </c>
      <c r="D23" s="16" t="s">
        <v>33</v>
      </c>
      <c r="E23" s="37">
        <v>80</v>
      </c>
      <c r="F23" s="37">
        <v>140</v>
      </c>
      <c r="G23" s="37">
        <v>165</v>
      </c>
      <c r="H23" s="37">
        <v>180</v>
      </c>
      <c r="I23" s="10" t="s">
        <v>34</v>
      </c>
      <c r="J23" s="3" t="s">
        <v>95</v>
      </c>
      <c r="K23" s="5" t="s">
        <v>36</v>
      </c>
      <c r="L23" s="5" t="s">
        <v>36</v>
      </c>
      <c r="M23" s="5" t="s">
        <v>36</v>
      </c>
      <c r="N23" s="5">
        <v>30</v>
      </c>
      <c r="O23" s="5" t="s">
        <v>43</v>
      </c>
      <c r="P23" s="5">
        <v>15</v>
      </c>
      <c r="Q23" s="5"/>
      <c r="R23" s="5"/>
      <c r="S23" s="5"/>
      <c r="T23" s="5">
        <v>0</v>
      </c>
      <c r="U23" s="5" t="s">
        <v>36</v>
      </c>
      <c r="V23" s="5" t="s">
        <v>36</v>
      </c>
      <c r="W23" s="5" t="s">
        <v>86</v>
      </c>
      <c r="X23" s="5" t="s">
        <v>38</v>
      </c>
      <c r="Y23" s="5" t="s">
        <v>62</v>
      </c>
      <c r="Z23" s="5"/>
      <c r="AA23" s="5" t="s">
        <v>39</v>
      </c>
      <c r="AB23" s="5"/>
      <c r="AC23" s="5">
        <v>50</v>
      </c>
      <c r="AD23" s="5" t="s">
        <v>88</v>
      </c>
      <c r="AE23" s="5" t="s">
        <v>93</v>
      </c>
      <c r="AF23" s="5" t="s">
        <v>89</v>
      </c>
      <c r="AG23" s="5" t="s">
        <v>96</v>
      </c>
      <c r="AH23" s="3" t="s">
        <v>90</v>
      </c>
    </row>
    <row r="24" spans="1:34">
      <c r="A24" s="44"/>
      <c r="B24" s="11" t="s">
        <v>83</v>
      </c>
      <c r="C24" s="48" t="s">
        <v>84</v>
      </c>
      <c r="D24" s="16" t="s">
        <v>33</v>
      </c>
      <c r="E24" s="37">
        <v>90</v>
      </c>
      <c r="F24" s="37">
        <v>160</v>
      </c>
      <c r="G24" s="37">
        <v>195</v>
      </c>
      <c r="H24" s="37">
        <v>220</v>
      </c>
      <c r="I24" s="10" t="s">
        <v>34</v>
      </c>
      <c r="J24" s="3" t="s">
        <v>97</v>
      </c>
      <c r="K24" s="5" t="s">
        <v>36</v>
      </c>
      <c r="L24" s="5" t="s">
        <v>36</v>
      </c>
      <c r="M24" s="5" t="s">
        <v>36</v>
      </c>
      <c r="N24" s="5">
        <v>30</v>
      </c>
      <c r="O24" s="5" t="s">
        <v>92</v>
      </c>
      <c r="P24" s="5">
        <v>30</v>
      </c>
      <c r="Q24" s="5"/>
      <c r="R24" s="5"/>
      <c r="S24" s="5"/>
      <c r="T24" s="5">
        <v>0</v>
      </c>
      <c r="U24" s="5" t="s">
        <v>36</v>
      </c>
      <c r="V24" s="5" t="s">
        <v>36</v>
      </c>
      <c r="W24" s="5" t="s">
        <v>86</v>
      </c>
      <c r="X24" s="5" t="s">
        <v>38</v>
      </c>
      <c r="Y24" s="5" t="s">
        <v>62</v>
      </c>
      <c r="Z24" s="5"/>
      <c r="AA24" s="5" t="s">
        <v>39</v>
      </c>
      <c r="AB24" s="5"/>
      <c r="AC24" s="5">
        <v>75</v>
      </c>
      <c r="AD24" s="5" t="s">
        <v>88</v>
      </c>
      <c r="AE24" s="5"/>
      <c r="AF24" s="5" t="s">
        <v>94</v>
      </c>
      <c r="AG24" s="5" t="s">
        <v>98</v>
      </c>
      <c r="AH24" s="3" t="s">
        <v>90</v>
      </c>
    </row>
    <row r="25" spans="1:34">
      <c r="A25" s="44"/>
      <c r="B25" s="11" t="s">
        <v>83</v>
      </c>
      <c r="C25" s="48" t="s">
        <v>84</v>
      </c>
      <c r="D25" s="16" t="s">
        <v>33</v>
      </c>
      <c r="E25" s="37">
        <v>35</v>
      </c>
      <c r="F25" s="37" t="s">
        <v>46</v>
      </c>
      <c r="G25" s="37" t="s">
        <v>46</v>
      </c>
      <c r="H25" s="37" t="s">
        <v>46</v>
      </c>
      <c r="I25" s="37" t="s">
        <v>47</v>
      </c>
      <c r="J25" s="3" t="s">
        <v>99</v>
      </c>
      <c r="K25" s="5" t="s">
        <v>36</v>
      </c>
      <c r="L25" s="5" t="s">
        <v>36</v>
      </c>
      <c r="M25" s="5">
        <v>6</v>
      </c>
      <c r="N25" s="5">
        <v>30</v>
      </c>
      <c r="O25" s="5" t="s">
        <v>43</v>
      </c>
      <c r="P25" s="5">
        <v>0</v>
      </c>
      <c r="Q25" s="5"/>
      <c r="R25" s="5"/>
      <c r="S25" s="5"/>
      <c r="T25" s="5">
        <v>0</v>
      </c>
      <c r="U25" s="5"/>
      <c r="V25" s="5"/>
      <c r="W25" s="5"/>
      <c r="X25" s="5"/>
      <c r="Y25" s="5"/>
      <c r="Z25" s="5"/>
      <c r="AA25" s="5" t="s">
        <v>100</v>
      </c>
      <c r="AB25" s="5"/>
      <c r="AC25" s="5" t="s">
        <v>87</v>
      </c>
      <c r="AD25" s="5" t="s">
        <v>101</v>
      </c>
      <c r="AE25" s="5"/>
      <c r="AF25" s="5"/>
      <c r="AG25" s="5"/>
      <c r="AH25" s="3"/>
    </row>
    <row r="26" spans="1:34">
      <c r="A26" s="44"/>
      <c r="B26" s="11" t="s">
        <v>83</v>
      </c>
      <c r="C26" s="48" t="s">
        <v>84</v>
      </c>
      <c r="D26" s="16" t="s">
        <v>33</v>
      </c>
      <c r="E26" s="37">
        <v>45</v>
      </c>
      <c r="F26" s="37" t="s">
        <v>46</v>
      </c>
      <c r="G26" s="37" t="s">
        <v>46</v>
      </c>
      <c r="H26" s="37" t="s">
        <v>46</v>
      </c>
      <c r="I26" s="37" t="s">
        <v>47</v>
      </c>
      <c r="J26" s="3" t="s">
        <v>102</v>
      </c>
      <c r="K26" s="5" t="s">
        <v>36</v>
      </c>
      <c r="L26" s="5" t="s">
        <v>36</v>
      </c>
      <c r="M26" s="5">
        <v>16</v>
      </c>
      <c r="N26" s="5">
        <v>30</v>
      </c>
      <c r="O26" s="5" t="s">
        <v>43</v>
      </c>
      <c r="P26" s="5">
        <v>0</v>
      </c>
      <c r="Q26" s="5" t="s">
        <v>103</v>
      </c>
      <c r="R26" s="5"/>
      <c r="S26" s="5"/>
      <c r="T26" s="5">
        <v>0</v>
      </c>
      <c r="U26" s="5"/>
      <c r="V26" s="5"/>
      <c r="W26" s="5"/>
      <c r="X26" s="5"/>
      <c r="Y26" s="5"/>
      <c r="Z26" s="5"/>
      <c r="AA26" s="5" t="s">
        <v>100</v>
      </c>
      <c r="AB26" s="5"/>
      <c r="AC26" s="5" t="s">
        <v>87</v>
      </c>
      <c r="AD26" s="5" t="s">
        <v>101</v>
      </c>
      <c r="AE26" s="5"/>
      <c r="AF26" s="5"/>
      <c r="AG26" s="5"/>
      <c r="AH26" s="3"/>
    </row>
    <row r="27" spans="1:34">
      <c r="A27" s="44"/>
      <c r="B27" s="11" t="s">
        <v>83</v>
      </c>
      <c r="C27" s="48" t="s">
        <v>84</v>
      </c>
      <c r="D27" s="16" t="s">
        <v>33</v>
      </c>
      <c r="E27" s="37">
        <v>65</v>
      </c>
      <c r="F27" s="37" t="s">
        <v>46</v>
      </c>
      <c r="G27" s="37" t="s">
        <v>46</v>
      </c>
      <c r="H27" s="37" t="s">
        <v>46</v>
      </c>
      <c r="I27" s="37" t="s">
        <v>47</v>
      </c>
      <c r="J27" s="3" t="s">
        <v>104</v>
      </c>
      <c r="K27" s="5" t="s">
        <v>36</v>
      </c>
      <c r="L27" s="5" t="s">
        <v>36</v>
      </c>
      <c r="M27" s="5" t="s">
        <v>36</v>
      </c>
      <c r="N27" s="5">
        <v>30</v>
      </c>
      <c r="O27" s="5" t="s">
        <v>43</v>
      </c>
      <c r="P27" s="5">
        <v>0</v>
      </c>
      <c r="Q27" s="5" t="s">
        <v>103</v>
      </c>
      <c r="R27" s="5"/>
      <c r="S27" s="5"/>
      <c r="T27" s="5">
        <v>0</v>
      </c>
      <c r="U27" s="5"/>
      <c r="V27" s="5"/>
      <c r="W27" s="5"/>
      <c r="X27" s="5"/>
      <c r="Y27" s="5"/>
      <c r="Z27" s="5"/>
      <c r="AA27" s="5" t="s">
        <v>100</v>
      </c>
      <c r="AB27" s="5"/>
      <c r="AC27" s="5" t="s">
        <v>87</v>
      </c>
      <c r="AD27" s="5" t="s">
        <v>101</v>
      </c>
      <c r="AE27" s="5"/>
      <c r="AF27" s="5"/>
      <c r="AG27" s="5"/>
      <c r="AH27" s="3"/>
    </row>
    <row r="28" spans="1:34">
      <c r="A28" s="44"/>
      <c r="B28" s="11" t="s">
        <v>83</v>
      </c>
      <c r="C28" s="48" t="s">
        <v>84</v>
      </c>
      <c r="D28" s="16" t="s">
        <v>33</v>
      </c>
      <c r="E28" s="37">
        <v>30</v>
      </c>
      <c r="F28" s="37" t="s">
        <v>46</v>
      </c>
      <c r="G28" s="37" t="s">
        <v>46</v>
      </c>
      <c r="H28" s="37" t="s">
        <v>46</v>
      </c>
      <c r="I28" s="37" t="s">
        <v>47</v>
      </c>
      <c r="J28" s="3" t="s">
        <v>48</v>
      </c>
      <c r="K28" s="5" t="s">
        <v>36</v>
      </c>
      <c r="L28" s="5" t="s">
        <v>36</v>
      </c>
      <c r="M28" s="5">
        <v>1</v>
      </c>
      <c r="N28" s="5">
        <v>30</v>
      </c>
      <c r="O28" s="5" t="s">
        <v>43</v>
      </c>
      <c r="P28" s="5">
        <v>0</v>
      </c>
      <c r="Q28" s="5"/>
      <c r="R28" s="5"/>
      <c r="S28" s="5"/>
      <c r="T28" s="5">
        <v>0</v>
      </c>
      <c r="U28" s="5"/>
      <c r="V28" s="5"/>
      <c r="W28" s="5"/>
      <c r="X28" s="5"/>
      <c r="Y28" s="5"/>
      <c r="Z28" s="5"/>
      <c r="AA28" s="5" t="s">
        <v>100</v>
      </c>
      <c r="AB28" s="5"/>
      <c r="AC28" s="5" t="s">
        <v>87</v>
      </c>
      <c r="AD28" s="5" t="s">
        <v>101</v>
      </c>
      <c r="AE28" s="5"/>
      <c r="AF28" s="5"/>
      <c r="AG28" s="5"/>
      <c r="AH28" s="3"/>
    </row>
    <row r="29" spans="1:34">
      <c r="A29" s="49" t="s">
        <v>105</v>
      </c>
      <c r="B29" s="43" t="s">
        <v>106</v>
      </c>
      <c r="C29" s="50" t="s">
        <v>107</v>
      </c>
      <c r="D29" s="16" t="s">
        <v>33</v>
      </c>
      <c r="E29" s="37">
        <v>70</v>
      </c>
      <c r="F29" s="37">
        <v>120</v>
      </c>
      <c r="G29" s="37">
        <v>150</v>
      </c>
      <c r="H29" s="37">
        <v>180</v>
      </c>
      <c r="I29" s="10" t="s">
        <v>34</v>
      </c>
      <c r="J29" s="3" t="s">
        <v>108</v>
      </c>
      <c r="K29" s="5" t="s">
        <v>36</v>
      </c>
      <c r="L29" s="5" t="s">
        <v>36</v>
      </c>
      <c r="M29" s="5" t="s">
        <v>36</v>
      </c>
      <c r="N29" s="5">
        <v>30</v>
      </c>
      <c r="O29" s="5" t="s">
        <v>43</v>
      </c>
      <c r="P29" s="5" t="s">
        <v>36</v>
      </c>
      <c r="Q29" s="5" t="s">
        <v>109</v>
      </c>
      <c r="R29" s="5" t="s">
        <v>38</v>
      </c>
      <c r="S29" s="5" t="s">
        <v>36</v>
      </c>
      <c r="T29" s="5" t="s">
        <v>36</v>
      </c>
      <c r="U29" s="5" t="s">
        <v>36</v>
      </c>
      <c r="V29" s="5" t="s">
        <v>36</v>
      </c>
      <c r="W29" s="5" t="s">
        <v>36</v>
      </c>
      <c r="X29" s="5" t="s">
        <v>38</v>
      </c>
      <c r="Y29" s="5" t="s">
        <v>38</v>
      </c>
      <c r="Z29" s="5" t="s">
        <v>110</v>
      </c>
      <c r="AA29" s="5" t="s">
        <v>39</v>
      </c>
      <c r="AB29" s="5"/>
      <c r="AC29" s="5">
        <v>22</v>
      </c>
      <c r="AD29" s="5"/>
      <c r="AE29" s="5" t="s">
        <v>111</v>
      </c>
      <c r="AF29" s="5"/>
      <c r="AG29" s="5"/>
      <c r="AH29" s="1"/>
    </row>
    <row r="30" spans="1:34">
      <c r="A30" s="49" t="s">
        <v>105</v>
      </c>
      <c r="B30" s="43" t="s">
        <v>106</v>
      </c>
      <c r="C30" s="50" t="s">
        <v>107</v>
      </c>
      <c r="D30" s="16" t="s">
        <v>33</v>
      </c>
      <c r="E30" s="37">
        <v>20</v>
      </c>
      <c r="F30" s="37">
        <v>35</v>
      </c>
      <c r="G30" s="37">
        <v>50</v>
      </c>
      <c r="H30" s="37">
        <v>65</v>
      </c>
      <c r="I30" s="10" t="s">
        <v>34</v>
      </c>
      <c r="J30" s="3" t="s">
        <v>112</v>
      </c>
      <c r="K30" s="5" t="s">
        <v>36</v>
      </c>
      <c r="L30" s="5" t="s">
        <v>36</v>
      </c>
      <c r="M30" s="5" t="s">
        <v>113</v>
      </c>
      <c r="N30" s="5">
        <v>30</v>
      </c>
      <c r="O30" s="5" t="s">
        <v>46</v>
      </c>
      <c r="P30" s="5" t="s">
        <v>36</v>
      </c>
      <c r="Q30" s="5" t="s">
        <v>38</v>
      </c>
      <c r="R30" s="5" t="s">
        <v>38</v>
      </c>
      <c r="S30" s="5" t="s">
        <v>36</v>
      </c>
      <c r="T30" s="5" t="s">
        <v>113</v>
      </c>
      <c r="U30" s="5" t="s">
        <v>38</v>
      </c>
      <c r="V30" s="5" t="s">
        <v>36</v>
      </c>
      <c r="W30" s="5" t="s">
        <v>113</v>
      </c>
      <c r="X30" s="5" t="s">
        <v>38</v>
      </c>
      <c r="Y30" s="5" t="s">
        <v>38</v>
      </c>
      <c r="Z30" s="5" t="s">
        <v>110</v>
      </c>
      <c r="AA30" s="5" t="s">
        <v>39</v>
      </c>
      <c r="AB30" s="5"/>
      <c r="AC30" s="5"/>
      <c r="AD30" s="5" t="s">
        <v>114</v>
      </c>
      <c r="AE30" s="5"/>
      <c r="AF30" s="5"/>
      <c r="AG30" s="5"/>
      <c r="AH30" s="1"/>
    </row>
    <row r="31" spans="1:34">
      <c r="A31" s="51" t="s">
        <v>73</v>
      </c>
      <c r="B31" s="7" t="s">
        <v>74</v>
      </c>
      <c r="C31" s="52" t="s">
        <v>115</v>
      </c>
      <c r="D31" s="16" t="s">
        <v>33</v>
      </c>
      <c r="E31" s="37">
        <v>50</v>
      </c>
      <c r="F31" s="37">
        <v>80</v>
      </c>
      <c r="G31" s="37">
        <v>110</v>
      </c>
      <c r="H31" s="37">
        <v>140</v>
      </c>
      <c r="I31" s="10" t="s">
        <v>34</v>
      </c>
      <c r="J31" s="3" t="s">
        <v>116</v>
      </c>
      <c r="K31" s="5" t="s">
        <v>36</v>
      </c>
      <c r="L31" s="5" t="s">
        <v>36</v>
      </c>
      <c r="M31" s="5" t="s">
        <v>36</v>
      </c>
      <c r="N31" s="5">
        <v>30</v>
      </c>
      <c r="O31" s="5" t="s">
        <v>43</v>
      </c>
      <c r="P31" s="5">
        <v>12</v>
      </c>
      <c r="Q31" s="5"/>
      <c r="R31" s="5" t="s">
        <v>38</v>
      </c>
      <c r="S31" s="5" t="s">
        <v>38</v>
      </c>
      <c r="T31" s="5">
        <v>0</v>
      </c>
      <c r="U31" s="5" t="s">
        <v>38</v>
      </c>
      <c r="V31" s="5" t="s">
        <v>38</v>
      </c>
      <c r="W31" s="5">
        <v>0</v>
      </c>
      <c r="X31" s="5" t="s">
        <v>38</v>
      </c>
      <c r="Y31" s="5" t="s">
        <v>38</v>
      </c>
      <c r="Z31" s="5"/>
      <c r="AA31" s="5" t="s">
        <v>62</v>
      </c>
      <c r="AB31" s="5"/>
      <c r="AC31" s="5" t="s">
        <v>117</v>
      </c>
      <c r="AD31" s="5"/>
      <c r="AE31" s="5" t="s">
        <v>118</v>
      </c>
      <c r="AF31" s="5"/>
      <c r="AG31" s="5"/>
      <c r="AH31" s="1"/>
    </row>
    <row r="32" spans="1:34">
      <c r="A32" s="51" t="s">
        <v>73</v>
      </c>
      <c r="B32" s="7" t="s">
        <v>74</v>
      </c>
      <c r="C32" s="52" t="s">
        <v>115</v>
      </c>
      <c r="D32" s="16" t="s">
        <v>33</v>
      </c>
      <c r="E32" s="37">
        <v>60</v>
      </c>
      <c r="F32" s="37">
        <v>100</v>
      </c>
      <c r="G32" s="37">
        <v>140</v>
      </c>
      <c r="H32" s="37">
        <v>180</v>
      </c>
      <c r="I32" s="10" t="s">
        <v>34</v>
      </c>
      <c r="J32" s="3" t="s">
        <v>77</v>
      </c>
      <c r="K32" s="5" t="s">
        <v>36</v>
      </c>
      <c r="L32" s="5" t="s">
        <v>36</v>
      </c>
      <c r="M32" s="5" t="s">
        <v>36</v>
      </c>
      <c r="N32" s="5">
        <v>30</v>
      </c>
      <c r="O32" s="5" t="s">
        <v>37</v>
      </c>
      <c r="P32" s="5">
        <v>30</v>
      </c>
      <c r="Q32" s="5"/>
      <c r="R32" s="5" t="s">
        <v>38</v>
      </c>
      <c r="S32" s="5" t="s">
        <v>38</v>
      </c>
      <c r="T32" s="5">
        <v>0</v>
      </c>
      <c r="U32" s="5" t="s">
        <v>38</v>
      </c>
      <c r="V32" s="5" t="s">
        <v>38</v>
      </c>
      <c r="W32" s="5">
        <v>0</v>
      </c>
      <c r="X32" s="5" t="s">
        <v>38</v>
      </c>
      <c r="Y32" s="5" t="s">
        <v>38</v>
      </c>
      <c r="Z32" s="5"/>
      <c r="AA32" s="5" t="s">
        <v>62</v>
      </c>
      <c r="AB32" s="5"/>
      <c r="AC32" s="5" t="s">
        <v>117</v>
      </c>
      <c r="AD32" s="5"/>
      <c r="AE32" s="5" t="s">
        <v>118</v>
      </c>
      <c r="AF32" s="5"/>
      <c r="AG32" s="5"/>
      <c r="AH32" s="1"/>
    </row>
    <row r="33" spans="1:34">
      <c r="A33" s="51" t="s">
        <v>73</v>
      </c>
      <c r="B33" s="7" t="s">
        <v>74</v>
      </c>
      <c r="C33" s="52" t="s">
        <v>115</v>
      </c>
      <c r="D33" s="16" t="s">
        <v>33</v>
      </c>
      <c r="E33" s="37">
        <v>80</v>
      </c>
      <c r="F33" s="37">
        <v>140</v>
      </c>
      <c r="G33" s="37">
        <v>200</v>
      </c>
      <c r="H33" s="37">
        <v>260</v>
      </c>
      <c r="I33" s="10" t="s">
        <v>34</v>
      </c>
      <c r="J33" s="3" t="s">
        <v>119</v>
      </c>
      <c r="K33" s="5" t="s">
        <v>36</v>
      </c>
      <c r="L33" s="5" t="s">
        <v>36</v>
      </c>
      <c r="M33" s="5" t="s">
        <v>36</v>
      </c>
      <c r="N33" s="5">
        <v>30</v>
      </c>
      <c r="O33" s="5" t="s">
        <v>37</v>
      </c>
      <c r="P33" s="5">
        <v>50</v>
      </c>
      <c r="Q33" s="5"/>
      <c r="R33" s="5" t="s">
        <v>38</v>
      </c>
      <c r="S33" s="5" t="s">
        <v>38</v>
      </c>
      <c r="T33" s="5">
        <v>0</v>
      </c>
      <c r="U33" s="5" t="s">
        <v>38</v>
      </c>
      <c r="V33" s="5" t="s">
        <v>38</v>
      </c>
      <c r="W33" s="5">
        <v>0</v>
      </c>
      <c r="X33" s="5" t="s">
        <v>38</v>
      </c>
      <c r="Y33" s="5" t="s">
        <v>38</v>
      </c>
      <c r="Z33" s="5" t="s">
        <v>120</v>
      </c>
      <c r="AA33" s="5" t="s">
        <v>62</v>
      </c>
      <c r="AB33" s="5"/>
      <c r="AC33" s="5" t="s">
        <v>117</v>
      </c>
      <c r="AD33" s="5"/>
      <c r="AE33" s="5" t="s">
        <v>118</v>
      </c>
      <c r="AF33" s="5"/>
      <c r="AG33" s="5"/>
      <c r="AH33" s="1"/>
    </row>
    <row r="34" spans="1:34">
      <c r="A34" s="51" t="s">
        <v>73</v>
      </c>
      <c r="B34" s="7" t="s">
        <v>74</v>
      </c>
      <c r="C34" s="52" t="s">
        <v>115</v>
      </c>
      <c r="D34" s="16" t="s">
        <v>33</v>
      </c>
      <c r="E34" s="37">
        <v>35</v>
      </c>
      <c r="F34" s="37">
        <v>60</v>
      </c>
      <c r="G34" s="37">
        <v>90</v>
      </c>
      <c r="H34" s="37">
        <v>120</v>
      </c>
      <c r="I34" s="10" t="s">
        <v>34</v>
      </c>
      <c r="J34" s="3" t="s">
        <v>121</v>
      </c>
      <c r="K34" s="5" t="s">
        <v>36</v>
      </c>
      <c r="L34" s="5" t="s">
        <v>36</v>
      </c>
      <c r="M34" s="5" t="s">
        <v>36</v>
      </c>
      <c r="N34" s="5">
        <v>31</v>
      </c>
      <c r="O34" s="5" t="s">
        <v>43</v>
      </c>
      <c r="P34" s="5">
        <v>0</v>
      </c>
      <c r="Q34" s="5"/>
      <c r="R34" s="5" t="s">
        <v>38</v>
      </c>
      <c r="S34" s="5" t="s">
        <v>38</v>
      </c>
      <c r="T34" s="5">
        <v>0</v>
      </c>
      <c r="U34" s="5" t="s">
        <v>38</v>
      </c>
      <c r="V34" s="5" t="s">
        <v>38</v>
      </c>
      <c r="W34" s="5">
        <v>0</v>
      </c>
      <c r="X34" s="5" t="s">
        <v>38</v>
      </c>
      <c r="Y34" s="5" t="s">
        <v>38</v>
      </c>
      <c r="Z34" s="5"/>
      <c r="AA34" s="5" t="s">
        <v>62</v>
      </c>
      <c r="AB34" s="5"/>
      <c r="AC34" s="5" t="s">
        <v>87</v>
      </c>
      <c r="AD34" s="5"/>
      <c r="AE34" s="5" t="s">
        <v>118</v>
      </c>
      <c r="AF34" s="5"/>
      <c r="AG34" s="5"/>
      <c r="AH34" s="1"/>
    </row>
    <row r="35" spans="1:34">
      <c r="A35" s="51" t="s">
        <v>73</v>
      </c>
      <c r="B35" s="7" t="s">
        <v>74</v>
      </c>
      <c r="C35" s="59" t="s">
        <v>122</v>
      </c>
      <c r="D35" s="16" t="s">
        <v>33</v>
      </c>
      <c r="E35" s="37">
        <v>35</v>
      </c>
      <c r="F35" s="37" t="s">
        <v>46</v>
      </c>
      <c r="G35" s="37" t="s">
        <v>46</v>
      </c>
      <c r="H35" s="37" t="s">
        <v>46</v>
      </c>
      <c r="I35" s="5" t="s">
        <v>47</v>
      </c>
      <c r="J35" s="3" t="s">
        <v>123</v>
      </c>
      <c r="K35" s="5" t="s">
        <v>36</v>
      </c>
      <c r="L35" s="5" t="s">
        <v>36</v>
      </c>
      <c r="M35" s="5">
        <v>5</v>
      </c>
      <c r="N35" s="5">
        <v>30</v>
      </c>
      <c r="O35" s="5" t="s">
        <v>43</v>
      </c>
      <c r="P35" s="5">
        <v>0</v>
      </c>
      <c r="Q35" s="5" t="s">
        <v>38</v>
      </c>
      <c r="R35" s="5" t="s">
        <v>38</v>
      </c>
      <c r="S35" s="5" t="s">
        <v>38</v>
      </c>
      <c r="T35" s="5">
        <v>0</v>
      </c>
      <c r="U35" s="5" t="s">
        <v>38</v>
      </c>
      <c r="V35" s="5" t="s">
        <v>38</v>
      </c>
      <c r="W35" s="5">
        <v>0</v>
      </c>
      <c r="X35" s="5" t="s">
        <v>38</v>
      </c>
      <c r="Y35" s="5" t="s">
        <v>38</v>
      </c>
      <c r="Z35" s="5"/>
      <c r="AA35" s="5" t="s">
        <v>39</v>
      </c>
      <c r="AB35" s="5"/>
      <c r="AC35" s="5">
        <v>5</v>
      </c>
      <c r="AD35" s="5"/>
      <c r="AE35" s="5"/>
      <c r="AF35" s="5"/>
      <c r="AG35" s="5"/>
      <c r="AH35" s="1"/>
    </row>
    <row r="36" spans="1:34">
      <c r="A36" s="51" t="s">
        <v>73</v>
      </c>
      <c r="B36" s="7" t="s">
        <v>74</v>
      </c>
      <c r="C36" s="59" t="s">
        <v>122</v>
      </c>
      <c r="D36" s="16" t="s">
        <v>33</v>
      </c>
      <c r="E36" s="37">
        <v>45</v>
      </c>
      <c r="F36" s="37" t="s">
        <v>46</v>
      </c>
      <c r="G36" s="37" t="s">
        <v>46</v>
      </c>
      <c r="H36" s="37" t="s">
        <v>46</v>
      </c>
      <c r="I36" s="5" t="s">
        <v>47</v>
      </c>
      <c r="J36" s="3" t="s">
        <v>124</v>
      </c>
      <c r="K36" s="5" t="s">
        <v>36</v>
      </c>
      <c r="L36" s="5" t="s">
        <v>36</v>
      </c>
      <c r="M36" s="5">
        <v>10</v>
      </c>
      <c r="N36" s="5">
        <v>30</v>
      </c>
      <c r="O36" s="5" t="s">
        <v>43</v>
      </c>
      <c r="P36" s="5">
        <v>0</v>
      </c>
      <c r="Q36" s="5" t="s">
        <v>38</v>
      </c>
      <c r="R36" s="5" t="s">
        <v>38</v>
      </c>
      <c r="S36" s="5" t="s">
        <v>38</v>
      </c>
      <c r="T36" s="5">
        <v>0</v>
      </c>
      <c r="U36" s="5" t="s">
        <v>38</v>
      </c>
      <c r="V36" s="5" t="s">
        <v>38</v>
      </c>
      <c r="W36" s="5">
        <v>0</v>
      </c>
      <c r="X36" s="5" t="s">
        <v>38</v>
      </c>
      <c r="Y36" s="5" t="s">
        <v>38</v>
      </c>
      <c r="Z36" s="5"/>
      <c r="AA36" s="5" t="s">
        <v>39</v>
      </c>
      <c r="AB36" s="5"/>
      <c r="AC36" s="5">
        <v>10</v>
      </c>
      <c r="AD36" s="5"/>
      <c r="AE36" s="5"/>
      <c r="AF36" s="5"/>
      <c r="AG36" s="5"/>
      <c r="AH36" s="1"/>
    </row>
    <row r="37" spans="1:34">
      <c r="A37" s="51" t="s">
        <v>73</v>
      </c>
      <c r="B37" s="7" t="s">
        <v>74</v>
      </c>
      <c r="C37" s="59" t="s">
        <v>122</v>
      </c>
      <c r="D37" s="16" t="s">
        <v>33</v>
      </c>
      <c r="E37" s="37">
        <v>60</v>
      </c>
      <c r="F37" s="37" t="s">
        <v>46</v>
      </c>
      <c r="G37" s="37" t="s">
        <v>46</v>
      </c>
      <c r="H37" s="37" t="s">
        <v>46</v>
      </c>
      <c r="I37" s="5" t="s">
        <v>47</v>
      </c>
      <c r="J37" s="3" t="s">
        <v>125</v>
      </c>
      <c r="K37" s="5" t="s">
        <v>36</v>
      </c>
      <c r="L37" s="5" t="s">
        <v>36</v>
      </c>
      <c r="M37" s="5" t="s">
        <v>36</v>
      </c>
      <c r="N37" s="5">
        <v>30</v>
      </c>
      <c r="O37" s="5" t="s">
        <v>43</v>
      </c>
      <c r="P37" s="5">
        <v>0</v>
      </c>
      <c r="Q37" s="5" t="s">
        <v>38</v>
      </c>
      <c r="R37" s="5" t="s">
        <v>38</v>
      </c>
      <c r="S37" s="5" t="s">
        <v>38</v>
      </c>
      <c r="T37" s="5">
        <v>0</v>
      </c>
      <c r="U37" s="5" t="s">
        <v>38</v>
      </c>
      <c r="V37" s="5" t="s">
        <v>38</v>
      </c>
      <c r="W37" s="5">
        <v>0</v>
      </c>
      <c r="X37" s="5" t="s">
        <v>38</v>
      </c>
      <c r="Y37" s="5" t="s">
        <v>38</v>
      </c>
      <c r="Z37" s="5"/>
      <c r="AA37" s="5" t="s">
        <v>39</v>
      </c>
      <c r="AB37" s="5"/>
      <c r="AC37" s="5">
        <v>35</v>
      </c>
      <c r="AD37" s="5"/>
      <c r="AE37" s="5"/>
      <c r="AF37" s="5"/>
      <c r="AG37" s="5"/>
      <c r="AH37" s="1"/>
    </row>
    <row r="38" spans="1:34">
      <c r="A38" s="53" t="s">
        <v>53</v>
      </c>
      <c r="B38" s="14" t="s">
        <v>54</v>
      </c>
      <c r="C38" s="54" t="s">
        <v>126</v>
      </c>
      <c r="D38" s="16" t="s">
        <v>33</v>
      </c>
      <c r="E38" s="37">
        <v>40</v>
      </c>
      <c r="F38" s="37">
        <v>70</v>
      </c>
      <c r="G38" s="37">
        <v>100</v>
      </c>
      <c r="H38" s="37">
        <v>130</v>
      </c>
      <c r="I38" s="10" t="s">
        <v>34</v>
      </c>
      <c r="J38" s="3" t="s">
        <v>127</v>
      </c>
      <c r="K38" s="5" t="s">
        <v>36</v>
      </c>
      <c r="L38" s="5" t="s">
        <v>36</v>
      </c>
      <c r="M38" s="5" t="s">
        <v>36</v>
      </c>
      <c r="N38" s="5">
        <v>30</v>
      </c>
      <c r="O38" s="5" t="s">
        <v>43</v>
      </c>
      <c r="P38" s="5">
        <v>0</v>
      </c>
      <c r="Q38" s="5"/>
      <c r="R38" s="5" t="s">
        <v>38</v>
      </c>
      <c r="S38" s="5" t="s">
        <v>38</v>
      </c>
      <c r="T38" s="5">
        <v>0</v>
      </c>
      <c r="U38" s="5" t="s">
        <v>38</v>
      </c>
      <c r="V38" s="5" t="s">
        <v>38</v>
      </c>
      <c r="W38" s="5"/>
      <c r="X38" s="5" t="s">
        <v>38</v>
      </c>
      <c r="Y38" s="5" t="s">
        <v>38</v>
      </c>
      <c r="Z38" s="5"/>
      <c r="AA38" s="5"/>
      <c r="AB38" s="5"/>
      <c r="AC38" s="5">
        <v>35</v>
      </c>
      <c r="AD38" s="5"/>
      <c r="AE38" s="5" t="s">
        <v>118</v>
      </c>
      <c r="AF38" s="5"/>
      <c r="AG38" s="5"/>
      <c r="AH38" s="1"/>
    </row>
    <row r="39" spans="1:34">
      <c r="A39" s="53" t="s">
        <v>53</v>
      </c>
      <c r="B39" s="14" t="s">
        <v>54</v>
      </c>
      <c r="C39" s="54" t="s">
        <v>126</v>
      </c>
      <c r="D39" s="16" t="s">
        <v>33</v>
      </c>
      <c r="E39" s="37">
        <v>50</v>
      </c>
      <c r="F39" s="37">
        <v>80</v>
      </c>
      <c r="G39" s="37">
        <v>110</v>
      </c>
      <c r="H39" s="37">
        <v>140</v>
      </c>
      <c r="I39" s="10" t="s">
        <v>34</v>
      </c>
      <c r="J39" s="3" t="s">
        <v>36</v>
      </c>
      <c r="K39" s="5" t="s">
        <v>36</v>
      </c>
      <c r="L39" s="5" t="s">
        <v>36</v>
      </c>
      <c r="M39" s="5" t="s">
        <v>36</v>
      </c>
      <c r="N39" s="5">
        <v>30</v>
      </c>
      <c r="O39" s="5" t="s">
        <v>43</v>
      </c>
      <c r="P39" s="5">
        <v>5</v>
      </c>
      <c r="Q39" s="5"/>
      <c r="R39" s="5" t="s">
        <v>38</v>
      </c>
      <c r="S39" s="5" t="s">
        <v>38</v>
      </c>
      <c r="T39" s="5">
        <v>0</v>
      </c>
      <c r="U39" s="5" t="s">
        <v>38</v>
      </c>
      <c r="V39" s="5" t="s">
        <v>38</v>
      </c>
      <c r="W39" s="5">
        <v>0</v>
      </c>
      <c r="X39" s="5" t="s">
        <v>38</v>
      </c>
      <c r="Y39" s="5" t="s">
        <v>38</v>
      </c>
      <c r="Z39" s="5"/>
      <c r="AA39" s="5"/>
      <c r="AB39" s="5"/>
      <c r="AC39" s="5">
        <v>35</v>
      </c>
      <c r="AD39" s="5"/>
      <c r="AE39" s="5" t="s">
        <v>111</v>
      </c>
      <c r="AF39" s="5"/>
      <c r="AG39" s="5"/>
      <c r="AH39" s="1"/>
    </row>
    <row r="40" spans="1:34">
      <c r="A40" s="53" t="s">
        <v>53</v>
      </c>
      <c r="B40" s="14" t="s">
        <v>54</v>
      </c>
      <c r="C40" s="54" t="s">
        <v>126</v>
      </c>
      <c r="D40" s="16" t="s">
        <v>33</v>
      </c>
      <c r="E40" s="37">
        <v>60</v>
      </c>
      <c r="F40" s="37">
        <v>90</v>
      </c>
      <c r="G40" s="37">
        <v>120</v>
      </c>
      <c r="H40" s="37">
        <v>120</v>
      </c>
      <c r="I40" s="10" t="s">
        <v>34</v>
      </c>
      <c r="J40" s="3" t="s">
        <v>36</v>
      </c>
      <c r="K40" s="5" t="s">
        <v>36</v>
      </c>
      <c r="L40" s="5" t="s">
        <v>36</v>
      </c>
      <c r="M40" s="5" t="s">
        <v>36</v>
      </c>
      <c r="N40" s="5">
        <v>30</v>
      </c>
      <c r="O40" s="5" t="s">
        <v>43</v>
      </c>
      <c r="P40" s="5">
        <v>15</v>
      </c>
      <c r="Q40" s="5"/>
      <c r="R40" s="5" t="s">
        <v>38</v>
      </c>
      <c r="S40" s="5" t="s">
        <v>38</v>
      </c>
      <c r="T40" s="5">
        <v>0</v>
      </c>
      <c r="U40" s="5" t="s">
        <v>38</v>
      </c>
      <c r="V40" s="5" t="s">
        <v>38</v>
      </c>
      <c r="W40" s="5">
        <v>0</v>
      </c>
      <c r="X40" s="5" t="s">
        <v>38</v>
      </c>
      <c r="Y40" s="5" t="s">
        <v>38</v>
      </c>
      <c r="Z40" s="5"/>
      <c r="AA40" s="5"/>
      <c r="AB40" s="5"/>
      <c r="AC40" s="5">
        <v>35</v>
      </c>
      <c r="AD40" s="5"/>
      <c r="AE40" s="5" t="s">
        <v>111</v>
      </c>
      <c r="AF40" s="5" t="s">
        <v>128</v>
      </c>
      <c r="AG40" s="5"/>
      <c r="AH40" s="1"/>
    </row>
    <row r="41" spans="1:34">
      <c r="A41" s="53" t="s">
        <v>53</v>
      </c>
      <c r="B41" s="14" t="s">
        <v>54</v>
      </c>
      <c r="C41" s="54" t="s">
        <v>126</v>
      </c>
      <c r="D41" s="16" t="s">
        <v>33</v>
      </c>
      <c r="E41" s="37">
        <v>30</v>
      </c>
      <c r="F41" s="37" t="s">
        <v>46</v>
      </c>
      <c r="G41" s="37" t="s">
        <v>46</v>
      </c>
      <c r="H41" s="37" t="s">
        <v>46</v>
      </c>
      <c r="I41" s="10" t="s">
        <v>34</v>
      </c>
      <c r="J41" s="3" t="s">
        <v>129</v>
      </c>
      <c r="K41" s="5" t="s">
        <v>36</v>
      </c>
      <c r="L41" s="5" t="s">
        <v>36</v>
      </c>
      <c r="M41" s="5">
        <v>2</v>
      </c>
      <c r="N41" s="5">
        <v>30</v>
      </c>
      <c r="O41" s="5" t="s">
        <v>43</v>
      </c>
      <c r="P41" s="5">
        <v>15</v>
      </c>
      <c r="Q41" s="5"/>
      <c r="R41" s="5" t="s">
        <v>38</v>
      </c>
      <c r="S41" s="5" t="s">
        <v>38</v>
      </c>
      <c r="T41" s="5">
        <v>0</v>
      </c>
      <c r="U41" s="5" t="s">
        <v>38</v>
      </c>
      <c r="V41" s="5" t="s">
        <v>38</v>
      </c>
      <c r="W41" s="5">
        <v>0</v>
      </c>
      <c r="X41" s="5" t="s">
        <v>38</v>
      </c>
      <c r="Y41" s="5" t="s">
        <v>38</v>
      </c>
      <c r="Z41" s="5"/>
      <c r="AA41" s="5"/>
      <c r="AB41" s="5"/>
      <c r="AC41" s="5">
        <v>35</v>
      </c>
      <c r="AD41" s="5"/>
      <c r="AE41" s="5" t="s">
        <v>111</v>
      </c>
      <c r="AF41" s="5" t="s">
        <v>128</v>
      </c>
      <c r="AG41" s="5"/>
      <c r="AH41" s="1"/>
    </row>
    <row r="42" spans="1:34">
      <c r="A42" s="53" t="s">
        <v>53</v>
      </c>
      <c r="B42" s="14" t="s">
        <v>54</v>
      </c>
      <c r="C42" s="54" t="s">
        <v>126</v>
      </c>
      <c r="D42" s="16" t="s">
        <v>33</v>
      </c>
      <c r="E42" s="37" t="s">
        <v>46</v>
      </c>
      <c r="F42" s="37">
        <v>60</v>
      </c>
      <c r="G42" s="37" t="s">
        <v>46</v>
      </c>
      <c r="H42" s="37" t="s">
        <v>46</v>
      </c>
      <c r="I42" s="10" t="s">
        <v>34</v>
      </c>
      <c r="J42" s="3" t="s">
        <v>129</v>
      </c>
      <c r="K42" s="5" t="s">
        <v>36</v>
      </c>
      <c r="L42" s="5" t="s">
        <v>36</v>
      </c>
      <c r="M42" s="5">
        <v>4</v>
      </c>
      <c r="N42" s="5">
        <v>30</v>
      </c>
      <c r="O42" s="5" t="s">
        <v>43</v>
      </c>
      <c r="P42" s="5">
        <v>15</v>
      </c>
      <c r="Q42" s="5"/>
      <c r="R42" s="5" t="s">
        <v>38</v>
      </c>
      <c r="S42" s="5" t="s">
        <v>38</v>
      </c>
      <c r="T42" s="5">
        <v>0</v>
      </c>
      <c r="U42" s="5" t="s">
        <v>38</v>
      </c>
      <c r="V42" s="5" t="s">
        <v>38</v>
      </c>
      <c r="W42" s="5">
        <v>0</v>
      </c>
      <c r="X42" s="5" t="s">
        <v>38</v>
      </c>
      <c r="Y42" s="5" t="s">
        <v>38</v>
      </c>
      <c r="Z42" s="5"/>
      <c r="AA42" s="5"/>
      <c r="AB42" s="5"/>
      <c r="AC42" s="5">
        <v>35</v>
      </c>
      <c r="AD42" s="5"/>
      <c r="AE42" s="5" t="s">
        <v>111</v>
      </c>
      <c r="AF42" s="5" t="s">
        <v>128</v>
      </c>
      <c r="AG42" s="5"/>
      <c r="AH42" s="1"/>
    </row>
    <row r="43" spans="1:34">
      <c r="A43" s="53" t="s">
        <v>53</v>
      </c>
      <c r="B43" s="14" t="s">
        <v>54</v>
      </c>
      <c r="C43" s="54" t="s">
        <v>126</v>
      </c>
      <c r="D43" s="16" t="s">
        <v>33</v>
      </c>
      <c r="E43" s="37" t="s">
        <v>46</v>
      </c>
      <c r="F43" s="37" t="s">
        <v>46</v>
      </c>
      <c r="G43" s="37">
        <v>90</v>
      </c>
      <c r="H43" s="37" t="s">
        <v>46</v>
      </c>
      <c r="I43" s="10" t="s">
        <v>34</v>
      </c>
      <c r="J43" s="3" t="s">
        <v>129</v>
      </c>
      <c r="K43" s="5" t="s">
        <v>36</v>
      </c>
      <c r="L43" s="5" t="s">
        <v>36</v>
      </c>
      <c r="M43" s="5">
        <v>6</v>
      </c>
      <c r="N43" s="5">
        <v>30</v>
      </c>
      <c r="O43" s="5" t="s">
        <v>43</v>
      </c>
      <c r="P43" s="5">
        <v>15</v>
      </c>
      <c r="Q43" s="5"/>
      <c r="R43" s="5" t="s">
        <v>38</v>
      </c>
      <c r="S43" s="5" t="s">
        <v>38</v>
      </c>
      <c r="T43" s="5">
        <v>0</v>
      </c>
      <c r="U43" s="5" t="s">
        <v>38</v>
      </c>
      <c r="V43" s="5" t="s">
        <v>38</v>
      </c>
      <c r="W43" s="5">
        <v>0</v>
      </c>
      <c r="X43" s="5" t="s">
        <v>38</v>
      </c>
      <c r="Y43" s="5" t="s">
        <v>38</v>
      </c>
      <c r="Z43" s="5"/>
      <c r="AA43" s="5"/>
      <c r="AB43" s="5"/>
      <c r="AC43" s="5">
        <v>35</v>
      </c>
      <c r="AD43" s="5"/>
      <c r="AE43" s="5" t="s">
        <v>111</v>
      </c>
      <c r="AF43" s="5" t="s">
        <v>128</v>
      </c>
      <c r="AG43" s="5"/>
      <c r="AH43" s="1"/>
    </row>
    <row r="44" spans="1:34">
      <c r="A44" s="53" t="s">
        <v>53</v>
      </c>
      <c r="B44" s="14" t="s">
        <v>54</v>
      </c>
      <c r="C44" s="54" t="s">
        <v>126</v>
      </c>
      <c r="D44" s="16" t="s">
        <v>33</v>
      </c>
      <c r="E44" s="37" t="s">
        <v>46</v>
      </c>
      <c r="F44" s="37" t="s">
        <v>46</v>
      </c>
      <c r="G44" s="37" t="s">
        <v>46</v>
      </c>
      <c r="H44" s="37">
        <v>120</v>
      </c>
      <c r="I44" s="10" t="s">
        <v>34</v>
      </c>
      <c r="J44" s="3" t="s">
        <v>129</v>
      </c>
      <c r="K44" s="5" t="s">
        <v>36</v>
      </c>
      <c r="L44" s="5" t="s">
        <v>36</v>
      </c>
      <c r="M44" s="5">
        <v>8</v>
      </c>
      <c r="N44" s="5">
        <v>30</v>
      </c>
      <c r="O44" s="5" t="s">
        <v>43</v>
      </c>
      <c r="P44" s="5">
        <v>15</v>
      </c>
      <c r="Q44" s="5"/>
      <c r="R44" s="5" t="s">
        <v>38</v>
      </c>
      <c r="S44" s="5" t="s">
        <v>38</v>
      </c>
      <c r="T44" s="5">
        <v>0</v>
      </c>
      <c r="U44" s="5" t="s">
        <v>38</v>
      </c>
      <c r="V44" s="5" t="s">
        <v>38</v>
      </c>
      <c r="W44" s="5">
        <v>0</v>
      </c>
      <c r="X44" s="5" t="s">
        <v>38</v>
      </c>
      <c r="Y44" s="5" t="s">
        <v>38</v>
      </c>
      <c r="Z44" s="5"/>
      <c r="AA44" s="5"/>
      <c r="AB44" s="5"/>
      <c r="AC44" s="5">
        <v>35</v>
      </c>
      <c r="AD44" s="5"/>
      <c r="AE44" s="5" t="s">
        <v>111</v>
      </c>
      <c r="AF44" s="5" t="s">
        <v>128</v>
      </c>
      <c r="AG44" s="5"/>
      <c r="AH44" s="1"/>
    </row>
    <row r="45" spans="1:34">
      <c r="A45" s="44"/>
      <c r="B45" s="41"/>
      <c r="C45" s="45" t="s">
        <v>130</v>
      </c>
      <c r="D45" s="16" t="s">
        <v>33</v>
      </c>
      <c r="E45" s="37">
        <v>45</v>
      </c>
      <c r="F45" s="37">
        <v>90</v>
      </c>
      <c r="G45" s="37">
        <v>135</v>
      </c>
      <c r="H45" s="37">
        <v>180</v>
      </c>
      <c r="I45" s="10" t="s">
        <v>34</v>
      </c>
      <c r="J45" s="4" t="s">
        <v>131</v>
      </c>
      <c r="K45" s="5" t="s">
        <v>36</v>
      </c>
      <c r="L45" s="5" t="s">
        <v>36</v>
      </c>
      <c r="M45" s="5" t="s">
        <v>36</v>
      </c>
      <c r="N45" s="5">
        <v>30</v>
      </c>
      <c r="O45" s="5" t="s">
        <v>43</v>
      </c>
      <c r="P45" s="5">
        <v>5</v>
      </c>
      <c r="Q45" s="5"/>
      <c r="R45" s="5" t="s">
        <v>38</v>
      </c>
      <c r="S45" s="5" t="s">
        <v>38</v>
      </c>
      <c r="T45" s="5">
        <v>0</v>
      </c>
      <c r="U45" s="5" t="s">
        <v>38</v>
      </c>
      <c r="V45" s="5" t="s">
        <v>38</v>
      </c>
      <c r="W45" s="5">
        <v>0</v>
      </c>
      <c r="X45" s="5" t="s">
        <v>38</v>
      </c>
      <c r="Y45" s="5" t="s">
        <v>38</v>
      </c>
      <c r="Z45" s="5"/>
      <c r="AA45" s="5" t="s">
        <v>62</v>
      </c>
      <c r="AB45" s="5"/>
      <c r="AC45" s="5">
        <v>20</v>
      </c>
      <c r="AD45" s="5" t="s">
        <v>132</v>
      </c>
      <c r="AE45" s="5"/>
      <c r="AF45" s="5"/>
      <c r="AG45" s="5"/>
      <c r="AH45" s="4"/>
    </row>
    <row r="46" spans="1:34">
      <c r="A46" s="44"/>
      <c r="B46" s="41"/>
      <c r="C46" s="45" t="s">
        <v>130</v>
      </c>
      <c r="D46" s="16" t="s">
        <v>33</v>
      </c>
      <c r="E46" s="37">
        <v>65</v>
      </c>
      <c r="F46" s="37">
        <v>110</v>
      </c>
      <c r="G46" s="37">
        <v>155</v>
      </c>
      <c r="H46" s="37">
        <v>200</v>
      </c>
      <c r="I46" s="10" t="s">
        <v>34</v>
      </c>
      <c r="J46" s="4" t="s">
        <v>36</v>
      </c>
      <c r="K46" s="5" t="s">
        <v>36</v>
      </c>
      <c r="L46" s="5" t="s">
        <v>36</v>
      </c>
      <c r="M46" s="5" t="s">
        <v>36</v>
      </c>
      <c r="N46" s="5">
        <v>30</v>
      </c>
      <c r="O46" s="5" t="s">
        <v>43</v>
      </c>
      <c r="P46" s="5">
        <v>5</v>
      </c>
      <c r="Q46" s="5"/>
      <c r="R46" s="5" t="s">
        <v>38</v>
      </c>
      <c r="S46" s="5" t="s">
        <v>38</v>
      </c>
      <c r="T46" s="5">
        <v>0</v>
      </c>
      <c r="U46" s="5" t="s">
        <v>38</v>
      </c>
      <c r="V46" s="5" t="s">
        <v>38</v>
      </c>
      <c r="W46" s="5">
        <v>0</v>
      </c>
      <c r="X46" s="5" t="s">
        <v>38</v>
      </c>
      <c r="Y46" s="5" t="s">
        <v>38</v>
      </c>
      <c r="Z46" s="5"/>
      <c r="AA46" s="5" t="s">
        <v>62</v>
      </c>
      <c r="AB46" s="5"/>
      <c r="AC46" s="5">
        <v>20</v>
      </c>
      <c r="AD46" s="5" t="s">
        <v>132</v>
      </c>
      <c r="AE46" s="5"/>
      <c r="AF46" s="5"/>
      <c r="AG46" s="5"/>
      <c r="AH46" s="4"/>
    </row>
    <row r="47" spans="1:34">
      <c r="A47" s="44"/>
      <c r="B47" s="41"/>
      <c r="C47" s="45" t="s">
        <v>130</v>
      </c>
      <c r="D47" s="16" t="s">
        <v>33</v>
      </c>
      <c r="E47" s="37">
        <v>14</v>
      </c>
      <c r="F47" s="37">
        <v>28</v>
      </c>
      <c r="G47" s="37">
        <v>42</v>
      </c>
      <c r="H47" s="37">
        <v>56</v>
      </c>
      <c r="I47" s="10" t="s">
        <v>34</v>
      </c>
      <c r="J47" s="4" t="s">
        <v>133</v>
      </c>
      <c r="K47" s="5" t="s">
        <v>36</v>
      </c>
      <c r="L47" s="5" t="s">
        <v>36</v>
      </c>
      <c r="M47" s="5" t="s">
        <v>134</v>
      </c>
      <c r="N47" s="5">
        <v>31</v>
      </c>
      <c r="O47" s="5" t="s">
        <v>43</v>
      </c>
      <c r="P47" s="5">
        <v>0</v>
      </c>
      <c r="Q47" s="5"/>
      <c r="R47" s="5"/>
      <c r="S47" s="5"/>
      <c r="T47" s="5">
        <v>0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4"/>
    </row>
    <row r="48" spans="1:34">
      <c r="A48" s="44"/>
      <c r="B48" s="41"/>
      <c r="C48" s="45" t="s">
        <v>130</v>
      </c>
      <c r="D48" s="16" t="s">
        <v>33</v>
      </c>
      <c r="E48" s="37">
        <v>34</v>
      </c>
      <c r="F48" s="37">
        <v>54</v>
      </c>
      <c r="G48" s="37">
        <v>74</v>
      </c>
      <c r="H48" s="37">
        <v>94</v>
      </c>
      <c r="I48" s="10" t="s">
        <v>34</v>
      </c>
      <c r="J48" s="4" t="s">
        <v>135</v>
      </c>
      <c r="K48" s="5" t="s">
        <v>36</v>
      </c>
      <c r="L48" s="5" t="s">
        <v>36</v>
      </c>
      <c r="M48" s="5" t="s">
        <v>134</v>
      </c>
      <c r="N48" s="5">
        <v>32</v>
      </c>
      <c r="O48" s="5" t="s">
        <v>43</v>
      </c>
      <c r="P48" s="5">
        <v>0</v>
      </c>
      <c r="Q48" s="5"/>
      <c r="R48" s="5"/>
      <c r="S48" s="5"/>
      <c r="T48" s="5">
        <v>0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4"/>
    </row>
    <row r="49" spans="1:34">
      <c r="A49" s="44"/>
      <c r="B49" s="8" t="s">
        <v>136</v>
      </c>
      <c r="C49" s="55" t="s">
        <v>137</v>
      </c>
      <c r="D49" s="16" t="s">
        <v>33</v>
      </c>
      <c r="E49" s="37">
        <v>20</v>
      </c>
      <c r="F49" s="37">
        <v>40</v>
      </c>
      <c r="G49" s="37">
        <v>60</v>
      </c>
      <c r="H49" s="37">
        <v>80</v>
      </c>
      <c r="I49" s="10" t="s">
        <v>34</v>
      </c>
      <c r="J49" s="4" t="s">
        <v>138</v>
      </c>
      <c r="K49" s="5" t="s">
        <v>36</v>
      </c>
      <c r="L49" s="5" t="s">
        <v>36</v>
      </c>
      <c r="M49" s="5" t="s">
        <v>36</v>
      </c>
      <c r="N49" s="5">
        <v>30</v>
      </c>
      <c r="O49" s="5"/>
      <c r="P49" s="5" t="s">
        <v>36</v>
      </c>
      <c r="Q49" s="5"/>
      <c r="R49" s="5" t="s">
        <v>36</v>
      </c>
      <c r="S49" s="5" t="s">
        <v>36</v>
      </c>
      <c r="T49" s="5">
        <v>1</v>
      </c>
      <c r="U49" s="5" t="s">
        <v>36</v>
      </c>
      <c r="V49" s="5" t="s">
        <v>36</v>
      </c>
      <c r="W49" s="5">
        <v>1</v>
      </c>
      <c r="X49" s="5" t="s">
        <v>38</v>
      </c>
      <c r="Y49" s="5" t="s">
        <v>38</v>
      </c>
      <c r="Z49" s="5" t="s">
        <v>46</v>
      </c>
      <c r="AA49" s="5" t="s">
        <v>39</v>
      </c>
      <c r="AB49" s="5" t="s">
        <v>39</v>
      </c>
      <c r="AC49" s="5" t="s">
        <v>46</v>
      </c>
      <c r="AD49" s="5" t="s">
        <v>139</v>
      </c>
      <c r="AE49" s="5"/>
      <c r="AF49" s="5"/>
      <c r="AG49" s="5"/>
      <c r="AH49" s="4"/>
    </row>
    <row r="50" spans="1:34">
      <c r="A50" s="44"/>
      <c r="B50" s="8" t="s">
        <v>136</v>
      </c>
      <c r="C50" s="55" t="s">
        <v>137</v>
      </c>
      <c r="D50" s="16" t="s">
        <v>33</v>
      </c>
      <c r="E50" s="37">
        <v>30</v>
      </c>
      <c r="F50" s="37">
        <v>60</v>
      </c>
      <c r="G50" s="37">
        <v>90</v>
      </c>
      <c r="H50" s="37">
        <v>120</v>
      </c>
      <c r="I50" s="10" t="s">
        <v>34</v>
      </c>
      <c r="J50" s="4" t="s">
        <v>140</v>
      </c>
      <c r="K50" s="5" t="s">
        <v>36</v>
      </c>
      <c r="L50" s="5" t="s">
        <v>36</v>
      </c>
      <c r="M50" s="5" t="s">
        <v>36</v>
      </c>
      <c r="N50" s="5">
        <v>30</v>
      </c>
      <c r="O50" s="5"/>
      <c r="P50" s="5" t="s">
        <v>36</v>
      </c>
      <c r="Q50" s="5"/>
      <c r="R50" s="5" t="s">
        <v>36</v>
      </c>
      <c r="S50" s="5" t="s">
        <v>36</v>
      </c>
      <c r="T50" s="5">
        <v>1</v>
      </c>
      <c r="U50" s="5" t="s">
        <v>36</v>
      </c>
      <c r="V50" s="5" t="s">
        <v>36</v>
      </c>
      <c r="W50" s="5">
        <v>1</v>
      </c>
      <c r="X50" s="5" t="s">
        <v>38</v>
      </c>
      <c r="Y50" s="5" t="s">
        <v>38</v>
      </c>
      <c r="Z50" s="5" t="s">
        <v>46</v>
      </c>
      <c r="AA50" s="5" t="s">
        <v>39</v>
      </c>
      <c r="AB50" s="5" t="s">
        <v>39</v>
      </c>
      <c r="AC50" s="5" t="s">
        <v>46</v>
      </c>
      <c r="AD50" s="5" t="s">
        <v>139</v>
      </c>
      <c r="AE50" s="5"/>
      <c r="AF50" s="5"/>
      <c r="AG50" s="5"/>
      <c r="AH50" s="4"/>
    </row>
    <row r="51" spans="1:34">
      <c r="A51" s="60"/>
      <c r="B51" s="62" t="s">
        <v>141</v>
      </c>
      <c r="C51" s="61" t="s">
        <v>142</v>
      </c>
      <c r="D51" s="16" t="s">
        <v>33</v>
      </c>
      <c r="E51" s="67"/>
      <c r="F51" s="67"/>
      <c r="G51" s="67"/>
      <c r="H51" s="67"/>
      <c r="I51" s="68"/>
      <c r="J51" s="69" t="s">
        <v>143</v>
      </c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9"/>
    </row>
    <row r="52" spans="1:34">
      <c r="A52" s="60"/>
      <c r="B52" s="66" t="s">
        <v>144</v>
      </c>
      <c r="C52" s="63" t="s">
        <v>145</v>
      </c>
      <c r="D52" s="16" t="s">
        <v>33</v>
      </c>
      <c r="E52" s="40">
        <v>30</v>
      </c>
      <c r="F52" s="37" t="s">
        <v>46</v>
      </c>
      <c r="G52" s="37" t="s">
        <v>46</v>
      </c>
      <c r="H52" s="37" t="s">
        <v>46</v>
      </c>
      <c r="I52" s="5" t="s">
        <v>47</v>
      </c>
      <c r="J52" s="5" t="s">
        <v>146</v>
      </c>
      <c r="K52" s="5" t="s">
        <v>36</v>
      </c>
      <c r="L52" s="5" t="s">
        <v>36</v>
      </c>
      <c r="M52" s="5">
        <v>3</v>
      </c>
      <c r="N52" s="5">
        <v>30</v>
      </c>
      <c r="O52" s="5"/>
      <c r="P52" s="5">
        <v>0</v>
      </c>
      <c r="Q52" s="5"/>
      <c r="R52" s="5"/>
      <c r="S52" s="5"/>
      <c r="T52" s="5">
        <v>0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21"/>
    </row>
    <row r="53" spans="1:34">
      <c r="A53" s="60"/>
      <c r="B53" s="66" t="s">
        <v>144</v>
      </c>
      <c r="C53" s="63" t="s">
        <v>145</v>
      </c>
      <c r="D53" s="16" t="s">
        <v>33</v>
      </c>
      <c r="E53" s="40">
        <v>25</v>
      </c>
      <c r="F53" s="37" t="s">
        <v>46</v>
      </c>
      <c r="G53" s="37" t="s">
        <v>46</v>
      </c>
      <c r="H53" s="37" t="s">
        <v>46</v>
      </c>
      <c r="I53" s="5" t="s">
        <v>47</v>
      </c>
      <c r="J53" s="5" t="s">
        <v>146</v>
      </c>
      <c r="K53" s="5" t="s">
        <v>36</v>
      </c>
      <c r="L53" s="5" t="s">
        <v>36</v>
      </c>
      <c r="M53" s="5">
        <v>2</v>
      </c>
      <c r="N53" s="5">
        <v>30</v>
      </c>
      <c r="O53" s="5"/>
      <c r="P53" s="5">
        <v>0</v>
      </c>
      <c r="Q53" s="5"/>
      <c r="R53" s="5"/>
      <c r="S53" s="5"/>
      <c r="T53" s="5">
        <v>0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21"/>
    </row>
    <row r="54" spans="1:34">
      <c r="A54" s="60"/>
      <c r="B54" s="66" t="s">
        <v>144</v>
      </c>
      <c r="C54" s="63" t="s">
        <v>145</v>
      </c>
      <c r="D54" s="16" t="s">
        <v>33</v>
      </c>
      <c r="E54" s="40">
        <v>20</v>
      </c>
      <c r="F54" s="37" t="s">
        <v>46</v>
      </c>
      <c r="G54" s="37" t="s">
        <v>46</v>
      </c>
      <c r="H54" s="37" t="s">
        <v>46</v>
      </c>
      <c r="I54" s="5" t="s">
        <v>47</v>
      </c>
      <c r="J54" s="5" t="s">
        <v>146</v>
      </c>
      <c r="K54" s="5" t="s">
        <v>36</v>
      </c>
      <c r="L54" s="5" t="s">
        <v>36</v>
      </c>
      <c r="M54" s="5">
        <v>1</v>
      </c>
      <c r="N54" s="5">
        <v>30</v>
      </c>
      <c r="O54" s="5"/>
      <c r="P54" s="5">
        <v>0</v>
      </c>
      <c r="Q54" s="20"/>
      <c r="R54" s="20"/>
      <c r="S54" s="20"/>
      <c r="T54" s="5">
        <v>0</v>
      </c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1"/>
    </row>
    <row r="55" spans="1:34">
      <c r="A55" s="60"/>
      <c r="B55" s="66" t="s">
        <v>144</v>
      </c>
      <c r="C55" s="63" t="s">
        <v>145</v>
      </c>
      <c r="D55" s="16" t="s">
        <v>33</v>
      </c>
      <c r="E55" s="40">
        <v>125</v>
      </c>
      <c r="F55" s="37" t="s">
        <v>46</v>
      </c>
      <c r="G55" s="37" t="s">
        <v>46</v>
      </c>
      <c r="H55" s="37" t="s">
        <v>46</v>
      </c>
      <c r="I55" s="5" t="s">
        <v>47</v>
      </c>
      <c r="J55" s="20" t="s">
        <v>147</v>
      </c>
      <c r="K55" s="5">
        <v>1500</v>
      </c>
      <c r="L55" s="5">
        <v>1500</v>
      </c>
      <c r="M55" s="5">
        <v>1.5</v>
      </c>
      <c r="N55" s="5">
        <v>365</v>
      </c>
      <c r="O55" s="5"/>
      <c r="P55" s="5">
        <v>0</v>
      </c>
      <c r="Q55" s="20"/>
      <c r="R55" s="20"/>
      <c r="S55" s="20"/>
      <c r="T55" s="5">
        <v>0</v>
      </c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1"/>
    </row>
    <row r="56" spans="1:34">
      <c r="A56" s="60"/>
      <c r="B56" s="66" t="s">
        <v>144</v>
      </c>
      <c r="C56" s="63" t="s">
        <v>145</v>
      </c>
      <c r="D56" s="16" t="s">
        <v>33</v>
      </c>
      <c r="E56" s="40">
        <v>50</v>
      </c>
      <c r="F56" s="37" t="s">
        <v>46</v>
      </c>
      <c r="G56" s="37" t="s">
        <v>46</v>
      </c>
      <c r="H56" s="37" t="s">
        <v>46</v>
      </c>
      <c r="I56" s="5" t="s">
        <v>47</v>
      </c>
      <c r="J56" s="20" t="s">
        <v>147</v>
      </c>
      <c r="K56" s="5">
        <v>750</v>
      </c>
      <c r="L56" s="5">
        <v>1500</v>
      </c>
      <c r="M56" s="5">
        <v>2</v>
      </c>
      <c r="N56" s="5">
        <v>90</v>
      </c>
      <c r="O56" s="5"/>
      <c r="P56" s="5">
        <v>0</v>
      </c>
      <c r="Q56" s="20"/>
      <c r="R56" s="20"/>
      <c r="S56" s="20"/>
      <c r="T56" s="5">
        <v>0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1:34">
      <c r="A57" s="60"/>
      <c r="B57" s="66" t="s">
        <v>144</v>
      </c>
      <c r="C57" s="63" t="s">
        <v>145</v>
      </c>
      <c r="D57" s="16" t="s">
        <v>33</v>
      </c>
      <c r="E57" s="40">
        <v>45</v>
      </c>
      <c r="F57" s="37" t="s">
        <v>46</v>
      </c>
      <c r="G57" s="37" t="s">
        <v>46</v>
      </c>
      <c r="H57" s="37" t="s">
        <v>46</v>
      </c>
      <c r="I57" s="5" t="s">
        <v>47</v>
      </c>
      <c r="J57" s="20" t="s">
        <v>147</v>
      </c>
      <c r="K57" s="5">
        <v>750</v>
      </c>
      <c r="L57" s="5">
        <v>1000</v>
      </c>
      <c r="M57" s="5">
        <v>1.5</v>
      </c>
      <c r="N57" s="5">
        <v>90</v>
      </c>
      <c r="O57" s="5"/>
      <c r="P57" s="5">
        <v>0</v>
      </c>
      <c r="Q57" s="20"/>
      <c r="R57" s="20"/>
      <c r="S57" s="20"/>
      <c r="T57" s="5">
        <v>0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1:34">
      <c r="A58" s="60"/>
      <c r="B58" s="66" t="s">
        <v>144</v>
      </c>
      <c r="C58" s="63" t="s">
        <v>145</v>
      </c>
      <c r="D58" s="16" t="s">
        <v>33</v>
      </c>
      <c r="E58" s="40">
        <v>35</v>
      </c>
      <c r="F58" s="37" t="s">
        <v>46</v>
      </c>
      <c r="G58" s="37" t="s">
        <v>46</v>
      </c>
      <c r="H58" s="37" t="s">
        <v>46</v>
      </c>
      <c r="I58" s="5" t="s">
        <v>47</v>
      </c>
      <c r="J58" s="20" t="s">
        <v>147</v>
      </c>
      <c r="K58" s="5">
        <v>750</v>
      </c>
      <c r="L58" s="5">
        <v>1000</v>
      </c>
      <c r="M58" s="5">
        <v>1</v>
      </c>
      <c r="N58" s="5">
        <v>60</v>
      </c>
      <c r="O58" s="5"/>
      <c r="P58" s="5">
        <v>0</v>
      </c>
      <c r="Q58" s="20"/>
      <c r="R58" s="20"/>
      <c r="S58" s="20"/>
      <c r="T58" s="5">
        <v>0</v>
      </c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1"/>
    </row>
    <row r="59" spans="1:34">
      <c r="A59" s="60"/>
      <c r="B59" s="66" t="s">
        <v>144</v>
      </c>
      <c r="C59" s="63" t="s">
        <v>145</v>
      </c>
      <c r="D59" s="16" t="s">
        <v>33</v>
      </c>
      <c r="E59" s="40">
        <v>25</v>
      </c>
      <c r="F59" s="37" t="s">
        <v>46</v>
      </c>
      <c r="G59" s="37" t="s">
        <v>46</v>
      </c>
      <c r="H59" s="37" t="s">
        <v>46</v>
      </c>
      <c r="I59" s="5" t="s">
        <v>47</v>
      </c>
      <c r="J59" s="20" t="s">
        <v>147</v>
      </c>
      <c r="K59" s="5">
        <v>500</v>
      </c>
      <c r="L59" s="5">
        <v>1000</v>
      </c>
      <c r="M59" s="5">
        <v>0.5</v>
      </c>
      <c r="N59" s="5">
        <v>60</v>
      </c>
      <c r="O59" s="5"/>
      <c r="P59" s="5">
        <v>0</v>
      </c>
      <c r="Q59" s="20"/>
      <c r="R59" s="20"/>
      <c r="S59" s="20"/>
      <c r="T59" s="5">
        <v>0</v>
      </c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1"/>
    </row>
    <row r="60" spans="1:34">
      <c r="A60" s="60"/>
      <c r="B60" s="66" t="s">
        <v>144</v>
      </c>
      <c r="C60" s="63" t="s">
        <v>145</v>
      </c>
      <c r="D60" s="16" t="s">
        <v>33</v>
      </c>
      <c r="E60" s="40">
        <v>15</v>
      </c>
      <c r="F60" s="37" t="s">
        <v>46</v>
      </c>
      <c r="G60" s="37" t="s">
        <v>46</v>
      </c>
      <c r="H60" s="37" t="s">
        <v>46</v>
      </c>
      <c r="I60" s="5" t="s">
        <v>47</v>
      </c>
      <c r="J60" s="20" t="s">
        <v>147</v>
      </c>
      <c r="K60" s="5">
        <v>500</v>
      </c>
      <c r="L60" s="5">
        <v>500</v>
      </c>
      <c r="M60" s="5">
        <v>0.5</v>
      </c>
      <c r="N60" s="5">
        <v>30</v>
      </c>
      <c r="O60" s="5"/>
      <c r="P60" s="5">
        <v>0</v>
      </c>
      <c r="Q60" s="20"/>
      <c r="R60" s="20"/>
      <c r="S60" s="20"/>
      <c r="T60" s="5">
        <v>0</v>
      </c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1"/>
    </row>
    <row r="61" spans="1:34">
      <c r="A61" s="60"/>
      <c r="B61" s="65" t="s">
        <v>148</v>
      </c>
      <c r="C61" s="64" t="s">
        <v>149</v>
      </c>
      <c r="D61" s="16" t="s">
        <v>33</v>
      </c>
      <c r="E61" s="40">
        <v>48</v>
      </c>
      <c r="F61" s="40">
        <v>54</v>
      </c>
      <c r="G61" s="40">
        <v>60</v>
      </c>
      <c r="H61" s="40">
        <v>66</v>
      </c>
      <c r="I61" s="10" t="s">
        <v>34</v>
      </c>
      <c r="J61" s="20" t="s">
        <v>150</v>
      </c>
      <c r="K61" s="5">
        <v>1000</v>
      </c>
      <c r="L61" s="5">
        <v>2000</v>
      </c>
      <c r="M61" s="5">
        <v>1</v>
      </c>
      <c r="N61" s="5">
        <v>30</v>
      </c>
      <c r="O61" s="5"/>
      <c r="P61" s="5">
        <v>0</v>
      </c>
      <c r="Q61" s="20" t="s">
        <v>151</v>
      </c>
      <c r="R61" s="20"/>
      <c r="S61" s="20"/>
      <c r="T61" s="5">
        <v>0</v>
      </c>
      <c r="U61" s="20"/>
      <c r="V61" s="20"/>
      <c r="W61" s="20"/>
      <c r="X61" s="20"/>
      <c r="Y61" s="20"/>
      <c r="Z61" s="20"/>
      <c r="AA61" s="20" t="s">
        <v>39</v>
      </c>
      <c r="AB61" s="20" t="s">
        <v>39</v>
      </c>
      <c r="AC61" s="20"/>
      <c r="AD61" s="20"/>
      <c r="AE61" s="20"/>
      <c r="AF61" s="20"/>
      <c r="AG61" s="20"/>
      <c r="AH61" s="21"/>
    </row>
    <row r="62" spans="1:34">
      <c r="A62" s="60"/>
      <c r="B62" s="65" t="s">
        <v>148</v>
      </c>
      <c r="C62" s="64" t="s">
        <v>149</v>
      </c>
      <c r="D62" s="16" t="s">
        <v>33</v>
      </c>
      <c r="E62" s="40">
        <v>52</v>
      </c>
      <c r="F62" s="40">
        <v>58</v>
      </c>
      <c r="G62" s="40">
        <v>64</v>
      </c>
      <c r="H62" s="40">
        <v>70</v>
      </c>
      <c r="I62" s="10" t="s">
        <v>34</v>
      </c>
      <c r="J62" s="20" t="s">
        <v>152</v>
      </c>
      <c r="K62" s="5">
        <v>1000</v>
      </c>
      <c r="L62" s="5">
        <v>2000</v>
      </c>
      <c r="M62" s="5">
        <v>2</v>
      </c>
      <c r="N62" s="5">
        <v>30</v>
      </c>
      <c r="O62" s="5"/>
      <c r="P62" s="5">
        <v>0</v>
      </c>
      <c r="Q62" s="20" t="s">
        <v>151</v>
      </c>
      <c r="R62" s="20"/>
      <c r="S62" s="20"/>
      <c r="T62" s="5">
        <v>0</v>
      </c>
      <c r="U62" s="20"/>
      <c r="V62" s="20"/>
      <c r="W62" s="20"/>
      <c r="X62" s="20"/>
      <c r="Y62" s="20"/>
      <c r="Z62" s="20"/>
      <c r="AA62" s="20" t="s">
        <v>39</v>
      </c>
      <c r="AB62" s="20" t="s">
        <v>39</v>
      </c>
      <c r="AC62" s="20"/>
      <c r="AD62" s="20"/>
      <c r="AE62" s="20"/>
      <c r="AF62" s="20"/>
      <c r="AG62" s="20"/>
      <c r="AH62" s="21"/>
    </row>
    <row r="63" spans="1:34">
      <c r="A63" s="60"/>
      <c r="B63" s="65" t="s">
        <v>148</v>
      </c>
      <c r="C63" s="64" t="s">
        <v>149</v>
      </c>
      <c r="D63" s="16" t="s">
        <v>33</v>
      </c>
      <c r="E63" s="40">
        <v>52</v>
      </c>
      <c r="F63" s="40">
        <v>58</v>
      </c>
      <c r="G63" s="40">
        <v>64</v>
      </c>
      <c r="H63" s="40">
        <v>70</v>
      </c>
      <c r="I63" s="10" t="s">
        <v>34</v>
      </c>
      <c r="J63" s="20" t="s">
        <v>153</v>
      </c>
      <c r="K63" s="5">
        <v>1000</v>
      </c>
      <c r="L63" s="5">
        <v>2000</v>
      </c>
      <c r="M63" s="5" t="s">
        <v>113</v>
      </c>
      <c r="N63" s="5">
        <v>30</v>
      </c>
      <c r="O63" s="5"/>
      <c r="P63" s="5">
        <v>0</v>
      </c>
      <c r="Q63" s="20" t="s">
        <v>151</v>
      </c>
      <c r="R63" s="20"/>
      <c r="S63" s="20"/>
      <c r="T63" s="5">
        <v>0</v>
      </c>
      <c r="U63" s="20"/>
      <c r="V63" s="20"/>
      <c r="W63" s="20"/>
      <c r="X63" s="20"/>
      <c r="Y63" s="20"/>
      <c r="Z63" s="20"/>
      <c r="AA63" s="20" t="s">
        <v>39</v>
      </c>
      <c r="AB63" s="20" t="s">
        <v>39</v>
      </c>
      <c r="AC63" s="20"/>
      <c r="AD63" s="20"/>
      <c r="AE63" s="20"/>
      <c r="AF63" s="20"/>
      <c r="AG63" s="20"/>
      <c r="AH63" s="21"/>
    </row>
    <row r="64" spans="1:34" ht="15.75" thickBot="1">
      <c r="A64" s="56"/>
      <c r="B64" s="57"/>
      <c r="C64" s="75"/>
      <c r="D64" s="30"/>
      <c r="E64" s="40"/>
      <c r="F64" s="40"/>
      <c r="G64" s="40"/>
      <c r="H64" s="4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1"/>
    </row>
    <row r="65" spans="3:34">
      <c r="C65" s="35" t="s">
        <v>154</v>
      </c>
      <c r="D65" s="31"/>
      <c r="E65" s="38">
        <f>AVERAGE(E2:E63)</f>
        <v>52.363636363636367</v>
      </c>
      <c r="F65" s="38">
        <f>AVERAGE(F2:F63)</f>
        <v>93.297297297297291</v>
      </c>
      <c r="G65" s="38">
        <f>AVERAGE(G2:G63)</f>
        <v>117.47058823529412</v>
      </c>
      <c r="H65" s="38">
        <f>AVERAGE(H2:H63)</f>
        <v>138.55882352941177</v>
      </c>
      <c r="I65" s="22"/>
      <c r="J65" s="23"/>
      <c r="K65" s="23"/>
      <c r="L65" s="23"/>
      <c r="M65" s="23"/>
      <c r="N65" s="23"/>
      <c r="O65" s="23"/>
      <c r="P65" s="24">
        <f>AVERAGE(P2:P63)</f>
        <v>8.9210526315789469</v>
      </c>
      <c r="Q65" s="24"/>
      <c r="R65" s="24"/>
      <c r="S65" s="24"/>
      <c r="T65" s="23"/>
      <c r="U65" s="23"/>
      <c r="V65" s="23"/>
      <c r="W65" s="23"/>
      <c r="X65" s="23"/>
      <c r="Y65" s="23"/>
      <c r="Z65" s="23"/>
      <c r="AA65" s="23"/>
      <c r="AB65" s="23"/>
      <c r="AC65" s="24">
        <f>AVERAGE(AC2:AC63)</f>
        <v>36.625</v>
      </c>
      <c r="AD65" s="23"/>
      <c r="AE65" s="23"/>
      <c r="AF65" s="23"/>
      <c r="AG65" s="23"/>
      <c r="AH65" s="25"/>
    </row>
    <row r="66" spans="3:34">
      <c r="C66" s="36" t="s">
        <v>155</v>
      </c>
      <c r="D66" s="32"/>
      <c r="E66" s="39">
        <f>MEDIAN(E2:E63)</f>
        <v>50</v>
      </c>
      <c r="F66" s="39">
        <f>MEDIAN(F2:F63)</f>
        <v>90</v>
      </c>
      <c r="G66" s="39">
        <f>MEDIAN(G2:G63)</f>
        <v>120</v>
      </c>
      <c r="H66" s="39">
        <f>MEDIAN(H2:H63)</f>
        <v>140</v>
      </c>
      <c r="I66" s="18"/>
      <c r="J66" s="5"/>
      <c r="K66" s="5"/>
      <c r="L66" s="5"/>
      <c r="M66" s="5"/>
      <c r="N66" s="5"/>
      <c r="O66" s="5"/>
      <c r="P66" s="19">
        <f>MEDIAN(P2:P63)</f>
        <v>0</v>
      </c>
      <c r="Q66" s="19"/>
      <c r="R66" s="19"/>
      <c r="S66" s="19"/>
      <c r="T66" s="5"/>
      <c r="U66" s="5"/>
      <c r="V66" s="5"/>
      <c r="W66" s="5"/>
      <c r="X66" s="5"/>
      <c r="Y66" s="5"/>
      <c r="Z66" s="5"/>
      <c r="AA66" s="5"/>
      <c r="AB66" s="5"/>
      <c r="AC66" s="19">
        <f>MEDIAN(AC2:AC63)</f>
        <v>35</v>
      </c>
      <c r="AD66" s="5"/>
      <c r="AE66" s="5"/>
      <c r="AF66" s="5"/>
      <c r="AG66" s="5"/>
      <c r="AH66" s="26"/>
    </row>
    <row r="67" spans="3:34">
      <c r="C67" s="36" t="s">
        <v>156</v>
      </c>
      <c r="D67" s="33"/>
      <c r="E67" s="39">
        <f>MAX(E2:E63)</f>
        <v>125</v>
      </c>
      <c r="F67" s="39">
        <f>MAX(F2:F63)</f>
        <v>160</v>
      </c>
      <c r="G67" s="39">
        <f>MAX(G2:G63)</f>
        <v>200</v>
      </c>
      <c r="H67" s="39">
        <f>MAX(H2:H63)</f>
        <v>260</v>
      </c>
      <c r="I67" s="5"/>
      <c r="J67" s="5"/>
      <c r="K67" s="5"/>
      <c r="L67" s="5"/>
      <c r="M67" s="5"/>
      <c r="N67" s="5"/>
      <c r="O67" s="5"/>
      <c r="P67" s="19">
        <f>MAX(P2:P50)</f>
        <v>100</v>
      </c>
      <c r="Q67" s="19"/>
      <c r="R67" s="19"/>
      <c r="S67" s="19"/>
      <c r="T67" s="5"/>
      <c r="U67" s="5"/>
      <c r="V67" s="5"/>
      <c r="W67" s="5"/>
      <c r="X67" s="5"/>
      <c r="Y67" s="5"/>
      <c r="Z67" s="5"/>
      <c r="AA67" s="5"/>
      <c r="AB67" s="5"/>
      <c r="AC67" s="19">
        <f>MAX(AC2:AC50)</f>
        <v>75</v>
      </c>
      <c r="AD67" s="5"/>
      <c r="AE67" s="5"/>
      <c r="AF67" s="5"/>
      <c r="AG67" s="5"/>
      <c r="AH67" s="26"/>
    </row>
    <row r="68" spans="3:34">
      <c r="C68" s="36" t="s">
        <v>157</v>
      </c>
      <c r="D68" s="33"/>
      <c r="E68" s="39">
        <f>MIN(E2:E63)</f>
        <v>14</v>
      </c>
      <c r="F68" s="39">
        <f>MIN(F2:F63)</f>
        <v>28</v>
      </c>
      <c r="G68" s="39">
        <f>MIN(G2:G63)</f>
        <v>42</v>
      </c>
      <c r="H68" s="39">
        <f>MIN(H2:H63)</f>
        <v>56</v>
      </c>
      <c r="I68" s="5"/>
      <c r="J68" s="5"/>
      <c r="K68" s="5"/>
      <c r="L68" s="5"/>
      <c r="M68" s="5"/>
      <c r="N68" s="5"/>
      <c r="O68" s="5"/>
      <c r="P68" s="19">
        <f>MIN(P2:P63)</f>
        <v>0</v>
      </c>
      <c r="Q68" s="19"/>
      <c r="R68" s="19"/>
      <c r="S68" s="19"/>
      <c r="T68" s="5"/>
      <c r="U68" s="5"/>
      <c r="V68" s="5"/>
      <c r="W68" s="5"/>
      <c r="X68" s="5"/>
      <c r="Y68" s="5"/>
      <c r="Z68" s="5"/>
      <c r="AA68" s="5"/>
      <c r="AB68" s="5"/>
      <c r="AC68" s="19">
        <f>MIN(AC2:AC63)</f>
        <v>5</v>
      </c>
      <c r="AD68" s="5"/>
      <c r="AE68" s="5"/>
      <c r="AF68" s="5"/>
      <c r="AG68" s="5"/>
      <c r="AH68" s="26"/>
    </row>
    <row r="69" spans="3:34" ht="15.75" thickBot="1">
      <c r="C69" s="77" t="s">
        <v>158</v>
      </c>
      <c r="D69" s="34"/>
      <c r="E69" s="27">
        <f>_xlfn.STDEV.P(E65:E68)</f>
        <v>40.307720022204549</v>
      </c>
      <c r="F69" s="27">
        <f t="shared" ref="F69:H69" si="0">_xlfn.STDEV.P(F65:F68)</f>
        <v>46.698407194225801</v>
      </c>
      <c r="G69" s="27">
        <f t="shared" si="0"/>
        <v>55.880067677731212</v>
      </c>
      <c r="H69" s="27">
        <f t="shared" si="0"/>
        <v>72.731525005813552</v>
      </c>
      <c r="I69" s="28"/>
      <c r="J69" s="28"/>
      <c r="K69" s="28"/>
      <c r="L69" s="28"/>
      <c r="M69" s="28"/>
      <c r="N69" s="28"/>
      <c r="O69" s="28"/>
      <c r="P69" s="76">
        <f t="shared" ref="P69" si="1">_xlfn.STDEV.P(P65:P68)</f>
        <v>42.171187597287926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76">
        <f t="shared" ref="AC69" si="2">_xlfn.STDEV.P(AC65:AC68)</f>
        <v>24.843789308145002</v>
      </c>
      <c r="AD69" s="28"/>
      <c r="AE69" s="28"/>
      <c r="AF69" s="28"/>
      <c r="AG69" s="28"/>
      <c r="AH69" s="29"/>
    </row>
  </sheetData>
  <mergeCells count="1">
    <mergeCell ref="AE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3039-8722-49DF-AC14-E3C6DC4EF369}">
  <dimension ref="A1:AA284"/>
  <sheetViews>
    <sheetView workbookViewId="0">
      <pane ySplit="1" topLeftCell="A237" activePane="bottomLeft" state="frozen"/>
      <selection pane="bottomLeft" activeCell="F241" sqref="F241"/>
    </sheetView>
  </sheetViews>
  <sheetFormatPr defaultRowHeight="15"/>
  <cols>
    <col min="1" max="1" width="7" bestFit="1" customWidth="1"/>
    <col min="2" max="2" width="9.28515625" bestFit="1" customWidth="1"/>
    <col min="3" max="3" width="13.140625" bestFit="1" customWidth="1"/>
    <col min="4" max="4" width="4.42578125" bestFit="1" customWidth="1"/>
    <col min="5" max="5" width="32.42578125" bestFit="1" customWidth="1"/>
    <col min="6" max="6" width="9.85546875" bestFit="1" customWidth="1"/>
    <col min="7" max="7" width="11.85546875" bestFit="1" customWidth="1"/>
    <col min="8" max="8" width="11.85546875" customWidth="1"/>
    <col min="9" max="9" width="26.5703125" bestFit="1" customWidth="1"/>
    <col min="10" max="10" width="19.7109375" bestFit="1" customWidth="1"/>
    <col min="11" max="11" width="13.42578125" bestFit="1" customWidth="1"/>
    <col min="12" max="12" width="35" bestFit="1" customWidth="1"/>
    <col min="13" max="13" width="13.42578125" bestFit="1" customWidth="1"/>
    <col min="14" max="14" width="24.7109375" bestFit="1" customWidth="1"/>
    <col min="15" max="15" width="13.42578125" bestFit="1" customWidth="1"/>
    <col min="16" max="16" width="27.7109375" bestFit="1" customWidth="1"/>
    <col min="17" max="17" width="13.42578125" bestFit="1" customWidth="1"/>
    <col min="18" max="18" width="23.140625" bestFit="1" customWidth="1"/>
    <col min="19" max="19" width="13.7109375" bestFit="1" customWidth="1"/>
    <col min="20" max="20" width="30.7109375" bestFit="1" customWidth="1"/>
    <col min="21" max="21" width="13.7109375" style="79" bestFit="1" customWidth="1"/>
    <col min="22" max="22" width="33" bestFit="1" customWidth="1"/>
    <col min="23" max="23" width="13.7109375" style="79" bestFit="1" customWidth="1"/>
    <col min="24" max="24" width="32.5703125" bestFit="1" customWidth="1"/>
    <col min="25" max="25" width="13.7109375" style="79" bestFit="1" customWidth="1"/>
    <col min="26" max="26" width="32.140625" bestFit="1" customWidth="1"/>
    <col min="27" max="27" width="13.7109375" bestFit="1" customWidth="1"/>
  </cols>
  <sheetData>
    <row r="1" spans="1:27">
      <c r="A1" s="78" t="s">
        <v>159</v>
      </c>
      <c r="B1" s="78" t="s">
        <v>160</v>
      </c>
      <c r="C1" s="78" t="s">
        <v>161</v>
      </c>
      <c r="D1" s="78" t="s">
        <v>162</v>
      </c>
      <c r="E1" s="78" t="s">
        <v>163</v>
      </c>
      <c r="F1" s="78" t="s">
        <v>164</v>
      </c>
      <c r="G1" s="78" t="s">
        <v>165</v>
      </c>
      <c r="H1" s="78" t="s">
        <v>166</v>
      </c>
      <c r="I1" s="78" t="s">
        <v>167</v>
      </c>
      <c r="J1" s="78" t="s">
        <v>168</v>
      </c>
      <c r="K1" s="78" t="s">
        <v>169</v>
      </c>
      <c r="L1" s="78" t="s">
        <v>170</v>
      </c>
      <c r="M1" s="78" t="s">
        <v>171</v>
      </c>
      <c r="N1" s="78" t="s">
        <v>172</v>
      </c>
      <c r="O1" s="78" t="s">
        <v>173</v>
      </c>
      <c r="P1" s="78" t="s">
        <v>174</v>
      </c>
      <c r="Q1" s="78" t="s">
        <v>175</v>
      </c>
      <c r="R1" s="78" t="s">
        <v>176</v>
      </c>
      <c r="S1" s="78" t="s">
        <v>177</v>
      </c>
      <c r="T1" s="78" t="s">
        <v>178</v>
      </c>
      <c r="U1" s="78" t="s">
        <v>179</v>
      </c>
      <c r="V1" s="78" t="s">
        <v>180</v>
      </c>
      <c r="W1" s="78" t="s">
        <v>181</v>
      </c>
      <c r="X1" s="78" t="s">
        <v>182</v>
      </c>
      <c r="Y1" s="78" t="s">
        <v>183</v>
      </c>
      <c r="Z1" s="78" t="s">
        <v>184</v>
      </c>
      <c r="AA1" s="78" t="s">
        <v>185</v>
      </c>
    </row>
    <row r="2" spans="1:27">
      <c r="A2">
        <v>2011</v>
      </c>
      <c r="B2" t="s">
        <v>136</v>
      </c>
      <c r="C2" t="s">
        <v>186</v>
      </c>
      <c r="D2">
        <v>1</v>
      </c>
      <c r="E2" t="s">
        <v>187</v>
      </c>
      <c r="F2" s="79">
        <v>15.52</v>
      </c>
      <c r="G2">
        <v>220.22300000000001</v>
      </c>
      <c r="H2">
        <v>257.346</v>
      </c>
      <c r="I2" s="79">
        <f t="shared" ref="I2:I65" si="0">H2*(F2/G2)</f>
        <v>18.136207026514032</v>
      </c>
      <c r="J2" t="s">
        <v>188</v>
      </c>
      <c r="K2" s="79">
        <v>6.95</v>
      </c>
      <c r="M2" s="79"/>
      <c r="O2" s="79"/>
      <c r="Q2" s="79"/>
      <c r="S2" s="79"/>
    </row>
    <row r="3" spans="1:27">
      <c r="A3">
        <v>2011</v>
      </c>
      <c r="B3" t="s">
        <v>136</v>
      </c>
      <c r="C3" t="s">
        <v>186</v>
      </c>
      <c r="D3">
        <v>2</v>
      </c>
      <c r="E3" t="s">
        <v>189</v>
      </c>
      <c r="F3" s="79">
        <v>58.95</v>
      </c>
      <c r="G3">
        <v>220.22300000000001</v>
      </c>
      <c r="H3">
        <v>257.346</v>
      </c>
      <c r="I3" s="79">
        <f t="shared" si="0"/>
        <v>68.887203879703762</v>
      </c>
      <c r="J3" t="s">
        <v>188</v>
      </c>
      <c r="K3" s="79">
        <v>7.95</v>
      </c>
      <c r="M3" s="79"/>
      <c r="O3" s="79"/>
      <c r="Q3" s="79"/>
      <c r="S3" s="79"/>
    </row>
    <row r="4" spans="1:27">
      <c r="A4">
        <v>2011</v>
      </c>
      <c r="B4" t="s">
        <v>136</v>
      </c>
      <c r="C4" t="s">
        <v>186</v>
      </c>
      <c r="D4">
        <v>3</v>
      </c>
      <c r="E4" t="s">
        <v>190</v>
      </c>
      <c r="F4" s="79">
        <v>83.95</v>
      </c>
      <c r="G4">
        <v>220.22300000000001</v>
      </c>
      <c r="H4">
        <v>257.346</v>
      </c>
      <c r="I4" s="79">
        <f t="shared" si="0"/>
        <v>98.101454888908066</v>
      </c>
      <c r="J4" t="s">
        <v>188</v>
      </c>
      <c r="K4" s="79">
        <v>8.9499999999999993</v>
      </c>
      <c r="M4" s="79"/>
      <c r="O4" s="79"/>
      <c r="Q4" s="79"/>
      <c r="S4" s="79"/>
    </row>
    <row r="5" spans="1:27">
      <c r="A5">
        <v>2011</v>
      </c>
      <c r="B5" t="s">
        <v>136</v>
      </c>
      <c r="C5" t="s">
        <v>191</v>
      </c>
      <c r="D5">
        <v>1</v>
      </c>
      <c r="E5" t="s">
        <v>187</v>
      </c>
      <c r="F5" s="79">
        <v>15.52</v>
      </c>
      <c r="G5">
        <v>220.22300000000001</v>
      </c>
      <c r="H5">
        <v>257.346</v>
      </c>
      <c r="I5" s="79">
        <f t="shared" si="0"/>
        <v>18.136207026514032</v>
      </c>
      <c r="J5" t="s">
        <v>188</v>
      </c>
      <c r="K5" s="79">
        <v>9.9499999999999993</v>
      </c>
      <c r="M5" s="79"/>
      <c r="O5" s="79"/>
      <c r="Q5" s="79"/>
      <c r="S5" s="79"/>
    </row>
    <row r="6" spans="1:27">
      <c r="A6">
        <v>2011</v>
      </c>
      <c r="B6" t="s">
        <v>136</v>
      </c>
      <c r="C6" t="s">
        <v>191</v>
      </c>
      <c r="D6">
        <v>2</v>
      </c>
      <c r="E6" t="s">
        <v>189</v>
      </c>
      <c r="F6" s="79">
        <v>58.95</v>
      </c>
      <c r="G6">
        <v>220.22300000000001</v>
      </c>
      <c r="H6">
        <v>257.346</v>
      </c>
      <c r="I6" s="79">
        <f t="shared" si="0"/>
        <v>68.887203879703762</v>
      </c>
      <c r="J6" t="s">
        <v>188</v>
      </c>
      <c r="K6" s="79">
        <v>10.95</v>
      </c>
      <c r="M6" s="79"/>
      <c r="O6" s="79"/>
      <c r="Q6" s="79"/>
      <c r="S6" s="79"/>
    </row>
    <row r="7" spans="1:27">
      <c r="A7">
        <v>2011</v>
      </c>
      <c r="B7" t="s">
        <v>136</v>
      </c>
      <c r="C7" t="s">
        <v>191</v>
      </c>
      <c r="D7">
        <v>3</v>
      </c>
      <c r="E7" t="s">
        <v>190</v>
      </c>
      <c r="F7" s="79">
        <v>83.95</v>
      </c>
      <c r="G7">
        <v>220.22300000000001</v>
      </c>
      <c r="H7">
        <v>257.346</v>
      </c>
      <c r="I7" s="79">
        <f t="shared" si="0"/>
        <v>98.101454888908066</v>
      </c>
      <c r="J7" t="s">
        <v>188</v>
      </c>
      <c r="K7" s="79">
        <v>11.95</v>
      </c>
      <c r="M7" s="79"/>
      <c r="O7" s="79"/>
      <c r="Q7" s="79"/>
      <c r="S7" s="79"/>
    </row>
    <row r="8" spans="1:27">
      <c r="A8">
        <v>2011</v>
      </c>
      <c r="B8" t="s">
        <v>130</v>
      </c>
      <c r="C8" t="s">
        <v>192</v>
      </c>
      <c r="D8">
        <v>1</v>
      </c>
      <c r="E8" t="s">
        <v>187</v>
      </c>
      <c r="F8" s="79">
        <v>22.75</v>
      </c>
      <c r="G8">
        <v>220.22300000000001</v>
      </c>
      <c r="H8">
        <v>257.346</v>
      </c>
      <c r="I8" s="79">
        <f t="shared" si="0"/>
        <v>26.584968418375919</v>
      </c>
      <c r="J8" t="s">
        <v>188</v>
      </c>
      <c r="K8" s="79">
        <v>10</v>
      </c>
      <c r="L8" t="s">
        <v>193</v>
      </c>
      <c r="M8" s="79">
        <v>14.95</v>
      </c>
      <c r="O8" s="79"/>
      <c r="Q8" s="79"/>
      <c r="S8" s="79"/>
    </row>
    <row r="9" spans="1:27">
      <c r="A9">
        <v>2011</v>
      </c>
      <c r="B9" t="s">
        <v>130</v>
      </c>
      <c r="C9" t="s">
        <v>192</v>
      </c>
      <c r="D9">
        <v>2</v>
      </c>
      <c r="E9" t="s">
        <v>194</v>
      </c>
      <c r="F9" s="79">
        <v>49.05</v>
      </c>
      <c r="G9">
        <v>220.22300000000001</v>
      </c>
      <c r="H9">
        <v>257.346</v>
      </c>
      <c r="I9" s="79">
        <f t="shared" si="0"/>
        <v>57.318360480058843</v>
      </c>
      <c r="J9" t="s">
        <v>188</v>
      </c>
      <c r="K9" s="79">
        <v>10</v>
      </c>
      <c r="L9" t="s">
        <v>193</v>
      </c>
      <c r="M9" s="79">
        <v>14.95</v>
      </c>
      <c r="O9" s="79"/>
      <c r="Q9" s="79"/>
      <c r="S9" s="79"/>
    </row>
    <row r="10" spans="1:27">
      <c r="A10">
        <v>2011</v>
      </c>
      <c r="B10" t="s">
        <v>130</v>
      </c>
      <c r="C10" t="s">
        <v>195</v>
      </c>
      <c r="D10">
        <v>1</v>
      </c>
      <c r="E10" t="s">
        <v>187</v>
      </c>
      <c r="F10" s="79">
        <v>22.75</v>
      </c>
      <c r="G10">
        <v>220.22300000000001</v>
      </c>
      <c r="H10">
        <v>257.346</v>
      </c>
      <c r="I10" s="79">
        <f t="shared" si="0"/>
        <v>26.584968418375919</v>
      </c>
      <c r="J10" t="s">
        <v>188</v>
      </c>
      <c r="K10" s="79">
        <v>10</v>
      </c>
      <c r="L10" t="s">
        <v>193</v>
      </c>
      <c r="M10" s="79">
        <v>14.95</v>
      </c>
      <c r="O10" s="79"/>
      <c r="Q10" s="79"/>
      <c r="S10" s="79"/>
    </row>
    <row r="11" spans="1:27">
      <c r="A11">
        <v>2011</v>
      </c>
      <c r="B11" t="s">
        <v>130</v>
      </c>
      <c r="C11" t="s">
        <v>195</v>
      </c>
      <c r="D11">
        <v>2</v>
      </c>
      <c r="E11" t="s">
        <v>194</v>
      </c>
      <c r="F11" s="79">
        <v>49.05</v>
      </c>
      <c r="G11">
        <v>220.22300000000001</v>
      </c>
      <c r="H11">
        <v>257.346</v>
      </c>
      <c r="I11" s="79">
        <f t="shared" si="0"/>
        <v>57.318360480058843</v>
      </c>
      <c r="J11" t="s">
        <v>188</v>
      </c>
      <c r="K11" s="79">
        <v>10</v>
      </c>
      <c r="L11" t="s">
        <v>193</v>
      </c>
      <c r="M11" s="79">
        <v>14.95</v>
      </c>
      <c r="O11" s="79"/>
      <c r="Q11" s="79"/>
      <c r="S11" s="79"/>
    </row>
    <row r="12" spans="1:27">
      <c r="A12">
        <v>2011</v>
      </c>
      <c r="B12" t="s">
        <v>130</v>
      </c>
      <c r="C12" t="s">
        <v>196</v>
      </c>
      <c r="D12">
        <v>1</v>
      </c>
      <c r="E12" t="s">
        <v>187</v>
      </c>
      <c r="F12" s="79">
        <v>21.75</v>
      </c>
      <c r="G12">
        <v>220.22300000000001</v>
      </c>
      <c r="H12">
        <v>257.346</v>
      </c>
      <c r="I12" s="79">
        <f t="shared" si="0"/>
        <v>25.416398378007745</v>
      </c>
      <c r="J12" t="s">
        <v>188</v>
      </c>
      <c r="K12" s="79">
        <v>10</v>
      </c>
      <c r="L12" t="s">
        <v>193</v>
      </c>
      <c r="M12" s="79">
        <v>14.95</v>
      </c>
      <c r="O12" s="79"/>
      <c r="Q12" s="79"/>
      <c r="S12" s="79"/>
    </row>
    <row r="13" spans="1:27">
      <c r="A13">
        <v>2011</v>
      </c>
      <c r="B13" t="s">
        <v>130</v>
      </c>
      <c r="C13" t="s">
        <v>196</v>
      </c>
      <c r="D13">
        <v>2</v>
      </c>
      <c r="E13" t="s">
        <v>194</v>
      </c>
      <c r="F13" s="79">
        <v>50.05</v>
      </c>
      <c r="G13">
        <v>220.22300000000001</v>
      </c>
      <c r="H13">
        <v>257.346</v>
      </c>
      <c r="I13" s="79">
        <f t="shared" si="0"/>
        <v>58.486930520427016</v>
      </c>
      <c r="J13" t="s">
        <v>188</v>
      </c>
      <c r="K13" s="79">
        <v>10</v>
      </c>
      <c r="L13" t="s">
        <v>193</v>
      </c>
      <c r="M13" s="79">
        <v>14.95</v>
      </c>
      <c r="O13" s="79"/>
      <c r="Q13" s="79"/>
      <c r="S13" s="79"/>
    </row>
    <row r="14" spans="1:27">
      <c r="A14">
        <v>2011</v>
      </c>
      <c r="B14" t="s">
        <v>130</v>
      </c>
      <c r="C14" t="s">
        <v>197</v>
      </c>
      <c r="D14">
        <v>1</v>
      </c>
      <c r="E14" t="s">
        <v>187</v>
      </c>
      <c r="F14" s="79">
        <v>22.75</v>
      </c>
      <c r="G14">
        <v>220.22300000000001</v>
      </c>
      <c r="H14">
        <v>257.346</v>
      </c>
      <c r="I14" s="79">
        <f t="shared" si="0"/>
        <v>26.584968418375919</v>
      </c>
      <c r="J14" t="s">
        <v>188</v>
      </c>
      <c r="K14" s="79">
        <v>10</v>
      </c>
      <c r="L14" t="s">
        <v>193</v>
      </c>
      <c r="M14" s="79">
        <v>14.95</v>
      </c>
      <c r="O14" s="79"/>
      <c r="Q14" s="79"/>
      <c r="S14" s="79"/>
    </row>
    <row r="15" spans="1:27">
      <c r="A15">
        <v>2011</v>
      </c>
      <c r="B15" t="s">
        <v>130</v>
      </c>
      <c r="C15" t="s">
        <v>197</v>
      </c>
      <c r="D15">
        <v>2</v>
      </c>
      <c r="E15" t="s">
        <v>194</v>
      </c>
      <c r="F15" s="79">
        <v>49.05</v>
      </c>
      <c r="G15">
        <v>220.22300000000001</v>
      </c>
      <c r="H15">
        <v>257.346</v>
      </c>
      <c r="I15" s="79">
        <f t="shared" si="0"/>
        <v>57.318360480058843</v>
      </c>
      <c r="J15" t="s">
        <v>188</v>
      </c>
      <c r="K15" s="79">
        <v>10</v>
      </c>
      <c r="L15" t="s">
        <v>193</v>
      </c>
      <c r="M15" s="79">
        <v>14.95</v>
      </c>
      <c r="O15" s="79"/>
      <c r="Q15" s="79"/>
      <c r="S15" s="79"/>
    </row>
    <row r="16" spans="1:27">
      <c r="A16">
        <v>2011</v>
      </c>
      <c r="B16" t="s">
        <v>83</v>
      </c>
      <c r="C16" t="s">
        <v>198</v>
      </c>
      <c r="D16">
        <v>1</v>
      </c>
      <c r="E16" t="s">
        <v>199</v>
      </c>
      <c r="F16" s="79">
        <v>12.99</v>
      </c>
      <c r="G16">
        <v>220.22300000000001</v>
      </c>
      <c r="H16">
        <v>257.346</v>
      </c>
      <c r="I16" s="79">
        <f t="shared" si="0"/>
        <v>15.179724824382557</v>
      </c>
      <c r="J16" t="s">
        <v>200</v>
      </c>
      <c r="K16" s="79">
        <v>3.99</v>
      </c>
      <c r="L16" t="s">
        <v>201</v>
      </c>
      <c r="M16" s="79">
        <v>3.99</v>
      </c>
      <c r="O16" s="79"/>
      <c r="Q16" s="79"/>
      <c r="S16" s="79"/>
    </row>
    <row r="17" spans="1:19">
      <c r="A17">
        <v>2011</v>
      </c>
      <c r="B17" t="s">
        <v>83</v>
      </c>
      <c r="C17" t="s">
        <v>198</v>
      </c>
      <c r="D17">
        <v>2</v>
      </c>
      <c r="E17" t="s">
        <v>202</v>
      </c>
      <c r="F17" s="79">
        <v>64.989999999999995</v>
      </c>
      <c r="G17">
        <v>220.22300000000001</v>
      </c>
      <c r="H17">
        <v>257.346</v>
      </c>
      <c r="I17" s="79">
        <f t="shared" si="0"/>
        <v>75.945366923527516</v>
      </c>
      <c r="J17" t="s">
        <v>200</v>
      </c>
      <c r="K17" s="79">
        <v>3.99</v>
      </c>
      <c r="L17" t="s">
        <v>201</v>
      </c>
      <c r="M17" s="79">
        <v>3.99</v>
      </c>
      <c r="O17" s="79"/>
      <c r="Q17" s="79"/>
      <c r="S17" s="79"/>
    </row>
    <row r="18" spans="1:19">
      <c r="A18">
        <v>2011</v>
      </c>
      <c r="B18" t="s">
        <v>83</v>
      </c>
      <c r="C18" t="s">
        <v>198</v>
      </c>
      <c r="D18">
        <v>3</v>
      </c>
      <c r="E18" t="s">
        <v>203</v>
      </c>
      <c r="F18" s="79">
        <v>74.989999999999995</v>
      </c>
      <c r="G18">
        <v>220.22300000000001</v>
      </c>
      <c r="H18">
        <v>257.346</v>
      </c>
      <c r="I18" s="79">
        <f t="shared" si="0"/>
        <v>87.631067327209223</v>
      </c>
      <c r="J18" t="s">
        <v>200</v>
      </c>
      <c r="K18" s="79">
        <v>3.99</v>
      </c>
      <c r="L18" t="s">
        <v>201</v>
      </c>
      <c r="M18" s="79">
        <v>3.99</v>
      </c>
      <c r="O18" s="79"/>
      <c r="Q18" s="79"/>
      <c r="S18" s="79"/>
    </row>
    <row r="19" spans="1:19">
      <c r="A19">
        <v>2011</v>
      </c>
      <c r="B19" t="s">
        <v>83</v>
      </c>
      <c r="C19" t="s">
        <v>198</v>
      </c>
      <c r="D19">
        <v>4</v>
      </c>
      <c r="E19" t="s">
        <v>204</v>
      </c>
      <c r="F19" s="79">
        <v>89.99</v>
      </c>
      <c r="G19">
        <v>220.22300000000001</v>
      </c>
      <c r="H19">
        <v>257.346</v>
      </c>
      <c r="I19" s="79">
        <f t="shared" si="0"/>
        <v>105.15961793273181</v>
      </c>
      <c r="J19" t="s">
        <v>200</v>
      </c>
      <c r="K19" s="79">
        <v>3.99</v>
      </c>
      <c r="L19" t="s">
        <v>201</v>
      </c>
      <c r="M19" s="79">
        <v>3.99</v>
      </c>
      <c r="O19" s="79"/>
      <c r="Q19" s="79"/>
      <c r="S19" s="79"/>
    </row>
    <row r="20" spans="1:19">
      <c r="A20">
        <v>2011</v>
      </c>
      <c r="B20" t="s">
        <v>83</v>
      </c>
      <c r="C20" t="s">
        <v>198</v>
      </c>
      <c r="D20">
        <v>5</v>
      </c>
      <c r="E20" t="s">
        <v>205</v>
      </c>
      <c r="F20" s="79">
        <v>54.99</v>
      </c>
      <c r="G20">
        <v>220.22300000000001</v>
      </c>
      <c r="H20">
        <v>257.346</v>
      </c>
      <c r="I20" s="79">
        <f t="shared" si="0"/>
        <v>64.259666519845794</v>
      </c>
      <c r="J20" t="s">
        <v>200</v>
      </c>
      <c r="K20" s="79">
        <v>3.99</v>
      </c>
      <c r="L20" t="s">
        <v>201</v>
      </c>
      <c r="M20" s="79">
        <v>3.99</v>
      </c>
      <c r="O20" s="79"/>
      <c r="Q20" s="79"/>
      <c r="S20" s="79"/>
    </row>
    <row r="21" spans="1:19">
      <c r="A21">
        <v>2012</v>
      </c>
      <c r="B21" t="s">
        <v>136</v>
      </c>
      <c r="C21" t="s">
        <v>186</v>
      </c>
      <c r="D21">
        <v>1</v>
      </c>
      <c r="E21" t="s">
        <v>206</v>
      </c>
      <c r="F21" s="79">
        <v>15.52</v>
      </c>
      <c r="G21">
        <v>226.66499999999999</v>
      </c>
      <c r="H21">
        <v>257.346</v>
      </c>
      <c r="I21" s="79">
        <f t="shared" si="0"/>
        <v>17.620761564423265</v>
      </c>
      <c r="J21" t="s">
        <v>188</v>
      </c>
      <c r="K21" s="79">
        <v>6.95</v>
      </c>
      <c r="L21" t="s">
        <v>207</v>
      </c>
      <c r="M21" s="79" t="s">
        <v>208</v>
      </c>
      <c r="O21" s="79"/>
      <c r="Q21" s="79"/>
      <c r="S21" s="79"/>
    </row>
    <row r="22" spans="1:19">
      <c r="A22">
        <v>2012</v>
      </c>
      <c r="B22" t="s">
        <v>136</v>
      </c>
      <c r="C22" t="s">
        <v>186</v>
      </c>
      <c r="D22">
        <v>2</v>
      </c>
      <c r="E22" t="s">
        <v>209</v>
      </c>
      <c r="F22" s="79">
        <v>64.95</v>
      </c>
      <c r="G22">
        <v>226.66499999999999</v>
      </c>
      <c r="H22">
        <v>257.346</v>
      </c>
      <c r="I22" s="79">
        <f t="shared" si="0"/>
        <v>73.741524717093526</v>
      </c>
      <c r="J22" t="s">
        <v>188</v>
      </c>
      <c r="K22" s="79">
        <v>6.95</v>
      </c>
      <c r="L22" t="s">
        <v>207</v>
      </c>
      <c r="M22" s="79" t="s">
        <v>210</v>
      </c>
      <c r="O22" s="79"/>
      <c r="Q22" s="79"/>
      <c r="S22" s="79"/>
    </row>
    <row r="23" spans="1:19">
      <c r="A23">
        <v>2012</v>
      </c>
      <c r="B23" t="s">
        <v>136</v>
      </c>
      <c r="C23" t="s">
        <v>186</v>
      </c>
      <c r="D23">
        <v>3</v>
      </c>
      <c r="E23" t="s">
        <v>211</v>
      </c>
      <c r="F23" s="79">
        <v>74.95</v>
      </c>
      <c r="G23">
        <v>226.66499999999999</v>
      </c>
      <c r="H23">
        <v>257.346</v>
      </c>
      <c r="I23" s="79">
        <f t="shared" si="0"/>
        <v>85.095108199324997</v>
      </c>
      <c r="J23" t="s">
        <v>188</v>
      </c>
      <c r="K23" s="79">
        <v>6.95</v>
      </c>
      <c r="L23" t="s">
        <v>207</v>
      </c>
      <c r="M23" s="79" t="s">
        <v>212</v>
      </c>
      <c r="O23" s="79"/>
      <c r="Q23" s="79"/>
      <c r="S23" s="79"/>
    </row>
    <row r="24" spans="1:19">
      <c r="A24">
        <v>2012</v>
      </c>
      <c r="B24" t="s">
        <v>136</v>
      </c>
      <c r="C24" t="s">
        <v>186</v>
      </c>
      <c r="D24">
        <v>4</v>
      </c>
      <c r="E24" t="s">
        <v>213</v>
      </c>
      <c r="F24" s="79">
        <v>89.95</v>
      </c>
      <c r="G24">
        <v>226.66499999999999</v>
      </c>
      <c r="H24">
        <v>257.346</v>
      </c>
      <c r="I24" s="79">
        <f t="shared" si="0"/>
        <v>102.12548342267223</v>
      </c>
      <c r="J24" t="s">
        <v>188</v>
      </c>
      <c r="K24" s="79">
        <v>6.95</v>
      </c>
      <c r="L24" t="s">
        <v>207</v>
      </c>
      <c r="M24" s="79" t="s">
        <v>214</v>
      </c>
      <c r="O24" s="79"/>
      <c r="Q24" s="79"/>
      <c r="S24" s="79"/>
    </row>
    <row r="25" spans="1:19">
      <c r="A25">
        <v>2012</v>
      </c>
      <c r="B25" t="s">
        <v>136</v>
      </c>
      <c r="C25" t="s">
        <v>186</v>
      </c>
      <c r="D25">
        <v>5</v>
      </c>
      <c r="E25" t="s">
        <v>215</v>
      </c>
      <c r="F25" s="79">
        <v>109.95</v>
      </c>
      <c r="G25">
        <v>226.66499999999999</v>
      </c>
      <c r="H25">
        <v>257.346</v>
      </c>
      <c r="I25" s="79">
        <f t="shared" si="0"/>
        <v>124.8326503871352</v>
      </c>
      <c r="J25" t="s">
        <v>188</v>
      </c>
      <c r="K25" s="79">
        <v>6.95</v>
      </c>
      <c r="L25" t="s">
        <v>207</v>
      </c>
      <c r="M25" s="79" t="s">
        <v>216</v>
      </c>
      <c r="O25" s="79"/>
      <c r="Q25" s="79"/>
      <c r="S25" s="79"/>
    </row>
    <row r="26" spans="1:19">
      <c r="A26">
        <v>2012</v>
      </c>
      <c r="B26" t="s">
        <v>136</v>
      </c>
      <c r="C26" t="s">
        <v>191</v>
      </c>
      <c r="D26">
        <v>1</v>
      </c>
      <c r="E26" t="s">
        <v>206</v>
      </c>
      <c r="F26" s="79">
        <v>15.52</v>
      </c>
      <c r="G26">
        <v>226.66499999999999</v>
      </c>
      <c r="H26">
        <v>257.346</v>
      </c>
      <c r="I26" s="79">
        <f t="shared" si="0"/>
        <v>17.620761564423265</v>
      </c>
      <c r="J26" t="s">
        <v>188</v>
      </c>
      <c r="K26" s="79">
        <v>6.95</v>
      </c>
      <c r="L26" t="s">
        <v>207</v>
      </c>
      <c r="M26" s="79" t="s">
        <v>208</v>
      </c>
      <c r="O26" s="79"/>
      <c r="Q26" s="79"/>
      <c r="S26" s="79"/>
    </row>
    <row r="27" spans="1:19">
      <c r="A27">
        <v>2012</v>
      </c>
      <c r="B27" t="s">
        <v>136</v>
      </c>
      <c r="C27" t="s">
        <v>191</v>
      </c>
      <c r="D27">
        <v>2</v>
      </c>
      <c r="E27" t="s">
        <v>209</v>
      </c>
      <c r="F27" s="79">
        <v>64.95</v>
      </c>
      <c r="G27">
        <v>226.66499999999999</v>
      </c>
      <c r="H27">
        <v>257.346</v>
      </c>
      <c r="I27" s="79">
        <f t="shared" si="0"/>
        <v>73.741524717093526</v>
      </c>
      <c r="J27" t="s">
        <v>188</v>
      </c>
      <c r="K27" s="79">
        <v>6.95</v>
      </c>
      <c r="L27" t="s">
        <v>207</v>
      </c>
      <c r="M27" s="79" t="s">
        <v>210</v>
      </c>
      <c r="O27" s="79"/>
      <c r="Q27" s="79"/>
      <c r="S27" s="79"/>
    </row>
    <row r="28" spans="1:19">
      <c r="A28">
        <v>2012</v>
      </c>
      <c r="B28" t="s">
        <v>136</v>
      </c>
      <c r="C28" t="s">
        <v>191</v>
      </c>
      <c r="D28">
        <v>3</v>
      </c>
      <c r="E28" t="s">
        <v>211</v>
      </c>
      <c r="F28" s="79">
        <v>74.95</v>
      </c>
      <c r="G28">
        <v>226.66499999999999</v>
      </c>
      <c r="H28">
        <v>257.346</v>
      </c>
      <c r="I28" s="79">
        <f t="shared" si="0"/>
        <v>85.095108199324997</v>
      </c>
      <c r="J28" t="s">
        <v>188</v>
      </c>
      <c r="K28" s="79">
        <v>6.95</v>
      </c>
      <c r="L28" t="s">
        <v>207</v>
      </c>
      <c r="M28" s="79" t="s">
        <v>212</v>
      </c>
      <c r="O28" s="79"/>
      <c r="Q28" s="79"/>
      <c r="S28" s="79"/>
    </row>
    <row r="29" spans="1:19">
      <c r="A29">
        <v>2012</v>
      </c>
      <c r="B29" t="s">
        <v>136</v>
      </c>
      <c r="C29" t="s">
        <v>191</v>
      </c>
      <c r="D29">
        <v>4</v>
      </c>
      <c r="E29" t="s">
        <v>213</v>
      </c>
      <c r="F29" s="79">
        <v>89.95</v>
      </c>
      <c r="G29">
        <v>226.66499999999999</v>
      </c>
      <c r="H29">
        <v>257.346</v>
      </c>
      <c r="I29" s="79">
        <f t="shared" si="0"/>
        <v>102.12548342267223</v>
      </c>
      <c r="J29" t="s">
        <v>188</v>
      </c>
      <c r="K29" s="79">
        <v>6.95</v>
      </c>
      <c r="L29" t="s">
        <v>207</v>
      </c>
      <c r="M29" s="79" t="s">
        <v>214</v>
      </c>
      <c r="O29" s="79"/>
      <c r="Q29" s="79"/>
      <c r="S29" s="79"/>
    </row>
    <row r="30" spans="1:19">
      <c r="A30">
        <v>2012</v>
      </c>
      <c r="B30" t="s">
        <v>136</v>
      </c>
      <c r="C30" t="s">
        <v>191</v>
      </c>
      <c r="D30">
        <v>5</v>
      </c>
      <c r="E30" t="s">
        <v>215</v>
      </c>
      <c r="F30" s="79">
        <v>109.95</v>
      </c>
      <c r="G30">
        <v>226.66499999999999</v>
      </c>
      <c r="H30">
        <v>257.346</v>
      </c>
      <c r="I30" s="79">
        <f t="shared" si="0"/>
        <v>124.8326503871352</v>
      </c>
      <c r="J30" t="s">
        <v>188</v>
      </c>
      <c r="K30" s="79">
        <v>6.95</v>
      </c>
      <c r="L30" t="s">
        <v>207</v>
      </c>
      <c r="M30" s="79" t="s">
        <v>216</v>
      </c>
      <c r="O30" s="79"/>
      <c r="Q30" s="79"/>
      <c r="S30" s="79"/>
    </row>
    <row r="31" spans="1:19">
      <c r="A31">
        <v>2012</v>
      </c>
      <c r="B31" t="s">
        <v>130</v>
      </c>
      <c r="C31" t="s">
        <v>192</v>
      </c>
      <c r="D31">
        <v>1</v>
      </c>
      <c r="E31" t="s">
        <v>187</v>
      </c>
      <c r="F31" s="79">
        <v>22.75</v>
      </c>
      <c r="G31">
        <v>226.66499999999999</v>
      </c>
      <c r="H31">
        <v>257.346</v>
      </c>
      <c r="I31" s="79">
        <f t="shared" si="0"/>
        <v>25.829402422076633</v>
      </c>
      <c r="J31" t="s">
        <v>188</v>
      </c>
      <c r="K31" s="79">
        <v>10</v>
      </c>
      <c r="L31" t="s">
        <v>193</v>
      </c>
      <c r="M31" s="79">
        <v>15.95</v>
      </c>
      <c r="O31" s="79"/>
      <c r="Q31" s="79"/>
      <c r="S31" s="79"/>
    </row>
    <row r="32" spans="1:19">
      <c r="A32">
        <v>2012</v>
      </c>
      <c r="B32" t="s">
        <v>130</v>
      </c>
      <c r="C32" t="s">
        <v>192</v>
      </c>
      <c r="D32">
        <v>2</v>
      </c>
      <c r="E32" t="s">
        <v>194</v>
      </c>
      <c r="F32" s="79">
        <v>49.05</v>
      </c>
      <c r="G32">
        <v>226.66499999999999</v>
      </c>
      <c r="H32">
        <v>257.346</v>
      </c>
      <c r="I32" s="79">
        <f t="shared" si="0"/>
        <v>55.689326980345442</v>
      </c>
      <c r="J32" t="s">
        <v>188</v>
      </c>
      <c r="K32" s="79">
        <v>10</v>
      </c>
      <c r="L32" t="s">
        <v>193</v>
      </c>
      <c r="M32" s="79">
        <v>15.95</v>
      </c>
      <c r="O32" s="79"/>
      <c r="Q32" s="79"/>
      <c r="S32" s="79"/>
    </row>
    <row r="33" spans="1:19">
      <c r="A33">
        <v>2012</v>
      </c>
      <c r="B33" t="s">
        <v>130</v>
      </c>
      <c r="C33" t="s">
        <v>195</v>
      </c>
      <c r="D33">
        <v>1</v>
      </c>
      <c r="E33" t="s">
        <v>187</v>
      </c>
      <c r="F33" s="79">
        <v>22.75</v>
      </c>
      <c r="G33">
        <v>226.66499999999999</v>
      </c>
      <c r="H33">
        <v>257.346</v>
      </c>
      <c r="I33" s="79">
        <f t="shared" si="0"/>
        <v>25.829402422076633</v>
      </c>
      <c r="J33" t="s">
        <v>188</v>
      </c>
      <c r="K33" s="79">
        <v>10</v>
      </c>
      <c r="L33" t="s">
        <v>193</v>
      </c>
      <c r="M33" s="79">
        <v>15.95</v>
      </c>
      <c r="O33" s="79"/>
      <c r="Q33" s="79"/>
      <c r="S33" s="79"/>
    </row>
    <row r="34" spans="1:19">
      <c r="A34">
        <v>2012</v>
      </c>
      <c r="B34" t="s">
        <v>130</v>
      </c>
      <c r="C34" t="s">
        <v>195</v>
      </c>
      <c r="D34">
        <v>2</v>
      </c>
      <c r="E34" t="s">
        <v>194</v>
      </c>
      <c r="F34" s="79">
        <v>49.5</v>
      </c>
      <c r="G34">
        <v>226.66499999999999</v>
      </c>
      <c r="H34">
        <v>257.346</v>
      </c>
      <c r="I34" s="79">
        <f t="shared" si="0"/>
        <v>56.200238237045866</v>
      </c>
      <c r="J34" t="s">
        <v>188</v>
      </c>
      <c r="K34" s="79">
        <v>10</v>
      </c>
      <c r="L34" t="s">
        <v>193</v>
      </c>
      <c r="M34" s="79">
        <v>15.95</v>
      </c>
      <c r="O34" s="79"/>
      <c r="Q34" s="79"/>
      <c r="S34" s="79"/>
    </row>
    <row r="35" spans="1:19">
      <c r="A35">
        <v>2012</v>
      </c>
      <c r="B35" t="s">
        <v>130</v>
      </c>
      <c r="C35" t="s">
        <v>217</v>
      </c>
      <c r="D35">
        <v>1</v>
      </c>
      <c r="E35" t="s">
        <v>187</v>
      </c>
      <c r="F35" s="79">
        <v>21</v>
      </c>
      <c r="G35">
        <v>226.66499999999999</v>
      </c>
      <c r="H35">
        <v>257.346</v>
      </c>
      <c r="I35" s="79">
        <f t="shared" si="0"/>
        <v>23.842525312686124</v>
      </c>
      <c r="J35" t="s">
        <v>188</v>
      </c>
      <c r="K35" s="79">
        <v>10</v>
      </c>
      <c r="L35" t="s">
        <v>193</v>
      </c>
      <c r="M35" s="79">
        <v>15.95</v>
      </c>
      <c r="O35" s="79"/>
      <c r="Q35" s="79"/>
      <c r="S35" s="79"/>
    </row>
    <row r="36" spans="1:19">
      <c r="A36">
        <v>2012</v>
      </c>
      <c r="B36" t="s">
        <v>130</v>
      </c>
      <c r="C36" t="s">
        <v>217</v>
      </c>
      <c r="D36">
        <v>2</v>
      </c>
      <c r="E36" t="s">
        <v>194</v>
      </c>
      <c r="F36" s="79">
        <v>44.5</v>
      </c>
      <c r="G36">
        <v>226.66499999999999</v>
      </c>
      <c r="H36">
        <v>257.346</v>
      </c>
      <c r="I36" s="79">
        <f t="shared" si="0"/>
        <v>50.523446495930116</v>
      </c>
      <c r="J36" t="s">
        <v>188</v>
      </c>
      <c r="K36" s="79">
        <v>10</v>
      </c>
      <c r="L36" t="s">
        <v>193</v>
      </c>
      <c r="M36" s="79">
        <v>15.95</v>
      </c>
      <c r="O36" s="79"/>
      <c r="Q36" s="79"/>
      <c r="S36" s="79"/>
    </row>
    <row r="37" spans="1:19">
      <c r="A37">
        <v>2012</v>
      </c>
      <c r="B37" t="s">
        <v>130</v>
      </c>
      <c r="C37" t="s">
        <v>196</v>
      </c>
      <c r="D37">
        <v>1</v>
      </c>
      <c r="E37" t="s">
        <v>187</v>
      </c>
      <c r="F37" s="79">
        <v>21.75</v>
      </c>
      <c r="G37">
        <v>226.66499999999999</v>
      </c>
      <c r="H37">
        <v>257.346</v>
      </c>
      <c r="I37" s="79">
        <f t="shared" si="0"/>
        <v>24.694044073853483</v>
      </c>
      <c r="J37" t="s">
        <v>188</v>
      </c>
      <c r="K37" s="79">
        <v>10</v>
      </c>
      <c r="L37" t="s">
        <v>193</v>
      </c>
      <c r="M37" s="79">
        <v>15.95</v>
      </c>
      <c r="O37" s="79"/>
      <c r="Q37" s="79"/>
      <c r="S37" s="79"/>
    </row>
    <row r="38" spans="1:19">
      <c r="A38">
        <v>2012</v>
      </c>
      <c r="B38" t="s">
        <v>130</v>
      </c>
      <c r="C38" t="s">
        <v>196</v>
      </c>
      <c r="D38">
        <v>2</v>
      </c>
      <c r="E38" t="s">
        <v>194</v>
      </c>
      <c r="F38" s="79">
        <v>50.05</v>
      </c>
      <c r="G38">
        <v>226.66499999999999</v>
      </c>
      <c r="H38">
        <v>257.346</v>
      </c>
      <c r="I38" s="79">
        <f t="shared" si="0"/>
        <v>56.824685328568592</v>
      </c>
      <c r="J38" t="s">
        <v>188</v>
      </c>
      <c r="K38" s="79">
        <v>10</v>
      </c>
      <c r="L38" t="s">
        <v>193</v>
      </c>
      <c r="M38" s="79">
        <v>15.95</v>
      </c>
      <c r="O38" s="79"/>
      <c r="Q38" s="79"/>
      <c r="S38" s="79"/>
    </row>
    <row r="39" spans="1:19">
      <c r="A39">
        <v>2012</v>
      </c>
      <c r="B39" t="s">
        <v>130</v>
      </c>
      <c r="C39" t="s">
        <v>197</v>
      </c>
      <c r="D39">
        <v>1</v>
      </c>
      <c r="E39" t="s">
        <v>187</v>
      </c>
      <c r="F39" s="79">
        <v>22.75</v>
      </c>
      <c r="G39">
        <v>226.66499999999999</v>
      </c>
      <c r="H39">
        <v>257.346</v>
      </c>
      <c r="I39" s="79">
        <f t="shared" si="0"/>
        <v>25.829402422076633</v>
      </c>
      <c r="J39" t="s">
        <v>188</v>
      </c>
      <c r="K39" s="79">
        <v>10</v>
      </c>
      <c r="L39" t="s">
        <v>193</v>
      </c>
      <c r="M39" s="79">
        <v>15.95</v>
      </c>
      <c r="O39" s="79"/>
      <c r="Q39" s="79"/>
      <c r="S39" s="79"/>
    </row>
    <row r="40" spans="1:19">
      <c r="A40">
        <v>2012</v>
      </c>
      <c r="B40" t="s">
        <v>130</v>
      </c>
      <c r="C40" t="s">
        <v>197</v>
      </c>
      <c r="D40">
        <v>2</v>
      </c>
      <c r="E40" t="s">
        <v>194</v>
      </c>
      <c r="F40" s="79">
        <v>49.05</v>
      </c>
      <c r="G40">
        <v>226.66499999999999</v>
      </c>
      <c r="H40">
        <v>257.346</v>
      </c>
      <c r="I40" s="79">
        <f t="shared" si="0"/>
        <v>55.689326980345442</v>
      </c>
      <c r="J40" t="s">
        <v>188</v>
      </c>
      <c r="K40" s="79">
        <v>10</v>
      </c>
      <c r="L40" t="s">
        <v>193</v>
      </c>
      <c r="M40" s="79">
        <v>15.95</v>
      </c>
      <c r="O40" s="79"/>
      <c r="Q40" s="79"/>
      <c r="S40" s="79"/>
    </row>
    <row r="41" spans="1:19">
      <c r="A41">
        <v>2012</v>
      </c>
      <c r="B41" t="s">
        <v>83</v>
      </c>
      <c r="C41" t="s">
        <v>198</v>
      </c>
      <c r="D41">
        <v>1</v>
      </c>
      <c r="E41" t="s">
        <v>199</v>
      </c>
      <c r="F41" s="79">
        <v>12.99</v>
      </c>
      <c r="G41">
        <v>226.66499999999999</v>
      </c>
      <c r="H41">
        <v>257.346</v>
      </c>
      <c r="I41" s="79">
        <f t="shared" si="0"/>
        <v>14.748304943418702</v>
      </c>
      <c r="J41" t="s">
        <v>188</v>
      </c>
      <c r="K41" s="79">
        <v>6.99</v>
      </c>
      <c r="L41" t="s">
        <v>218</v>
      </c>
      <c r="M41" s="79">
        <v>16.989999999999998</v>
      </c>
      <c r="N41" t="s">
        <v>219</v>
      </c>
      <c r="O41" s="79">
        <v>19.989999999999998</v>
      </c>
      <c r="Q41" s="79"/>
      <c r="S41" s="79"/>
    </row>
    <row r="42" spans="1:19">
      <c r="A42">
        <v>2012</v>
      </c>
      <c r="B42" t="s">
        <v>83</v>
      </c>
      <c r="C42" t="s">
        <v>198</v>
      </c>
      <c r="D42">
        <v>2</v>
      </c>
      <c r="E42" t="s">
        <v>202</v>
      </c>
      <c r="F42" s="79">
        <v>64.989999999999995</v>
      </c>
      <c r="G42">
        <v>226.66499999999999</v>
      </c>
      <c r="H42">
        <v>257.346</v>
      </c>
      <c r="I42" s="79">
        <f t="shared" si="0"/>
        <v>73.786939051022429</v>
      </c>
      <c r="J42" t="s">
        <v>188</v>
      </c>
      <c r="K42" s="79">
        <v>6.99</v>
      </c>
      <c r="L42" t="s">
        <v>218</v>
      </c>
      <c r="M42" s="79">
        <v>16.989999999999998</v>
      </c>
      <c r="N42" t="s">
        <v>219</v>
      </c>
      <c r="O42" s="79">
        <v>19.989999999999998</v>
      </c>
      <c r="Q42" s="79"/>
      <c r="S42" s="79"/>
    </row>
    <row r="43" spans="1:19">
      <c r="A43">
        <v>2012</v>
      </c>
      <c r="B43" t="s">
        <v>83</v>
      </c>
      <c r="C43" t="s">
        <v>198</v>
      </c>
      <c r="D43">
        <v>3</v>
      </c>
      <c r="E43" t="s">
        <v>203</v>
      </c>
      <c r="F43" s="79">
        <v>74.989999999999995</v>
      </c>
      <c r="G43">
        <v>226.66499999999999</v>
      </c>
      <c r="H43">
        <v>257.346</v>
      </c>
      <c r="I43" s="79">
        <f t="shared" si="0"/>
        <v>85.140522533253929</v>
      </c>
      <c r="J43" t="s">
        <v>188</v>
      </c>
      <c r="K43" s="79">
        <v>6.99</v>
      </c>
      <c r="L43" t="s">
        <v>218</v>
      </c>
      <c r="M43" s="79">
        <v>16.989999999999998</v>
      </c>
      <c r="N43" t="s">
        <v>219</v>
      </c>
      <c r="O43" s="79">
        <v>19.989999999999998</v>
      </c>
      <c r="Q43" s="79"/>
      <c r="S43" s="79"/>
    </row>
    <row r="44" spans="1:19">
      <c r="A44">
        <v>2012</v>
      </c>
      <c r="B44" t="s">
        <v>83</v>
      </c>
      <c r="C44" t="s">
        <v>198</v>
      </c>
      <c r="D44">
        <v>4</v>
      </c>
      <c r="E44" t="s">
        <v>204</v>
      </c>
      <c r="F44" s="79">
        <v>89.99</v>
      </c>
      <c r="G44">
        <v>226.66499999999999</v>
      </c>
      <c r="H44">
        <v>257.346</v>
      </c>
      <c r="I44" s="79">
        <f t="shared" si="0"/>
        <v>102.17089775660115</v>
      </c>
      <c r="J44" t="s">
        <v>188</v>
      </c>
      <c r="K44" s="79">
        <v>6.99</v>
      </c>
      <c r="L44" t="s">
        <v>218</v>
      </c>
      <c r="M44" s="79">
        <v>16.989999999999998</v>
      </c>
      <c r="N44" t="s">
        <v>219</v>
      </c>
      <c r="O44" s="79">
        <v>19.989999999999998</v>
      </c>
      <c r="Q44" s="79"/>
      <c r="S44" s="79"/>
    </row>
    <row r="45" spans="1:19">
      <c r="A45">
        <v>2012</v>
      </c>
      <c r="B45" t="s">
        <v>83</v>
      </c>
      <c r="C45" t="s">
        <v>198</v>
      </c>
      <c r="D45">
        <v>5</v>
      </c>
      <c r="E45" t="s">
        <v>205</v>
      </c>
      <c r="F45" s="79">
        <v>54.99</v>
      </c>
      <c r="G45">
        <v>226.66499999999999</v>
      </c>
      <c r="H45">
        <v>257.346</v>
      </c>
      <c r="I45" s="79">
        <f t="shared" si="0"/>
        <v>62.433355568790951</v>
      </c>
      <c r="J45" t="s">
        <v>188</v>
      </c>
      <c r="K45" s="79">
        <v>6.99</v>
      </c>
      <c r="L45" t="s">
        <v>218</v>
      </c>
      <c r="M45" s="79">
        <v>16.989999999999998</v>
      </c>
      <c r="N45" t="s">
        <v>219</v>
      </c>
      <c r="O45" s="79">
        <v>19.989999999999998</v>
      </c>
      <c r="Q45" s="79"/>
      <c r="S45" s="79"/>
    </row>
    <row r="46" spans="1:19">
      <c r="A46">
        <v>2013</v>
      </c>
      <c r="B46" t="s">
        <v>136</v>
      </c>
      <c r="C46" t="s">
        <v>186</v>
      </c>
      <c r="D46">
        <v>1</v>
      </c>
      <c r="E46" t="s">
        <v>187</v>
      </c>
      <c r="F46" s="79">
        <v>15.52</v>
      </c>
      <c r="G46">
        <v>230.28</v>
      </c>
      <c r="H46">
        <v>257.346</v>
      </c>
      <c r="I46" s="79">
        <f t="shared" si="0"/>
        <v>17.344145909327775</v>
      </c>
      <c r="J46" t="s">
        <v>188</v>
      </c>
      <c r="K46" s="79">
        <v>6.95</v>
      </c>
      <c r="L46" t="s">
        <v>207</v>
      </c>
      <c r="M46" s="79" t="s">
        <v>208</v>
      </c>
      <c r="O46" s="79"/>
      <c r="Q46" s="79"/>
      <c r="S46" s="79"/>
    </row>
    <row r="47" spans="1:19">
      <c r="A47">
        <v>2013</v>
      </c>
      <c r="B47" t="s">
        <v>136</v>
      </c>
      <c r="C47" t="s">
        <v>186</v>
      </c>
      <c r="D47">
        <v>2</v>
      </c>
      <c r="E47" t="s">
        <v>209</v>
      </c>
      <c r="F47" s="79">
        <v>64.95</v>
      </c>
      <c r="G47">
        <v>230.28</v>
      </c>
      <c r="H47">
        <v>257.346</v>
      </c>
      <c r="I47" s="79">
        <f t="shared" si="0"/>
        <v>72.583909588327259</v>
      </c>
      <c r="J47" t="s">
        <v>188</v>
      </c>
      <c r="K47" s="79">
        <v>6.95</v>
      </c>
      <c r="L47" t="s">
        <v>207</v>
      </c>
      <c r="M47" s="79" t="s">
        <v>208</v>
      </c>
      <c r="O47" s="79"/>
      <c r="Q47" s="79"/>
      <c r="S47" s="79"/>
    </row>
    <row r="48" spans="1:19">
      <c r="A48">
        <v>2013</v>
      </c>
      <c r="B48" t="s">
        <v>136</v>
      </c>
      <c r="C48" t="s">
        <v>186</v>
      </c>
      <c r="D48">
        <v>3</v>
      </c>
      <c r="E48" t="s">
        <v>211</v>
      </c>
      <c r="F48" s="79">
        <v>74.95</v>
      </c>
      <c r="G48">
        <v>230.28</v>
      </c>
      <c r="H48">
        <v>257.346</v>
      </c>
      <c r="I48" s="79">
        <f t="shared" si="0"/>
        <v>83.759261334028139</v>
      </c>
      <c r="J48" t="s">
        <v>188</v>
      </c>
      <c r="K48" s="79">
        <v>6.95</v>
      </c>
      <c r="L48" t="s">
        <v>207</v>
      </c>
      <c r="M48" s="79" t="s">
        <v>208</v>
      </c>
      <c r="O48" s="79"/>
      <c r="Q48" s="79"/>
      <c r="S48" s="79"/>
    </row>
    <row r="49" spans="1:19">
      <c r="A49">
        <v>2013</v>
      </c>
      <c r="B49" t="s">
        <v>136</v>
      </c>
      <c r="C49" t="s">
        <v>186</v>
      </c>
      <c r="D49">
        <v>4</v>
      </c>
      <c r="E49" t="s">
        <v>213</v>
      </c>
      <c r="F49" s="79">
        <v>89.95</v>
      </c>
      <c r="G49">
        <v>230.28</v>
      </c>
      <c r="H49">
        <v>257.346</v>
      </c>
      <c r="I49" s="79">
        <f t="shared" si="0"/>
        <v>100.52228895257947</v>
      </c>
      <c r="J49" t="s">
        <v>188</v>
      </c>
      <c r="K49" s="79">
        <v>6.95</v>
      </c>
      <c r="L49" t="s">
        <v>207</v>
      </c>
      <c r="M49" s="79" t="s">
        <v>208</v>
      </c>
      <c r="O49" s="79"/>
      <c r="Q49" s="79"/>
      <c r="S49" s="79"/>
    </row>
    <row r="50" spans="1:19">
      <c r="A50">
        <v>2013</v>
      </c>
      <c r="B50" t="s">
        <v>136</v>
      </c>
      <c r="C50" t="s">
        <v>186</v>
      </c>
      <c r="D50">
        <v>5</v>
      </c>
      <c r="E50" t="s">
        <v>215</v>
      </c>
      <c r="F50" s="79">
        <v>109.95</v>
      </c>
      <c r="G50">
        <v>230.28</v>
      </c>
      <c r="H50">
        <v>257.346</v>
      </c>
      <c r="I50" s="79">
        <f t="shared" si="0"/>
        <v>122.87299244398123</v>
      </c>
      <c r="J50" t="s">
        <v>188</v>
      </c>
      <c r="K50" s="79">
        <v>6.95</v>
      </c>
      <c r="L50" t="s">
        <v>207</v>
      </c>
      <c r="M50" s="79" t="s">
        <v>208</v>
      </c>
      <c r="O50" s="79"/>
      <c r="Q50" s="79"/>
      <c r="S50" s="79"/>
    </row>
    <row r="51" spans="1:19">
      <c r="A51">
        <v>2013</v>
      </c>
      <c r="B51" t="s">
        <v>136</v>
      </c>
      <c r="C51" t="s">
        <v>191</v>
      </c>
      <c r="D51">
        <v>1</v>
      </c>
      <c r="E51" t="s">
        <v>187</v>
      </c>
      <c r="F51" s="79">
        <v>15.52</v>
      </c>
      <c r="G51">
        <v>230.28</v>
      </c>
      <c r="H51">
        <v>257.346</v>
      </c>
      <c r="I51" s="79">
        <f t="shared" si="0"/>
        <v>17.344145909327775</v>
      </c>
      <c r="J51" t="s">
        <v>188</v>
      </c>
      <c r="K51" s="79">
        <v>6.95</v>
      </c>
      <c r="L51" t="s">
        <v>207</v>
      </c>
      <c r="M51" s="79" t="s">
        <v>208</v>
      </c>
      <c r="O51" s="79"/>
      <c r="Q51" s="79"/>
      <c r="S51" s="79"/>
    </row>
    <row r="52" spans="1:19">
      <c r="A52">
        <v>2013</v>
      </c>
      <c r="B52" t="s">
        <v>136</v>
      </c>
      <c r="C52" t="s">
        <v>191</v>
      </c>
      <c r="D52">
        <v>2</v>
      </c>
      <c r="E52" t="s">
        <v>209</v>
      </c>
      <c r="F52" s="79">
        <v>64.95</v>
      </c>
      <c r="G52">
        <v>230.28</v>
      </c>
      <c r="H52">
        <v>257.346</v>
      </c>
      <c r="I52" s="79">
        <f t="shared" si="0"/>
        <v>72.583909588327259</v>
      </c>
      <c r="J52" t="s">
        <v>188</v>
      </c>
      <c r="K52" s="79">
        <v>6.95</v>
      </c>
      <c r="L52" t="s">
        <v>207</v>
      </c>
      <c r="M52" s="79" t="s">
        <v>208</v>
      </c>
      <c r="O52" s="79"/>
      <c r="Q52" s="79"/>
      <c r="S52" s="79"/>
    </row>
    <row r="53" spans="1:19">
      <c r="A53">
        <v>2013</v>
      </c>
      <c r="B53" t="s">
        <v>136</v>
      </c>
      <c r="C53" t="s">
        <v>191</v>
      </c>
      <c r="D53">
        <v>3</v>
      </c>
      <c r="E53" t="s">
        <v>211</v>
      </c>
      <c r="F53" s="79">
        <v>74.95</v>
      </c>
      <c r="G53">
        <v>230.28</v>
      </c>
      <c r="H53">
        <v>257.346</v>
      </c>
      <c r="I53" s="79">
        <f t="shared" si="0"/>
        <v>83.759261334028139</v>
      </c>
      <c r="J53" t="s">
        <v>188</v>
      </c>
      <c r="K53" s="79">
        <v>6.95</v>
      </c>
      <c r="L53" t="s">
        <v>207</v>
      </c>
      <c r="M53" s="79" t="s">
        <v>208</v>
      </c>
      <c r="O53" s="79"/>
      <c r="Q53" s="79"/>
      <c r="S53" s="79"/>
    </row>
    <row r="54" spans="1:19">
      <c r="A54">
        <v>2013</v>
      </c>
      <c r="B54" t="s">
        <v>136</v>
      </c>
      <c r="C54" t="s">
        <v>191</v>
      </c>
      <c r="D54">
        <v>4</v>
      </c>
      <c r="E54" t="s">
        <v>213</v>
      </c>
      <c r="F54" s="79">
        <v>89.95</v>
      </c>
      <c r="G54">
        <v>230.28</v>
      </c>
      <c r="H54">
        <v>257.346</v>
      </c>
      <c r="I54" s="79">
        <f t="shared" si="0"/>
        <v>100.52228895257947</v>
      </c>
      <c r="J54" t="s">
        <v>188</v>
      </c>
      <c r="K54" s="79">
        <v>6.95</v>
      </c>
      <c r="L54" t="s">
        <v>207</v>
      </c>
      <c r="M54" s="79" t="s">
        <v>208</v>
      </c>
      <c r="O54" s="79"/>
      <c r="Q54" s="79"/>
      <c r="S54" s="79"/>
    </row>
    <row r="55" spans="1:19">
      <c r="A55">
        <v>2013</v>
      </c>
      <c r="B55" t="s">
        <v>136</v>
      </c>
      <c r="C55" t="s">
        <v>191</v>
      </c>
      <c r="D55">
        <v>5</v>
      </c>
      <c r="E55" t="s">
        <v>215</v>
      </c>
      <c r="F55" s="79">
        <v>109.95</v>
      </c>
      <c r="G55">
        <v>230.28</v>
      </c>
      <c r="H55">
        <v>257.346</v>
      </c>
      <c r="I55" s="79">
        <f t="shared" si="0"/>
        <v>122.87299244398123</v>
      </c>
      <c r="J55" t="s">
        <v>188</v>
      </c>
      <c r="K55" s="79">
        <v>6.95</v>
      </c>
      <c r="L55" t="s">
        <v>207</v>
      </c>
      <c r="M55" s="79" t="s">
        <v>208</v>
      </c>
      <c r="O55" s="79"/>
      <c r="Q55" s="79"/>
      <c r="S55" s="79"/>
    </row>
    <row r="56" spans="1:19">
      <c r="A56">
        <v>2013</v>
      </c>
      <c r="B56" t="s">
        <v>130</v>
      </c>
      <c r="C56" t="s">
        <v>192</v>
      </c>
      <c r="D56">
        <v>1</v>
      </c>
      <c r="E56" t="s">
        <v>187</v>
      </c>
      <c r="F56" s="79">
        <v>22.75</v>
      </c>
      <c r="G56">
        <v>230.28</v>
      </c>
      <c r="H56">
        <v>257.346</v>
      </c>
      <c r="I56" s="79">
        <f t="shared" si="0"/>
        <v>25.423925221469514</v>
      </c>
      <c r="J56" t="s">
        <v>188</v>
      </c>
      <c r="K56" s="79">
        <v>10</v>
      </c>
      <c r="L56" t="s">
        <v>220</v>
      </c>
      <c r="M56" s="79">
        <v>15.95</v>
      </c>
      <c r="O56" s="79"/>
      <c r="Q56" s="79"/>
      <c r="S56" s="79"/>
    </row>
    <row r="57" spans="1:19">
      <c r="A57">
        <v>2013</v>
      </c>
      <c r="B57" t="s">
        <v>130</v>
      </c>
      <c r="C57" t="s">
        <v>192</v>
      </c>
      <c r="D57">
        <v>2</v>
      </c>
      <c r="E57" t="s">
        <v>194</v>
      </c>
      <c r="F57" s="79">
        <v>49.05</v>
      </c>
      <c r="G57">
        <v>230.28</v>
      </c>
      <c r="H57">
        <v>257.346</v>
      </c>
      <c r="I57" s="79">
        <f t="shared" si="0"/>
        <v>54.815100312662842</v>
      </c>
      <c r="J57" t="s">
        <v>188</v>
      </c>
      <c r="K57" s="79">
        <v>10</v>
      </c>
      <c r="L57" t="s">
        <v>220</v>
      </c>
      <c r="M57" s="79">
        <v>15.95</v>
      </c>
      <c r="O57" s="79"/>
      <c r="Q57" s="79"/>
      <c r="S57" s="79"/>
    </row>
    <row r="58" spans="1:19">
      <c r="A58">
        <v>2013</v>
      </c>
      <c r="B58" t="s">
        <v>130</v>
      </c>
      <c r="C58" t="s">
        <v>195</v>
      </c>
      <c r="D58">
        <v>1</v>
      </c>
      <c r="E58" t="s">
        <v>187</v>
      </c>
      <c r="F58" s="79">
        <v>22.75</v>
      </c>
      <c r="G58">
        <v>230.28</v>
      </c>
      <c r="H58">
        <v>257.346</v>
      </c>
      <c r="I58" s="79">
        <f t="shared" si="0"/>
        <v>25.423925221469514</v>
      </c>
      <c r="J58" t="s">
        <v>188</v>
      </c>
      <c r="K58" s="79">
        <v>10</v>
      </c>
      <c r="L58" t="s">
        <v>220</v>
      </c>
      <c r="M58" s="79">
        <v>15.95</v>
      </c>
      <c r="O58" s="79"/>
      <c r="Q58" s="79"/>
      <c r="S58" s="79"/>
    </row>
    <row r="59" spans="1:19">
      <c r="A59">
        <v>2013</v>
      </c>
      <c r="B59" t="s">
        <v>130</v>
      </c>
      <c r="C59" t="s">
        <v>195</v>
      </c>
      <c r="D59">
        <v>2</v>
      </c>
      <c r="E59" t="s">
        <v>194</v>
      </c>
      <c r="F59" s="79">
        <v>49.05</v>
      </c>
      <c r="G59">
        <v>230.28</v>
      </c>
      <c r="H59">
        <v>257.346</v>
      </c>
      <c r="I59" s="79">
        <f t="shared" si="0"/>
        <v>54.815100312662842</v>
      </c>
      <c r="J59" t="s">
        <v>188</v>
      </c>
      <c r="K59" s="79">
        <v>10</v>
      </c>
      <c r="L59" t="s">
        <v>220</v>
      </c>
      <c r="M59" s="79">
        <v>15.95</v>
      </c>
      <c r="O59" s="79"/>
      <c r="Q59" s="79"/>
      <c r="S59" s="79"/>
    </row>
    <row r="60" spans="1:19">
      <c r="A60">
        <v>2013</v>
      </c>
      <c r="B60" t="s">
        <v>130</v>
      </c>
      <c r="C60" t="s">
        <v>217</v>
      </c>
      <c r="D60">
        <v>1</v>
      </c>
      <c r="E60" t="s">
        <v>187</v>
      </c>
      <c r="F60" s="79">
        <v>21</v>
      </c>
      <c r="G60">
        <v>230.28</v>
      </c>
      <c r="H60">
        <v>257.346</v>
      </c>
      <c r="I60" s="79">
        <f t="shared" si="0"/>
        <v>23.46823866597186</v>
      </c>
      <c r="J60" t="s">
        <v>188</v>
      </c>
      <c r="K60" s="79">
        <v>10</v>
      </c>
      <c r="L60" t="s">
        <v>220</v>
      </c>
      <c r="M60" s="79">
        <v>15.95</v>
      </c>
      <c r="O60" s="79"/>
      <c r="Q60" s="79"/>
      <c r="S60" s="79"/>
    </row>
    <row r="61" spans="1:19">
      <c r="A61">
        <v>2013</v>
      </c>
      <c r="B61" t="s">
        <v>130</v>
      </c>
      <c r="C61" t="s">
        <v>217</v>
      </c>
      <c r="D61">
        <v>2</v>
      </c>
      <c r="E61" t="s">
        <v>194</v>
      </c>
      <c r="F61" s="79">
        <v>44.5</v>
      </c>
      <c r="G61">
        <v>230.28</v>
      </c>
      <c r="H61">
        <v>257.346</v>
      </c>
      <c r="I61" s="79">
        <f t="shared" si="0"/>
        <v>49.730315268368948</v>
      </c>
      <c r="J61" t="s">
        <v>188</v>
      </c>
      <c r="K61" s="79">
        <v>10</v>
      </c>
      <c r="L61" t="s">
        <v>220</v>
      </c>
      <c r="M61" s="79">
        <v>15.95</v>
      </c>
      <c r="O61" s="79"/>
      <c r="Q61" s="79"/>
      <c r="S61" s="79"/>
    </row>
    <row r="62" spans="1:19">
      <c r="A62">
        <v>2013</v>
      </c>
      <c r="B62" t="s">
        <v>130</v>
      </c>
      <c r="C62" t="s">
        <v>196</v>
      </c>
      <c r="D62">
        <v>1</v>
      </c>
      <c r="E62" t="s">
        <v>187</v>
      </c>
      <c r="F62" s="79">
        <v>21.75</v>
      </c>
      <c r="G62">
        <v>230.28</v>
      </c>
      <c r="H62">
        <v>257.346</v>
      </c>
      <c r="I62" s="79">
        <f t="shared" si="0"/>
        <v>24.306390046899427</v>
      </c>
      <c r="J62" t="s">
        <v>188</v>
      </c>
      <c r="K62" s="79">
        <v>10</v>
      </c>
      <c r="L62" t="s">
        <v>220</v>
      </c>
      <c r="M62" s="79">
        <v>15.95</v>
      </c>
      <c r="O62" s="79"/>
      <c r="Q62" s="79"/>
      <c r="S62" s="79"/>
    </row>
    <row r="63" spans="1:19">
      <c r="A63">
        <v>2013</v>
      </c>
      <c r="B63" t="s">
        <v>130</v>
      </c>
      <c r="C63" t="s">
        <v>196</v>
      </c>
      <c r="D63">
        <v>2</v>
      </c>
      <c r="E63" t="s">
        <v>194</v>
      </c>
      <c r="F63" s="79">
        <v>50.05</v>
      </c>
      <c r="G63">
        <v>230.28</v>
      </c>
      <c r="H63">
        <v>257.346</v>
      </c>
      <c r="I63" s="79">
        <f t="shared" si="0"/>
        <v>55.932635487232936</v>
      </c>
      <c r="J63" t="s">
        <v>188</v>
      </c>
      <c r="K63" s="79">
        <v>10</v>
      </c>
      <c r="L63" t="s">
        <v>220</v>
      </c>
      <c r="M63" s="79">
        <v>15.95</v>
      </c>
      <c r="O63" s="79"/>
      <c r="Q63" s="79"/>
      <c r="S63" s="79"/>
    </row>
    <row r="64" spans="1:19">
      <c r="A64">
        <v>2013</v>
      </c>
      <c r="B64" t="s">
        <v>130</v>
      </c>
      <c r="C64" t="s">
        <v>197</v>
      </c>
      <c r="D64">
        <v>1</v>
      </c>
      <c r="E64" t="s">
        <v>187</v>
      </c>
      <c r="F64" s="79">
        <v>22.75</v>
      </c>
      <c r="G64">
        <v>230.28</v>
      </c>
      <c r="H64">
        <v>257.346</v>
      </c>
      <c r="I64" s="79">
        <f t="shared" si="0"/>
        <v>25.423925221469514</v>
      </c>
      <c r="J64" t="s">
        <v>188</v>
      </c>
      <c r="K64" s="79">
        <v>10</v>
      </c>
      <c r="L64" t="s">
        <v>220</v>
      </c>
      <c r="M64" s="79">
        <v>15.95</v>
      </c>
      <c r="O64" s="79"/>
      <c r="Q64" s="79"/>
      <c r="S64" s="79"/>
    </row>
    <row r="65" spans="1:19">
      <c r="A65">
        <v>2013</v>
      </c>
      <c r="B65" t="s">
        <v>130</v>
      </c>
      <c r="C65" t="s">
        <v>197</v>
      </c>
      <c r="D65">
        <v>2</v>
      </c>
      <c r="E65" t="s">
        <v>194</v>
      </c>
      <c r="F65" s="79">
        <v>49.05</v>
      </c>
      <c r="G65">
        <v>230.28</v>
      </c>
      <c r="H65">
        <v>257.346</v>
      </c>
      <c r="I65" s="79">
        <f t="shared" si="0"/>
        <v>54.815100312662842</v>
      </c>
      <c r="J65" t="s">
        <v>188</v>
      </c>
      <c r="K65" s="79">
        <v>10</v>
      </c>
      <c r="L65" t="s">
        <v>220</v>
      </c>
      <c r="M65" s="79">
        <v>15.95</v>
      </c>
      <c r="O65" s="79"/>
      <c r="Q65" s="79"/>
      <c r="S65" s="79"/>
    </row>
    <row r="66" spans="1:19">
      <c r="A66">
        <v>2013</v>
      </c>
      <c r="B66" t="s">
        <v>83</v>
      </c>
      <c r="C66" t="s">
        <v>198</v>
      </c>
      <c r="D66">
        <v>1</v>
      </c>
      <c r="E66" t="s">
        <v>199</v>
      </c>
      <c r="F66" s="79">
        <v>12.99</v>
      </c>
      <c r="G66">
        <v>230.28</v>
      </c>
      <c r="H66">
        <v>257.346</v>
      </c>
      <c r="I66" s="79">
        <f t="shared" ref="I66:I129" si="1">H66*(F66/G66)</f>
        <v>14.516781917665451</v>
      </c>
      <c r="J66" t="s">
        <v>221</v>
      </c>
      <c r="K66" s="79">
        <v>4.99</v>
      </c>
      <c r="L66" t="s">
        <v>201</v>
      </c>
      <c r="M66" s="79">
        <v>5.99</v>
      </c>
      <c r="N66" t="s">
        <v>222</v>
      </c>
      <c r="O66" s="79">
        <v>19.989999999999998</v>
      </c>
      <c r="P66" t="s">
        <v>223</v>
      </c>
      <c r="Q66" s="79">
        <v>7.99</v>
      </c>
      <c r="R66" t="s">
        <v>224</v>
      </c>
      <c r="S66" s="79">
        <v>4.99</v>
      </c>
    </row>
    <row r="67" spans="1:19">
      <c r="A67">
        <v>2013</v>
      </c>
      <c r="B67" t="s">
        <v>83</v>
      </c>
      <c r="C67" t="s">
        <v>198</v>
      </c>
      <c r="D67">
        <v>2</v>
      </c>
      <c r="E67" t="s">
        <v>225</v>
      </c>
      <c r="F67" s="79">
        <v>49.99</v>
      </c>
      <c r="G67">
        <v>230.28</v>
      </c>
      <c r="H67">
        <v>257.346</v>
      </c>
      <c r="I67" s="79">
        <f t="shared" si="1"/>
        <v>55.865583376758728</v>
      </c>
      <c r="J67" t="s">
        <v>221</v>
      </c>
      <c r="K67" s="79">
        <v>4.99</v>
      </c>
      <c r="L67" t="s">
        <v>201</v>
      </c>
      <c r="M67" s="79">
        <v>5.99</v>
      </c>
      <c r="N67" t="s">
        <v>222</v>
      </c>
      <c r="O67" s="79">
        <v>19.989999999999998</v>
      </c>
      <c r="P67" t="s">
        <v>223</v>
      </c>
      <c r="Q67" s="79">
        <v>7.99</v>
      </c>
      <c r="R67" t="s">
        <v>224</v>
      </c>
      <c r="S67" s="79">
        <v>4.99</v>
      </c>
    </row>
    <row r="68" spans="1:19">
      <c r="A68">
        <v>2013</v>
      </c>
      <c r="B68" t="s">
        <v>83</v>
      </c>
      <c r="C68" t="s">
        <v>198</v>
      </c>
      <c r="D68">
        <v>3</v>
      </c>
      <c r="E68" t="s">
        <v>202</v>
      </c>
      <c r="F68" s="79">
        <v>64.989999999999995</v>
      </c>
      <c r="G68">
        <v>230.28</v>
      </c>
      <c r="H68">
        <v>257.346</v>
      </c>
      <c r="I68" s="79">
        <f t="shared" si="1"/>
        <v>72.628610995310055</v>
      </c>
      <c r="J68" t="s">
        <v>221</v>
      </c>
      <c r="K68" s="79">
        <v>4.99</v>
      </c>
      <c r="L68" t="s">
        <v>201</v>
      </c>
      <c r="M68" s="79">
        <v>5.99</v>
      </c>
      <c r="N68" t="s">
        <v>222</v>
      </c>
      <c r="O68" s="79">
        <v>19.989999999999998</v>
      </c>
      <c r="P68" t="s">
        <v>223</v>
      </c>
      <c r="Q68" s="79">
        <v>7.99</v>
      </c>
      <c r="R68" t="s">
        <v>224</v>
      </c>
      <c r="S68" s="79">
        <v>4.99</v>
      </c>
    </row>
    <row r="69" spans="1:19">
      <c r="A69">
        <v>2013</v>
      </c>
      <c r="B69" t="s">
        <v>83</v>
      </c>
      <c r="C69" t="s">
        <v>198</v>
      </c>
      <c r="D69">
        <v>4</v>
      </c>
      <c r="E69" t="s">
        <v>203</v>
      </c>
      <c r="F69" s="79">
        <v>74.989999999999995</v>
      </c>
      <c r="G69">
        <v>230.28</v>
      </c>
      <c r="H69">
        <v>257.346</v>
      </c>
      <c r="I69" s="79">
        <f t="shared" si="1"/>
        <v>83.803962741010935</v>
      </c>
      <c r="J69" t="s">
        <v>221</v>
      </c>
      <c r="K69" s="79">
        <v>4.99</v>
      </c>
      <c r="L69" t="s">
        <v>201</v>
      </c>
      <c r="M69" s="79">
        <v>5.99</v>
      </c>
      <c r="N69" t="s">
        <v>222</v>
      </c>
      <c r="O69" s="79">
        <v>19.989999999999998</v>
      </c>
      <c r="P69" t="s">
        <v>223</v>
      </c>
      <c r="Q69" s="79">
        <v>7.99</v>
      </c>
      <c r="R69" t="s">
        <v>224</v>
      </c>
      <c r="S69" s="79">
        <v>4.99</v>
      </c>
    </row>
    <row r="70" spans="1:19">
      <c r="A70">
        <v>2013</v>
      </c>
      <c r="B70" t="s">
        <v>83</v>
      </c>
      <c r="C70" t="s">
        <v>198</v>
      </c>
      <c r="D70">
        <v>5</v>
      </c>
      <c r="E70" t="s">
        <v>204</v>
      </c>
      <c r="F70" s="79">
        <v>89.99</v>
      </c>
      <c r="G70">
        <v>230.28</v>
      </c>
      <c r="H70">
        <v>257.346</v>
      </c>
      <c r="I70" s="79">
        <f t="shared" si="1"/>
        <v>100.56699035956227</v>
      </c>
      <c r="J70" t="s">
        <v>221</v>
      </c>
      <c r="K70" s="79">
        <v>4.99</v>
      </c>
      <c r="L70" t="s">
        <v>201</v>
      </c>
      <c r="M70" s="79">
        <v>5.99</v>
      </c>
      <c r="N70" t="s">
        <v>222</v>
      </c>
      <c r="O70" s="79">
        <v>19.989999999999998</v>
      </c>
      <c r="P70" t="s">
        <v>223</v>
      </c>
      <c r="Q70" s="79">
        <v>7.99</v>
      </c>
      <c r="R70" t="s">
        <v>224</v>
      </c>
      <c r="S70" s="79">
        <v>4.99</v>
      </c>
    </row>
    <row r="71" spans="1:19">
      <c r="A71">
        <v>2013</v>
      </c>
      <c r="B71" t="s">
        <v>83</v>
      </c>
      <c r="C71" t="s">
        <v>198</v>
      </c>
      <c r="D71">
        <v>6</v>
      </c>
      <c r="E71" t="s">
        <v>205</v>
      </c>
      <c r="F71" s="79">
        <v>54.99</v>
      </c>
      <c r="G71">
        <v>230.28</v>
      </c>
      <c r="H71">
        <v>257.346</v>
      </c>
      <c r="I71" s="79">
        <f t="shared" si="1"/>
        <v>61.453259249609175</v>
      </c>
      <c r="J71" t="s">
        <v>221</v>
      </c>
      <c r="K71" s="79">
        <v>4.99</v>
      </c>
      <c r="L71" t="s">
        <v>201</v>
      </c>
      <c r="M71" s="79">
        <v>5.99</v>
      </c>
      <c r="N71" t="s">
        <v>222</v>
      </c>
      <c r="O71" s="79">
        <v>19.989999999999998</v>
      </c>
      <c r="P71" t="s">
        <v>223</v>
      </c>
      <c r="Q71" s="79">
        <v>7.99</v>
      </c>
      <c r="R71" t="s">
        <v>224</v>
      </c>
      <c r="S71" s="79">
        <v>4.99</v>
      </c>
    </row>
    <row r="72" spans="1:19">
      <c r="A72" s="80">
        <v>2014</v>
      </c>
      <c r="B72" t="s">
        <v>136</v>
      </c>
      <c r="C72" t="s">
        <v>186</v>
      </c>
      <c r="D72">
        <v>1</v>
      </c>
      <c r="E72" t="s">
        <v>187</v>
      </c>
      <c r="F72" s="79">
        <v>15.52</v>
      </c>
      <c r="G72">
        <v>233.916</v>
      </c>
      <c r="H72">
        <v>257.346</v>
      </c>
      <c r="I72" s="79">
        <f t="shared" si="1"/>
        <v>17.074547786384858</v>
      </c>
      <c r="J72" t="s">
        <v>188</v>
      </c>
      <c r="K72" s="79">
        <v>7.8</v>
      </c>
      <c r="L72" t="s">
        <v>226</v>
      </c>
      <c r="M72" s="79" t="s">
        <v>208</v>
      </c>
      <c r="O72" s="79"/>
      <c r="Q72" s="79"/>
      <c r="S72" s="79"/>
    </row>
    <row r="73" spans="1:19">
      <c r="A73" s="80">
        <v>2014</v>
      </c>
      <c r="B73" t="s">
        <v>136</v>
      </c>
      <c r="C73" t="s">
        <v>186</v>
      </c>
      <c r="D73">
        <v>2</v>
      </c>
      <c r="E73" t="s">
        <v>209</v>
      </c>
      <c r="F73" s="79">
        <v>64.95</v>
      </c>
      <c r="G73">
        <v>233.916</v>
      </c>
      <c r="H73">
        <v>257.346</v>
      </c>
      <c r="I73" s="79">
        <f t="shared" si="1"/>
        <v>71.455662289026833</v>
      </c>
      <c r="J73" t="s">
        <v>188</v>
      </c>
      <c r="K73" s="79">
        <v>7.8</v>
      </c>
      <c r="L73" t="s">
        <v>226</v>
      </c>
      <c r="M73" s="79" t="s">
        <v>208</v>
      </c>
      <c r="O73" s="79"/>
      <c r="Q73" s="79"/>
      <c r="S73" s="79"/>
    </row>
    <row r="74" spans="1:19">
      <c r="A74" s="80">
        <v>2014</v>
      </c>
      <c r="B74" t="s">
        <v>136</v>
      </c>
      <c r="C74" t="s">
        <v>186</v>
      </c>
      <c r="D74">
        <v>3</v>
      </c>
      <c r="E74" t="s">
        <v>211</v>
      </c>
      <c r="F74" s="79">
        <v>74.95</v>
      </c>
      <c r="G74">
        <v>233.916</v>
      </c>
      <c r="H74">
        <v>257.346</v>
      </c>
      <c r="I74" s="79">
        <f t="shared" si="1"/>
        <v>82.457303903965538</v>
      </c>
      <c r="J74" t="s">
        <v>188</v>
      </c>
      <c r="K74" s="79">
        <v>7.8</v>
      </c>
      <c r="L74" t="s">
        <v>226</v>
      </c>
      <c r="M74" s="79" t="s">
        <v>208</v>
      </c>
      <c r="O74" s="79"/>
      <c r="Q74" s="79"/>
      <c r="S74" s="79"/>
    </row>
    <row r="75" spans="1:19">
      <c r="A75" s="80">
        <v>2014</v>
      </c>
      <c r="B75" t="s">
        <v>136</v>
      </c>
      <c r="C75" t="s">
        <v>186</v>
      </c>
      <c r="D75">
        <v>4</v>
      </c>
      <c r="E75" t="s">
        <v>213</v>
      </c>
      <c r="F75" s="79">
        <v>89.95</v>
      </c>
      <c r="G75">
        <v>233.916</v>
      </c>
      <c r="H75">
        <v>257.346</v>
      </c>
      <c r="I75" s="79">
        <f t="shared" si="1"/>
        <v>98.959766326373568</v>
      </c>
      <c r="J75" t="s">
        <v>188</v>
      </c>
      <c r="K75" s="79">
        <v>7.8</v>
      </c>
      <c r="L75" t="s">
        <v>226</v>
      </c>
      <c r="M75" s="79" t="s">
        <v>208</v>
      </c>
      <c r="O75" s="79"/>
      <c r="Q75" s="79"/>
      <c r="S75" s="79"/>
    </row>
    <row r="76" spans="1:19">
      <c r="A76" s="80">
        <v>2014</v>
      </c>
      <c r="B76" t="s">
        <v>136</v>
      </c>
      <c r="C76" t="s">
        <v>186</v>
      </c>
      <c r="D76">
        <v>5</v>
      </c>
      <c r="E76" t="s">
        <v>215</v>
      </c>
      <c r="F76" s="79">
        <v>109.95</v>
      </c>
      <c r="G76">
        <v>233.916</v>
      </c>
      <c r="H76">
        <v>257.346</v>
      </c>
      <c r="I76" s="79">
        <f t="shared" si="1"/>
        <v>120.96304955625097</v>
      </c>
      <c r="J76" t="s">
        <v>188</v>
      </c>
      <c r="K76" s="79">
        <v>7.8</v>
      </c>
      <c r="L76" t="s">
        <v>226</v>
      </c>
      <c r="M76" s="79" t="s">
        <v>208</v>
      </c>
      <c r="O76" s="79"/>
      <c r="Q76" s="79"/>
      <c r="S76" s="79"/>
    </row>
    <row r="77" spans="1:19">
      <c r="A77" s="80">
        <v>2014</v>
      </c>
      <c r="B77" t="s">
        <v>136</v>
      </c>
      <c r="C77" t="s">
        <v>191</v>
      </c>
      <c r="D77">
        <v>1</v>
      </c>
      <c r="E77" t="s">
        <v>187</v>
      </c>
      <c r="F77" s="79">
        <v>15.52</v>
      </c>
      <c r="G77">
        <v>233.916</v>
      </c>
      <c r="H77">
        <v>257.346</v>
      </c>
      <c r="I77" s="79">
        <f t="shared" si="1"/>
        <v>17.074547786384858</v>
      </c>
      <c r="J77" t="s">
        <v>188</v>
      </c>
      <c r="K77" s="79">
        <v>7.8</v>
      </c>
      <c r="L77" t="s">
        <v>226</v>
      </c>
      <c r="M77" s="79" t="s">
        <v>208</v>
      </c>
      <c r="O77" s="79"/>
      <c r="Q77" s="79"/>
      <c r="S77" s="79"/>
    </row>
    <row r="78" spans="1:19">
      <c r="A78" s="80">
        <v>2014</v>
      </c>
      <c r="B78" t="s">
        <v>136</v>
      </c>
      <c r="C78" t="s">
        <v>191</v>
      </c>
      <c r="D78">
        <v>2</v>
      </c>
      <c r="E78" t="s">
        <v>209</v>
      </c>
      <c r="F78" s="79">
        <v>64.95</v>
      </c>
      <c r="G78">
        <v>233.916</v>
      </c>
      <c r="H78">
        <v>257.346</v>
      </c>
      <c r="I78" s="79">
        <f t="shared" si="1"/>
        <v>71.455662289026833</v>
      </c>
      <c r="J78" t="s">
        <v>188</v>
      </c>
      <c r="K78" s="79">
        <v>7.8</v>
      </c>
      <c r="L78" t="s">
        <v>226</v>
      </c>
      <c r="M78" s="79" t="s">
        <v>208</v>
      </c>
      <c r="O78" s="79"/>
      <c r="Q78" s="79"/>
      <c r="S78" s="79"/>
    </row>
    <row r="79" spans="1:19">
      <c r="A79" s="80">
        <v>2014</v>
      </c>
      <c r="B79" t="s">
        <v>136</v>
      </c>
      <c r="C79" t="s">
        <v>191</v>
      </c>
      <c r="D79">
        <v>3</v>
      </c>
      <c r="E79" t="s">
        <v>211</v>
      </c>
      <c r="F79" s="79">
        <v>74.95</v>
      </c>
      <c r="G79">
        <v>233.916</v>
      </c>
      <c r="H79">
        <v>257.346</v>
      </c>
      <c r="I79" s="79">
        <f t="shared" si="1"/>
        <v>82.457303903965538</v>
      </c>
      <c r="J79" t="s">
        <v>188</v>
      </c>
      <c r="K79" s="79">
        <v>7.8</v>
      </c>
      <c r="L79" t="s">
        <v>226</v>
      </c>
      <c r="M79" s="79" t="s">
        <v>208</v>
      </c>
      <c r="O79" s="79"/>
      <c r="Q79" s="79"/>
      <c r="S79" s="79"/>
    </row>
    <row r="80" spans="1:19">
      <c r="A80" s="80">
        <v>2014</v>
      </c>
      <c r="B80" t="s">
        <v>136</v>
      </c>
      <c r="C80" t="s">
        <v>191</v>
      </c>
      <c r="D80">
        <v>4</v>
      </c>
      <c r="E80" t="s">
        <v>213</v>
      </c>
      <c r="F80" s="79">
        <v>89.95</v>
      </c>
      <c r="G80">
        <v>233.916</v>
      </c>
      <c r="H80">
        <v>257.346</v>
      </c>
      <c r="I80" s="79">
        <f t="shared" si="1"/>
        <v>98.959766326373568</v>
      </c>
      <c r="J80" t="s">
        <v>188</v>
      </c>
      <c r="K80" s="79">
        <v>7.8</v>
      </c>
      <c r="L80" t="s">
        <v>226</v>
      </c>
      <c r="M80" s="79" t="s">
        <v>208</v>
      </c>
      <c r="O80" s="79"/>
      <c r="Q80" s="79"/>
      <c r="S80" s="79"/>
    </row>
    <row r="81" spans="1:25">
      <c r="A81" s="80">
        <v>2014</v>
      </c>
      <c r="B81" t="s">
        <v>136</v>
      </c>
      <c r="C81" t="s">
        <v>191</v>
      </c>
      <c r="D81">
        <v>5</v>
      </c>
      <c r="E81" t="s">
        <v>215</v>
      </c>
      <c r="F81" s="79">
        <v>109.95</v>
      </c>
      <c r="G81">
        <v>233.916</v>
      </c>
      <c r="H81">
        <v>257.346</v>
      </c>
      <c r="I81" s="79">
        <f t="shared" si="1"/>
        <v>120.96304955625097</v>
      </c>
      <c r="J81" t="s">
        <v>188</v>
      </c>
      <c r="K81" s="79">
        <v>7.8</v>
      </c>
      <c r="L81" t="s">
        <v>226</v>
      </c>
      <c r="M81" s="79" t="s">
        <v>208</v>
      </c>
      <c r="O81" s="79"/>
      <c r="Q81" s="79"/>
      <c r="S81" s="79"/>
    </row>
    <row r="82" spans="1:25">
      <c r="A82" s="80">
        <v>2014</v>
      </c>
      <c r="B82" t="s">
        <v>130</v>
      </c>
      <c r="C82" t="s">
        <v>192</v>
      </c>
      <c r="D82">
        <v>1</v>
      </c>
      <c r="E82" t="s">
        <v>187</v>
      </c>
      <c r="F82" s="79">
        <v>22.75</v>
      </c>
      <c r="G82">
        <v>233.916</v>
      </c>
      <c r="H82">
        <v>257.346</v>
      </c>
      <c r="I82" s="79">
        <f t="shared" si="1"/>
        <v>25.028734673985532</v>
      </c>
      <c r="J82" t="s">
        <v>188</v>
      </c>
      <c r="K82" s="79">
        <v>11.25</v>
      </c>
      <c r="L82" t="s">
        <v>227</v>
      </c>
      <c r="M82" s="79">
        <v>15.95</v>
      </c>
      <c r="N82" t="s">
        <v>228</v>
      </c>
      <c r="O82" s="79">
        <v>16.989999999999998</v>
      </c>
      <c r="Q82" s="79"/>
      <c r="S82" s="79"/>
    </row>
    <row r="83" spans="1:25">
      <c r="A83" s="80">
        <v>2014</v>
      </c>
      <c r="B83" t="s">
        <v>130</v>
      </c>
      <c r="C83" t="s">
        <v>192</v>
      </c>
      <c r="D83">
        <v>2</v>
      </c>
      <c r="E83" t="s">
        <v>194</v>
      </c>
      <c r="F83" s="79">
        <v>73.989999999999995</v>
      </c>
      <c r="G83">
        <v>233.916</v>
      </c>
      <c r="H83">
        <v>257.346</v>
      </c>
      <c r="I83" s="79">
        <f t="shared" si="1"/>
        <v>81.401146308931402</v>
      </c>
      <c r="J83" t="s">
        <v>188</v>
      </c>
      <c r="K83" s="79">
        <v>11.25</v>
      </c>
      <c r="L83" t="s">
        <v>227</v>
      </c>
      <c r="M83" s="79">
        <v>15.95</v>
      </c>
      <c r="N83" t="s">
        <v>228</v>
      </c>
      <c r="O83" s="79">
        <v>16.989999999999998</v>
      </c>
      <c r="Q83" s="79"/>
      <c r="S83" s="79"/>
    </row>
    <row r="84" spans="1:25">
      <c r="A84" s="80">
        <v>2014</v>
      </c>
      <c r="B84" t="s">
        <v>130</v>
      </c>
      <c r="C84" t="s">
        <v>195</v>
      </c>
      <c r="D84">
        <v>1</v>
      </c>
      <c r="E84" t="s">
        <v>187</v>
      </c>
      <c r="F84" s="79">
        <v>22.75</v>
      </c>
      <c r="G84">
        <v>233.916</v>
      </c>
      <c r="H84">
        <v>257.346</v>
      </c>
      <c r="I84" s="79">
        <f t="shared" si="1"/>
        <v>25.028734673985532</v>
      </c>
      <c r="J84" t="s">
        <v>188</v>
      </c>
      <c r="K84" s="79">
        <v>11.25</v>
      </c>
      <c r="L84" t="s">
        <v>227</v>
      </c>
      <c r="M84" s="79">
        <v>15.95</v>
      </c>
      <c r="N84" t="s">
        <v>228</v>
      </c>
      <c r="O84" s="79">
        <v>16.989999999999998</v>
      </c>
      <c r="Q84" s="79"/>
      <c r="S84" s="79"/>
    </row>
    <row r="85" spans="1:25">
      <c r="A85" s="80">
        <v>2014</v>
      </c>
      <c r="B85" t="s">
        <v>130</v>
      </c>
      <c r="C85" t="s">
        <v>195</v>
      </c>
      <c r="D85">
        <v>2</v>
      </c>
      <c r="E85" t="s">
        <v>194</v>
      </c>
      <c r="F85" s="79">
        <v>73.989999999999995</v>
      </c>
      <c r="G85">
        <v>233.916</v>
      </c>
      <c r="H85">
        <v>257.346</v>
      </c>
      <c r="I85" s="79">
        <f t="shared" si="1"/>
        <v>81.401146308931402</v>
      </c>
      <c r="J85" t="s">
        <v>188</v>
      </c>
      <c r="K85" s="79">
        <v>11.25</v>
      </c>
      <c r="L85" t="s">
        <v>227</v>
      </c>
      <c r="M85" s="79">
        <v>15.95</v>
      </c>
      <c r="N85" t="s">
        <v>228</v>
      </c>
      <c r="O85" s="79">
        <v>16.989999999999998</v>
      </c>
      <c r="Q85" s="79"/>
      <c r="S85" s="79"/>
    </row>
    <row r="86" spans="1:25">
      <c r="A86" s="80">
        <v>2014</v>
      </c>
      <c r="B86" t="s">
        <v>130</v>
      </c>
      <c r="C86" t="s">
        <v>217</v>
      </c>
      <c r="D86">
        <v>1</v>
      </c>
      <c r="E86" t="s">
        <v>187</v>
      </c>
      <c r="F86" s="79">
        <v>21</v>
      </c>
      <c r="G86">
        <v>233.916</v>
      </c>
      <c r="H86">
        <v>257.346</v>
      </c>
      <c r="I86" s="79">
        <f t="shared" si="1"/>
        <v>23.103447391371262</v>
      </c>
      <c r="J86" t="s">
        <v>188</v>
      </c>
      <c r="K86" s="79">
        <v>11.25</v>
      </c>
      <c r="L86" t="s">
        <v>227</v>
      </c>
      <c r="M86" s="79">
        <v>15.95</v>
      </c>
      <c r="N86" t="s">
        <v>228</v>
      </c>
      <c r="O86" s="79">
        <v>16.989999999999998</v>
      </c>
      <c r="Q86" s="79"/>
      <c r="S86" s="79"/>
    </row>
    <row r="87" spans="1:25">
      <c r="A87" s="80">
        <v>2014</v>
      </c>
      <c r="B87" t="s">
        <v>130</v>
      </c>
      <c r="C87" t="s">
        <v>217</v>
      </c>
      <c r="D87">
        <v>2</v>
      </c>
      <c r="E87" t="s">
        <v>194</v>
      </c>
      <c r="F87" s="79">
        <v>44.5</v>
      </c>
      <c r="G87">
        <v>233.916</v>
      </c>
      <c r="H87">
        <v>257.346</v>
      </c>
      <c r="I87" s="79">
        <f t="shared" si="1"/>
        <v>48.9573051864772</v>
      </c>
      <c r="J87" t="s">
        <v>188</v>
      </c>
      <c r="K87" s="79">
        <v>11.25</v>
      </c>
      <c r="L87" t="s">
        <v>227</v>
      </c>
      <c r="M87" s="79">
        <v>15.95</v>
      </c>
      <c r="N87" t="s">
        <v>228</v>
      </c>
      <c r="O87" s="79">
        <v>16.989999999999998</v>
      </c>
      <c r="Q87" s="79"/>
      <c r="S87" s="79"/>
    </row>
    <row r="88" spans="1:25">
      <c r="A88" s="80">
        <v>2014</v>
      </c>
      <c r="B88" t="s">
        <v>130</v>
      </c>
      <c r="C88" t="s">
        <v>196</v>
      </c>
      <c r="D88">
        <v>1</v>
      </c>
      <c r="E88" t="s">
        <v>187</v>
      </c>
      <c r="F88" s="79">
        <v>21.75</v>
      </c>
      <c r="G88">
        <v>233.916</v>
      </c>
      <c r="H88">
        <v>257.346</v>
      </c>
      <c r="I88" s="79">
        <f t="shared" si="1"/>
        <v>23.928570512491664</v>
      </c>
      <c r="J88" t="s">
        <v>188</v>
      </c>
      <c r="K88" s="79">
        <v>11.25</v>
      </c>
      <c r="L88" t="s">
        <v>227</v>
      </c>
      <c r="M88" s="79">
        <v>15.95</v>
      </c>
      <c r="N88" t="s">
        <v>228</v>
      </c>
      <c r="O88" s="79">
        <v>16.989999999999998</v>
      </c>
      <c r="Q88" s="79"/>
      <c r="S88" s="79"/>
    </row>
    <row r="89" spans="1:25">
      <c r="A89" s="80">
        <v>2014</v>
      </c>
      <c r="B89" t="s">
        <v>130</v>
      </c>
      <c r="C89" t="s">
        <v>196</v>
      </c>
      <c r="D89">
        <v>2</v>
      </c>
      <c r="E89" t="s">
        <v>194</v>
      </c>
      <c r="F89" s="79">
        <v>50.05</v>
      </c>
      <c r="G89">
        <v>233.916</v>
      </c>
      <c r="H89">
        <v>257.346</v>
      </c>
      <c r="I89" s="79">
        <f t="shared" si="1"/>
        <v>55.063216282768174</v>
      </c>
      <c r="J89" t="s">
        <v>188</v>
      </c>
      <c r="K89" s="79">
        <v>11.25</v>
      </c>
      <c r="L89" t="s">
        <v>227</v>
      </c>
      <c r="M89" s="79">
        <v>15.95</v>
      </c>
      <c r="N89" t="s">
        <v>228</v>
      </c>
      <c r="O89" s="79">
        <v>16.989999999999998</v>
      </c>
      <c r="Q89" s="79"/>
      <c r="S89" s="79"/>
    </row>
    <row r="90" spans="1:25">
      <c r="A90" s="80">
        <v>2014</v>
      </c>
      <c r="B90" t="s">
        <v>130</v>
      </c>
      <c r="C90" t="s">
        <v>197</v>
      </c>
      <c r="D90">
        <v>1</v>
      </c>
      <c r="E90" t="s">
        <v>187</v>
      </c>
      <c r="F90" s="79">
        <v>22.75</v>
      </c>
      <c r="G90">
        <v>233.916</v>
      </c>
      <c r="H90">
        <v>257.346</v>
      </c>
      <c r="I90" s="79">
        <f t="shared" si="1"/>
        <v>25.028734673985532</v>
      </c>
      <c r="J90" t="s">
        <v>188</v>
      </c>
      <c r="K90" s="79">
        <v>11.25</v>
      </c>
      <c r="L90" t="s">
        <v>227</v>
      </c>
      <c r="M90" s="79">
        <v>15.95</v>
      </c>
      <c r="N90" t="s">
        <v>228</v>
      </c>
      <c r="O90" s="79">
        <v>16.989999999999998</v>
      </c>
      <c r="Q90" s="79"/>
      <c r="S90" s="79"/>
    </row>
    <row r="91" spans="1:25">
      <c r="A91" s="80">
        <v>2014</v>
      </c>
      <c r="B91" t="s">
        <v>130</v>
      </c>
      <c r="C91" t="s">
        <v>197</v>
      </c>
      <c r="D91">
        <v>2</v>
      </c>
      <c r="E91" t="s">
        <v>194</v>
      </c>
      <c r="F91" s="79">
        <v>49.05</v>
      </c>
      <c r="G91">
        <v>233.916</v>
      </c>
      <c r="H91">
        <v>257.346</v>
      </c>
      <c r="I91" s="79">
        <f t="shared" si="1"/>
        <v>53.963052121274302</v>
      </c>
      <c r="J91" t="s">
        <v>188</v>
      </c>
      <c r="K91" s="79">
        <v>11.25</v>
      </c>
      <c r="L91" t="s">
        <v>227</v>
      </c>
      <c r="M91" s="79">
        <v>15.95</v>
      </c>
      <c r="N91" t="s">
        <v>228</v>
      </c>
      <c r="O91" s="79">
        <v>16.989999999999998</v>
      </c>
      <c r="Q91" s="79"/>
      <c r="S91" s="79"/>
    </row>
    <row r="92" spans="1:25">
      <c r="A92" s="80">
        <v>2014</v>
      </c>
      <c r="B92" t="s">
        <v>83</v>
      </c>
      <c r="C92" t="s">
        <v>198</v>
      </c>
      <c r="D92">
        <v>1</v>
      </c>
      <c r="E92" t="s">
        <v>199</v>
      </c>
      <c r="F92" s="79">
        <v>12.99</v>
      </c>
      <c r="G92">
        <v>233.916</v>
      </c>
      <c r="H92">
        <v>257.346</v>
      </c>
      <c r="I92" s="79">
        <f t="shared" si="1"/>
        <v>14.291132457805366</v>
      </c>
      <c r="J92" t="s">
        <v>221</v>
      </c>
      <c r="K92" s="79">
        <v>4.99</v>
      </c>
      <c r="L92" t="s">
        <v>201</v>
      </c>
      <c r="M92" s="79">
        <v>5.99</v>
      </c>
      <c r="N92" t="s">
        <v>223</v>
      </c>
      <c r="O92" s="79">
        <v>11.99</v>
      </c>
      <c r="P92" t="s">
        <v>229</v>
      </c>
      <c r="Q92" s="79">
        <v>9.99</v>
      </c>
      <c r="R92" t="s">
        <v>230</v>
      </c>
      <c r="S92" s="79">
        <v>12</v>
      </c>
      <c r="T92" t="s">
        <v>231</v>
      </c>
      <c r="U92" s="79">
        <v>12</v>
      </c>
      <c r="V92" t="s">
        <v>232</v>
      </c>
      <c r="W92" s="79">
        <v>22</v>
      </c>
      <c r="X92" t="s">
        <v>233</v>
      </c>
      <c r="Y92" s="79">
        <v>32</v>
      </c>
    </row>
    <row r="93" spans="1:25">
      <c r="A93" s="80">
        <v>2014</v>
      </c>
      <c r="B93" t="s">
        <v>83</v>
      </c>
      <c r="C93" t="s">
        <v>198</v>
      </c>
      <c r="D93">
        <v>2</v>
      </c>
      <c r="E93" t="s">
        <v>225</v>
      </c>
      <c r="F93" s="79">
        <v>49.99</v>
      </c>
      <c r="G93">
        <v>233.916</v>
      </c>
      <c r="H93">
        <v>257.346</v>
      </c>
      <c r="I93" s="79">
        <f t="shared" si="1"/>
        <v>54.997206433078546</v>
      </c>
      <c r="J93" t="s">
        <v>221</v>
      </c>
      <c r="K93" s="79">
        <v>4.99</v>
      </c>
      <c r="L93" t="s">
        <v>201</v>
      </c>
      <c r="M93" s="79">
        <v>5.99</v>
      </c>
      <c r="N93" t="s">
        <v>223</v>
      </c>
      <c r="O93" s="79">
        <v>11.99</v>
      </c>
      <c r="P93" t="s">
        <v>229</v>
      </c>
      <c r="Q93" s="79">
        <v>9.99</v>
      </c>
      <c r="R93" t="s">
        <v>230</v>
      </c>
      <c r="S93" s="79">
        <v>12</v>
      </c>
      <c r="T93" t="s">
        <v>231</v>
      </c>
      <c r="U93" s="79">
        <v>12</v>
      </c>
      <c r="V93" t="s">
        <v>232</v>
      </c>
      <c r="W93" s="79">
        <v>22</v>
      </c>
      <c r="X93" t="s">
        <v>233</v>
      </c>
      <c r="Y93" s="79">
        <v>32</v>
      </c>
    </row>
    <row r="94" spans="1:25">
      <c r="A94" s="80">
        <v>2014</v>
      </c>
      <c r="B94" t="s">
        <v>83</v>
      </c>
      <c r="C94" t="s">
        <v>198</v>
      </c>
      <c r="D94">
        <v>3</v>
      </c>
      <c r="E94" t="s">
        <v>234</v>
      </c>
      <c r="F94" s="79">
        <v>64.989999999999995</v>
      </c>
      <c r="G94">
        <v>233.916</v>
      </c>
      <c r="H94">
        <v>257.346</v>
      </c>
      <c r="I94" s="79">
        <f t="shared" si="1"/>
        <v>71.499668855486576</v>
      </c>
      <c r="J94" t="s">
        <v>221</v>
      </c>
      <c r="K94" s="79">
        <v>4.99</v>
      </c>
      <c r="L94" t="s">
        <v>201</v>
      </c>
      <c r="M94" s="79">
        <v>5.99</v>
      </c>
      <c r="N94" t="s">
        <v>223</v>
      </c>
      <c r="O94" s="79">
        <v>11.99</v>
      </c>
      <c r="P94" t="s">
        <v>229</v>
      </c>
      <c r="Q94" s="79">
        <v>9.99</v>
      </c>
      <c r="R94" t="s">
        <v>230</v>
      </c>
      <c r="S94" s="79">
        <v>12</v>
      </c>
      <c r="T94" t="s">
        <v>231</v>
      </c>
      <c r="U94" s="79">
        <v>12</v>
      </c>
      <c r="V94" t="s">
        <v>232</v>
      </c>
      <c r="W94" s="79">
        <v>22</v>
      </c>
      <c r="X94" t="s">
        <v>233</v>
      </c>
      <c r="Y94" s="79">
        <v>32</v>
      </c>
    </row>
    <row r="95" spans="1:25">
      <c r="A95" s="80">
        <v>2014</v>
      </c>
      <c r="B95" t="s">
        <v>83</v>
      </c>
      <c r="C95" t="s">
        <v>198</v>
      </c>
      <c r="D95">
        <v>4</v>
      </c>
      <c r="E95" t="s">
        <v>203</v>
      </c>
      <c r="F95" s="79">
        <v>79.989999999999995</v>
      </c>
      <c r="G95">
        <v>233.916</v>
      </c>
      <c r="H95">
        <v>257.346</v>
      </c>
      <c r="I95" s="79">
        <f t="shared" si="1"/>
        <v>88.002131277894634</v>
      </c>
      <c r="J95" t="s">
        <v>221</v>
      </c>
      <c r="K95" s="79">
        <v>4.99</v>
      </c>
      <c r="L95" t="s">
        <v>201</v>
      </c>
      <c r="M95" s="79">
        <v>5.99</v>
      </c>
      <c r="N95" t="s">
        <v>223</v>
      </c>
      <c r="O95" s="79">
        <v>11.99</v>
      </c>
      <c r="P95" t="s">
        <v>229</v>
      </c>
      <c r="Q95" s="79">
        <v>9.99</v>
      </c>
      <c r="R95" t="s">
        <v>230</v>
      </c>
      <c r="S95" s="79">
        <v>12</v>
      </c>
      <c r="T95" t="s">
        <v>231</v>
      </c>
      <c r="U95" s="79">
        <v>12</v>
      </c>
      <c r="V95" t="s">
        <v>232</v>
      </c>
      <c r="W95" s="79">
        <v>22</v>
      </c>
      <c r="X95" t="s">
        <v>233</v>
      </c>
      <c r="Y95" s="79">
        <v>32</v>
      </c>
    </row>
    <row r="96" spans="1:25">
      <c r="A96" s="80">
        <v>2014</v>
      </c>
      <c r="B96" t="s">
        <v>83</v>
      </c>
      <c r="C96" t="s">
        <v>198</v>
      </c>
      <c r="D96">
        <v>5</v>
      </c>
      <c r="E96" t="s">
        <v>204</v>
      </c>
      <c r="F96" s="79">
        <v>94.99</v>
      </c>
      <c r="G96">
        <v>233.916</v>
      </c>
      <c r="H96">
        <v>257.346</v>
      </c>
      <c r="I96" s="79">
        <f t="shared" si="1"/>
        <v>104.50459370030268</v>
      </c>
      <c r="J96" t="s">
        <v>221</v>
      </c>
      <c r="K96" s="79">
        <v>4.99</v>
      </c>
      <c r="L96" t="s">
        <v>201</v>
      </c>
      <c r="M96" s="79">
        <v>5.99</v>
      </c>
      <c r="N96" t="s">
        <v>223</v>
      </c>
      <c r="O96" s="79">
        <v>11.99</v>
      </c>
      <c r="P96" t="s">
        <v>229</v>
      </c>
      <c r="Q96" s="79">
        <v>9.99</v>
      </c>
      <c r="R96" t="s">
        <v>230</v>
      </c>
      <c r="S96" s="79">
        <v>12</v>
      </c>
      <c r="T96" t="s">
        <v>231</v>
      </c>
      <c r="U96" s="79">
        <v>12</v>
      </c>
      <c r="V96" t="s">
        <v>232</v>
      </c>
      <c r="W96" s="79">
        <v>22</v>
      </c>
      <c r="X96" t="s">
        <v>233</v>
      </c>
      <c r="Y96" s="79">
        <v>32</v>
      </c>
    </row>
    <row r="97" spans="1:25">
      <c r="A97" s="80">
        <v>2014</v>
      </c>
      <c r="B97" t="s">
        <v>83</v>
      </c>
      <c r="C97" t="s">
        <v>198</v>
      </c>
      <c r="D97">
        <v>6</v>
      </c>
      <c r="E97" t="s">
        <v>235</v>
      </c>
      <c r="F97" s="79">
        <v>54.99</v>
      </c>
      <c r="G97">
        <v>233.916</v>
      </c>
      <c r="H97">
        <v>257.346</v>
      </c>
      <c r="I97" s="79">
        <f t="shared" si="1"/>
        <v>60.498027240547891</v>
      </c>
      <c r="J97" t="s">
        <v>221</v>
      </c>
      <c r="K97" s="79">
        <v>4.99</v>
      </c>
      <c r="L97" t="s">
        <v>201</v>
      </c>
      <c r="M97" s="79">
        <v>5.99</v>
      </c>
      <c r="N97" t="s">
        <v>223</v>
      </c>
      <c r="O97" s="79">
        <v>11.99</v>
      </c>
      <c r="P97" t="s">
        <v>229</v>
      </c>
      <c r="Q97" s="79">
        <v>9.99</v>
      </c>
      <c r="R97" t="s">
        <v>230</v>
      </c>
      <c r="S97" s="79">
        <v>12</v>
      </c>
      <c r="T97" t="s">
        <v>231</v>
      </c>
      <c r="U97" s="79">
        <v>12</v>
      </c>
      <c r="V97" t="s">
        <v>232</v>
      </c>
      <c r="W97" s="79">
        <v>22</v>
      </c>
      <c r="X97" t="s">
        <v>233</v>
      </c>
      <c r="Y97" s="79">
        <v>32</v>
      </c>
    </row>
    <row r="98" spans="1:25">
      <c r="A98" s="80">
        <v>2014</v>
      </c>
      <c r="B98" t="s">
        <v>83</v>
      </c>
      <c r="C98" t="s">
        <v>198</v>
      </c>
      <c r="D98">
        <v>7</v>
      </c>
      <c r="E98" t="s">
        <v>236</v>
      </c>
      <c r="F98" s="79">
        <v>49.99</v>
      </c>
      <c r="G98">
        <v>233.916</v>
      </c>
      <c r="H98">
        <v>257.346</v>
      </c>
      <c r="I98" s="79">
        <f t="shared" si="1"/>
        <v>54.997206433078546</v>
      </c>
      <c r="J98" t="s">
        <v>221</v>
      </c>
      <c r="K98" s="79">
        <v>4.99</v>
      </c>
      <c r="L98" t="s">
        <v>201</v>
      </c>
      <c r="M98" s="79">
        <v>5.99</v>
      </c>
      <c r="N98" t="s">
        <v>223</v>
      </c>
      <c r="O98" s="79">
        <v>11.99</v>
      </c>
      <c r="P98" t="s">
        <v>229</v>
      </c>
      <c r="Q98" s="79">
        <v>9.99</v>
      </c>
      <c r="R98" t="s">
        <v>230</v>
      </c>
      <c r="S98" s="79">
        <v>12</v>
      </c>
      <c r="T98" t="s">
        <v>231</v>
      </c>
      <c r="U98" s="79">
        <v>12</v>
      </c>
      <c r="V98" t="s">
        <v>232</v>
      </c>
      <c r="W98" s="79">
        <v>22</v>
      </c>
      <c r="X98" t="s">
        <v>233</v>
      </c>
      <c r="Y98" s="79">
        <v>32</v>
      </c>
    </row>
    <row r="99" spans="1:25">
      <c r="A99" s="80">
        <v>2015</v>
      </c>
      <c r="B99" t="s">
        <v>136</v>
      </c>
      <c r="C99" t="s">
        <v>186</v>
      </c>
      <c r="D99">
        <v>1</v>
      </c>
      <c r="E99" t="s">
        <v>187</v>
      </c>
      <c r="F99" s="79">
        <v>15.52</v>
      </c>
      <c r="G99">
        <v>233.70699999999999</v>
      </c>
      <c r="H99">
        <v>257.346</v>
      </c>
      <c r="I99" s="79">
        <f t="shared" si="1"/>
        <v>17.089817249804241</v>
      </c>
      <c r="J99" t="s">
        <v>188</v>
      </c>
      <c r="K99" s="79">
        <v>8.8000000000000007</v>
      </c>
      <c r="L99" t="s">
        <v>226</v>
      </c>
      <c r="M99" s="79" t="s">
        <v>216</v>
      </c>
      <c r="O99" s="79"/>
      <c r="Q99" s="79"/>
      <c r="S99" s="79"/>
    </row>
    <row r="100" spans="1:25">
      <c r="A100" s="80">
        <v>2015</v>
      </c>
      <c r="B100" t="s">
        <v>136</v>
      </c>
      <c r="C100" t="s">
        <v>186</v>
      </c>
      <c r="D100">
        <v>2</v>
      </c>
      <c r="E100" t="s">
        <v>209</v>
      </c>
      <c r="F100" s="79">
        <v>64.95</v>
      </c>
      <c r="G100">
        <v>233.70699999999999</v>
      </c>
      <c r="H100">
        <v>257.346</v>
      </c>
      <c r="I100" s="79">
        <f t="shared" si="1"/>
        <v>71.519563812808357</v>
      </c>
      <c r="J100" t="s">
        <v>188</v>
      </c>
      <c r="K100" s="79">
        <v>8.8000000000000007</v>
      </c>
      <c r="L100" t="s">
        <v>226</v>
      </c>
      <c r="M100" s="79" t="s">
        <v>216</v>
      </c>
      <c r="O100" s="79"/>
      <c r="Q100" s="79"/>
      <c r="S100" s="79"/>
    </row>
    <row r="101" spans="1:25">
      <c r="A101" s="80">
        <v>2015</v>
      </c>
      <c r="B101" t="s">
        <v>136</v>
      </c>
      <c r="C101" t="s">
        <v>186</v>
      </c>
      <c r="D101">
        <v>3</v>
      </c>
      <c r="E101" t="s">
        <v>211</v>
      </c>
      <c r="F101" s="79">
        <v>74.95</v>
      </c>
      <c r="G101">
        <v>233.70699999999999</v>
      </c>
      <c r="H101">
        <v>257.346</v>
      </c>
      <c r="I101" s="79">
        <f t="shared" si="1"/>
        <v>82.5310439995379</v>
      </c>
      <c r="J101" t="s">
        <v>188</v>
      </c>
      <c r="K101" s="79">
        <v>8.8000000000000007</v>
      </c>
      <c r="L101" t="s">
        <v>226</v>
      </c>
      <c r="M101" s="79" t="s">
        <v>216</v>
      </c>
      <c r="O101" s="79"/>
      <c r="Q101" s="79"/>
      <c r="S101" s="79"/>
    </row>
    <row r="102" spans="1:25">
      <c r="A102" s="80">
        <v>2015</v>
      </c>
      <c r="B102" t="s">
        <v>136</v>
      </c>
      <c r="C102" t="s">
        <v>186</v>
      </c>
      <c r="D102">
        <v>4</v>
      </c>
      <c r="E102" t="s">
        <v>213</v>
      </c>
      <c r="F102" s="79">
        <v>89.95</v>
      </c>
      <c r="G102">
        <v>233.70699999999999</v>
      </c>
      <c r="H102">
        <v>257.346</v>
      </c>
      <c r="I102" s="79">
        <f t="shared" si="1"/>
        <v>99.048264279632193</v>
      </c>
      <c r="J102" t="s">
        <v>188</v>
      </c>
      <c r="K102" s="79">
        <v>8.8000000000000007</v>
      </c>
      <c r="L102" t="s">
        <v>226</v>
      </c>
      <c r="M102" s="79" t="s">
        <v>216</v>
      </c>
      <c r="O102" s="79"/>
      <c r="Q102" s="79"/>
      <c r="S102" s="79"/>
    </row>
    <row r="103" spans="1:25">
      <c r="A103" s="80">
        <v>2015</v>
      </c>
      <c r="B103" t="s">
        <v>136</v>
      </c>
      <c r="C103" t="s">
        <v>186</v>
      </c>
      <c r="D103">
        <v>5</v>
      </c>
      <c r="E103" t="s">
        <v>215</v>
      </c>
      <c r="F103" s="79">
        <v>109.95</v>
      </c>
      <c r="G103">
        <v>233.70699999999999</v>
      </c>
      <c r="H103">
        <v>257.346</v>
      </c>
      <c r="I103" s="79">
        <f t="shared" si="1"/>
        <v>121.07122465309128</v>
      </c>
      <c r="J103" t="s">
        <v>188</v>
      </c>
      <c r="K103" s="79">
        <v>8.8000000000000007</v>
      </c>
      <c r="L103" t="s">
        <v>226</v>
      </c>
      <c r="M103" s="79" t="s">
        <v>216</v>
      </c>
      <c r="O103" s="79"/>
      <c r="Q103" s="79"/>
      <c r="S103" s="79"/>
    </row>
    <row r="104" spans="1:25">
      <c r="A104" s="80">
        <v>2015</v>
      </c>
      <c r="B104" t="s">
        <v>136</v>
      </c>
      <c r="C104" t="s">
        <v>191</v>
      </c>
      <c r="D104">
        <v>1</v>
      </c>
      <c r="E104" t="s">
        <v>187</v>
      </c>
      <c r="F104" s="79">
        <v>15.52</v>
      </c>
      <c r="G104">
        <v>233.70699999999999</v>
      </c>
      <c r="H104">
        <v>257.346</v>
      </c>
      <c r="I104" s="79">
        <f t="shared" si="1"/>
        <v>17.089817249804241</v>
      </c>
      <c r="J104" t="s">
        <v>188</v>
      </c>
      <c r="K104" s="79">
        <v>8.8000000000000007</v>
      </c>
      <c r="L104" t="s">
        <v>226</v>
      </c>
      <c r="M104" s="79" t="s">
        <v>216</v>
      </c>
      <c r="O104" s="79"/>
      <c r="Q104" s="79"/>
      <c r="S104" s="79"/>
    </row>
    <row r="105" spans="1:25">
      <c r="A105" s="80">
        <v>2015</v>
      </c>
      <c r="B105" t="s">
        <v>136</v>
      </c>
      <c r="C105" t="s">
        <v>191</v>
      </c>
      <c r="D105">
        <v>2</v>
      </c>
      <c r="E105" t="s">
        <v>209</v>
      </c>
      <c r="F105" s="79">
        <v>64.95</v>
      </c>
      <c r="G105">
        <v>233.70699999999999</v>
      </c>
      <c r="H105">
        <v>257.346</v>
      </c>
      <c r="I105" s="79">
        <f t="shared" si="1"/>
        <v>71.519563812808357</v>
      </c>
      <c r="J105" t="s">
        <v>188</v>
      </c>
      <c r="K105" s="79">
        <v>8.8000000000000007</v>
      </c>
      <c r="L105" t="s">
        <v>226</v>
      </c>
      <c r="M105" s="79" t="s">
        <v>216</v>
      </c>
      <c r="O105" s="79"/>
      <c r="Q105" s="79"/>
    </row>
    <row r="106" spans="1:25">
      <c r="A106" s="80">
        <v>2015</v>
      </c>
      <c r="B106" t="s">
        <v>136</v>
      </c>
      <c r="C106" t="s">
        <v>191</v>
      </c>
      <c r="D106">
        <v>3</v>
      </c>
      <c r="E106" t="s">
        <v>211</v>
      </c>
      <c r="F106" s="79">
        <v>74.95</v>
      </c>
      <c r="G106">
        <v>233.70699999999999</v>
      </c>
      <c r="H106">
        <v>257.346</v>
      </c>
      <c r="I106" s="79">
        <f t="shared" si="1"/>
        <v>82.5310439995379</v>
      </c>
      <c r="J106" t="s">
        <v>188</v>
      </c>
      <c r="K106" s="79">
        <v>8.8000000000000007</v>
      </c>
      <c r="L106" t="s">
        <v>226</v>
      </c>
      <c r="M106" s="79" t="s">
        <v>216</v>
      </c>
      <c r="O106" s="79"/>
      <c r="Q106" s="79"/>
    </row>
    <row r="107" spans="1:25">
      <c r="A107" s="80">
        <v>2015</v>
      </c>
      <c r="B107" t="s">
        <v>136</v>
      </c>
      <c r="C107" t="s">
        <v>191</v>
      </c>
      <c r="D107">
        <v>4</v>
      </c>
      <c r="E107" t="s">
        <v>213</v>
      </c>
      <c r="F107" s="79">
        <v>89.95</v>
      </c>
      <c r="G107">
        <v>233.70699999999999</v>
      </c>
      <c r="H107">
        <v>257.346</v>
      </c>
      <c r="I107" s="79">
        <f t="shared" si="1"/>
        <v>99.048264279632193</v>
      </c>
      <c r="J107" t="s">
        <v>188</v>
      </c>
      <c r="K107" s="79">
        <v>8.8000000000000007</v>
      </c>
      <c r="L107" t="s">
        <v>226</v>
      </c>
      <c r="M107" s="79" t="s">
        <v>216</v>
      </c>
      <c r="O107" s="79"/>
      <c r="Q107" s="79"/>
    </row>
    <row r="108" spans="1:25">
      <c r="A108" s="80">
        <v>2015</v>
      </c>
      <c r="B108" t="s">
        <v>136</v>
      </c>
      <c r="C108" t="s">
        <v>191</v>
      </c>
      <c r="D108">
        <v>5</v>
      </c>
      <c r="E108" t="s">
        <v>215</v>
      </c>
      <c r="F108" s="79">
        <v>109.95</v>
      </c>
      <c r="G108">
        <v>233.70699999999999</v>
      </c>
      <c r="H108">
        <v>257.346</v>
      </c>
      <c r="I108" s="79">
        <f t="shared" si="1"/>
        <v>121.07122465309128</v>
      </c>
      <c r="J108" t="s">
        <v>188</v>
      </c>
      <c r="K108" s="79">
        <v>8.8000000000000007</v>
      </c>
      <c r="L108" t="s">
        <v>226</v>
      </c>
      <c r="M108" s="79" t="s">
        <v>216</v>
      </c>
      <c r="O108" s="79"/>
      <c r="Q108" s="79"/>
    </row>
    <row r="109" spans="1:25">
      <c r="A109" s="80">
        <v>2015</v>
      </c>
      <c r="B109" t="s">
        <v>130</v>
      </c>
      <c r="C109" t="s">
        <v>192</v>
      </c>
      <c r="D109">
        <v>1</v>
      </c>
      <c r="E109" t="s">
        <v>187</v>
      </c>
      <c r="F109" s="79">
        <v>22.75</v>
      </c>
      <c r="G109">
        <v>233.70699999999999</v>
      </c>
      <c r="H109">
        <v>257.346</v>
      </c>
      <c r="I109" s="79">
        <f t="shared" si="1"/>
        <v>25.0511174248097</v>
      </c>
      <c r="J109" t="s">
        <v>188</v>
      </c>
      <c r="K109" s="79">
        <v>11.25</v>
      </c>
      <c r="L109" t="s">
        <v>227</v>
      </c>
      <c r="M109" s="79">
        <v>15.95</v>
      </c>
      <c r="N109" t="s">
        <v>228</v>
      </c>
      <c r="O109" s="79">
        <v>16.989999999999998</v>
      </c>
      <c r="Q109" s="79"/>
    </row>
    <row r="110" spans="1:25">
      <c r="A110" s="80">
        <v>2015</v>
      </c>
      <c r="B110" t="s">
        <v>130</v>
      </c>
      <c r="C110" t="s">
        <v>192</v>
      </c>
      <c r="D110">
        <v>2</v>
      </c>
      <c r="E110" t="s">
        <v>194</v>
      </c>
      <c r="F110" s="79">
        <v>73.989999999999995</v>
      </c>
      <c r="G110">
        <v>233.70699999999999</v>
      </c>
      <c r="H110">
        <v>257.346</v>
      </c>
      <c r="I110" s="79">
        <f t="shared" si="1"/>
        <v>81.473941901611838</v>
      </c>
      <c r="J110" t="s">
        <v>188</v>
      </c>
      <c r="K110" s="79">
        <v>11.25</v>
      </c>
      <c r="L110" t="s">
        <v>227</v>
      </c>
      <c r="M110" s="79">
        <v>15.95</v>
      </c>
      <c r="N110" t="s">
        <v>228</v>
      </c>
      <c r="O110" s="79">
        <v>16.989999999999998</v>
      </c>
      <c r="Q110" s="79"/>
    </row>
    <row r="111" spans="1:25">
      <c r="A111" s="80">
        <v>2015</v>
      </c>
      <c r="B111" t="s">
        <v>130</v>
      </c>
      <c r="C111" t="s">
        <v>195</v>
      </c>
      <c r="D111">
        <v>1</v>
      </c>
      <c r="E111" t="s">
        <v>187</v>
      </c>
      <c r="F111" s="79">
        <v>22.75</v>
      </c>
      <c r="G111">
        <v>233.70699999999999</v>
      </c>
      <c r="H111">
        <v>257.346</v>
      </c>
      <c r="I111" s="79">
        <f t="shared" si="1"/>
        <v>25.0511174248097</v>
      </c>
      <c r="J111" t="s">
        <v>188</v>
      </c>
      <c r="K111" s="79">
        <v>11.25</v>
      </c>
      <c r="L111" t="s">
        <v>227</v>
      </c>
      <c r="M111" s="79">
        <v>15.95</v>
      </c>
      <c r="N111" t="s">
        <v>228</v>
      </c>
      <c r="O111" s="79">
        <v>16.989999999999998</v>
      </c>
      <c r="Q111" s="79"/>
    </row>
    <row r="112" spans="1:25">
      <c r="A112" s="80">
        <v>2015</v>
      </c>
      <c r="B112" t="s">
        <v>130</v>
      </c>
      <c r="C112" t="s">
        <v>195</v>
      </c>
      <c r="D112">
        <v>2</v>
      </c>
      <c r="E112" t="s">
        <v>194</v>
      </c>
      <c r="F112" s="79">
        <v>73.989999999999995</v>
      </c>
      <c r="G112">
        <v>233.70699999999999</v>
      </c>
      <c r="H112">
        <v>257.346</v>
      </c>
      <c r="I112" s="79">
        <f t="shared" si="1"/>
        <v>81.473941901611838</v>
      </c>
      <c r="J112" t="s">
        <v>188</v>
      </c>
      <c r="K112" s="79">
        <v>11.25</v>
      </c>
      <c r="L112" t="s">
        <v>227</v>
      </c>
      <c r="M112" s="79">
        <v>15.95</v>
      </c>
      <c r="N112" t="s">
        <v>228</v>
      </c>
      <c r="O112" s="79">
        <v>16.989999999999998</v>
      </c>
      <c r="Q112" s="79"/>
    </row>
    <row r="113" spans="1:25">
      <c r="A113" s="80">
        <v>2015</v>
      </c>
      <c r="B113" t="s">
        <v>130</v>
      </c>
      <c r="C113" t="s">
        <v>217</v>
      </c>
      <c r="D113">
        <v>1</v>
      </c>
      <c r="E113" t="s">
        <v>187</v>
      </c>
      <c r="F113" s="79">
        <v>21</v>
      </c>
      <c r="G113">
        <v>233.70699999999999</v>
      </c>
      <c r="H113">
        <v>257.346</v>
      </c>
      <c r="I113" s="79">
        <f t="shared" si="1"/>
        <v>23.12410839213203</v>
      </c>
      <c r="J113" t="s">
        <v>188</v>
      </c>
      <c r="K113" s="79">
        <v>11.25</v>
      </c>
      <c r="L113" t="s">
        <v>227</v>
      </c>
      <c r="M113" s="79">
        <v>15.95</v>
      </c>
      <c r="N113" t="s">
        <v>228</v>
      </c>
      <c r="O113" s="79">
        <v>16.989999999999998</v>
      </c>
      <c r="Q113" s="79"/>
    </row>
    <row r="114" spans="1:25">
      <c r="A114" s="80">
        <v>2015</v>
      </c>
      <c r="B114" t="s">
        <v>130</v>
      </c>
      <c r="C114" t="s">
        <v>217</v>
      </c>
      <c r="D114">
        <v>2</v>
      </c>
      <c r="E114" t="s">
        <v>194</v>
      </c>
      <c r="F114" s="79">
        <v>66.989999999999995</v>
      </c>
      <c r="G114">
        <v>233.70699999999999</v>
      </c>
      <c r="H114">
        <v>257.346</v>
      </c>
      <c r="I114" s="79">
        <f t="shared" si="1"/>
        <v>73.765905770901171</v>
      </c>
      <c r="J114" t="s">
        <v>188</v>
      </c>
      <c r="K114" s="79">
        <v>11.25</v>
      </c>
      <c r="L114" t="s">
        <v>227</v>
      </c>
      <c r="M114" s="79">
        <v>15.95</v>
      </c>
      <c r="N114" t="s">
        <v>228</v>
      </c>
      <c r="O114" s="79">
        <v>16.989999999999998</v>
      </c>
      <c r="Q114" s="79"/>
    </row>
    <row r="115" spans="1:25">
      <c r="A115" s="80">
        <v>2015</v>
      </c>
      <c r="B115" t="s">
        <v>130</v>
      </c>
      <c r="C115" t="s">
        <v>196</v>
      </c>
      <c r="D115">
        <v>1</v>
      </c>
      <c r="E115" t="s">
        <v>187</v>
      </c>
      <c r="F115" s="79">
        <v>21.75</v>
      </c>
      <c r="G115">
        <v>233.70699999999999</v>
      </c>
      <c r="H115">
        <v>257.346</v>
      </c>
      <c r="I115" s="79">
        <f t="shared" si="1"/>
        <v>23.949969406136745</v>
      </c>
      <c r="J115" t="s">
        <v>188</v>
      </c>
      <c r="K115" s="79">
        <v>11.25</v>
      </c>
      <c r="L115" t="s">
        <v>227</v>
      </c>
      <c r="M115" s="79">
        <v>15.95</v>
      </c>
      <c r="N115" t="s">
        <v>228</v>
      </c>
      <c r="O115" s="79">
        <v>16.989999999999998</v>
      </c>
      <c r="Q115" s="79"/>
    </row>
    <row r="116" spans="1:25">
      <c r="A116" s="80">
        <v>2015</v>
      </c>
      <c r="B116" t="s">
        <v>130</v>
      </c>
      <c r="C116" t="s">
        <v>196</v>
      </c>
      <c r="D116">
        <v>2</v>
      </c>
      <c r="E116" t="s">
        <v>194</v>
      </c>
      <c r="F116" s="79">
        <v>73.989999999999995</v>
      </c>
      <c r="G116">
        <v>233.70699999999999</v>
      </c>
      <c r="H116">
        <v>257.346</v>
      </c>
      <c r="I116" s="79">
        <f t="shared" si="1"/>
        <v>81.473941901611838</v>
      </c>
      <c r="J116" t="s">
        <v>188</v>
      </c>
      <c r="K116" s="79">
        <v>11.25</v>
      </c>
      <c r="L116" t="s">
        <v>227</v>
      </c>
      <c r="M116" s="79">
        <v>15.95</v>
      </c>
      <c r="N116" t="s">
        <v>228</v>
      </c>
      <c r="O116" s="79">
        <v>16.989999999999998</v>
      </c>
      <c r="Q116" s="79"/>
    </row>
    <row r="117" spans="1:25">
      <c r="A117" s="80">
        <v>2015</v>
      </c>
      <c r="B117" t="s">
        <v>130</v>
      </c>
      <c r="C117" t="s">
        <v>197</v>
      </c>
      <c r="D117">
        <v>1</v>
      </c>
      <c r="E117" t="s">
        <v>187</v>
      </c>
      <c r="F117" s="79">
        <v>22.75</v>
      </c>
      <c r="G117">
        <v>233.70699999999999</v>
      </c>
      <c r="H117">
        <v>257.346</v>
      </c>
      <c r="I117" s="79">
        <f t="shared" si="1"/>
        <v>25.0511174248097</v>
      </c>
      <c r="J117" t="s">
        <v>188</v>
      </c>
      <c r="K117" s="79">
        <v>11.25</v>
      </c>
      <c r="L117" t="s">
        <v>227</v>
      </c>
      <c r="M117" s="79">
        <v>15.95</v>
      </c>
      <c r="N117" t="s">
        <v>228</v>
      </c>
      <c r="O117" s="79">
        <v>16.989999999999998</v>
      </c>
      <c r="Q117" s="79"/>
    </row>
    <row r="118" spans="1:25">
      <c r="A118" s="80">
        <v>2015</v>
      </c>
      <c r="B118" t="s">
        <v>130</v>
      </c>
      <c r="C118" t="s">
        <v>197</v>
      </c>
      <c r="D118">
        <v>2</v>
      </c>
      <c r="E118" t="s">
        <v>194</v>
      </c>
      <c r="F118" s="79">
        <v>73.989999999999995</v>
      </c>
      <c r="G118">
        <v>233.70699999999999</v>
      </c>
      <c r="H118">
        <v>257.346</v>
      </c>
      <c r="I118" s="79">
        <f t="shared" si="1"/>
        <v>81.473941901611838</v>
      </c>
      <c r="J118" t="s">
        <v>188</v>
      </c>
      <c r="K118" s="79">
        <v>11.25</v>
      </c>
      <c r="L118" t="s">
        <v>227</v>
      </c>
      <c r="M118" s="79">
        <v>15.95</v>
      </c>
      <c r="N118" t="s">
        <v>228</v>
      </c>
      <c r="O118" s="79">
        <v>16.989999999999998</v>
      </c>
      <c r="Q118" s="79"/>
    </row>
    <row r="119" spans="1:25">
      <c r="A119" s="80">
        <v>2015</v>
      </c>
      <c r="B119" t="s">
        <v>83</v>
      </c>
      <c r="C119" t="s">
        <v>198</v>
      </c>
      <c r="D119">
        <v>1</v>
      </c>
      <c r="E119" t="s">
        <v>199</v>
      </c>
      <c r="F119" s="79">
        <v>12.99</v>
      </c>
      <c r="G119">
        <v>233.70699999999999</v>
      </c>
      <c r="H119">
        <v>257.346</v>
      </c>
      <c r="I119" s="79">
        <f t="shared" si="1"/>
        <v>14.303912762561671</v>
      </c>
      <c r="J119" t="s">
        <v>221</v>
      </c>
      <c r="K119" s="79">
        <v>4.99</v>
      </c>
      <c r="L119" t="s">
        <v>201</v>
      </c>
      <c r="M119" s="79">
        <v>7.99</v>
      </c>
      <c r="N119" t="s">
        <v>223</v>
      </c>
      <c r="O119" s="79">
        <v>12</v>
      </c>
      <c r="P119" t="s">
        <v>229</v>
      </c>
      <c r="Q119" s="79">
        <v>10</v>
      </c>
      <c r="R119" t="s">
        <v>230</v>
      </c>
      <c r="S119">
        <v>12</v>
      </c>
      <c r="T119" t="s">
        <v>231</v>
      </c>
      <c r="U119" s="79">
        <v>15</v>
      </c>
      <c r="V119" t="s">
        <v>232</v>
      </c>
      <c r="W119" s="79">
        <v>22</v>
      </c>
      <c r="X119" t="s">
        <v>233</v>
      </c>
      <c r="Y119" s="79">
        <v>32</v>
      </c>
    </row>
    <row r="120" spans="1:25">
      <c r="A120" s="80">
        <v>2015</v>
      </c>
      <c r="B120" t="s">
        <v>83</v>
      </c>
      <c r="C120" t="s">
        <v>198</v>
      </c>
      <c r="D120">
        <v>2</v>
      </c>
      <c r="E120" t="s">
        <v>225</v>
      </c>
      <c r="F120" s="79">
        <v>49.99</v>
      </c>
      <c r="G120">
        <v>233.70699999999999</v>
      </c>
      <c r="H120">
        <v>257.346</v>
      </c>
      <c r="I120" s="79">
        <f t="shared" si="1"/>
        <v>55.046389453460961</v>
      </c>
      <c r="J120" t="s">
        <v>221</v>
      </c>
      <c r="K120" s="79">
        <v>5.99</v>
      </c>
      <c r="L120" t="s">
        <v>201</v>
      </c>
      <c r="M120" s="79">
        <v>8.99</v>
      </c>
      <c r="N120" t="s">
        <v>223</v>
      </c>
      <c r="O120" s="79">
        <v>13</v>
      </c>
      <c r="P120" t="s">
        <v>229</v>
      </c>
      <c r="Q120" s="79">
        <v>11</v>
      </c>
      <c r="R120" t="s">
        <v>230</v>
      </c>
      <c r="S120">
        <v>13</v>
      </c>
      <c r="T120" t="s">
        <v>231</v>
      </c>
      <c r="U120" s="79">
        <v>16</v>
      </c>
      <c r="V120" t="s">
        <v>232</v>
      </c>
      <c r="W120" s="79">
        <v>23</v>
      </c>
      <c r="X120" t="s">
        <v>233</v>
      </c>
      <c r="Y120" s="79">
        <v>33</v>
      </c>
    </row>
    <row r="121" spans="1:25">
      <c r="A121" s="80">
        <v>2015</v>
      </c>
      <c r="B121" t="s">
        <v>83</v>
      </c>
      <c r="C121" t="s">
        <v>198</v>
      </c>
      <c r="D121">
        <v>3</v>
      </c>
      <c r="E121" t="s">
        <v>234</v>
      </c>
      <c r="F121" s="79">
        <v>74.989999999999995</v>
      </c>
      <c r="G121">
        <v>233.70699999999999</v>
      </c>
      <c r="H121">
        <v>257.346</v>
      </c>
      <c r="I121" s="79">
        <f t="shared" si="1"/>
        <v>82.575089920284796</v>
      </c>
      <c r="J121" t="s">
        <v>221</v>
      </c>
      <c r="K121" s="79">
        <v>6.99</v>
      </c>
      <c r="L121" t="s">
        <v>201</v>
      </c>
      <c r="M121" s="79">
        <v>9.99</v>
      </c>
      <c r="N121" t="s">
        <v>223</v>
      </c>
      <c r="O121" s="79">
        <v>14</v>
      </c>
      <c r="P121" t="s">
        <v>229</v>
      </c>
      <c r="Q121" s="79">
        <v>12</v>
      </c>
      <c r="R121" t="s">
        <v>230</v>
      </c>
      <c r="S121">
        <v>14</v>
      </c>
      <c r="T121" t="s">
        <v>231</v>
      </c>
      <c r="U121" s="79">
        <v>17</v>
      </c>
      <c r="V121" t="s">
        <v>232</v>
      </c>
      <c r="W121" s="79">
        <v>24</v>
      </c>
      <c r="X121" t="s">
        <v>233</v>
      </c>
      <c r="Y121" s="79">
        <v>34</v>
      </c>
    </row>
    <row r="122" spans="1:25">
      <c r="A122" s="80">
        <v>2015</v>
      </c>
      <c r="B122" t="s">
        <v>83</v>
      </c>
      <c r="C122" t="s">
        <v>198</v>
      </c>
      <c r="D122">
        <v>4</v>
      </c>
      <c r="E122" t="s">
        <v>237</v>
      </c>
      <c r="F122" s="79">
        <v>64.989999999999995</v>
      </c>
      <c r="G122">
        <v>233.70699999999999</v>
      </c>
      <c r="H122">
        <v>257.346</v>
      </c>
      <c r="I122" s="79">
        <f t="shared" si="1"/>
        <v>71.563609733555253</v>
      </c>
      <c r="J122" t="s">
        <v>221</v>
      </c>
      <c r="K122" s="79">
        <v>7.99</v>
      </c>
      <c r="L122" t="s">
        <v>201</v>
      </c>
      <c r="M122" s="79">
        <v>10.99</v>
      </c>
      <c r="N122" t="s">
        <v>223</v>
      </c>
      <c r="O122" s="79">
        <v>15</v>
      </c>
      <c r="P122" t="s">
        <v>229</v>
      </c>
      <c r="Q122" s="79">
        <v>13</v>
      </c>
      <c r="R122" t="s">
        <v>230</v>
      </c>
      <c r="S122">
        <v>15</v>
      </c>
      <c r="T122" t="s">
        <v>231</v>
      </c>
      <c r="U122" s="79">
        <v>18</v>
      </c>
      <c r="V122" t="s">
        <v>232</v>
      </c>
      <c r="W122" s="79">
        <v>25</v>
      </c>
      <c r="X122" t="s">
        <v>233</v>
      </c>
      <c r="Y122" s="79">
        <v>35</v>
      </c>
    </row>
    <row r="123" spans="1:25">
      <c r="A123" s="80">
        <v>2015</v>
      </c>
      <c r="B123" t="s">
        <v>83</v>
      </c>
      <c r="C123" t="s">
        <v>198</v>
      </c>
      <c r="D123">
        <v>5</v>
      </c>
      <c r="E123" t="s">
        <v>238</v>
      </c>
      <c r="F123" s="79">
        <v>74.989999999999995</v>
      </c>
      <c r="G123">
        <v>233.70699999999999</v>
      </c>
      <c r="H123">
        <v>257.346</v>
      </c>
      <c r="I123" s="79">
        <f t="shared" si="1"/>
        <v>82.575089920284796</v>
      </c>
      <c r="J123" t="s">
        <v>221</v>
      </c>
      <c r="K123" s="79">
        <v>8.99</v>
      </c>
      <c r="L123" t="s">
        <v>201</v>
      </c>
      <c r="M123" s="79">
        <v>11.99</v>
      </c>
      <c r="N123" t="s">
        <v>223</v>
      </c>
      <c r="O123" s="79">
        <v>16</v>
      </c>
      <c r="P123" t="s">
        <v>229</v>
      </c>
      <c r="Q123" s="79">
        <v>14</v>
      </c>
      <c r="R123" t="s">
        <v>230</v>
      </c>
      <c r="S123">
        <v>16</v>
      </c>
      <c r="T123" t="s">
        <v>231</v>
      </c>
      <c r="U123" s="79">
        <v>19</v>
      </c>
      <c r="V123" t="s">
        <v>232</v>
      </c>
      <c r="W123" s="79">
        <v>26</v>
      </c>
      <c r="X123" t="s">
        <v>233</v>
      </c>
      <c r="Y123" s="79">
        <v>36</v>
      </c>
    </row>
    <row r="124" spans="1:25">
      <c r="A124" s="80">
        <v>2015</v>
      </c>
      <c r="B124" t="s">
        <v>83</v>
      </c>
      <c r="C124" t="s">
        <v>198</v>
      </c>
      <c r="D124">
        <v>6</v>
      </c>
      <c r="E124" t="s">
        <v>239</v>
      </c>
      <c r="F124" s="79">
        <v>84.99</v>
      </c>
      <c r="G124">
        <v>233.70699999999999</v>
      </c>
      <c r="H124">
        <v>257.346</v>
      </c>
      <c r="I124" s="79">
        <f t="shared" si="1"/>
        <v>93.586570107014339</v>
      </c>
      <c r="J124" t="s">
        <v>221</v>
      </c>
      <c r="K124" s="79">
        <v>9.99</v>
      </c>
      <c r="L124" t="s">
        <v>201</v>
      </c>
      <c r="M124" s="79">
        <v>12.99</v>
      </c>
      <c r="N124" t="s">
        <v>223</v>
      </c>
      <c r="O124" s="79">
        <v>17</v>
      </c>
      <c r="P124" t="s">
        <v>229</v>
      </c>
      <c r="Q124" s="79">
        <v>15</v>
      </c>
      <c r="R124" t="s">
        <v>230</v>
      </c>
      <c r="S124">
        <v>17</v>
      </c>
      <c r="T124" t="s">
        <v>231</v>
      </c>
      <c r="U124" s="79">
        <v>20</v>
      </c>
      <c r="V124" t="s">
        <v>232</v>
      </c>
      <c r="W124" s="79">
        <v>27</v>
      </c>
      <c r="X124" t="s">
        <v>233</v>
      </c>
      <c r="Y124" s="79">
        <v>37</v>
      </c>
    </row>
    <row r="125" spans="1:25">
      <c r="A125" s="80">
        <v>2015</v>
      </c>
      <c r="B125" t="s">
        <v>83</v>
      </c>
      <c r="C125" t="s">
        <v>198</v>
      </c>
      <c r="D125">
        <v>7</v>
      </c>
      <c r="E125" t="s">
        <v>240</v>
      </c>
      <c r="F125" s="79">
        <v>94.99</v>
      </c>
      <c r="G125">
        <v>233.70699999999999</v>
      </c>
      <c r="H125">
        <v>257.346</v>
      </c>
      <c r="I125" s="79">
        <f t="shared" si="1"/>
        <v>104.59805029374387</v>
      </c>
      <c r="J125" t="s">
        <v>221</v>
      </c>
      <c r="K125" s="79">
        <v>10.99</v>
      </c>
      <c r="L125" t="s">
        <v>201</v>
      </c>
      <c r="M125" s="79">
        <v>13.99</v>
      </c>
      <c r="N125" t="s">
        <v>223</v>
      </c>
      <c r="O125" s="79">
        <v>18</v>
      </c>
      <c r="P125" t="s">
        <v>229</v>
      </c>
      <c r="Q125" s="79">
        <v>16</v>
      </c>
      <c r="R125" t="s">
        <v>230</v>
      </c>
      <c r="S125">
        <v>18</v>
      </c>
      <c r="T125" t="s">
        <v>231</v>
      </c>
      <c r="U125" s="79">
        <v>21</v>
      </c>
      <c r="V125" t="s">
        <v>232</v>
      </c>
      <c r="W125" s="79">
        <v>28</v>
      </c>
      <c r="X125" t="s">
        <v>233</v>
      </c>
      <c r="Y125" s="79">
        <v>38</v>
      </c>
    </row>
    <row r="126" spans="1:25">
      <c r="A126" s="80">
        <v>2015</v>
      </c>
      <c r="B126" t="s">
        <v>83</v>
      </c>
      <c r="C126" t="s">
        <v>198</v>
      </c>
      <c r="D126">
        <v>8</v>
      </c>
      <c r="E126" t="s">
        <v>241</v>
      </c>
      <c r="F126" s="79">
        <v>104.99</v>
      </c>
      <c r="G126">
        <v>233.70699999999999</v>
      </c>
      <c r="H126">
        <v>257.346</v>
      </c>
      <c r="I126" s="79">
        <f t="shared" si="1"/>
        <v>115.60953048047341</v>
      </c>
      <c r="J126" t="s">
        <v>221</v>
      </c>
      <c r="K126" s="79">
        <v>11.99</v>
      </c>
      <c r="L126" t="s">
        <v>201</v>
      </c>
      <c r="M126" s="79">
        <v>14.99</v>
      </c>
      <c r="N126" t="s">
        <v>223</v>
      </c>
      <c r="O126" s="79">
        <v>19</v>
      </c>
      <c r="P126" t="s">
        <v>229</v>
      </c>
      <c r="Q126" s="79">
        <v>17</v>
      </c>
      <c r="R126" t="s">
        <v>230</v>
      </c>
      <c r="S126">
        <v>19</v>
      </c>
      <c r="T126" t="s">
        <v>231</v>
      </c>
      <c r="U126" s="79">
        <v>22</v>
      </c>
      <c r="V126" t="s">
        <v>232</v>
      </c>
      <c r="W126" s="79">
        <v>29</v>
      </c>
      <c r="X126" t="s">
        <v>233</v>
      </c>
      <c r="Y126" s="79">
        <v>39</v>
      </c>
    </row>
    <row r="127" spans="1:25">
      <c r="A127" s="80">
        <v>2015</v>
      </c>
      <c r="B127" t="s">
        <v>83</v>
      </c>
      <c r="C127" t="s">
        <v>198</v>
      </c>
      <c r="D127">
        <v>9</v>
      </c>
      <c r="E127" t="s">
        <v>203</v>
      </c>
      <c r="F127" s="79">
        <v>79.989999999999995</v>
      </c>
      <c r="G127">
        <v>233.70699999999999</v>
      </c>
      <c r="H127">
        <v>257.346</v>
      </c>
      <c r="I127" s="79">
        <f t="shared" si="1"/>
        <v>88.080830013649575</v>
      </c>
      <c r="J127" t="s">
        <v>221</v>
      </c>
      <c r="K127" s="79">
        <v>12.99</v>
      </c>
      <c r="L127" t="s">
        <v>201</v>
      </c>
      <c r="M127" s="79">
        <v>15.99</v>
      </c>
      <c r="N127" t="s">
        <v>223</v>
      </c>
      <c r="O127" s="79">
        <v>20</v>
      </c>
      <c r="P127" t="s">
        <v>229</v>
      </c>
      <c r="Q127" s="79">
        <v>18</v>
      </c>
      <c r="R127" t="s">
        <v>230</v>
      </c>
      <c r="S127">
        <v>20</v>
      </c>
      <c r="T127" t="s">
        <v>231</v>
      </c>
      <c r="U127" s="79">
        <v>23</v>
      </c>
      <c r="V127" t="s">
        <v>232</v>
      </c>
      <c r="W127" s="79">
        <v>30</v>
      </c>
      <c r="X127" t="s">
        <v>233</v>
      </c>
      <c r="Y127" s="79">
        <v>40</v>
      </c>
    </row>
    <row r="128" spans="1:25">
      <c r="A128" s="80">
        <v>2015</v>
      </c>
      <c r="B128" t="s">
        <v>83</v>
      </c>
      <c r="C128" t="s">
        <v>198</v>
      </c>
      <c r="D128">
        <v>10</v>
      </c>
      <c r="E128" t="s">
        <v>204</v>
      </c>
      <c r="F128" s="79">
        <v>94.99</v>
      </c>
      <c r="G128">
        <v>233.70699999999999</v>
      </c>
      <c r="H128">
        <v>257.346</v>
      </c>
      <c r="I128" s="79">
        <f t="shared" si="1"/>
        <v>104.59805029374387</v>
      </c>
      <c r="J128" t="s">
        <v>221</v>
      </c>
      <c r="K128" s="79">
        <v>13.99</v>
      </c>
      <c r="L128" t="s">
        <v>201</v>
      </c>
      <c r="M128" s="79">
        <v>16.989999999999998</v>
      </c>
      <c r="N128" t="s">
        <v>223</v>
      </c>
      <c r="O128" s="79">
        <v>21</v>
      </c>
      <c r="P128" t="s">
        <v>229</v>
      </c>
      <c r="Q128" s="79">
        <v>19</v>
      </c>
      <c r="R128" t="s">
        <v>230</v>
      </c>
      <c r="S128">
        <v>21</v>
      </c>
      <c r="T128" t="s">
        <v>231</v>
      </c>
      <c r="U128" s="79">
        <v>24</v>
      </c>
      <c r="V128" t="s">
        <v>232</v>
      </c>
      <c r="W128" s="79">
        <v>31</v>
      </c>
      <c r="X128" t="s">
        <v>233</v>
      </c>
      <c r="Y128" s="79">
        <v>41</v>
      </c>
    </row>
    <row r="129" spans="1:25">
      <c r="A129" s="80">
        <v>2015</v>
      </c>
      <c r="B129" t="s">
        <v>83</v>
      </c>
      <c r="C129" t="s">
        <v>198</v>
      </c>
      <c r="D129">
        <v>11</v>
      </c>
      <c r="E129" t="s">
        <v>235</v>
      </c>
      <c r="F129" s="79">
        <v>54.99</v>
      </c>
      <c r="G129">
        <v>233.70699999999999</v>
      </c>
      <c r="H129">
        <v>257.346</v>
      </c>
      <c r="I129" s="79">
        <f t="shared" si="1"/>
        <v>60.552129546825732</v>
      </c>
      <c r="J129" t="s">
        <v>221</v>
      </c>
      <c r="K129" s="79">
        <v>14.99</v>
      </c>
      <c r="L129" t="s">
        <v>201</v>
      </c>
      <c r="M129" s="79">
        <v>17.989999999999998</v>
      </c>
      <c r="N129" t="s">
        <v>223</v>
      </c>
      <c r="O129" s="79">
        <v>22</v>
      </c>
      <c r="P129" t="s">
        <v>229</v>
      </c>
      <c r="Q129" s="79">
        <v>20</v>
      </c>
      <c r="R129" t="s">
        <v>230</v>
      </c>
      <c r="S129">
        <v>22</v>
      </c>
      <c r="T129" t="s">
        <v>231</v>
      </c>
      <c r="U129" s="79">
        <v>25</v>
      </c>
      <c r="V129" t="s">
        <v>232</v>
      </c>
      <c r="W129" s="79">
        <v>32</v>
      </c>
      <c r="X129" t="s">
        <v>233</v>
      </c>
      <c r="Y129" s="79">
        <v>42</v>
      </c>
    </row>
    <row r="130" spans="1:25">
      <c r="A130" s="80">
        <v>2015</v>
      </c>
      <c r="B130" t="s">
        <v>83</v>
      </c>
      <c r="C130" t="s">
        <v>198</v>
      </c>
      <c r="D130">
        <v>12</v>
      </c>
      <c r="E130" t="s">
        <v>236</v>
      </c>
      <c r="F130" s="79">
        <v>49.99</v>
      </c>
      <c r="G130">
        <v>233.70699999999999</v>
      </c>
      <c r="H130">
        <v>257.346</v>
      </c>
      <c r="I130" s="79">
        <f t="shared" ref="I130:I193" si="2">H130*(F130/G130)</f>
        <v>55.046389453460961</v>
      </c>
      <c r="J130" t="s">
        <v>221</v>
      </c>
      <c r="K130" s="79">
        <v>4.99</v>
      </c>
      <c r="L130" t="s">
        <v>201</v>
      </c>
      <c r="M130" s="79">
        <v>7.99</v>
      </c>
      <c r="N130" t="s">
        <v>223</v>
      </c>
      <c r="O130" s="79">
        <v>12</v>
      </c>
      <c r="P130" t="s">
        <v>229</v>
      </c>
      <c r="Q130" s="79">
        <v>10</v>
      </c>
      <c r="R130" t="s">
        <v>230</v>
      </c>
      <c r="S130">
        <v>12</v>
      </c>
      <c r="T130" t="s">
        <v>231</v>
      </c>
      <c r="U130" s="79">
        <v>15</v>
      </c>
      <c r="V130" t="s">
        <v>232</v>
      </c>
      <c r="W130" s="79">
        <v>22</v>
      </c>
      <c r="X130" t="s">
        <v>233</v>
      </c>
      <c r="Y130" s="79">
        <v>32</v>
      </c>
    </row>
    <row r="131" spans="1:25">
      <c r="A131" s="80">
        <v>2016</v>
      </c>
      <c r="B131" t="s">
        <v>136</v>
      </c>
      <c r="C131" t="s">
        <v>186</v>
      </c>
      <c r="D131">
        <v>1</v>
      </c>
      <c r="E131" t="s">
        <v>187</v>
      </c>
      <c r="F131" s="79">
        <v>17.95</v>
      </c>
      <c r="G131">
        <v>236.916</v>
      </c>
      <c r="H131">
        <v>257.346</v>
      </c>
      <c r="I131" s="79">
        <f t="shared" si="2"/>
        <v>19.497884060173224</v>
      </c>
      <c r="J131" t="s">
        <v>188</v>
      </c>
      <c r="K131" s="79">
        <v>10</v>
      </c>
      <c r="L131" t="s">
        <v>226</v>
      </c>
      <c r="M131" s="79" t="s">
        <v>216</v>
      </c>
    </row>
    <row r="132" spans="1:25">
      <c r="A132" s="80">
        <v>2016</v>
      </c>
      <c r="B132" t="s">
        <v>136</v>
      </c>
      <c r="C132" t="s">
        <v>186</v>
      </c>
      <c r="D132">
        <v>2</v>
      </c>
      <c r="E132" t="s">
        <v>209</v>
      </c>
      <c r="F132" s="79">
        <v>64.95</v>
      </c>
      <c r="G132">
        <v>236.916</v>
      </c>
      <c r="H132">
        <v>257.346</v>
      </c>
      <c r="I132" s="79">
        <f t="shared" si="2"/>
        <v>70.550839538064139</v>
      </c>
      <c r="J132" t="s">
        <v>188</v>
      </c>
      <c r="K132" s="79">
        <v>10</v>
      </c>
      <c r="L132" t="s">
        <v>226</v>
      </c>
      <c r="M132" s="79" t="s">
        <v>216</v>
      </c>
    </row>
    <row r="133" spans="1:25">
      <c r="A133" s="80">
        <v>2016</v>
      </c>
      <c r="B133" t="s">
        <v>136</v>
      </c>
      <c r="C133" t="s">
        <v>186</v>
      </c>
      <c r="D133">
        <v>3</v>
      </c>
      <c r="E133" t="s">
        <v>211</v>
      </c>
      <c r="F133" s="79">
        <v>74.95</v>
      </c>
      <c r="G133">
        <v>236.916</v>
      </c>
      <c r="H133">
        <v>257.346</v>
      </c>
      <c r="I133" s="79">
        <f t="shared" si="2"/>
        <v>81.413170490806877</v>
      </c>
      <c r="J133" t="s">
        <v>188</v>
      </c>
      <c r="K133" s="79">
        <v>10</v>
      </c>
      <c r="L133" t="s">
        <v>226</v>
      </c>
      <c r="M133" s="79" t="s">
        <v>216</v>
      </c>
    </row>
    <row r="134" spans="1:25">
      <c r="A134" s="80">
        <v>2016</v>
      </c>
      <c r="B134" t="s">
        <v>136</v>
      </c>
      <c r="C134" t="s">
        <v>186</v>
      </c>
      <c r="D134">
        <v>4</v>
      </c>
      <c r="E134" t="s">
        <v>213</v>
      </c>
      <c r="F134" s="79">
        <v>89.95</v>
      </c>
      <c r="G134">
        <v>236.916</v>
      </c>
      <c r="H134">
        <v>257.346</v>
      </c>
      <c r="I134" s="79">
        <f t="shared" si="2"/>
        <v>97.706666919920991</v>
      </c>
      <c r="J134" t="s">
        <v>188</v>
      </c>
      <c r="K134" s="79">
        <v>10</v>
      </c>
      <c r="L134" t="s">
        <v>226</v>
      </c>
      <c r="M134" s="79" t="s">
        <v>216</v>
      </c>
    </row>
    <row r="135" spans="1:25">
      <c r="A135" s="80">
        <v>2016</v>
      </c>
      <c r="B135" t="s">
        <v>136</v>
      </c>
      <c r="C135" t="s">
        <v>186</v>
      </c>
      <c r="D135">
        <v>5</v>
      </c>
      <c r="E135" t="s">
        <v>215</v>
      </c>
      <c r="F135" s="79">
        <v>109.95</v>
      </c>
      <c r="G135">
        <v>236.916</v>
      </c>
      <c r="H135">
        <v>257.346</v>
      </c>
      <c r="I135" s="79">
        <f t="shared" si="2"/>
        <v>119.43132882540648</v>
      </c>
      <c r="J135" t="s">
        <v>188</v>
      </c>
      <c r="K135" s="79">
        <v>10</v>
      </c>
      <c r="L135" t="s">
        <v>226</v>
      </c>
      <c r="M135" s="79" t="s">
        <v>216</v>
      </c>
    </row>
    <row r="136" spans="1:25">
      <c r="A136" s="80">
        <v>2016</v>
      </c>
      <c r="B136" t="s">
        <v>136</v>
      </c>
      <c r="C136" t="s">
        <v>191</v>
      </c>
      <c r="D136">
        <v>1</v>
      </c>
      <c r="E136" t="s">
        <v>187</v>
      </c>
      <c r="F136" s="79">
        <v>17.95</v>
      </c>
      <c r="G136">
        <v>236.916</v>
      </c>
      <c r="H136">
        <v>257.346</v>
      </c>
      <c r="I136" s="79">
        <f t="shared" si="2"/>
        <v>19.497884060173224</v>
      </c>
      <c r="J136" t="s">
        <v>188</v>
      </c>
      <c r="K136" s="79">
        <v>10</v>
      </c>
      <c r="L136" t="s">
        <v>226</v>
      </c>
      <c r="M136" s="79" t="s">
        <v>216</v>
      </c>
    </row>
    <row r="137" spans="1:25">
      <c r="A137" s="80">
        <v>2016</v>
      </c>
      <c r="B137" t="s">
        <v>136</v>
      </c>
      <c r="C137" t="s">
        <v>191</v>
      </c>
      <c r="D137">
        <v>2</v>
      </c>
      <c r="E137" t="s">
        <v>209</v>
      </c>
      <c r="F137" s="79">
        <v>64.95</v>
      </c>
      <c r="G137">
        <v>236.916</v>
      </c>
      <c r="H137">
        <v>257.346</v>
      </c>
      <c r="I137" s="79">
        <f t="shared" si="2"/>
        <v>70.550839538064139</v>
      </c>
      <c r="J137" t="s">
        <v>188</v>
      </c>
      <c r="K137" s="79">
        <v>10</v>
      </c>
      <c r="L137" t="s">
        <v>226</v>
      </c>
      <c r="M137" s="79" t="s">
        <v>216</v>
      </c>
    </row>
    <row r="138" spans="1:25">
      <c r="A138" s="80">
        <v>2016</v>
      </c>
      <c r="B138" t="s">
        <v>136</v>
      </c>
      <c r="C138" t="s">
        <v>191</v>
      </c>
      <c r="D138">
        <v>3</v>
      </c>
      <c r="E138" t="s">
        <v>211</v>
      </c>
      <c r="F138" s="79">
        <v>74.95</v>
      </c>
      <c r="G138">
        <v>236.916</v>
      </c>
      <c r="H138">
        <v>257.346</v>
      </c>
      <c r="I138" s="79">
        <f t="shared" si="2"/>
        <v>81.413170490806877</v>
      </c>
      <c r="J138" t="s">
        <v>188</v>
      </c>
      <c r="K138" s="79">
        <v>10</v>
      </c>
      <c r="L138" t="s">
        <v>226</v>
      </c>
      <c r="M138" s="79" t="s">
        <v>216</v>
      </c>
    </row>
    <row r="139" spans="1:25">
      <c r="A139" s="80">
        <v>2016</v>
      </c>
      <c r="B139" t="s">
        <v>136</v>
      </c>
      <c r="C139" t="s">
        <v>191</v>
      </c>
      <c r="D139">
        <v>4</v>
      </c>
      <c r="E139" t="s">
        <v>213</v>
      </c>
      <c r="F139" s="79">
        <v>89.95</v>
      </c>
      <c r="G139">
        <v>236.916</v>
      </c>
      <c r="H139">
        <v>257.346</v>
      </c>
      <c r="I139" s="79">
        <f t="shared" si="2"/>
        <v>97.706666919920991</v>
      </c>
      <c r="J139" t="s">
        <v>188</v>
      </c>
      <c r="K139" s="79">
        <v>10</v>
      </c>
      <c r="L139" t="s">
        <v>226</v>
      </c>
      <c r="M139" s="79" t="s">
        <v>216</v>
      </c>
    </row>
    <row r="140" spans="1:25">
      <c r="A140" s="80">
        <v>2016</v>
      </c>
      <c r="B140" t="s">
        <v>136</v>
      </c>
      <c r="C140" t="s">
        <v>191</v>
      </c>
      <c r="D140">
        <v>5</v>
      </c>
      <c r="E140" t="s">
        <v>215</v>
      </c>
      <c r="F140" s="79">
        <v>109.95</v>
      </c>
      <c r="G140">
        <v>236.916</v>
      </c>
      <c r="H140">
        <v>257.346</v>
      </c>
      <c r="I140" s="79">
        <f t="shared" si="2"/>
        <v>119.43132882540648</v>
      </c>
      <c r="J140" t="s">
        <v>188</v>
      </c>
      <c r="K140" s="79">
        <v>10</v>
      </c>
      <c r="L140" t="s">
        <v>226</v>
      </c>
      <c r="M140" s="79" t="s">
        <v>216</v>
      </c>
    </row>
    <row r="141" spans="1:25">
      <c r="A141" s="80">
        <v>2016</v>
      </c>
      <c r="B141" t="s">
        <v>130</v>
      </c>
      <c r="C141" t="s">
        <v>192</v>
      </c>
      <c r="D141">
        <v>1</v>
      </c>
      <c r="E141" t="s">
        <v>242</v>
      </c>
      <c r="F141" s="79">
        <v>19.989999999999998</v>
      </c>
      <c r="G141">
        <v>236.916</v>
      </c>
      <c r="H141">
        <v>257.346</v>
      </c>
      <c r="I141" s="79">
        <f t="shared" si="2"/>
        <v>21.713799574532747</v>
      </c>
      <c r="J141" t="s">
        <v>188</v>
      </c>
      <c r="K141" s="79">
        <v>3.99</v>
      </c>
      <c r="L141" t="s">
        <v>221</v>
      </c>
      <c r="M141" s="79">
        <v>1</v>
      </c>
    </row>
    <row r="142" spans="1:25">
      <c r="A142" s="80">
        <v>2016</v>
      </c>
      <c r="B142" t="s">
        <v>130</v>
      </c>
      <c r="C142" t="s">
        <v>192</v>
      </c>
      <c r="D142">
        <v>2</v>
      </c>
      <c r="E142" t="s">
        <v>243</v>
      </c>
      <c r="F142" s="79">
        <v>64.989999999999995</v>
      </c>
      <c r="G142">
        <v>236.916</v>
      </c>
      <c r="H142">
        <v>257.346</v>
      </c>
      <c r="I142" s="79">
        <f t="shared" si="2"/>
        <v>70.5942888618751</v>
      </c>
      <c r="J142" t="s">
        <v>188</v>
      </c>
      <c r="K142" s="79">
        <v>3.99</v>
      </c>
      <c r="L142" t="s">
        <v>221</v>
      </c>
      <c r="M142" s="79">
        <v>1</v>
      </c>
    </row>
    <row r="143" spans="1:25">
      <c r="A143" s="80">
        <v>2016</v>
      </c>
      <c r="B143" t="s">
        <v>130</v>
      </c>
      <c r="C143" t="s">
        <v>192</v>
      </c>
      <c r="D143">
        <v>3</v>
      </c>
      <c r="E143" t="s">
        <v>244</v>
      </c>
      <c r="F143" s="79">
        <v>84.99</v>
      </c>
      <c r="G143">
        <v>236.916</v>
      </c>
      <c r="H143">
        <v>257.346</v>
      </c>
      <c r="I143" s="79">
        <f t="shared" si="2"/>
        <v>92.318950767360576</v>
      </c>
      <c r="J143" t="s">
        <v>188</v>
      </c>
      <c r="K143" s="79">
        <v>3.99</v>
      </c>
      <c r="L143" t="s">
        <v>221</v>
      </c>
      <c r="M143" s="79">
        <v>1</v>
      </c>
    </row>
    <row r="144" spans="1:25">
      <c r="A144" s="80">
        <v>2016</v>
      </c>
      <c r="B144" t="s">
        <v>130</v>
      </c>
      <c r="C144" t="s">
        <v>192</v>
      </c>
      <c r="D144">
        <v>4</v>
      </c>
      <c r="E144" t="s">
        <v>245</v>
      </c>
      <c r="F144" s="79">
        <v>104.99</v>
      </c>
      <c r="G144">
        <v>236.916</v>
      </c>
      <c r="H144">
        <v>257.346</v>
      </c>
      <c r="I144" s="79">
        <f t="shared" si="2"/>
        <v>114.04361267284607</v>
      </c>
      <c r="J144" t="s">
        <v>188</v>
      </c>
      <c r="K144" s="79">
        <v>3.99</v>
      </c>
      <c r="L144" t="s">
        <v>221</v>
      </c>
      <c r="M144" s="79">
        <v>1</v>
      </c>
    </row>
    <row r="145" spans="1:13">
      <c r="A145" s="80">
        <v>2016</v>
      </c>
      <c r="B145" t="s">
        <v>130</v>
      </c>
      <c r="C145" t="s">
        <v>192</v>
      </c>
      <c r="D145">
        <v>5</v>
      </c>
      <c r="E145" t="s">
        <v>246</v>
      </c>
      <c r="F145" s="79">
        <v>7.99</v>
      </c>
      <c r="G145">
        <v>236.916</v>
      </c>
      <c r="H145">
        <v>257.346</v>
      </c>
      <c r="I145" s="79">
        <f t="shared" si="2"/>
        <v>8.679002431241452</v>
      </c>
      <c r="J145" t="s">
        <v>188</v>
      </c>
      <c r="K145" s="79">
        <v>3.99</v>
      </c>
      <c r="L145" t="s">
        <v>221</v>
      </c>
      <c r="M145" s="79">
        <v>1</v>
      </c>
    </row>
    <row r="146" spans="1:13">
      <c r="A146" s="80">
        <v>2016</v>
      </c>
      <c r="B146" t="s">
        <v>130</v>
      </c>
      <c r="C146" t="s">
        <v>192</v>
      </c>
      <c r="D146">
        <v>6</v>
      </c>
      <c r="E146" t="s">
        <v>247</v>
      </c>
      <c r="F146" s="79">
        <v>44.99</v>
      </c>
      <c r="G146">
        <v>236.916</v>
      </c>
      <c r="H146">
        <v>257.346</v>
      </c>
      <c r="I146" s="79">
        <f t="shared" si="2"/>
        <v>48.86962695638961</v>
      </c>
      <c r="J146" t="s">
        <v>188</v>
      </c>
      <c r="K146" s="79">
        <v>3.99</v>
      </c>
      <c r="L146" t="s">
        <v>221</v>
      </c>
      <c r="M146" s="79">
        <v>1</v>
      </c>
    </row>
    <row r="147" spans="1:13">
      <c r="A147" s="80">
        <v>2016</v>
      </c>
      <c r="B147" t="s">
        <v>130</v>
      </c>
      <c r="C147" t="s">
        <v>195</v>
      </c>
      <c r="D147">
        <v>1</v>
      </c>
      <c r="E147" t="s">
        <v>242</v>
      </c>
      <c r="F147" s="79">
        <v>19.989999999999998</v>
      </c>
      <c r="G147">
        <v>236.916</v>
      </c>
      <c r="H147">
        <v>257.346</v>
      </c>
      <c r="I147" s="79">
        <f t="shared" si="2"/>
        <v>21.713799574532747</v>
      </c>
      <c r="J147" t="s">
        <v>188</v>
      </c>
      <c r="K147" s="79">
        <v>3.99</v>
      </c>
      <c r="L147" t="s">
        <v>221</v>
      </c>
      <c r="M147" s="79">
        <v>1</v>
      </c>
    </row>
    <row r="148" spans="1:13">
      <c r="A148" s="80">
        <v>2016</v>
      </c>
      <c r="B148" t="s">
        <v>130</v>
      </c>
      <c r="C148" t="s">
        <v>195</v>
      </c>
      <c r="D148">
        <v>2</v>
      </c>
      <c r="E148" t="s">
        <v>243</v>
      </c>
      <c r="F148" s="79">
        <v>64.989999999999995</v>
      </c>
      <c r="G148">
        <v>236.916</v>
      </c>
      <c r="H148">
        <v>257.346</v>
      </c>
      <c r="I148" s="79">
        <f t="shared" si="2"/>
        <v>70.5942888618751</v>
      </c>
      <c r="J148" t="s">
        <v>188</v>
      </c>
      <c r="K148" s="79">
        <v>3.99</v>
      </c>
      <c r="L148" t="s">
        <v>221</v>
      </c>
      <c r="M148" s="79">
        <v>1</v>
      </c>
    </row>
    <row r="149" spans="1:13">
      <c r="A149" s="80">
        <v>2016</v>
      </c>
      <c r="B149" t="s">
        <v>130</v>
      </c>
      <c r="C149" t="s">
        <v>195</v>
      </c>
      <c r="D149">
        <v>3</v>
      </c>
      <c r="E149" t="s">
        <v>244</v>
      </c>
      <c r="F149" s="79">
        <v>84.99</v>
      </c>
      <c r="G149">
        <v>236.916</v>
      </c>
      <c r="H149">
        <v>257.346</v>
      </c>
      <c r="I149" s="79">
        <f t="shared" si="2"/>
        <v>92.318950767360576</v>
      </c>
      <c r="J149" t="s">
        <v>188</v>
      </c>
      <c r="K149" s="79">
        <v>3.99</v>
      </c>
      <c r="L149" t="s">
        <v>221</v>
      </c>
      <c r="M149" s="79">
        <v>1</v>
      </c>
    </row>
    <row r="150" spans="1:13">
      <c r="A150" s="80">
        <v>2016</v>
      </c>
      <c r="B150" t="s">
        <v>130</v>
      </c>
      <c r="C150" t="s">
        <v>195</v>
      </c>
      <c r="D150">
        <v>4</v>
      </c>
      <c r="E150" t="s">
        <v>245</v>
      </c>
      <c r="F150" s="79">
        <v>104.99</v>
      </c>
      <c r="G150">
        <v>236.916</v>
      </c>
      <c r="H150">
        <v>257.346</v>
      </c>
      <c r="I150" s="79">
        <f t="shared" si="2"/>
        <v>114.04361267284607</v>
      </c>
      <c r="J150" t="s">
        <v>188</v>
      </c>
      <c r="K150" s="79">
        <v>3.99</v>
      </c>
      <c r="L150" t="s">
        <v>221</v>
      </c>
      <c r="M150" s="79">
        <v>1</v>
      </c>
    </row>
    <row r="151" spans="1:13">
      <c r="A151" s="80">
        <v>2016</v>
      </c>
      <c r="B151" t="s">
        <v>130</v>
      </c>
      <c r="C151" t="s">
        <v>195</v>
      </c>
      <c r="D151">
        <v>5</v>
      </c>
      <c r="E151" t="s">
        <v>246</v>
      </c>
      <c r="F151" s="79">
        <v>7.99</v>
      </c>
      <c r="G151">
        <v>236.916</v>
      </c>
      <c r="H151">
        <v>257.346</v>
      </c>
      <c r="I151" s="79">
        <f t="shared" si="2"/>
        <v>8.679002431241452</v>
      </c>
      <c r="J151" t="s">
        <v>188</v>
      </c>
      <c r="K151" s="79">
        <v>3.99</v>
      </c>
      <c r="L151" t="s">
        <v>221</v>
      </c>
      <c r="M151" s="79">
        <v>1</v>
      </c>
    </row>
    <row r="152" spans="1:13">
      <c r="A152" s="80">
        <v>2016</v>
      </c>
      <c r="B152" t="s">
        <v>130</v>
      </c>
      <c r="C152" t="s">
        <v>195</v>
      </c>
      <c r="D152">
        <v>6</v>
      </c>
      <c r="E152" t="s">
        <v>247</v>
      </c>
      <c r="F152" s="79">
        <v>44.99</v>
      </c>
      <c r="G152">
        <v>236.916</v>
      </c>
      <c r="H152">
        <v>257.346</v>
      </c>
      <c r="I152" s="79">
        <f t="shared" si="2"/>
        <v>48.86962695638961</v>
      </c>
      <c r="J152" t="s">
        <v>188</v>
      </c>
      <c r="K152" s="79">
        <v>3.99</v>
      </c>
      <c r="L152" t="s">
        <v>221</v>
      </c>
      <c r="M152" s="79">
        <v>1</v>
      </c>
    </row>
    <row r="153" spans="1:13">
      <c r="A153" s="80">
        <v>2016</v>
      </c>
      <c r="B153" t="s">
        <v>130</v>
      </c>
      <c r="C153" t="s">
        <v>217</v>
      </c>
      <c r="D153">
        <v>1</v>
      </c>
      <c r="E153" t="s">
        <v>242</v>
      </c>
      <c r="F153" s="79">
        <v>19.989999999999998</v>
      </c>
      <c r="G153">
        <v>236.916</v>
      </c>
      <c r="H153">
        <v>257.346</v>
      </c>
      <c r="I153" s="79">
        <f t="shared" si="2"/>
        <v>21.713799574532747</v>
      </c>
      <c r="J153" t="s">
        <v>188</v>
      </c>
      <c r="K153" s="79">
        <v>3.99</v>
      </c>
      <c r="L153" t="s">
        <v>221</v>
      </c>
      <c r="M153" s="79">
        <v>1</v>
      </c>
    </row>
    <row r="154" spans="1:13">
      <c r="A154" s="80">
        <v>2016</v>
      </c>
      <c r="B154" t="s">
        <v>130</v>
      </c>
      <c r="C154" t="s">
        <v>217</v>
      </c>
      <c r="D154">
        <v>2</v>
      </c>
      <c r="E154" t="s">
        <v>243</v>
      </c>
      <c r="F154" s="79">
        <v>64.989999999999995</v>
      </c>
      <c r="G154">
        <v>236.916</v>
      </c>
      <c r="H154">
        <v>257.346</v>
      </c>
      <c r="I154" s="79">
        <f t="shared" si="2"/>
        <v>70.5942888618751</v>
      </c>
      <c r="J154" t="s">
        <v>188</v>
      </c>
      <c r="K154" s="79">
        <v>3.99</v>
      </c>
      <c r="L154" t="s">
        <v>221</v>
      </c>
      <c r="M154" s="79">
        <v>1</v>
      </c>
    </row>
    <row r="155" spans="1:13">
      <c r="A155" s="80">
        <v>2016</v>
      </c>
      <c r="B155" t="s">
        <v>130</v>
      </c>
      <c r="C155" t="s">
        <v>217</v>
      </c>
      <c r="D155">
        <v>3</v>
      </c>
      <c r="E155" t="s">
        <v>244</v>
      </c>
      <c r="F155" s="79">
        <v>84.99</v>
      </c>
      <c r="G155">
        <v>236.916</v>
      </c>
      <c r="H155">
        <v>257.346</v>
      </c>
      <c r="I155" s="79">
        <f t="shared" si="2"/>
        <v>92.318950767360576</v>
      </c>
      <c r="J155" t="s">
        <v>188</v>
      </c>
      <c r="K155" s="79">
        <v>3.99</v>
      </c>
      <c r="L155" t="s">
        <v>221</v>
      </c>
      <c r="M155" s="79">
        <v>1</v>
      </c>
    </row>
    <row r="156" spans="1:13">
      <c r="A156" s="80">
        <v>2016</v>
      </c>
      <c r="B156" t="s">
        <v>130</v>
      </c>
      <c r="C156" t="s">
        <v>217</v>
      </c>
      <c r="D156">
        <v>4</v>
      </c>
      <c r="E156" t="s">
        <v>245</v>
      </c>
      <c r="F156" s="79">
        <v>104.99</v>
      </c>
      <c r="G156">
        <v>236.916</v>
      </c>
      <c r="H156">
        <v>257.346</v>
      </c>
      <c r="I156" s="79">
        <f t="shared" si="2"/>
        <v>114.04361267284607</v>
      </c>
      <c r="J156" t="s">
        <v>188</v>
      </c>
      <c r="K156" s="79">
        <v>3.99</v>
      </c>
      <c r="L156" t="s">
        <v>221</v>
      </c>
      <c r="M156" s="79">
        <v>1</v>
      </c>
    </row>
    <row r="157" spans="1:13">
      <c r="A157" s="80">
        <v>2016</v>
      </c>
      <c r="B157" t="s">
        <v>130</v>
      </c>
      <c r="C157" t="s">
        <v>217</v>
      </c>
      <c r="D157">
        <v>5</v>
      </c>
      <c r="E157" t="s">
        <v>246</v>
      </c>
      <c r="F157" s="79">
        <v>7.99</v>
      </c>
      <c r="G157">
        <v>236.916</v>
      </c>
      <c r="H157">
        <v>257.346</v>
      </c>
      <c r="I157" s="79">
        <f t="shared" si="2"/>
        <v>8.679002431241452</v>
      </c>
      <c r="J157" t="s">
        <v>188</v>
      </c>
      <c r="K157" s="79">
        <v>3.99</v>
      </c>
      <c r="L157" t="s">
        <v>221</v>
      </c>
      <c r="M157" s="79">
        <v>1</v>
      </c>
    </row>
    <row r="158" spans="1:13">
      <c r="A158" s="80">
        <v>2016</v>
      </c>
      <c r="B158" t="s">
        <v>130</v>
      </c>
      <c r="C158" t="s">
        <v>217</v>
      </c>
      <c r="D158">
        <v>6</v>
      </c>
      <c r="E158" t="s">
        <v>247</v>
      </c>
      <c r="F158" s="79">
        <v>44.99</v>
      </c>
      <c r="G158">
        <v>236.916</v>
      </c>
      <c r="H158">
        <v>257.346</v>
      </c>
      <c r="I158" s="79">
        <f t="shared" si="2"/>
        <v>48.86962695638961</v>
      </c>
      <c r="J158" t="s">
        <v>188</v>
      </c>
      <c r="K158" s="79">
        <v>3.99</v>
      </c>
      <c r="L158" t="s">
        <v>221</v>
      </c>
      <c r="M158" s="79">
        <v>1</v>
      </c>
    </row>
    <row r="159" spans="1:13">
      <c r="A159" s="80">
        <v>2016</v>
      </c>
      <c r="B159" t="s">
        <v>130</v>
      </c>
      <c r="C159" t="s">
        <v>196</v>
      </c>
      <c r="D159">
        <v>1</v>
      </c>
      <c r="E159" t="s">
        <v>242</v>
      </c>
      <c r="F159" s="79">
        <v>19.989999999999998</v>
      </c>
      <c r="G159">
        <v>236.916</v>
      </c>
      <c r="H159">
        <v>257.346</v>
      </c>
      <c r="I159" s="79">
        <f t="shared" si="2"/>
        <v>21.713799574532747</v>
      </c>
      <c r="J159" t="s">
        <v>188</v>
      </c>
      <c r="K159" s="79">
        <v>3.99</v>
      </c>
      <c r="L159" t="s">
        <v>221</v>
      </c>
      <c r="M159" s="79">
        <v>1</v>
      </c>
    </row>
    <row r="160" spans="1:13">
      <c r="A160" s="80">
        <v>2016</v>
      </c>
      <c r="B160" t="s">
        <v>130</v>
      </c>
      <c r="C160" t="s">
        <v>196</v>
      </c>
      <c r="D160">
        <v>2</v>
      </c>
      <c r="E160" t="s">
        <v>243</v>
      </c>
      <c r="F160" s="79">
        <v>64.989999999999995</v>
      </c>
      <c r="G160">
        <v>236.916</v>
      </c>
      <c r="H160">
        <v>257.346</v>
      </c>
      <c r="I160" s="79">
        <f t="shared" si="2"/>
        <v>70.5942888618751</v>
      </c>
      <c r="J160" t="s">
        <v>188</v>
      </c>
      <c r="K160" s="79">
        <v>3.99</v>
      </c>
      <c r="L160" t="s">
        <v>221</v>
      </c>
      <c r="M160" s="79">
        <v>1</v>
      </c>
    </row>
    <row r="161" spans="1:27">
      <c r="A161" s="80">
        <v>2016</v>
      </c>
      <c r="B161" t="s">
        <v>130</v>
      </c>
      <c r="C161" t="s">
        <v>196</v>
      </c>
      <c r="D161">
        <v>3</v>
      </c>
      <c r="E161" t="s">
        <v>244</v>
      </c>
      <c r="F161" s="79">
        <v>84.99</v>
      </c>
      <c r="G161">
        <v>236.916</v>
      </c>
      <c r="H161">
        <v>257.346</v>
      </c>
      <c r="I161" s="79">
        <f t="shared" si="2"/>
        <v>92.318950767360576</v>
      </c>
      <c r="J161" t="s">
        <v>188</v>
      </c>
      <c r="K161" s="79">
        <v>3.99</v>
      </c>
      <c r="L161" t="s">
        <v>221</v>
      </c>
      <c r="M161" s="79">
        <v>1</v>
      </c>
    </row>
    <row r="162" spans="1:27">
      <c r="A162" s="80">
        <v>2016</v>
      </c>
      <c r="B162" t="s">
        <v>130</v>
      </c>
      <c r="C162" t="s">
        <v>196</v>
      </c>
      <c r="D162">
        <v>4</v>
      </c>
      <c r="E162" t="s">
        <v>245</v>
      </c>
      <c r="F162" s="79">
        <v>104.99</v>
      </c>
      <c r="G162">
        <v>236.916</v>
      </c>
      <c r="H162">
        <v>257.346</v>
      </c>
      <c r="I162" s="79">
        <f t="shared" si="2"/>
        <v>114.04361267284607</v>
      </c>
      <c r="J162" t="s">
        <v>188</v>
      </c>
      <c r="K162" s="79">
        <v>3.99</v>
      </c>
      <c r="L162" t="s">
        <v>221</v>
      </c>
      <c r="M162" s="79">
        <v>1</v>
      </c>
    </row>
    <row r="163" spans="1:27">
      <c r="A163" s="80">
        <v>2016</v>
      </c>
      <c r="B163" t="s">
        <v>130</v>
      </c>
      <c r="C163" t="s">
        <v>196</v>
      </c>
      <c r="D163">
        <v>5</v>
      </c>
      <c r="E163" t="s">
        <v>246</v>
      </c>
      <c r="F163" s="79">
        <v>7.99</v>
      </c>
      <c r="G163">
        <v>236.916</v>
      </c>
      <c r="H163">
        <v>257.346</v>
      </c>
      <c r="I163" s="79">
        <f t="shared" si="2"/>
        <v>8.679002431241452</v>
      </c>
      <c r="J163" t="s">
        <v>188</v>
      </c>
      <c r="K163" s="79">
        <v>3.99</v>
      </c>
      <c r="L163" t="s">
        <v>221</v>
      </c>
      <c r="M163" s="79">
        <v>1</v>
      </c>
    </row>
    <row r="164" spans="1:27">
      <c r="A164" s="80">
        <v>2016</v>
      </c>
      <c r="B164" t="s">
        <v>130</v>
      </c>
      <c r="C164" t="s">
        <v>196</v>
      </c>
      <c r="D164">
        <v>6</v>
      </c>
      <c r="E164" t="s">
        <v>247</v>
      </c>
      <c r="F164" s="79">
        <v>44.99</v>
      </c>
      <c r="G164">
        <v>236.916</v>
      </c>
      <c r="H164">
        <v>257.346</v>
      </c>
      <c r="I164" s="79">
        <f t="shared" si="2"/>
        <v>48.86962695638961</v>
      </c>
      <c r="J164" t="s">
        <v>188</v>
      </c>
      <c r="K164" s="79">
        <v>3.99</v>
      </c>
      <c r="L164" t="s">
        <v>221</v>
      </c>
      <c r="M164" s="79">
        <v>1</v>
      </c>
    </row>
    <row r="165" spans="1:27">
      <c r="A165" s="80">
        <v>2016</v>
      </c>
      <c r="B165" t="s">
        <v>130</v>
      </c>
      <c r="C165" t="s">
        <v>197</v>
      </c>
      <c r="D165">
        <v>1</v>
      </c>
      <c r="E165" t="s">
        <v>242</v>
      </c>
      <c r="F165" s="79">
        <v>19.989999999999998</v>
      </c>
      <c r="G165">
        <v>236.916</v>
      </c>
      <c r="H165">
        <v>257.346</v>
      </c>
      <c r="I165" s="79">
        <f t="shared" si="2"/>
        <v>21.713799574532747</v>
      </c>
      <c r="J165" t="s">
        <v>188</v>
      </c>
      <c r="K165" s="79">
        <v>3.99</v>
      </c>
      <c r="L165" t="s">
        <v>221</v>
      </c>
      <c r="M165" s="79">
        <v>1</v>
      </c>
    </row>
    <row r="166" spans="1:27">
      <c r="A166" s="80">
        <v>2016</v>
      </c>
      <c r="B166" t="s">
        <v>130</v>
      </c>
      <c r="C166" t="s">
        <v>197</v>
      </c>
      <c r="D166">
        <v>2</v>
      </c>
      <c r="E166" t="s">
        <v>243</v>
      </c>
      <c r="F166" s="79">
        <v>64.989999999999995</v>
      </c>
      <c r="G166">
        <v>236.916</v>
      </c>
      <c r="H166">
        <v>257.346</v>
      </c>
      <c r="I166" s="79">
        <f t="shared" si="2"/>
        <v>70.5942888618751</v>
      </c>
      <c r="J166" t="s">
        <v>188</v>
      </c>
      <c r="K166" s="79">
        <v>3.99</v>
      </c>
      <c r="L166" t="s">
        <v>221</v>
      </c>
      <c r="M166" s="79">
        <v>1</v>
      </c>
    </row>
    <row r="167" spans="1:27">
      <c r="A167" s="80">
        <v>2016</v>
      </c>
      <c r="B167" t="s">
        <v>130</v>
      </c>
      <c r="C167" t="s">
        <v>197</v>
      </c>
      <c r="D167">
        <v>3</v>
      </c>
      <c r="E167" t="s">
        <v>244</v>
      </c>
      <c r="F167" s="79">
        <v>84.99</v>
      </c>
      <c r="G167">
        <v>236.916</v>
      </c>
      <c r="H167">
        <v>257.346</v>
      </c>
      <c r="I167" s="79">
        <f t="shared" si="2"/>
        <v>92.318950767360576</v>
      </c>
      <c r="J167" t="s">
        <v>188</v>
      </c>
      <c r="K167" s="79">
        <v>3.99</v>
      </c>
      <c r="L167" t="s">
        <v>221</v>
      </c>
      <c r="M167" s="79">
        <v>1</v>
      </c>
    </row>
    <row r="168" spans="1:27">
      <c r="A168" s="80">
        <v>2016</v>
      </c>
      <c r="B168" t="s">
        <v>130</v>
      </c>
      <c r="C168" t="s">
        <v>197</v>
      </c>
      <c r="D168">
        <v>4</v>
      </c>
      <c r="E168" t="s">
        <v>245</v>
      </c>
      <c r="F168" s="79">
        <v>104.99</v>
      </c>
      <c r="G168">
        <v>236.916</v>
      </c>
      <c r="H168">
        <v>257.346</v>
      </c>
      <c r="I168" s="79">
        <f t="shared" si="2"/>
        <v>114.04361267284607</v>
      </c>
      <c r="J168" t="s">
        <v>188</v>
      </c>
      <c r="K168" s="79">
        <v>3.99</v>
      </c>
      <c r="L168" t="s">
        <v>221</v>
      </c>
      <c r="M168" s="79">
        <v>1</v>
      </c>
    </row>
    <row r="169" spans="1:27">
      <c r="A169" s="80">
        <v>2016</v>
      </c>
      <c r="B169" t="s">
        <v>130</v>
      </c>
      <c r="C169" t="s">
        <v>197</v>
      </c>
      <c r="D169">
        <v>5</v>
      </c>
      <c r="E169" t="s">
        <v>246</v>
      </c>
      <c r="F169" s="79">
        <v>7.99</v>
      </c>
      <c r="G169">
        <v>236.916</v>
      </c>
      <c r="H169">
        <v>257.346</v>
      </c>
      <c r="I169" s="79">
        <f t="shared" si="2"/>
        <v>8.679002431241452</v>
      </c>
      <c r="J169" t="s">
        <v>188</v>
      </c>
      <c r="K169" s="79">
        <v>3.99</v>
      </c>
      <c r="L169" t="s">
        <v>221</v>
      </c>
      <c r="M169" s="79">
        <v>1</v>
      </c>
    </row>
    <row r="170" spans="1:27">
      <c r="A170" s="80">
        <v>2016</v>
      </c>
      <c r="B170" t="s">
        <v>130</v>
      </c>
      <c r="C170" t="s">
        <v>197</v>
      </c>
      <c r="D170">
        <v>6</v>
      </c>
      <c r="E170" t="s">
        <v>247</v>
      </c>
      <c r="F170" s="79">
        <v>44.99</v>
      </c>
      <c r="G170">
        <v>236.916</v>
      </c>
      <c r="H170">
        <v>257.346</v>
      </c>
      <c r="I170" s="79">
        <f t="shared" si="2"/>
        <v>48.86962695638961</v>
      </c>
      <c r="J170" t="s">
        <v>188</v>
      </c>
      <c r="K170" s="79">
        <v>3.99</v>
      </c>
      <c r="L170" t="s">
        <v>221</v>
      </c>
      <c r="M170" s="79">
        <v>1</v>
      </c>
    </row>
    <row r="171" spans="1:27">
      <c r="A171" s="80">
        <v>2016</v>
      </c>
      <c r="B171" t="s">
        <v>83</v>
      </c>
      <c r="C171" t="s">
        <v>198</v>
      </c>
      <c r="D171">
        <v>1</v>
      </c>
      <c r="E171" t="s">
        <v>248</v>
      </c>
      <c r="F171" s="79">
        <v>12.99</v>
      </c>
      <c r="G171">
        <v>236.916</v>
      </c>
      <c r="H171">
        <v>257.346</v>
      </c>
      <c r="I171" s="79">
        <f t="shared" si="2"/>
        <v>14.110167907612825</v>
      </c>
      <c r="J171" t="s">
        <v>221</v>
      </c>
      <c r="K171" s="79">
        <v>5</v>
      </c>
      <c r="L171" t="s">
        <v>201</v>
      </c>
      <c r="M171" s="79">
        <v>8</v>
      </c>
      <c r="N171" t="s">
        <v>223</v>
      </c>
      <c r="O171" s="79">
        <v>12</v>
      </c>
      <c r="P171" t="s">
        <v>249</v>
      </c>
      <c r="Q171" s="79">
        <v>10</v>
      </c>
      <c r="R171" s="79" t="s">
        <v>250</v>
      </c>
      <c r="S171" s="79">
        <v>7</v>
      </c>
      <c r="T171" t="s">
        <v>251</v>
      </c>
      <c r="U171" s="79">
        <v>6</v>
      </c>
      <c r="V171" t="s">
        <v>230</v>
      </c>
      <c r="W171" s="79">
        <v>12</v>
      </c>
      <c r="X171" t="s">
        <v>252</v>
      </c>
      <c r="Y171" s="79">
        <v>22</v>
      </c>
      <c r="Z171" t="s">
        <v>253</v>
      </c>
      <c r="AA171" s="79">
        <v>32</v>
      </c>
    </row>
    <row r="172" spans="1:27">
      <c r="A172" s="80">
        <v>2016</v>
      </c>
      <c r="B172" t="s">
        <v>83</v>
      </c>
      <c r="C172" t="s">
        <v>198</v>
      </c>
      <c r="D172">
        <v>2</v>
      </c>
      <c r="E172" t="s">
        <v>254</v>
      </c>
      <c r="F172" s="79">
        <v>64.989999999999995</v>
      </c>
      <c r="G172">
        <v>236.916</v>
      </c>
      <c r="H172">
        <v>257.346</v>
      </c>
      <c r="I172" s="79">
        <f t="shared" si="2"/>
        <v>70.5942888618751</v>
      </c>
      <c r="J172" t="s">
        <v>221</v>
      </c>
      <c r="K172" s="79">
        <v>5</v>
      </c>
      <c r="L172" t="s">
        <v>201</v>
      </c>
      <c r="M172" s="79">
        <v>8</v>
      </c>
      <c r="N172" t="s">
        <v>223</v>
      </c>
      <c r="O172" s="79">
        <v>12</v>
      </c>
      <c r="P172" t="s">
        <v>249</v>
      </c>
      <c r="Q172" s="79">
        <v>10</v>
      </c>
      <c r="R172" s="79" t="s">
        <v>250</v>
      </c>
      <c r="S172" s="79">
        <v>7</v>
      </c>
      <c r="T172" t="s">
        <v>251</v>
      </c>
      <c r="U172" s="79">
        <v>6</v>
      </c>
      <c r="V172" t="s">
        <v>230</v>
      </c>
      <c r="W172" s="79">
        <v>12</v>
      </c>
      <c r="X172" t="s">
        <v>252</v>
      </c>
      <c r="Y172" s="79">
        <v>22</v>
      </c>
      <c r="Z172" t="s">
        <v>253</v>
      </c>
      <c r="AA172" s="79">
        <v>32</v>
      </c>
    </row>
    <row r="173" spans="1:27">
      <c r="A173" s="80">
        <v>2016</v>
      </c>
      <c r="B173" t="s">
        <v>83</v>
      </c>
      <c r="C173" t="s">
        <v>198</v>
      </c>
      <c r="D173">
        <v>3</v>
      </c>
      <c r="E173" t="s">
        <v>255</v>
      </c>
      <c r="F173" s="79">
        <v>64.989999999999995</v>
      </c>
      <c r="G173">
        <v>236.916</v>
      </c>
      <c r="H173">
        <v>257.346</v>
      </c>
      <c r="I173" s="79">
        <f t="shared" si="2"/>
        <v>70.5942888618751</v>
      </c>
      <c r="J173" t="s">
        <v>221</v>
      </c>
      <c r="K173" s="79">
        <v>5</v>
      </c>
      <c r="L173" t="s">
        <v>201</v>
      </c>
      <c r="M173" s="79">
        <v>8</v>
      </c>
      <c r="N173" t="s">
        <v>223</v>
      </c>
      <c r="O173" s="79">
        <v>12</v>
      </c>
      <c r="P173" t="s">
        <v>249</v>
      </c>
      <c r="Q173" s="79">
        <v>10</v>
      </c>
      <c r="R173" s="79" t="s">
        <v>250</v>
      </c>
      <c r="S173" s="79">
        <v>7</v>
      </c>
      <c r="T173" t="s">
        <v>251</v>
      </c>
      <c r="U173" s="79">
        <v>6</v>
      </c>
      <c r="V173" t="s">
        <v>230</v>
      </c>
      <c r="W173" s="79">
        <v>12</v>
      </c>
      <c r="X173" t="s">
        <v>252</v>
      </c>
      <c r="Y173" s="79">
        <v>22</v>
      </c>
      <c r="Z173" t="s">
        <v>253</v>
      </c>
      <c r="AA173" s="79">
        <v>32</v>
      </c>
    </row>
    <row r="174" spans="1:27">
      <c r="A174" s="80">
        <v>2016</v>
      </c>
      <c r="B174" t="s">
        <v>83</v>
      </c>
      <c r="C174" t="s">
        <v>198</v>
      </c>
      <c r="D174">
        <v>4</v>
      </c>
      <c r="E174" t="s">
        <v>256</v>
      </c>
      <c r="F174" s="79">
        <v>74.989999999999995</v>
      </c>
      <c r="G174">
        <v>236.916</v>
      </c>
      <c r="H174">
        <v>257.346</v>
      </c>
      <c r="I174" s="79">
        <f t="shared" si="2"/>
        <v>81.456619814617838</v>
      </c>
      <c r="J174" t="s">
        <v>221</v>
      </c>
      <c r="K174" s="79">
        <v>5</v>
      </c>
      <c r="L174" t="s">
        <v>201</v>
      </c>
      <c r="M174" s="79">
        <v>8</v>
      </c>
      <c r="N174" t="s">
        <v>223</v>
      </c>
      <c r="O174" s="79">
        <v>12</v>
      </c>
      <c r="P174" t="s">
        <v>249</v>
      </c>
      <c r="Q174" s="79">
        <v>10</v>
      </c>
      <c r="R174" s="79" t="s">
        <v>250</v>
      </c>
      <c r="S174" s="79">
        <v>7</v>
      </c>
      <c r="T174" t="s">
        <v>251</v>
      </c>
      <c r="U174" s="79">
        <v>6</v>
      </c>
      <c r="V174" t="s">
        <v>230</v>
      </c>
      <c r="W174" s="79">
        <v>12</v>
      </c>
      <c r="X174" t="s">
        <v>252</v>
      </c>
      <c r="Y174" s="79">
        <v>22</v>
      </c>
      <c r="Z174" t="s">
        <v>253</v>
      </c>
      <c r="AA174" s="79">
        <v>32</v>
      </c>
    </row>
    <row r="175" spans="1:27">
      <c r="A175" s="80">
        <v>2016</v>
      </c>
      <c r="B175" t="s">
        <v>83</v>
      </c>
      <c r="C175" t="s">
        <v>198</v>
      </c>
      <c r="D175">
        <v>5</v>
      </c>
      <c r="E175" t="s">
        <v>257</v>
      </c>
      <c r="F175" s="79">
        <v>79.989999999999995</v>
      </c>
      <c r="G175">
        <v>236.916</v>
      </c>
      <c r="H175">
        <v>257.346</v>
      </c>
      <c r="I175" s="79">
        <f t="shared" si="2"/>
        <v>86.887785290989214</v>
      </c>
      <c r="J175" t="s">
        <v>221</v>
      </c>
      <c r="K175" s="79">
        <v>5</v>
      </c>
      <c r="L175" t="s">
        <v>201</v>
      </c>
      <c r="M175" s="79">
        <v>8</v>
      </c>
      <c r="N175" t="s">
        <v>223</v>
      </c>
      <c r="O175" s="79">
        <v>12</v>
      </c>
      <c r="P175" t="s">
        <v>249</v>
      </c>
      <c r="Q175" s="79">
        <v>10</v>
      </c>
      <c r="R175" s="79" t="s">
        <v>250</v>
      </c>
      <c r="S175" s="79">
        <v>7</v>
      </c>
      <c r="T175" t="s">
        <v>251</v>
      </c>
      <c r="U175" s="79">
        <v>6</v>
      </c>
      <c r="V175" t="s">
        <v>230</v>
      </c>
      <c r="W175" s="79">
        <v>12</v>
      </c>
      <c r="X175" t="s">
        <v>252</v>
      </c>
      <c r="Y175" s="79">
        <v>22</v>
      </c>
      <c r="Z175" t="s">
        <v>253</v>
      </c>
      <c r="AA175" s="79">
        <v>32</v>
      </c>
    </row>
    <row r="176" spans="1:27">
      <c r="A176" s="80">
        <v>2016</v>
      </c>
      <c r="B176" t="s">
        <v>83</v>
      </c>
      <c r="C176" t="s">
        <v>198</v>
      </c>
      <c r="D176">
        <v>6</v>
      </c>
      <c r="E176" t="s">
        <v>258</v>
      </c>
      <c r="F176" s="79">
        <v>94.99</v>
      </c>
      <c r="G176">
        <v>236.916</v>
      </c>
      <c r="H176">
        <v>257.346</v>
      </c>
      <c r="I176" s="79">
        <f t="shared" si="2"/>
        <v>103.18128172010333</v>
      </c>
      <c r="J176" t="s">
        <v>221</v>
      </c>
      <c r="K176" s="79">
        <v>5</v>
      </c>
      <c r="L176" t="s">
        <v>201</v>
      </c>
      <c r="M176" s="79">
        <v>8</v>
      </c>
      <c r="N176" t="s">
        <v>223</v>
      </c>
      <c r="O176" s="79">
        <v>12</v>
      </c>
      <c r="P176" t="s">
        <v>249</v>
      </c>
      <c r="Q176" s="79">
        <v>10</v>
      </c>
      <c r="R176" s="79" t="s">
        <v>250</v>
      </c>
      <c r="S176" s="79">
        <v>7</v>
      </c>
      <c r="T176" t="s">
        <v>251</v>
      </c>
      <c r="U176" s="79">
        <v>6</v>
      </c>
      <c r="V176" t="s">
        <v>230</v>
      </c>
      <c r="W176" s="79">
        <v>12</v>
      </c>
      <c r="X176" t="s">
        <v>252</v>
      </c>
      <c r="Y176" s="79">
        <v>22</v>
      </c>
      <c r="Z176" t="s">
        <v>253</v>
      </c>
      <c r="AA176" s="79">
        <v>32</v>
      </c>
    </row>
    <row r="177" spans="1:27">
      <c r="A177" s="80">
        <v>2016</v>
      </c>
      <c r="B177" t="s">
        <v>83</v>
      </c>
      <c r="C177" t="s">
        <v>198</v>
      </c>
      <c r="D177">
        <v>7</v>
      </c>
      <c r="E177" t="s">
        <v>259</v>
      </c>
      <c r="F177" s="79">
        <v>54.99</v>
      </c>
      <c r="G177">
        <v>236.916</v>
      </c>
      <c r="H177">
        <v>257.346</v>
      </c>
      <c r="I177" s="79">
        <f t="shared" si="2"/>
        <v>59.731957909132355</v>
      </c>
      <c r="J177" t="s">
        <v>221</v>
      </c>
      <c r="K177" s="79">
        <v>5</v>
      </c>
      <c r="L177" t="s">
        <v>201</v>
      </c>
      <c r="M177" s="79">
        <v>8</v>
      </c>
      <c r="N177" t="s">
        <v>223</v>
      </c>
      <c r="O177" s="79">
        <v>12</v>
      </c>
      <c r="P177" t="s">
        <v>249</v>
      </c>
      <c r="Q177" s="79">
        <v>10</v>
      </c>
      <c r="R177" s="79" t="s">
        <v>250</v>
      </c>
      <c r="S177" s="79">
        <v>7</v>
      </c>
      <c r="T177" t="s">
        <v>251</v>
      </c>
      <c r="U177" s="79">
        <v>6</v>
      </c>
      <c r="V177" t="s">
        <v>230</v>
      </c>
      <c r="W177" s="79">
        <v>12</v>
      </c>
      <c r="X177" t="s">
        <v>252</v>
      </c>
      <c r="Y177" s="79">
        <v>22</v>
      </c>
      <c r="Z177" t="s">
        <v>253</v>
      </c>
      <c r="AA177" s="79">
        <v>32</v>
      </c>
    </row>
    <row r="178" spans="1:27">
      <c r="A178" s="80">
        <v>2016</v>
      </c>
      <c r="B178" t="s">
        <v>83</v>
      </c>
      <c r="C178" t="s">
        <v>198</v>
      </c>
      <c r="D178">
        <v>8</v>
      </c>
      <c r="E178" t="s">
        <v>260</v>
      </c>
      <c r="F178" s="79">
        <v>49.99</v>
      </c>
      <c r="G178">
        <v>236.916</v>
      </c>
      <c r="H178">
        <v>257.346</v>
      </c>
      <c r="I178" s="79">
        <f t="shared" si="2"/>
        <v>54.300792432760986</v>
      </c>
      <c r="J178" t="s">
        <v>221</v>
      </c>
      <c r="K178" s="79">
        <v>5</v>
      </c>
      <c r="L178" t="s">
        <v>201</v>
      </c>
      <c r="M178" s="79">
        <v>8</v>
      </c>
      <c r="N178" t="s">
        <v>223</v>
      </c>
      <c r="O178" s="79">
        <v>12</v>
      </c>
      <c r="P178" t="s">
        <v>249</v>
      </c>
      <c r="Q178" s="79">
        <v>10</v>
      </c>
      <c r="R178" s="79" t="s">
        <v>250</v>
      </c>
      <c r="S178" s="79">
        <v>7</v>
      </c>
      <c r="T178" t="s">
        <v>251</v>
      </c>
      <c r="U178" s="79">
        <v>6</v>
      </c>
      <c r="V178" t="s">
        <v>230</v>
      </c>
      <c r="W178" s="79">
        <v>12</v>
      </c>
      <c r="X178" t="s">
        <v>252</v>
      </c>
      <c r="Y178" s="79">
        <v>22</v>
      </c>
      <c r="Z178" t="s">
        <v>253</v>
      </c>
      <c r="AA178" s="79">
        <v>32</v>
      </c>
    </row>
    <row r="179" spans="1:27">
      <c r="A179" s="80">
        <v>2017</v>
      </c>
      <c r="B179" t="s">
        <v>136</v>
      </c>
      <c r="C179" t="s">
        <v>186</v>
      </c>
      <c r="D179">
        <v>1</v>
      </c>
      <c r="E179" t="s">
        <v>187</v>
      </c>
      <c r="F179" s="79">
        <v>19.989999999999998</v>
      </c>
      <c r="G179">
        <v>242.839</v>
      </c>
      <c r="H179">
        <v>257.346</v>
      </c>
      <c r="I179" s="79">
        <f t="shared" si="2"/>
        <v>21.184185983305809</v>
      </c>
      <c r="J179" t="s">
        <v>188</v>
      </c>
      <c r="K179" s="79">
        <v>10</v>
      </c>
      <c r="L179" t="s">
        <v>226</v>
      </c>
      <c r="M179" s="79" t="s">
        <v>216</v>
      </c>
    </row>
    <row r="180" spans="1:27">
      <c r="A180" s="80">
        <v>2017</v>
      </c>
      <c r="B180" t="s">
        <v>136</v>
      </c>
      <c r="C180" t="s">
        <v>186</v>
      </c>
      <c r="D180">
        <v>2</v>
      </c>
      <c r="E180" t="s">
        <v>209</v>
      </c>
      <c r="F180" s="79">
        <v>64.95</v>
      </c>
      <c r="G180">
        <v>242.839</v>
      </c>
      <c r="H180">
        <v>257.346</v>
      </c>
      <c r="I180" s="79">
        <f t="shared" si="2"/>
        <v>68.830059010290768</v>
      </c>
      <c r="J180" t="s">
        <v>188</v>
      </c>
      <c r="K180" s="79">
        <v>10</v>
      </c>
      <c r="L180" t="s">
        <v>226</v>
      </c>
      <c r="M180" s="79" t="s">
        <v>216</v>
      </c>
    </row>
    <row r="181" spans="1:27">
      <c r="A181" s="80">
        <v>2017</v>
      </c>
      <c r="B181" t="s">
        <v>136</v>
      </c>
      <c r="C181" t="s">
        <v>186</v>
      </c>
      <c r="D181">
        <v>3</v>
      </c>
      <c r="E181" t="s">
        <v>211</v>
      </c>
      <c r="F181" s="79">
        <v>74.95</v>
      </c>
      <c r="G181">
        <v>242.839</v>
      </c>
      <c r="H181">
        <v>257.346</v>
      </c>
      <c r="I181" s="79">
        <f t="shared" si="2"/>
        <v>79.427450697787435</v>
      </c>
      <c r="J181" t="s">
        <v>188</v>
      </c>
      <c r="K181" s="79">
        <v>10</v>
      </c>
      <c r="L181" t="s">
        <v>226</v>
      </c>
      <c r="M181" s="79" t="s">
        <v>216</v>
      </c>
    </row>
    <row r="182" spans="1:27">
      <c r="A182" s="80">
        <v>2017</v>
      </c>
      <c r="B182" t="s">
        <v>136</v>
      </c>
      <c r="C182" t="s">
        <v>186</v>
      </c>
      <c r="D182">
        <v>4</v>
      </c>
      <c r="E182" t="s">
        <v>213</v>
      </c>
      <c r="F182" s="79">
        <v>89.95</v>
      </c>
      <c r="G182">
        <v>242.839</v>
      </c>
      <c r="H182">
        <v>257.346</v>
      </c>
      <c r="I182" s="79">
        <f t="shared" si="2"/>
        <v>95.323538229032408</v>
      </c>
      <c r="J182" t="s">
        <v>188</v>
      </c>
      <c r="K182" s="79">
        <v>10</v>
      </c>
      <c r="L182" t="s">
        <v>226</v>
      </c>
      <c r="M182" s="79" t="s">
        <v>216</v>
      </c>
    </row>
    <row r="183" spans="1:27">
      <c r="A183" s="80">
        <v>2017</v>
      </c>
      <c r="B183" t="s">
        <v>136</v>
      </c>
      <c r="C183" t="s">
        <v>186</v>
      </c>
      <c r="D183">
        <v>5</v>
      </c>
      <c r="E183" t="s">
        <v>215</v>
      </c>
      <c r="F183" s="79">
        <v>109.95</v>
      </c>
      <c r="G183">
        <v>242.839</v>
      </c>
      <c r="H183">
        <v>257.346</v>
      </c>
      <c r="I183" s="79">
        <f t="shared" si="2"/>
        <v>116.51832160402572</v>
      </c>
      <c r="J183" t="s">
        <v>188</v>
      </c>
      <c r="K183" s="79">
        <v>10</v>
      </c>
      <c r="L183" t="s">
        <v>226</v>
      </c>
      <c r="M183" s="79" t="s">
        <v>216</v>
      </c>
    </row>
    <row r="184" spans="1:27">
      <c r="A184" s="80">
        <v>2017</v>
      </c>
      <c r="B184" t="s">
        <v>136</v>
      </c>
      <c r="C184" t="s">
        <v>191</v>
      </c>
      <c r="D184">
        <v>1</v>
      </c>
      <c r="E184" t="s">
        <v>187</v>
      </c>
      <c r="F184" s="79">
        <v>19.989999999999998</v>
      </c>
      <c r="G184">
        <v>242.839</v>
      </c>
      <c r="H184">
        <v>257.346</v>
      </c>
      <c r="I184" s="79">
        <f t="shared" si="2"/>
        <v>21.184185983305809</v>
      </c>
      <c r="J184" t="s">
        <v>188</v>
      </c>
      <c r="K184" s="79">
        <v>10</v>
      </c>
      <c r="L184" t="s">
        <v>226</v>
      </c>
      <c r="M184" s="79" t="s">
        <v>216</v>
      </c>
    </row>
    <row r="185" spans="1:27">
      <c r="A185" s="80">
        <v>2017</v>
      </c>
      <c r="B185" t="s">
        <v>136</v>
      </c>
      <c r="C185" t="s">
        <v>191</v>
      </c>
      <c r="D185">
        <v>2</v>
      </c>
      <c r="E185" t="s">
        <v>209</v>
      </c>
      <c r="F185" s="79">
        <v>64.95</v>
      </c>
      <c r="G185">
        <v>242.839</v>
      </c>
      <c r="H185">
        <v>257.346</v>
      </c>
      <c r="I185" s="79">
        <f t="shared" si="2"/>
        <v>68.830059010290768</v>
      </c>
      <c r="J185" t="s">
        <v>188</v>
      </c>
      <c r="K185" s="79">
        <v>10</v>
      </c>
      <c r="L185" t="s">
        <v>226</v>
      </c>
      <c r="M185" s="79" t="s">
        <v>216</v>
      </c>
    </row>
    <row r="186" spans="1:27">
      <c r="A186" s="80">
        <v>2017</v>
      </c>
      <c r="B186" t="s">
        <v>136</v>
      </c>
      <c r="C186" t="s">
        <v>191</v>
      </c>
      <c r="D186">
        <v>3</v>
      </c>
      <c r="E186" t="s">
        <v>211</v>
      </c>
      <c r="F186" s="79">
        <v>74.95</v>
      </c>
      <c r="G186">
        <v>242.839</v>
      </c>
      <c r="H186">
        <v>257.346</v>
      </c>
      <c r="I186" s="79">
        <f t="shared" si="2"/>
        <v>79.427450697787435</v>
      </c>
      <c r="J186" t="s">
        <v>188</v>
      </c>
      <c r="K186" s="79">
        <v>10</v>
      </c>
      <c r="L186" t="s">
        <v>226</v>
      </c>
      <c r="M186" s="79" t="s">
        <v>216</v>
      </c>
    </row>
    <row r="187" spans="1:27">
      <c r="A187" s="80">
        <v>2017</v>
      </c>
      <c r="B187" t="s">
        <v>136</v>
      </c>
      <c r="C187" t="s">
        <v>191</v>
      </c>
      <c r="D187">
        <v>4</v>
      </c>
      <c r="E187" t="s">
        <v>213</v>
      </c>
      <c r="F187" s="79">
        <v>89.95</v>
      </c>
      <c r="G187">
        <v>242.839</v>
      </c>
      <c r="H187">
        <v>257.346</v>
      </c>
      <c r="I187" s="79">
        <f t="shared" si="2"/>
        <v>95.323538229032408</v>
      </c>
      <c r="J187" t="s">
        <v>188</v>
      </c>
      <c r="K187" s="79">
        <v>10</v>
      </c>
      <c r="L187" t="s">
        <v>226</v>
      </c>
      <c r="M187" s="79" t="s">
        <v>216</v>
      </c>
    </row>
    <row r="188" spans="1:27">
      <c r="A188" s="80">
        <v>2017</v>
      </c>
      <c r="B188" t="s">
        <v>136</v>
      </c>
      <c r="C188" t="s">
        <v>191</v>
      </c>
      <c r="D188">
        <v>5</v>
      </c>
      <c r="E188" t="s">
        <v>215</v>
      </c>
      <c r="F188" s="79">
        <v>109.95</v>
      </c>
      <c r="G188">
        <v>242.839</v>
      </c>
      <c r="H188">
        <v>257.346</v>
      </c>
      <c r="I188" s="79">
        <f t="shared" si="2"/>
        <v>116.51832160402572</v>
      </c>
      <c r="J188" t="s">
        <v>188</v>
      </c>
      <c r="K188" s="79">
        <v>10</v>
      </c>
      <c r="L188" t="s">
        <v>226</v>
      </c>
      <c r="M188" s="79" t="s">
        <v>216</v>
      </c>
    </row>
    <row r="189" spans="1:27">
      <c r="A189" s="80">
        <v>2017</v>
      </c>
      <c r="B189" t="s">
        <v>130</v>
      </c>
      <c r="C189" t="s">
        <v>192</v>
      </c>
      <c r="D189">
        <v>1</v>
      </c>
      <c r="E189" t="s">
        <v>242</v>
      </c>
      <c r="F189" s="79">
        <v>23.89</v>
      </c>
      <c r="G189">
        <v>242.839</v>
      </c>
      <c r="H189">
        <v>257.346</v>
      </c>
      <c r="I189" s="79">
        <f t="shared" si="2"/>
        <v>25.317168741429505</v>
      </c>
      <c r="J189" t="s">
        <v>188</v>
      </c>
      <c r="K189" s="79">
        <v>5.99</v>
      </c>
      <c r="L189" t="s">
        <v>261</v>
      </c>
      <c r="M189" s="79">
        <v>1</v>
      </c>
      <c r="N189" t="s">
        <v>221</v>
      </c>
      <c r="O189" s="79">
        <v>2</v>
      </c>
    </row>
    <row r="190" spans="1:27">
      <c r="A190" s="80">
        <v>2017</v>
      </c>
      <c r="B190" t="s">
        <v>130</v>
      </c>
      <c r="C190" t="s">
        <v>192</v>
      </c>
      <c r="D190">
        <v>2</v>
      </c>
      <c r="E190" t="s">
        <v>243</v>
      </c>
      <c r="F190" s="79">
        <v>64.989999999999995</v>
      </c>
      <c r="G190">
        <v>242.839</v>
      </c>
      <c r="H190">
        <v>257.346</v>
      </c>
      <c r="I190" s="79">
        <f t="shared" si="2"/>
        <v>68.872448577040757</v>
      </c>
      <c r="J190" t="s">
        <v>188</v>
      </c>
      <c r="K190" s="79">
        <v>5.99</v>
      </c>
      <c r="L190" t="s">
        <v>261</v>
      </c>
      <c r="M190" s="79">
        <v>1</v>
      </c>
      <c r="N190" t="s">
        <v>221</v>
      </c>
      <c r="O190" s="79">
        <v>2</v>
      </c>
    </row>
    <row r="191" spans="1:27">
      <c r="A191" s="80">
        <v>2017</v>
      </c>
      <c r="B191" t="s">
        <v>130</v>
      </c>
      <c r="C191" t="s">
        <v>192</v>
      </c>
      <c r="D191">
        <v>3</v>
      </c>
      <c r="E191" t="s">
        <v>244</v>
      </c>
      <c r="F191" s="79">
        <v>84.99</v>
      </c>
      <c r="G191">
        <v>242.839</v>
      </c>
      <c r="H191">
        <v>257.346</v>
      </c>
      <c r="I191" s="79">
        <f t="shared" si="2"/>
        <v>90.067231952034064</v>
      </c>
      <c r="J191" t="s">
        <v>188</v>
      </c>
      <c r="K191" s="79">
        <v>5.99</v>
      </c>
      <c r="L191" t="s">
        <v>261</v>
      </c>
      <c r="M191" s="79">
        <v>1</v>
      </c>
      <c r="N191" t="s">
        <v>221</v>
      </c>
      <c r="O191" s="79">
        <v>2</v>
      </c>
    </row>
    <row r="192" spans="1:27">
      <c r="A192" s="80">
        <v>2017</v>
      </c>
      <c r="B192" t="s">
        <v>130</v>
      </c>
      <c r="C192" t="s">
        <v>192</v>
      </c>
      <c r="D192">
        <v>4</v>
      </c>
      <c r="E192" t="s">
        <v>245</v>
      </c>
      <c r="F192" s="79">
        <v>104.99</v>
      </c>
      <c r="G192">
        <v>242.839</v>
      </c>
      <c r="H192">
        <v>257.346</v>
      </c>
      <c r="I192" s="79">
        <f t="shared" si="2"/>
        <v>111.26201532702737</v>
      </c>
      <c r="J192" t="s">
        <v>188</v>
      </c>
      <c r="K192" s="79">
        <v>5.99</v>
      </c>
      <c r="L192" t="s">
        <v>261</v>
      </c>
      <c r="M192" s="79">
        <v>1</v>
      </c>
      <c r="N192" t="s">
        <v>221</v>
      </c>
      <c r="O192" s="79">
        <v>2</v>
      </c>
    </row>
    <row r="193" spans="1:15">
      <c r="A193" s="80">
        <v>2017</v>
      </c>
      <c r="B193" t="s">
        <v>130</v>
      </c>
      <c r="C193" t="s">
        <v>192</v>
      </c>
      <c r="D193">
        <v>5</v>
      </c>
      <c r="E193" t="s">
        <v>246</v>
      </c>
      <c r="F193" s="79">
        <v>7.99</v>
      </c>
      <c r="G193">
        <v>242.839</v>
      </c>
      <c r="H193">
        <v>257.346</v>
      </c>
      <c r="I193" s="79">
        <f t="shared" si="2"/>
        <v>8.4673159583098272</v>
      </c>
      <c r="J193" t="s">
        <v>188</v>
      </c>
      <c r="K193" s="79">
        <v>5.99</v>
      </c>
      <c r="L193" t="s">
        <v>261</v>
      </c>
      <c r="M193" s="79">
        <v>1</v>
      </c>
      <c r="N193" t="s">
        <v>221</v>
      </c>
      <c r="O193" s="79">
        <v>2</v>
      </c>
    </row>
    <row r="194" spans="1:15">
      <c r="A194" s="80">
        <v>2017</v>
      </c>
      <c r="B194" t="s">
        <v>130</v>
      </c>
      <c r="C194" t="s">
        <v>192</v>
      </c>
      <c r="D194">
        <v>6</v>
      </c>
      <c r="E194" t="s">
        <v>247</v>
      </c>
      <c r="F194" s="79">
        <v>44.99</v>
      </c>
      <c r="G194">
        <v>242.839</v>
      </c>
      <c r="H194">
        <v>257.346</v>
      </c>
      <c r="I194" s="79">
        <f t="shared" ref="I194:I257" si="3">H194*(F194/G194)</f>
        <v>47.67766520204745</v>
      </c>
      <c r="J194" t="s">
        <v>188</v>
      </c>
      <c r="K194" s="79">
        <v>5.99</v>
      </c>
      <c r="L194" t="s">
        <v>261</v>
      </c>
      <c r="M194" s="79">
        <v>1</v>
      </c>
      <c r="N194" t="s">
        <v>221</v>
      </c>
      <c r="O194" s="79">
        <v>2</v>
      </c>
    </row>
    <row r="195" spans="1:15">
      <c r="A195" s="80">
        <v>2017</v>
      </c>
      <c r="B195" t="s">
        <v>130</v>
      </c>
      <c r="C195" t="s">
        <v>195</v>
      </c>
      <c r="D195">
        <v>1</v>
      </c>
      <c r="E195" t="s">
        <v>242</v>
      </c>
      <c r="F195" s="79">
        <v>23.89</v>
      </c>
      <c r="G195">
        <v>242.839</v>
      </c>
      <c r="H195">
        <v>257.346</v>
      </c>
      <c r="I195" s="79">
        <f t="shared" si="3"/>
        <v>25.317168741429505</v>
      </c>
      <c r="J195" t="s">
        <v>188</v>
      </c>
      <c r="K195" s="79">
        <v>5.99</v>
      </c>
      <c r="L195" t="s">
        <v>261</v>
      </c>
      <c r="M195" s="79">
        <v>1</v>
      </c>
      <c r="N195" t="s">
        <v>221</v>
      </c>
      <c r="O195" s="79">
        <v>2</v>
      </c>
    </row>
    <row r="196" spans="1:15">
      <c r="A196" s="80">
        <v>2017</v>
      </c>
      <c r="B196" t="s">
        <v>130</v>
      </c>
      <c r="C196" t="s">
        <v>195</v>
      </c>
      <c r="D196">
        <v>2</v>
      </c>
      <c r="E196" t="s">
        <v>243</v>
      </c>
      <c r="F196" s="79">
        <v>64.989999999999995</v>
      </c>
      <c r="G196">
        <v>242.839</v>
      </c>
      <c r="H196">
        <v>257.346</v>
      </c>
      <c r="I196" s="79">
        <f t="shared" si="3"/>
        <v>68.872448577040757</v>
      </c>
      <c r="J196" t="s">
        <v>188</v>
      </c>
      <c r="K196" s="79">
        <v>5.99</v>
      </c>
      <c r="L196" t="s">
        <v>261</v>
      </c>
      <c r="M196" s="79">
        <v>1</v>
      </c>
      <c r="N196" t="s">
        <v>221</v>
      </c>
      <c r="O196" s="79">
        <v>2</v>
      </c>
    </row>
    <row r="197" spans="1:15">
      <c r="A197" s="80">
        <v>2017</v>
      </c>
      <c r="B197" t="s">
        <v>130</v>
      </c>
      <c r="C197" t="s">
        <v>195</v>
      </c>
      <c r="D197">
        <v>3</v>
      </c>
      <c r="E197" t="s">
        <v>244</v>
      </c>
      <c r="F197" s="79">
        <v>84.99</v>
      </c>
      <c r="G197">
        <v>242.839</v>
      </c>
      <c r="H197">
        <v>257.346</v>
      </c>
      <c r="I197" s="79">
        <f t="shared" si="3"/>
        <v>90.067231952034064</v>
      </c>
      <c r="J197" t="s">
        <v>188</v>
      </c>
      <c r="K197" s="79">
        <v>5.99</v>
      </c>
      <c r="L197" t="s">
        <v>261</v>
      </c>
      <c r="M197" s="79">
        <v>1</v>
      </c>
      <c r="N197" t="s">
        <v>221</v>
      </c>
      <c r="O197" s="79">
        <v>2</v>
      </c>
    </row>
    <row r="198" spans="1:15">
      <c r="A198" s="80">
        <v>2017</v>
      </c>
      <c r="B198" t="s">
        <v>130</v>
      </c>
      <c r="C198" t="s">
        <v>195</v>
      </c>
      <c r="D198">
        <v>4</v>
      </c>
      <c r="E198" t="s">
        <v>245</v>
      </c>
      <c r="F198" s="79">
        <v>104.99</v>
      </c>
      <c r="G198">
        <v>242.839</v>
      </c>
      <c r="H198">
        <v>257.346</v>
      </c>
      <c r="I198" s="79">
        <f t="shared" si="3"/>
        <v>111.26201532702737</v>
      </c>
      <c r="J198" t="s">
        <v>188</v>
      </c>
      <c r="K198" s="79">
        <v>5.99</v>
      </c>
      <c r="L198" t="s">
        <v>261</v>
      </c>
      <c r="M198" s="79">
        <v>1</v>
      </c>
      <c r="N198" t="s">
        <v>221</v>
      </c>
      <c r="O198" s="79">
        <v>2</v>
      </c>
    </row>
    <row r="199" spans="1:15">
      <c r="A199" s="80">
        <v>2017</v>
      </c>
      <c r="B199" t="s">
        <v>130</v>
      </c>
      <c r="C199" t="s">
        <v>195</v>
      </c>
      <c r="D199">
        <v>5</v>
      </c>
      <c r="E199" t="s">
        <v>246</v>
      </c>
      <c r="F199" s="79">
        <v>7.99</v>
      </c>
      <c r="G199">
        <v>242.839</v>
      </c>
      <c r="H199">
        <v>257.346</v>
      </c>
      <c r="I199" s="79">
        <f t="shared" si="3"/>
        <v>8.4673159583098272</v>
      </c>
      <c r="J199" t="s">
        <v>188</v>
      </c>
      <c r="K199" s="79">
        <v>5.99</v>
      </c>
      <c r="L199" t="s">
        <v>261</v>
      </c>
      <c r="M199" s="79">
        <v>1</v>
      </c>
      <c r="N199" t="s">
        <v>221</v>
      </c>
      <c r="O199" s="79">
        <v>2</v>
      </c>
    </row>
    <row r="200" spans="1:15">
      <c r="A200" s="80">
        <v>2017</v>
      </c>
      <c r="B200" t="s">
        <v>130</v>
      </c>
      <c r="C200" t="s">
        <v>195</v>
      </c>
      <c r="D200">
        <v>6</v>
      </c>
      <c r="E200" t="s">
        <v>247</v>
      </c>
      <c r="F200" s="79">
        <v>44.99</v>
      </c>
      <c r="G200">
        <v>242.839</v>
      </c>
      <c r="H200">
        <v>257.346</v>
      </c>
      <c r="I200" s="79">
        <f t="shared" si="3"/>
        <v>47.67766520204745</v>
      </c>
      <c r="J200" t="s">
        <v>188</v>
      </c>
      <c r="K200" s="79">
        <v>5.99</v>
      </c>
      <c r="L200" t="s">
        <v>261</v>
      </c>
      <c r="M200" s="79">
        <v>1</v>
      </c>
      <c r="N200" t="s">
        <v>221</v>
      </c>
      <c r="O200" s="79">
        <v>2</v>
      </c>
    </row>
    <row r="201" spans="1:15">
      <c r="A201" s="80">
        <v>2017</v>
      </c>
      <c r="B201" t="s">
        <v>130</v>
      </c>
      <c r="C201" t="s">
        <v>217</v>
      </c>
      <c r="D201">
        <v>1</v>
      </c>
      <c r="E201" t="s">
        <v>242</v>
      </c>
      <c r="F201" s="79">
        <v>23.89</v>
      </c>
      <c r="G201">
        <v>242.839</v>
      </c>
      <c r="H201">
        <v>257.346</v>
      </c>
      <c r="I201" s="79">
        <f t="shared" si="3"/>
        <v>25.317168741429505</v>
      </c>
      <c r="J201" t="s">
        <v>188</v>
      </c>
      <c r="K201" s="79">
        <v>5.99</v>
      </c>
      <c r="L201" t="s">
        <v>261</v>
      </c>
      <c r="M201" s="79">
        <v>1</v>
      </c>
      <c r="N201" t="s">
        <v>221</v>
      </c>
      <c r="O201" s="79">
        <v>2</v>
      </c>
    </row>
    <row r="202" spans="1:15">
      <c r="A202" s="80">
        <v>2017</v>
      </c>
      <c r="B202" t="s">
        <v>130</v>
      </c>
      <c r="C202" t="s">
        <v>217</v>
      </c>
      <c r="D202">
        <v>2</v>
      </c>
      <c r="E202" t="s">
        <v>243</v>
      </c>
      <c r="F202" s="79">
        <v>64.989999999999995</v>
      </c>
      <c r="G202">
        <v>242.839</v>
      </c>
      <c r="H202">
        <v>257.346</v>
      </c>
      <c r="I202" s="79">
        <f t="shared" si="3"/>
        <v>68.872448577040757</v>
      </c>
      <c r="J202" t="s">
        <v>188</v>
      </c>
      <c r="K202" s="79">
        <v>5.99</v>
      </c>
      <c r="L202" t="s">
        <v>261</v>
      </c>
      <c r="M202" s="79">
        <v>1</v>
      </c>
      <c r="N202" t="s">
        <v>221</v>
      </c>
      <c r="O202" s="79">
        <v>2</v>
      </c>
    </row>
    <row r="203" spans="1:15">
      <c r="A203" s="80">
        <v>2017</v>
      </c>
      <c r="B203" t="s">
        <v>130</v>
      </c>
      <c r="C203" t="s">
        <v>217</v>
      </c>
      <c r="D203">
        <v>3</v>
      </c>
      <c r="E203" t="s">
        <v>244</v>
      </c>
      <c r="F203" s="79">
        <v>84.99</v>
      </c>
      <c r="G203">
        <v>242.839</v>
      </c>
      <c r="H203">
        <v>257.346</v>
      </c>
      <c r="I203" s="79">
        <f t="shared" si="3"/>
        <v>90.067231952034064</v>
      </c>
      <c r="J203" t="s">
        <v>188</v>
      </c>
      <c r="K203" s="79">
        <v>5.99</v>
      </c>
      <c r="L203" t="s">
        <v>261</v>
      </c>
      <c r="M203" s="79">
        <v>1</v>
      </c>
      <c r="N203" t="s">
        <v>221</v>
      </c>
      <c r="O203" s="79">
        <v>2</v>
      </c>
    </row>
    <row r="204" spans="1:15">
      <c r="A204" s="80">
        <v>2017</v>
      </c>
      <c r="B204" t="s">
        <v>130</v>
      </c>
      <c r="C204" t="s">
        <v>217</v>
      </c>
      <c r="D204">
        <v>4</v>
      </c>
      <c r="E204" t="s">
        <v>245</v>
      </c>
      <c r="F204" s="79">
        <v>104.99</v>
      </c>
      <c r="G204">
        <v>242.839</v>
      </c>
      <c r="H204">
        <v>257.346</v>
      </c>
      <c r="I204" s="79">
        <f t="shared" si="3"/>
        <v>111.26201532702737</v>
      </c>
      <c r="J204" t="s">
        <v>188</v>
      </c>
      <c r="K204" s="79">
        <v>5.99</v>
      </c>
      <c r="L204" t="s">
        <v>261</v>
      </c>
      <c r="M204" s="79">
        <v>1</v>
      </c>
      <c r="N204" t="s">
        <v>221</v>
      </c>
      <c r="O204" s="79">
        <v>2</v>
      </c>
    </row>
    <row r="205" spans="1:15">
      <c r="A205" s="80">
        <v>2017</v>
      </c>
      <c r="B205" t="s">
        <v>130</v>
      </c>
      <c r="C205" t="s">
        <v>217</v>
      </c>
      <c r="D205">
        <v>5</v>
      </c>
      <c r="E205" t="s">
        <v>246</v>
      </c>
      <c r="F205" s="79">
        <v>7.99</v>
      </c>
      <c r="G205">
        <v>242.839</v>
      </c>
      <c r="H205">
        <v>257.346</v>
      </c>
      <c r="I205" s="79">
        <f t="shared" si="3"/>
        <v>8.4673159583098272</v>
      </c>
      <c r="J205" t="s">
        <v>188</v>
      </c>
      <c r="K205" s="79">
        <v>5.99</v>
      </c>
      <c r="L205" t="s">
        <v>261</v>
      </c>
      <c r="M205" s="79">
        <v>1</v>
      </c>
      <c r="N205" t="s">
        <v>221</v>
      </c>
      <c r="O205" s="79">
        <v>2</v>
      </c>
    </row>
    <row r="206" spans="1:15">
      <c r="A206" s="80">
        <v>2017</v>
      </c>
      <c r="B206" t="s">
        <v>130</v>
      </c>
      <c r="C206" t="s">
        <v>217</v>
      </c>
      <c r="D206">
        <v>6</v>
      </c>
      <c r="E206" t="s">
        <v>247</v>
      </c>
      <c r="F206" s="79">
        <v>44.99</v>
      </c>
      <c r="G206">
        <v>242.839</v>
      </c>
      <c r="H206">
        <v>257.346</v>
      </c>
      <c r="I206" s="79">
        <f t="shared" si="3"/>
        <v>47.67766520204745</v>
      </c>
      <c r="J206" t="s">
        <v>188</v>
      </c>
      <c r="K206" s="79">
        <v>5.99</v>
      </c>
      <c r="L206" t="s">
        <v>261</v>
      </c>
      <c r="M206" s="79">
        <v>1</v>
      </c>
      <c r="N206" t="s">
        <v>221</v>
      </c>
      <c r="O206" s="79">
        <v>2</v>
      </c>
    </row>
    <row r="207" spans="1:15">
      <c r="A207" s="80">
        <v>2017</v>
      </c>
      <c r="B207" t="s">
        <v>130</v>
      </c>
      <c r="C207" t="s">
        <v>196</v>
      </c>
      <c r="D207">
        <v>1</v>
      </c>
      <c r="E207" t="s">
        <v>242</v>
      </c>
      <c r="F207" s="79">
        <v>23.89</v>
      </c>
      <c r="G207">
        <v>242.839</v>
      </c>
      <c r="H207">
        <v>257.346</v>
      </c>
      <c r="I207" s="79">
        <f t="shared" si="3"/>
        <v>25.317168741429505</v>
      </c>
      <c r="J207" t="s">
        <v>188</v>
      </c>
      <c r="K207" s="79">
        <v>5.99</v>
      </c>
      <c r="L207" t="s">
        <v>261</v>
      </c>
      <c r="M207" s="79">
        <v>1</v>
      </c>
      <c r="N207" t="s">
        <v>221</v>
      </c>
      <c r="O207" s="79">
        <v>2</v>
      </c>
    </row>
    <row r="208" spans="1:15">
      <c r="A208" s="80">
        <v>2017</v>
      </c>
      <c r="B208" t="s">
        <v>130</v>
      </c>
      <c r="C208" t="s">
        <v>196</v>
      </c>
      <c r="D208">
        <v>2</v>
      </c>
      <c r="E208" t="s">
        <v>243</v>
      </c>
      <c r="F208" s="79">
        <v>64.989999999999995</v>
      </c>
      <c r="G208">
        <v>242.839</v>
      </c>
      <c r="H208">
        <v>257.346</v>
      </c>
      <c r="I208" s="79">
        <f t="shared" si="3"/>
        <v>68.872448577040757</v>
      </c>
      <c r="J208" t="s">
        <v>188</v>
      </c>
      <c r="K208" s="79">
        <v>5.99</v>
      </c>
      <c r="L208" t="s">
        <v>261</v>
      </c>
      <c r="M208" s="79">
        <v>1</v>
      </c>
      <c r="N208" t="s">
        <v>221</v>
      </c>
      <c r="O208" s="79">
        <v>2</v>
      </c>
    </row>
    <row r="209" spans="1:25">
      <c r="A209" s="80">
        <v>2017</v>
      </c>
      <c r="B209" t="s">
        <v>130</v>
      </c>
      <c r="C209" t="s">
        <v>196</v>
      </c>
      <c r="D209">
        <v>3</v>
      </c>
      <c r="E209" t="s">
        <v>244</v>
      </c>
      <c r="F209" s="79">
        <v>84.99</v>
      </c>
      <c r="G209">
        <v>242.839</v>
      </c>
      <c r="H209">
        <v>257.346</v>
      </c>
      <c r="I209" s="79">
        <f t="shared" si="3"/>
        <v>90.067231952034064</v>
      </c>
      <c r="J209" t="s">
        <v>188</v>
      </c>
      <c r="K209" s="79">
        <v>5.99</v>
      </c>
      <c r="L209" t="s">
        <v>261</v>
      </c>
      <c r="M209" s="79">
        <v>1</v>
      </c>
      <c r="N209" t="s">
        <v>221</v>
      </c>
      <c r="O209" s="79">
        <v>2</v>
      </c>
    </row>
    <row r="210" spans="1:25">
      <c r="A210" s="80">
        <v>2017</v>
      </c>
      <c r="B210" t="s">
        <v>130</v>
      </c>
      <c r="C210" t="s">
        <v>196</v>
      </c>
      <c r="D210">
        <v>4</v>
      </c>
      <c r="E210" t="s">
        <v>245</v>
      </c>
      <c r="F210" s="79">
        <v>104.99</v>
      </c>
      <c r="G210">
        <v>242.839</v>
      </c>
      <c r="H210">
        <v>257.346</v>
      </c>
      <c r="I210" s="79">
        <f t="shared" si="3"/>
        <v>111.26201532702737</v>
      </c>
      <c r="J210" t="s">
        <v>188</v>
      </c>
      <c r="K210" s="79">
        <v>5.99</v>
      </c>
      <c r="L210" t="s">
        <v>261</v>
      </c>
      <c r="M210" s="79">
        <v>1</v>
      </c>
      <c r="N210" t="s">
        <v>221</v>
      </c>
      <c r="O210" s="79">
        <v>2</v>
      </c>
    </row>
    <row r="211" spans="1:25">
      <c r="A211" s="80">
        <v>2017</v>
      </c>
      <c r="B211" t="s">
        <v>130</v>
      </c>
      <c r="C211" t="s">
        <v>196</v>
      </c>
      <c r="D211">
        <v>5</v>
      </c>
      <c r="E211" t="s">
        <v>246</v>
      </c>
      <c r="F211" s="79">
        <v>7.99</v>
      </c>
      <c r="G211">
        <v>242.839</v>
      </c>
      <c r="H211">
        <v>257.346</v>
      </c>
      <c r="I211" s="79">
        <f t="shared" si="3"/>
        <v>8.4673159583098272</v>
      </c>
      <c r="J211" t="s">
        <v>188</v>
      </c>
      <c r="K211" s="79">
        <v>5.99</v>
      </c>
      <c r="L211" t="s">
        <v>261</v>
      </c>
      <c r="M211" s="79">
        <v>1</v>
      </c>
      <c r="N211" t="s">
        <v>221</v>
      </c>
      <c r="O211" s="79">
        <v>2</v>
      </c>
    </row>
    <row r="212" spans="1:25">
      <c r="A212" s="80">
        <v>2017</v>
      </c>
      <c r="B212" t="s">
        <v>130</v>
      </c>
      <c r="C212" t="s">
        <v>196</v>
      </c>
      <c r="D212">
        <v>6</v>
      </c>
      <c r="E212" t="s">
        <v>247</v>
      </c>
      <c r="F212" s="79">
        <v>44.99</v>
      </c>
      <c r="G212">
        <v>242.839</v>
      </c>
      <c r="H212">
        <v>257.346</v>
      </c>
      <c r="I212" s="79">
        <f t="shared" si="3"/>
        <v>47.67766520204745</v>
      </c>
      <c r="J212" t="s">
        <v>188</v>
      </c>
      <c r="K212" s="79">
        <v>5.99</v>
      </c>
      <c r="L212" t="s">
        <v>261</v>
      </c>
      <c r="M212" s="79">
        <v>1</v>
      </c>
      <c r="N212" t="s">
        <v>221</v>
      </c>
      <c r="O212" s="79">
        <v>2</v>
      </c>
    </row>
    <row r="213" spans="1:25">
      <c r="A213" s="80">
        <v>2017</v>
      </c>
      <c r="B213" t="s">
        <v>130</v>
      </c>
      <c r="C213" t="s">
        <v>197</v>
      </c>
      <c r="D213">
        <v>1</v>
      </c>
      <c r="E213" t="s">
        <v>242</v>
      </c>
      <c r="F213" s="79">
        <v>23.89</v>
      </c>
      <c r="G213">
        <v>242.839</v>
      </c>
      <c r="H213">
        <v>257.346</v>
      </c>
      <c r="I213" s="79">
        <f t="shared" si="3"/>
        <v>25.317168741429505</v>
      </c>
      <c r="J213" t="s">
        <v>188</v>
      </c>
      <c r="K213" s="79">
        <v>5.99</v>
      </c>
      <c r="L213" t="s">
        <v>261</v>
      </c>
      <c r="M213" s="79">
        <v>1</v>
      </c>
      <c r="N213" t="s">
        <v>221</v>
      </c>
      <c r="O213" s="79">
        <v>2</v>
      </c>
    </row>
    <row r="214" spans="1:25">
      <c r="A214" s="80">
        <v>2017</v>
      </c>
      <c r="B214" t="s">
        <v>130</v>
      </c>
      <c r="C214" t="s">
        <v>197</v>
      </c>
      <c r="D214">
        <v>2</v>
      </c>
      <c r="E214" t="s">
        <v>243</v>
      </c>
      <c r="F214" s="79">
        <v>64.989999999999995</v>
      </c>
      <c r="G214">
        <v>242.839</v>
      </c>
      <c r="H214">
        <v>257.346</v>
      </c>
      <c r="I214" s="79">
        <f t="shared" si="3"/>
        <v>68.872448577040757</v>
      </c>
      <c r="J214" t="s">
        <v>188</v>
      </c>
      <c r="K214" s="79">
        <v>5.99</v>
      </c>
      <c r="L214" t="s">
        <v>261</v>
      </c>
      <c r="M214" s="79">
        <v>1</v>
      </c>
      <c r="N214" t="s">
        <v>221</v>
      </c>
      <c r="O214" s="79">
        <v>2</v>
      </c>
    </row>
    <row r="215" spans="1:25">
      <c r="A215" s="80">
        <v>2017</v>
      </c>
      <c r="B215" t="s">
        <v>130</v>
      </c>
      <c r="C215" t="s">
        <v>197</v>
      </c>
      <c r="D215">
        <v>3</v>
      </c>
      <c r="E215" t="s">
        <v>244</v>
      </c>
      <c r="F215" s="79">
        <v>84.99</v>
      </c>
      <c r="G215">
        <v>242.839</v>
      </c>
      <c r="H215">
        <v>257.346</v>
      </c>
      <c r="I215" s="79">
        <f t="shared" si="3"/>
        <v>90.067231952034064</v>
      </c>
      <c r="J215" t="s">
        <v>188</v>
      </c>
      <c r="K215" s="79">
        <v>5.99</v>
      </c>
      <c r="L215" t="s">
        <v>261</v>
      </c>
      <c r="M215" s="79">
        <v>1</v>
      </c>
      <c r="N215" t="s">
        <v>221</v>
      </c>
      <c r="O215" s="79">
        <v>2</v>
      </c>
    </row>
    <row r="216" spans="1:25">
      <c r="A216" s="80">
        <v>2017</v>
      </c>
      <c r="B216" t="s">
        <v>130</v>
      </c>
      <c r="C216" t="s">
        <v>197</v>
      </c>
      <c r="D216">
        <v>4</v>
      </c>
      <c r="E216" t="s">
        <v>245</v>
      </c>
      <c r="F216" s="79">
        <v>104.99</v>
      </c>
      <c r="G216">
        <v>242.839</v>
      </c>
      <c r="H216">
        <v>257.346</v>
      </c>
      <c r="I216" s="79">
        <f t="shared" si="3"/>
        <v>111.26201532702737</v>
      </c>
      <c r="J216" t="s">
        <v>188</v>
      </c>
      <c r="K216" s="79">
        <v>5.99</v>
      </c>
      <c r="L216" t="s">
        <v>261</v>
      </c>
      <c r="M216" s="79">
        <v>1</v>
      </c>
      <c r="N216" t="s">
        <v>221</v>
      </c>
      <c r="O216" s="79">
        <v>2</v>
      </c>
    </row>
    <row r="217" spans="1:25">
      <c r="A217" s="80">
        <v>2017</v>
      </c>
      <c r="B217" t="s">
        <v>130</v>
      </c>
      <c r="C217" t="s">
        <v>197</v>
      </c>
      <c r="D217">
        <v>5</v>
      </c>
      <c r="E217" t="s">
        <v>246</v>
      </c>
      <c r="F217" s="79">
        <v>7.99</v>
      </c>
      <c r="G217">
        <v>242.839</v>
      </c>
      <c r="H217">
        <v>257.346</v>
      </c>
      <c r="I217" s="79">
        <f t="shared" si="3"/>
        <v>8.4673159583098272</v>
      </c>
      <c r="J217" t="s">
        <v>188</v>
      </c>
      <c r="K217" s="79">
        <v>5.99</v>
      </c>
      <c r="L217" t="s">
        <v>261</v>
      </c>
      <c r="M217" s="79">
        <v>1</v>
      </c>
      <c r="N217" t="s">
        <v>221</v>
      </c>
      <c r="O217" s="79">
        <v>2</v>
      </c>
    </row>
    <row r="218" spans="1:25">
      <c r="A218" s="80">
        <v>2017</v>
      </c>
      <c r="B218" t="s">
        <v>130</v>
      </c>
      <c r="C218" t="s">
        <v>197</v>
      </c>
      <c r="D218">
        <v>6</v>
      </c>
      <c r="E218" t="s">
        <v>247</v>
      </c>
      <c r="F218" s="79">
        <v>44.99</v>
      </c>
      <c r="G218">
        <v>242.839</v>
      </c>
      <c r="H218">
        <v>257.346</v>
      </c>
      <c r="I218" s="79">
        <f t="shared" si="3"/>
        <v>47.67766520204745</v>
      </c>
      <c r="J218" t="s">
        <v>188</v>
      </c>
      <c r="K218" s="79">
        <v>5.99</v>
      </c>
      <c r="L218" t="s">
        <v>261</v>
      </c>
      <c r="M218" s="79">
        <v>1</v>
      </c>
      <c r="N218" t="s">
        <v>221</v>
      </c>
      <c r="O218" s="79">
        <v>2</v>
      </c>
    </row>
    <row r="219" spans="1:25">
      <c r="A219" s="80">
        <v>2017</v>
      </c>
      <c r="B219" t="s">
        <v>83</v>
      </c>
      <c r="C219" t="s">
        <v>198</v>
      </c>
      <c r="D219">
        <v>1</v>
      </c>
      <c r="E219" t="s">
        <v>248</v>
      </c>
      <c r="F219" s="79">
        <v>12.99</v>
      </c>
      <c r="G219">
        <v>242.839</v>
      </c>
      <c r="H219">
        <v>257.346</v>
      </c>
      <c r="I219" s="79">
        <f t="shared" si="3"/>
        <v>13.766011802058154</v>
      </c>
      <c r="J219" t="s">
        <v>221</v>
      </c>
      <c r="K219" s="79">
        <v>5</v>
      </c>
      <c r="L219" t="s">
        <v>201</v>
      </c>
      <c r="M219" s="79">
        <v>8</v>
      </c>
      <c r="N219" t="s">
        <v>223</v>
      </c>
      <c r="O219" s="79">
        <v>12</v>
      </c>
      <c r="P219" t="s">
        <v>249</v>
      </c>
      <c r="Q219" s="79">
        <v>10</v>
      </c>
      <c r="R219" t="s">
        <v>230</v>
      </c>
      <c r="S219" s="79">
        <v>12</v>
      </c>
      <c r="T219" t="s">
        <v>231</v>
      </c>
      <c r="U219" s="79">
        <v>15</v>
      </c>
      <c r="V219" t="s">
        <v>262</v>
      </c>
      <c r="W219" s="79">
        <v>20</v>
      </c>
      <c r="X219" t="s">
        <v>263</v>
      </c>
      <c r="Y219" s="79">
        <v>30</v>
      </c>
    </row>
    <row r="220" spans="1:25">
      <c r="A220" s="80">
        <v>2017</v>
      </c>
      <c r="B220" t="s">
        <v>83</v>
      </c>
      <c r="C220" t="s">
        <v>198</v>
      </c>
      <c r="D220">
        <v>2</v>
      </c>
      <c r="E220" t="s">
        <v>264</v>
      </c>
      <c r="F220" s="79">
        <v>64.989999999999995</v>
      </c>
      <c r="G220">
        <v>242.839</v>
      </c>
      <c r="H220">
        <v>257.346</v>
      </c>
      <c r="I220" s="79">
        <f t="shared" si="3"/>
        <v>68.872448577040757</v>
      </c>
      <c r="J220" t="s">
        <v>221</v>
      </c>
      <c r="K220" s="79">
        <v>5</v>
      </c>
      <c r="L220" t="s">
        <v>201</v>
      </c>
      <c r="M220" s="79">
        <v>8</v>
      </c>
      <c r="N220" t="s">
        <v>223</v>
      </c>
      <c r="O220" s="79">
        <v>12</v>
      </c>
      <c r="P220" t="s">
        <v>249</v>
      </c>
      <c r="Q220" s="79">
        <v>10</v>
      </c>
      <c r="R220" t="s">
        <v>230</v>
      </c>
      <c r="S220" s="79">
        <v>12</v>
      </c>
      <c r="T220" t="s">
        <v>231</v>
      </c>
      <c r="U220" s="79">
        <v>15</v>
      </c>
      <c r="V220" t="s">
        <v>262</v>
      </c>
      <c r="W220" s="79">
        <v>20</v>
      </c>
      <c r="X220" t="s">
        <v>263</v>
      </c>
      <c r="Y220" s="79">
        <v>30</v>
      </c>
    </row>
    <row r="221" spans="1:25">
      <c r="A221" s="80">
        <v>2017</v>
      </c>
      <c r="B221" t="s">
        <v>83</v>
      </c>
      <c r="C221" t="s">
        <v>198</v>
      </c>
      <c r="D221">
        <v>3</v>
      </c>
      <c r="E221" t="s">
        <v>265</v>
      </c>
      <c r="F221" s="79">
        <v>64.989999999999995</v>
      </c>
      <c r="G221">
        <v>242.839</v>
      </c>
      <c r="H221">
        <v>257.346</v>
      </c>
      <c r="I221" s="79">
        <f t="shared" si="3"/>
        <v>68.872448577040757</v>
      </c>
      <c r="J221" t="s">
        <v>221</v>
      </c>
      <c r="K221" s="79">
        <v>5</v>
      </c>
      <c r="L221" t="s">
        <v>201</v>
      </c>
      <c r="M221" s="79">
        <v>8</v>
      </c>
      <c r="N221" t="s">
        <v>223</v>
      </c>
      <c r="O221" s="79">
        <v>12</v>
      </c>
      <c r="P221" t="s">
        <v>249</v>
      </c>
      <c r="Q221" s="79">
        <v>10</v>
      </c>
      <c r="R221" t="s">
        <v>230</v>
      </c>
      <c r="S221" s="79">
        <v>12</v>
      </c>
      <c r="T221" t="s">
        <v>231</v>
      </c>
      <c r="U221" s="79">
        <v>15</v>
      </c>
      <c r="V221" t="s">
        <v>262</v>
      </c>
      <c r="W221" s="79">
        <v>20</v>
      </c>
      <c r="X221" t="s">
        <v>263</v>
      </c>
      <c r="Y221" s="79">
        <v>30</v>
      </c>
    </row>
    <row r="222" spans="1:25">
      <c r="A222" s="80">
        <v>2017</v>
      </c>
      <c r="B222" t="s">
        <v>83</v>
      </c>
      <c r="C222" t="s">
        <v>198</v>
      </c>
      <c r="D222">
        <v>4</v>
      </c>
      <c r="E222" t="s">
        <v>266</v>
      </c>
      <c r="F222" s="79">
        <v>64.989999999999995</v>
      </c>
      <c r="G222">
        <v>242.839</v>
      </c>
      <c r="H222">
        <v>257.346</v>
      </c>
      <c r="I222" s="79">
        <f t="shared" si="3"/>
        <v>68.872448577040757</v>
      </c>
      <c r="J222" t="s">
        <v>221</v>
      </c>
      <c r="K222" s="79">
        <v>5</v>
      </c>
      <c r="L222" t="s">
        <v>201</v>
      </c>
      <c r="M222" s="79">
        <v>8</v>
      </c>
      <c r="N222" t="s">
        <v>223</v>
      </c>
      <c r="O222" s="79">
        <v>12</v>
      </c>
      <c r="P222" t="s">
        <v>249</v>
      </c>
      <c r="Q222" s="79">
        <v>10</v>
      </c>
      <c r="R222" t="s">
        <v>230</v>
      </c>
      <c r="S222" s="79">
        <v>12</v>
      </c>
      <c r="T222" t="s">
        <v>231</v>
      </c>
      <c r="U222" s="79">
        <v>15</v>
      </c>
      <c r="V222" t="s">
        <v>262</v>
      </c>
      <c r="W222" s="79">
        <v>20</v>
      </c>
      <c r="X222" t="s">
        <v>263</v>
      </c>
      <c r="Y222" s="79">
        <v>30</v>
      </c>
    </row>
    <row r="223" spans="1:25">
      <c r="A223" s="80">
        <v>2017</v>
      </c>
      <c r="B223" t="s">
        <v>83</v>
      </c>
      <c r="C223" t="s">
        <v>198</v>
      </c>
      <c r="D223">
        <v>5</v>
      </c>
      <c r="E223" t="s">
        <v>267</v>
      </c>
      <c r="F223" s="79">
        <v>64.989999999999995</v>
      </c>
      <c r="G223">
        <v>242.839</v>
      </c>
      <c r="H223">
        <v>257.346</v>
      </c>
      <c r="I223" s="79">
        <f t="shared" si="3"/>
        <v>68.872448577040757</v>
      </c>
      <c r="J223" t="s">
        <v>221</v>
      </c>
      <c r="K223" s="79">
        <v>5</v>
      </c>
      <c r="L223" t="s">
        <v>201</v>
      </c>
      <c r="M223" s="79">
        <v>8</v>
      </c>
      <c r="N223" t="s">
        <v>223</v>
      </c>
      <c r="O223" s="79">
        <v>12</v>
      </c>
      <c r="P223" t="s">
        <v>249</v>
      </c>
      <c r="Q223" s="79">
        <v>10</v>
      </c>
      <c r="R223" t="s">
        <v>230</v>
      </c>
      <c r="S223" s="79">
        <v>12</v>
      </c>
      <c r="T223" t="s">
        <v>231</v>
      </c>
      <c r="U223" s="79">
        <v>15</v>
      </c>
      <c r="V223" t="s">
        <v>262</v>
      </c>
      <c r="W223" s="79">
        <v>20</v>
      </c>
      <c r="X223" t="s">
        <v>263</v>
      </c>
      <c r="Y223" s="79">
        <v>30</v>
      </c>
    </row>
    <row r="224" spans="1:25">
      <c r="A224" s="80">
        <v>2017</v>
      </c>
      <c r="B224" t="s">
        <v>83</v>
      </c>
      <c r="C224" t="s">
        <v>198</v>
      </c>
      <c r="D224">
        <v>6</v>
      </c>
      <c r="E224" t="s">
        <v>268</v>
      </c>
      <c r="F224" s="79">
        <v>64.989999999999995</v>
      </c>
      <c r="G224">
        <v>242.839</v>
      </c>
      <c r="H224">
        <v>257.346</v>
      </c>
      <c r="I224" s="79">
        <f t="shared" si="3"/>
        <v>68.872448577040757</v>
      </c>
      <c r="J224" t="s">
        <v>221</v>
      </c>
      <c r="K224" s="79">
        <v>5</v>
      </c>
      <c r="L224" t="s">
        <v>201</v>
      </c>
      <c r="M224" s="79">
        <v>8</v>
      </c>
      <c r="N224" t="s">
        <v>223</v>
      </c>
      <c r="O224" s="79">
        <v>12</v>
      </c>
      <c r="P224" t="s">
        <v>249</v>
      </c>
      <c r="Q224" s="79">
        <v>10</v>
      </c>
      <c r="R224" t="s">
        <v>230</v>
      </c>
      <c r="S224" s="79">
        <v>12</v>
      </c>
      <c r="T224" t="s">
        <v>231</v>
      </c>
      <c r="U224" s="79">
        <v>15</v>
      </c>
      <c r="V224" t="s">
        <v>262</v>
      </c>
      <c r="W224" s="79">
        <v>20</v>
      </c>
      <c r="X224" t="s">
        <v>263</v>
      </c>
      <c r="Y224" s="79">
        <v>30</v>
      </c>
    </row>
    <row r="225" spans="1:25">
      <c r="A225" s="80">
        <v>2017</v>
      </c>
      <c r="B225" t="s">
        <v>83</v>
      </c>
      <c r="C225" t="s">
        <v>198</v>
      </c>
      <c r="D225">
        <v>7</v>
      </c>
      <c r="E225" t="s">
        <v>269</v>
      </c>
      <c r="F225" s="79">
        <v>64.989999999999995</v>
      </c>
      <c r="G225">
        <v>242.839</v>
      </c>
      <c r="H225">
        <v>257.346</v>
      </c>
      <c r="I225" s="79">
        <f t="shared" si="3"/>
        <v>68.872448577040757</v>
      </c>
      <c r="J225" t="s">
        <v>221</v>
      </c>
      <c r="K225" s="79">
        <v>5</v>
      </c>
      <c r="L225" t="s">
        <v>201</v>
      </c>
      <c r="M225" s="79">
        <v>8</v>
      </c>
      <c r="N225" t="s">
        <v>223</v>
      </c>
      <c r="O225" s="79">
        <v>12</v>
      </c>
      <c r="P225" t="s">
        <v>249</v>
      </c>
      <c r="Q225" s="79">
        <v>10</v>
      </c>
      <c r="R225" t="s">
        <v>230</v>
      </c>
      <c r="S225" s="79">
        <v>12</v>
      </c>
      <c r="T225" t="s">
        <v>231</v>
      </c>
      <c r="U225" s="79">
        <v>15</v>
      </c>
      <c r="V225" t="s">
        <v>262</v>
      </c>
      <c r="W225" s="79">
        <v>20</v>
      </c>
      <c r="X225" t="s">
        <v>263</v>
      </c>
      <c r="Y225" s="79">
        <v>30</v>
      </c>
    </row>
    <row r="226" spans="1:25">
      <c r="A226" s="80">
        <v>2017</v>
      </c>
      <c r="B226" t="s">
        <v>83</v>
      </c>
      <c r="C226" t="s">
        <v>198</v>
      </c>
      <c r="D226">
        <v>8</v>
      </c>
      <c r="E226" t="s">
        <v>270</v>
      </c>
      <c r="F226" s="79">
        <v>64.989999999999995</v>
      </c>
      <c r="G226">
        <v>242.839</v>
      </c>
      <c r="H226">
        <v>257.346</v>
      </c>
      <c r="I226" s="79">
        <f t="shared" si="3"/>
        <v>68.872448577040757</v>
      </c>
      <c r="J226" t="s">
        <v>221</v>
      </c>
      <c r="K226" s="79">
        <v>5</v>
      </c>
      <c r="L226" t="s">
        <v>201</v>
      </c>
      <c r="M226" s="79">
        <v>8</v>
      </c>
      <c r="N226" t="s">
        <v>223</v>
      </c>
      <c r="O226" s="79">
        <v>12</v>
      </c>
      <c r="P226" t="s">
        <v>249</v>
      </c>
      <c r="Q226" s="79">
        <v>10</v>
      </c>
      <c r="R226" t="s">
        <v>230</v>
      </c>
      <c r="S226" s="79">
        <v>12</v>
      </c>
      <c r="T226" t="s">
        <v>231</v>
      </c>
      <c r="U226" s="79">
        <v>15</v>
      </c>
      <c r="V226" t="s">
        <v>262</v>
      </c>
      <c r="W226" s="79">
        <v>20</v>
      </c>
      <c r="X226" t="s">
        <v>263</v>
      </c>
      <c r="Y226" s="79">
        <v>30</v>
      </c>
    </row>
    <row r="227" spans="1:25">
      <c r="A227" s="80">
        <v>2017</v>
      </c>
      <c r="B227" t="s">
        <v>83</v>
      </c>
      <c r="C227" t="s">
        <v>198</v>
      </c>
      <c r="D227">
        <v>9</v>
      </c>
      <c r="E227" t="s">
        <v>256</v>
      </c>
      <c r="F227" s="79">
        <v>74.989999999999995</v>
      </c>
      <c r="G227">
        <v>242.839</v>
      </c>
      <c r="H227">
        <v>257.346</v>
      </c>
      <c r="I227" s="79">
        <f t="shared" si="3"/>
        <v>79.46984026453741</v>
      </c>
      <c r="J227" t="s">
        <v>221</v>
      </c>
      <c r="K227" s="79">
        <v>5</v>
      </c>
      <c r="L227" t="s">
        <v>201</v>
      </c>
      <c r="M227" s="79">
        <v>8</v>
      </c>
      <c r="N227" t="s">
        <v>223</v>
      </c>
      <c r="O227" s="79">
        <v>12</v>
      </c>
      <c r="P227" t="s">
        <v>249</v>
      </c>
      <c r="Q227" s="79">
        <v>10</v>
      </c>
      <c r="R227" t="s">
        <v>230</v>
      </c>
      <c r="S227" s="79">
        <v>12</v>
      </c>
      <c r="T227" t="s">
        <v>231</v>
      </c>
      <c r="U227" s="79">
        <v>15</v>
      </c>
      <c r="V227" t="s">
        <v>262</v>
      </c>
      <c r="W227" s="79">
        <v>20</v>
      </c>
      <c r="X227" t="s">
        <v>263</v>
      </c>
      <c r="Y227" s="79">
        <v>30</v>
      </c>
    </row>
    <row r="228" spans="1:25">
      <c r="A228" s="80">
        <v>2017</v>
      </c>
      <c r="B228" t="s">
        <v>83</v>
      </c>
      <c r="C228" t="s">
        <v>198</v>
      </c>
      <c r="D228">
        <v>10</v>
      </c>
      <c r="E228" t="s">
        <v>257</v>
      </c>
      <c r="F228" s="79">
        <v>79.989999999999995</v>
      </c>
      <c r="G228">
        <v>242.839</v>
      </c>
      <c r="H228">
        <v>257.346</v>
      </c>
      <c r="I228" s="79">
        <f t="shared" si="3"/>
        <v>84.76853610828573</v>
      </c>
      <c r="J228" t="s">
        <v>221</v>
      </c>
      <c r="K228" s="79">
        <v>5</v>
      </c>
      <c r="L228" t="s">
        <v>201</v>
      </c>
      <c r="M228" s="79">
        <v>8</v>
      </c>
      <c r="N228" t="s">
        <v>223</v>
      </c>
      <c r="O228" s="79">
        <v>12</v>
      </c>
      <c r="P228" t="s">
        <v>249</v>
      </c>
      <c r="Q228" s="79">
        <v>10</v>
      </c>
      <c r="R228" t="s">
        <v>230</v>
      </c>
      <c r="S228" s="79">
        <v>12</v>
      </c>
      <c r="T228" t="s">
        <v>231</v>
      </c>
      <c r="U228" s="79">
        <v>15</v>
      </c>
      <c r="V228" t="s">
        <v>262</v>
      </c>
      <c r="W228" s="79">
        <v>20</v>
      </c>
      <c r="X228" t="s">
        <v>263</v>
      </c>
      <c r="Y228" s="79">
        <v>30</v>
      </c>
    </row>
    <row r="229" spans="1:25">
      <c r="A229" s="80">
        <v>2017</v>
      </c>
      <c r="B229" t="s">
        <v>83</v>
      </c>
      <c r="C229" t="s">
        <v>198</v>
      </c>
      <c r="D229">
        <v>11</v>
      </c>
      <c r="E229" t="s">
        <v>271</v>
      </c>
      <c r="F229" s="79">
        <v>89.99</v>
      </c>
      <c r="G229">
        <v>242.839</v>
      </c>
      <c r="H229">
        <v>257.346</v>
      </c>
      <c r="I229" s="79">
        <f t="shared" si="3"/>
        <v>95.365927795782383</v>
      </c>
      <c r="J229" t="s">
        <v>221</v>
      </c>
      <c r="K229" s="79">
        <v>5</v>
      </c>
      <c r="L229" t="s">
        <v>201</v>
      </c>
      <c r="M229" s="79">
        <v>8</v>
      </c>
      <c r="N229" t="s">
        <v>223</v>
      </c>
      <c r="O229" s="79">
        <v>12</v>
      </c>
      <c r="P229" t="s">
        <v>249</v>
      </c>
      <c r="Q229" s="79">
        <v>10</v>
      </c>
      <c r="R229" t="s">
        <v>230</v>
      </c>
      <c r="S229" s="79">
        <v>12</v>
      </c>
      <c r="T229" t="s">
        <v>231</v>
      </c>
      <c r="U229" s="79">
        <v>15</v>
      </c>
      <c r="V229" t="s">
        <v>262</v>
      </c>
      <c r="W229" s="79">
        <v>20</v>
      </c>
      <c r="X229" t="s">
        <v>263</v>
      </c>
      <c r="Y229" s="79">
        <v>30</v>
      </c>
    </row>
    <row r="230" spans="1:25">
      <c r="A230" s="80">
        <v>2017</v>
      </c>
      <c r="B230" t="s">
        <v>83</v>
      </c>
      <c r="C230" t="s">
        <v>198</v>
      </c>
      <c r="D230">
        <v>12</v>
      </c>
      <c r="E230" t="s">
        <v>259</v>
      </c>
      <c r="F230" s="79">
        <v>54.99</v>
      </c>
      <c r="G230">
        <v>242.839</v>
      </c>
      <c r="H230">
        <v>257.346</v>
      </c>
      <c r="I230" s="79">
        <f t="shared" si="3"/>
        <v>58.275056889544103</v>
      </c>
      <c r="J230" t="s">
        <v>221</v>
      </c>
      <c r="K230" s="79">
        <v>5</v>
      </c>
      <c r="L230" t="s">
        <v>201</v>
      </c>
      <c r="M230" s="79">
        <v>8</v>
      </c>
      <c r="N230" t="s">
        <v>223</v>
      </c>
      <c r="O230" s="79">
        <v>12</v>
      </c>
      <c r="P230" t="s">
        <v>249</v>
      </c>
      <c r="Q230" s="79">
        <v>10</v>
      </c>
      <c r="R230" t="s">
        <v>230</v>
      </c>
      <c r="S230" s="79">
        <v>12</v>
      </c>
      <c r="T230" t="s">
        <v>231</v>
      </c>
      <c r="U230" s="79">
        <v>15</v>
      </c>
      <c r="V230" t="s">
        <v>262</v>
      </c>
      <c r="W230" s="79">
        <v>20</v>
      </c>
      <c r="X230" t="s">
        <v>263</v>
      </c>
      <c r="Y230" s="79">
        <v>30</v>
      </c>
    </row>
    <row r="231" spans="1:25">
      <c r="A231" s="80">
        <v>2017</v>
      </c>
      <c r="B231" t="s">
        <v>83</v>
      </c>
      <c r="C231" t="s">
        <v>198</v>
      </c>
      <c r="D231">
        <v>13</v>
      </c>
      <c r="E231" t="s">
        <v>260</v>
      </c>
      <c r="F231" s="79">
        <v>49.99</v>
      </c>
      <c r="G231">
        <v>242.839</v>
      </c>
      <c r="H231">
        <v>257.346</v>
      </c>
      <c r="I231" s="79">
        <f t="shared" si="3"/>
        <v>52.976361045795777</v>
      </c>
      <c r="J231" t="s">
        <v>221</v>
      </c>
      <c r="K231" s="79">
        <v>5</v>
      </c>
      <c r="L231" t="s">
        <v>201</v>
      </c>
      <c r="M231" s="79">
        <v>8</v>
      </c>
      <c r="N231" t="s">
        <v>223</v>
      </c>
      <c r="O231" s="79">
        <v>12</v>
      </c>
      <c r="P231" t="s">
        <v>249</v>
      </c>
      <c r="Q231" s="79">
        <v>10</v>
      </c>
      <c r="R231" t="s">
        <v>230</v>
      </c>
      <c r="S231" s="79">
        <v>12</v>
      </c>
      <c r="T231" t="s">
        <v>231</v>
      </c>
      <c r="U231" s="79">
        <v>15</v>
      </c>
      <c r="V231" t="s">
        <v>262</v>
      </c>
      <c r="W231" s="79">
        <v>20</v>
      </c>
      <c r="X231" t="s">
        <v>263</v>
      </c>
      <c r="Y231" s="79">
        <v>30</v>
      </c>
    </row>
    <row r="232" spans="1:25">
      <c r="A232" s="80">
        <v>2018</v>
      </c>
      <c r="B232" t="s">
        <v>136</v>
      </c>
      <c r="C232" t="s">
        <v>186</v>
      </c>
      <c r="D232">
        <v>1</v>
      </c>
      <c r="E232" t="s">
        <v>187</v>
      </c>
      <c r="F232" s="79">
        <v>24.99</v>
      </c>
      <c r="G232">
        <v>247.86699999999999</v>
      </c>
      <c r="H232">
        <v>257.346</v>
      </c>
      <c r="I232" s="79">
        <f t="shared" si="3"/>
        <v>25.94567465616641</v>
      </c>
      <c r="J232" t="s">
        <v>188</v>
      </c>
      <c r="K232" s="79">
        <v>11</v>
      </c>
      <c r="L232" t="s">
        <v>226</v>
      </c>
      <c r="M232" s="79" t="s">
        <v>216</v>
      </c>
    </row>
    <row r="233" spans="1:25">
      <c r="A233" s="80">
        <v>2018</v>
      </c>
      <c r="B233" t="s">
        <v>136</v>
      </c>
      <c r="C233" t="s">
        <v>186</v>
      </c>
      <c r="D233">
        <v>2</v>
      </c>
      <c r="E233" t="s">
        <v>209</v>
      </c>
      <c r="F233" s="79">
        <v>64.95</v>
      </c>
      <c r="G233">
        <v>247.86699999999999</v>
      </c>
      <c r="H233">
        <v>257.346</v>
      </c>
      <c r="I233" s="79">
        <f t="shared" si="3"/>
        <v>67.433836291236844</v>
      </c>
      <c r="J233" t="s">
        <v>188</v>
      </c>
      <c r="K233" s="79">
        <v>11</v>
      </c>
      <c r="L233" t="s">
        <v>226</v>
      </c>
      <c r="M233" s="79" t="s">
        <v>216</v>
      </c>
    </row>
    <row r="234" spans="1:25">
      <c r="A234" s="80">
        <v>2018</v>
      </c>
      <c r="B234" t="s">
        <v>136</v>
      </c>
      <c r="C234" t="s">
        <v>186</v>
      </c>
      <c r="D234">
        <v>3</v>
      </c>
      <c r="E234" t="s">
        <v>211</v>
      </c>
      <c r="F234" s="79">
        <v>74.95</v>
      </c>
      <c r="G234">
        <v>247.86699999999999</v>
      </c>
      <c r="H234">
        <v>257.346</v>
      </c>
      <c r="I234" s="79">
        <f t="shared" si="3"/>
        <v>77.816259122836044</v>
      </c>
      <c r="J234" t="s">
        <v>188</v>
      </c>
      <c r="K234" s="79">
        <v>11</v>
      </c>
      <c r="L234" t="s">
        <v>226</v>
      </c>
      <c r="M234" s="79" t="s">
        <v>216</v>
      </c>
    </row>
    <row r="235" spans="1:25">
      <c r="A235" s="80">
        <v>2018</v>
      </c>
      <c r="B235" t="s">
        <v>136</v>
      </c>
      <c r="C235" t="s">
        <v>186</v>
      </c>
      <c r="D235">
        <v>4</v>
      </c>
      <c r="E235" t="s">
        <v>213</v>
      </c>
      <c r="F235" s="79">
        <v>89.95</v>
      </c>
      <c r="G235">
        <v>247.86699999999999</v>
      </c>
      <c r="H235">
        <v>257.346</v>
      </c>
      <c r="I235" s="79">
        <f t="shared" si="3"/>
        <v>93.389893370234859</v>
      </c>
      <c r="J235" t="s">
        <v>188</v>
      </c>
      <c r="K235" s="79">
        <v>11</v>
      </c>
      <c r="L235" t="s">
        <v>226</v>
      </c>
      <c r="M235" s="79" t="s">
        <v>216</v>
      </c>
    </row>
    <row r="236" spans="1:25">
      <c r="A236" s="80">
        <v>2018</v>
      </c>
      <c r="B236" t="s">
        <v>136</v>
      </c>
      <c r="C236" t="s">
        <v>186</v>
      </c>
      <c r="D236">
        <v>5</v>
      </c>
      <c r="E236" t="s">
        <v>215</v>
      </c>
      <c r="F236" s="79">
        <v>109.95</v>
      </c>
      <c r="G236">
        <v>247.86699999999999</v>
      </c>
      <c r="H236">
        <v>257.346</v>
      </c>
      <c r="I236" s="79">
        <f t="shared" si="3"/>
        <v>114.15473903343326</v>
      </c>
      <c r="J236" t="s">
        <v>188</v>
      </c>
      <c r="K236" s="79">
        <v>11</v>
      </c>
      <c r="L236" t="s">
        <v>226</v>
      </c>
      <c r="M236" s="79" t="s">
        <v>216</v>
      </c>
    </row>
    <row r="237" spans="1:25">
      <c r="A237" s="80">
        <v>2018</v>
      </c>
      <c r="B237" t="s">
        <v>136</v>
      </c>
      <c r="C237" t="s">
        <v>191</v>
      </c>
      <c r="D237">
        <v>1</v>
      </c>
      <c r="E237" t="s">
        <v>187</v>
      </c>
      <c r="F237" s="79">
        <v>24.99</v>
      </c>
      <c r="G237">
        <v>247.86699999999999</v>
      </c>
      <c r="H237">
        <v>257.346</v>
      </c>
      <c r="I237" s="79">
        <f t="shared" si="3"/>
        <v>25.94567465616641</v>
      </c>
      <c r="J237" t="s">
        <v>188</v>
      </c>
      <c r="K237" s="79">
        <v>11</v>
      </c>
      <c r="L237" t="s">
        <v>226</v>
      </c>
      <c r="M237" s="79" t="s">
        <v>216</v>
      </c>
    </row>
    <row r="238" spans="1:25">
      <c r="A238" s="80">
        <v>2018</v>
      </c>
      <c r="B238" t="s">
        <v>136</v>
      </c>
      <c r="C238" t="s">
        <v>191</v>
      </c>
      <c r="D238">
        <v>2</v>
      </c>
      <c r="E238" t="s">
        <v>209</v>
      </c>
      <c r="F238" s="79">
        <v>64.95</v>
      </c>
      <c r="G238">
        <v>247.86699999999999</v>
      </c>
      <c r="H238">
        <v>257.346</v>
      </c>
      <c r="I238" s="79">
        <f t="shared" si="3"/>
        <v>67.433836291236844</v>
      </c>
      <c r="J238" t="s">
        <v>188</v>
      </c>
      <c r="K238" s="79">
        <v>11</v>
      </c>
      <c r="L238" t="s">
        <v>226</v>
      </c>
      <c r="M238" s="79" t="s">
        <v>216</v>
      </c>
    </row>
    <row r="239" spans="1:25">
      <c r="A239" s="80">
        <v>2018</v>
      </c>
      <c r="B239" t="s">
        <v>136</v>
      </c>
      <c r="C239" t="s">
        <v>191</v>
      </c>
      <c r="D239">
        <v>3</v>
      </c>
      <c r="E239" t="s">
        <v>211</v>
      </c>
      <c r="F239" s="79">
        <v>74.95</v>
      </c>
      <c r="G239">
        <v>247.86699999999999</v>
      </c>
      <c r="H239">
        <v>257.346</v>
      </c>
      <c r="I239" s="79">
        <f t="shared" si="3"/>
        <v>77.816259122836044</v>
      </c>
      <c r="J239" t="s">
        <v>188</v>
      </c>
      <c r="K239" s="79">
        <v>11</v>
      </c>
      <c r="L239" t="s">
        <v>226</v>
      </c>
      <c r="M239" s="79" t="s">
        <v>216</v>
      </c>
    </row>
    <row r="240" spans="1:25">
      <c r="A240" s="80">
        <v>2018</v>
      </c>
      <c r="B240" t="s">
        <v>136</v>
      </c>
      <c r="C240" t="s">
        <v>191</v>
      </c>
      <c r="D240">
        <v>4</v>
      </c>
      <c r="E240" t="s">
        <v>213</v>
      </c>
      <c r="F240" s="79">
        <v>89.95</v>
      </c>
      <c r="G240">
        <v>247.86699999999999</v>
      </c>
      <c r="H240">
        <v>257.346</v>
      </c>
      <c r="I240" s="79">
        <f t="shared" si="3"/>
        <v>93.389893370234859</v>
      </c>
      <c r="J240" t="s">
        <v>188</v>
      </c>
      <c r="K240" s="79">
        <v>11</v>
      </c>
      <c r="L240" t="s">
        <v>226</v>
      </c>
      <c r="M240" s="79" t="s">
        <v>216</v>
      </c>
    </row>
    <row r="241" spans="1:15">
      <c r="A241" s="80">
        <v>2018</v>
      </c>
      <c r="B241" t="s">
        <v>136</v>
      </c>
      <c r="C241" t="s">
        <v>191</v>
      </c>
      <c r="D241">
        <v>5</v>
      </c>
      <c r="E241" t="s">
        <v>215</v>
      </c>
      <c r="F241" s="79">
        <v>109.95</v>
      </c>
      <c r="G241">
        <v>247.86699999999999</v>
      </c>
      <c r="H241">
        <v>257.346</v>
      </c>
      <c r="I241" s="79">
        <f t="shared" si="3"/>
        <v>114.15473903343326</v>
      </c>
      <c r="J241" t="s">
        <v>188</v>
      </c>
      <c r="K241" s="79">
        <v>11</v>
      </c>
      <c r="L241" t="s">
        <v>226</v>
      </c>
      <c r="M241" s="79" t="s">
        <v>216</v>
      </c>
    </row>
    <row r="242" spans="1:15">
      <c r="A242" s="80">
        <v>2018</v>
      </c>
      <c r="B242" t="s">
        <v>130</v>
      </c>
      <c r="C242" t="s">
        <v>192</v>
      </c>
      <c r="D242">
        <v>1</v>
      </c>
      <c r="E242" t="s">
        <v>242</v>
      </c>
      <c r="F242" s="79">
        <v>23.89</v>
      </c>
      <c r="G242">
        <v>247.86699999999999</v>
      </c>
      <c r="H242">
        <v>257.346</v>
      </c>
      <c r="I242" s="79">
        <f t="shared" si="3"/>
        <v>24.8036081446905</v>
      </c>
      <c r="J242" t="s">
        <v>188</v>
      </c>
      <c r="K242" s="79">
        <v>6.5</v>
      </c>
      <c r="L242" t="s">
        <v>261</v>
      </c>
      <c r="M242" s="79">
        <v>1</v>
      </c>
      <c r="N242" t="s">
        <v>221</v>
      </c>
      <c r="O242" s="79">
        <v>2</v>
      </c>
    </row>
    <row r="243" spans="1:15">
      <c r="A243" s="80">
        <v>2018</v>
      </c>
      <c r="B243" t="s">
        <v>130</v>
      </c>
      <c r="C243" t="s">
        <v>192</v>
      </c>
      <c r="D243">
        <v>2</v>
      </c>
      <c r="E243" t="s">
        <v>243</v>
      </c>
      <c r="F243" s="79">
        <v>64.989999999999995</v>
      </c>
      <c r="G243">
        <v>247.86699999999999</v>
      </c>
      <c r="H243">
        <v>257.346</v>
      </c>
      <c r="I243" s="79">
        <f t="shared" si="3"/>
        <v>67.475365982563218</v>
      </c>
      <c r="J243" t="s">
        <v>188</v>
      </c>
      <c r="K243" s="79">
        <v>6.5</v>
      </c>
      <c r="L243" t="s">
        <v>261</v>
      </c>
      <c r="M243" s="79">
        <v>1</v>
      </c>
      <c r="N243" t="s">
        <v>221</v>
      </c>
      <c r="O243" s="79">
        <v>2</v>
      </c>
    </row>
    <row r="244" spans="1:15">
      <c r="A244" s="80">
        <v>2018</v>
      </c>
      <c r="B244" t="s">
        <v>130</v>
      </c>
      <c r="C244" t="s">
        <v>192</v>
      </c>
      <c r="D244">
        <v>3</v>
      </c>
      <c r="E244" t="s">
        <v>244</v>
      </c>
      <c r="F244" s="79">
        <v>84.99</v>
      </c>
      <c r="G244">
        <v>247.86699999999999</v>
      </c>
      <c r="H244">
        <v>257.346</v>
      </c>
      <c r="I244" s="79">
        <f t="shared" si="3"/>
        <v>88.240211645761647</v>
      </c>
      <c r="J244" t="s">
        <v>188</v>
      </c>
      <c r="K244" s="79">
        <v>6.5</v>
      </c>
      <c r="L244" t="s">
        <v>261</v>
      </c>
      <c r="M244" s="79">
        <v>1</v>
      </c>
      <c r="N244" t="s">
        <v>221</v>
      </c>
      <c r="O244" s="79">
        <v>2</v>
      </c>
    </row>
    <row r="245" spans="1:15">
      <c r="A245" s="80">
        <v>2018</v>
      </c>
      <c r="B245" t="s">
        <v>130</v>
      </c>
      <c r="C245" t="s">
        <v>192</v>
      </c>
      <c r="D245">
        <v>4</v>
      </c>
      <c r="E245" t="s">
        <v>245</v>
      </c>
      <c r="F245" s="79">
        <v>104.99</v>
      </c>
      <c r="G245">
        <v>247.86699999999999</v>
      </c>
      <c r="H245">
        <v>257.346</v>
      </c>
      <c r="I245" s="79">
        <f t="shared" si="3"/>
        <v>109.00505730896005</v>
      </c>
      <c r="J245" t="s">
        <v>188</v>
      </c>
      <c r="K245" s="79">
        <v>6.5</v>
      </c>
      <c r="L245" t="s">
        <v>261</v>
      </c>
      <c r="M245" s="79">
        <v>1</v>
      </c>
      <c r="N245" t="s">
        <v>221</v>
      </c>
      <c r="O245" s="79">
        <v>2</v>
      </c>
    </row>
    <row r="246" spans="1:15">
      <c r="A246" s="80">
        <v>2018</v>
      </c>
      <c r="B246" t="s">
        <v>130</v>
      </c>
      <c r="C246" t="s">
        <v>192</v>
      </c>
      <c r="D246">
        <v>5</v>
      </c>
      <c r="E246" t="s">
        <v>246</v>
      </c>
      <c r="F246" s="79">
        <v>8.99</v>
      </c>
      <c r="G246">
        <v>247.86699999999999</v>
      </c>
      <c r="H246">
        <v>257.346</v>
      </c>
      <c r="I246" s="79">
        <f t="shared" si="3"/>
        <v>9.3337981256076858</v>
      </c>
      <c r="J246" t="s">
        <v>188</v>
      </c>
      <c r="K246" s="79">
        <v>6.5</v>
      </c>
      <c r="L246" t="s">
        <v>261</v>
      </c>
      <c r="M246" s="79">
        <v>1</v>
      </c>
      <c r="N246" t="s">
        <v>221</v>
      </c>
      <c r="O246" s="79">
        <v>2</v>
      </c>
    </row>
    <row r="247" spans="1:15">
      <c r="A247" s="80">
        <v>2018</v>
      </c>
      <c r="B247" t="s">
        <v>130</v>
      </c>
      <c r="C247" t="s">
        <v>192</v>
      </c>
      <c r="D247">
        <v>6</v>
      </c>
      <c r="E247" t="s">
        <v>247</v>
      </c>
      <c r="F247" s="79">
        <v>44.99</v>
      </c>
      <c r="G247">
        <v>247.86699999999999</v>
      </c>
      <c r="H247">
        <v>257.346</v>
      </c>
      <c r="I247" s="79">
        <f t="shared" si="3"/>
        <v>46.710520319364825</v>
      </c>
      <c r="J247" t="s">
        <v>188</v>
      </c>
      <c r="K247" s="79">
        <v>6.5</v>
      </c>
      <c r="L247" t="s">
        <v>261</v>
      </c>
      <c r="M247" s="79">
        <v>1</v>
      </c>
      <c r="N247" t="s">
        <v>221</v>
      </c>
      <c r="O247" s="79">
        <v>2</v>
      </c>
    </row>
    <row r="248" spans="1:15">
      <c r="A248" s="80">
        <v>2018</v>
      </c>
      <c r="B248" t="s">
        <v>130</v>
      </c>
      <c r="C248" t="s">
        <v>195</v>
      </c>
      <c r="D248">
        <v>1</v>
      </c>
      <c r="E248" t="s">
        <v>242</v>
      </c>
      <c r="F248" s="79">
        <v>23.89</v>
      </c>
      <c r="G248">
        <v>247.86699999999999</v>
      </c>
      <c r="H248">
        <v>257.346</v>
      </c>
      <c r="I248" s="79">
        <f t="shared" si="3"/>
        <v>24.8036081446905</v>
      </c>
      <c r="J248" t="s">
        <v>188</v>
      </c>
      <c r="K248" s="79">
        <v>6.5</v>
      </c>
      <c r="L248" t="s">
        <v>261</v>
      </c>
      <c r="M248" s="79">
        <v>1</v>
      </c>
      <c r="N248" t="s">
        <v>221</v>
      </c>
      <c r="O248" s="79">
        <v>2</v>
      </c>
    </row>
    <row r="249" spans="1:15">
      <c r="A249" s="80">
        <v>2018</v>
      </c>
      <c r="B249" t="s">
        <v>130</v>
      </c>
      <c r="C249" t="s">
        <v>195</v>
      </c>
      <c r="D249">
        <v>2</v>
      </c>
      <c r="E249" t="s">
        <v>243</v>
      </c>
      <c r="F249" s="79">
        <v>64.989999999999995</v>
      </c>
      <c r="G249">
        <v>247.86699999999999</v>
      </c>
      <c r="H249">
        <v>257.346</v>
      </c>
      <c r="I249" s="79">
        <f t="shared" si="3"/>
        <v>67.475365982563218</v>
      </c>
      <c r="J249" t="s">
        <v>188</v>
      </c>
      <c r="K249" s="79">
        <v>6.5</v>
      </c>
      <c r="L249" t="s">
        <v>261</v>
      </c>
      <c r="M249" s="79">
        <v>1</v>
      </c>
      <c r="N249" t="s">
        <v>221</v>
      </c>
      <c r="O249" s="79">
        <v>2</v>
      </c>
    </row>
    <row r="250" spans="1:15">
      <c r="A250" s="80">
        <v>2018</v>
      </c>
      <c r="B250" t="s">
        <v>130</v>
      </c>
      <c r="C250" t="s">
        <v>195</v>
      </c>
      <c r="D250">
        <v>3</v>
      </c>
      <c r="E250" t="s">
        <v>244</v>
      </c>
      <c r="F250" s="79">
        <v>84.99</v>
      </c>
      <c r="G250">
        <v>247.86699999999999</v>
      </c>
      <c r="H250">
        <v>257.346</v>
      </c>
      <c r="I250" s="79">
        <f t="shared" si="3"/>
        <v>88.240211645761647</v>
      </c>
      <c r="J250" t="s">
        <v>188</v>
      </c>
      <c r="K250" s="79">
        <v>6.5</v>
      </c>
      <c r="L250" t="s">
        <v>261</v>
      </c>
      <c r="M250" s="79">
        <v>1</v>
      </c>
      <c r="N250" t="s">
        <v>221</v>
      </c>
      <c r="O250" s="79">
        <v>2</v>
      </c>
    </row>
    <row r="251" spans="1:15">
      <c r="A251" s="80">
        <v>2018</v>
      </c>
      <c r="B251" t="s">
        <v>130</v>
      </c>
      <c r="C251" t="s">
        <v>195</v>
      </c>
      <c r="D251">
        <v>4</v>
      </c>
      <c r="E251" t="s">
        <v>245</v>
      </c>
      <c r="F251" s="79">
        <v>104.99</v>
      </c>
      <c r="G251">
        <v>247.86699999999999</v>
      </c>
      <c r="H251">
        <v>257.346</v>
      </c>
      <c r="I251" s="79">
        <f t="shared" si="3"/>
        <v>109.00505730896005</v>
      </c>
      <c r="J251" t="s">
        <v>188</v>
      </c>
      <c r="K251" s="79">
        <v>6.5</v>
      </c>
      <c r="L251" t="s">
        <v>261</v>
      </c>
      <c r="M251" s="79">
        <v>1</v>
      </c>
      <c r="N251" t="s">
        <v>221</v>
      </c>
      <c r="O251" s="79">
        <v>2</v>
      </c>
    </row>
    <row r="252" spans="1:15">
      <c r="A252" s="80">
        <v>2018</v>
      </c>
      <c r="B252" t="s">
        <v>130</v>
      </c>
      <c r="C252" t="s">
        <v>195</v>
      </c>
      <c r="D252">
        <v>5</v>
      </c>
      <c r="E252" t="s">
        <v>246</v>
      </c>
      <c r="F252" s="79">
        <v>8.99</v>
      </c>
      <c r="G252">
        <v>247.86699999999999</v>
      </c>
      <c r="H252">
        <v>257.346</v>
      </c>
      <c r="I252" s="79">
        <f t="shared" si="3"/>
        <v>9.3337981256076858</v>
      </c>
      <c r="J252" t="s">
        <v>188</v>
      </c>
      <c r="K252" s="79">
        <v>6.5</v>
      </c>
      <c r="L252" t="s">
        <v>261</v>
      </c>
      <c r="M252" s="79">
        <v>1</v>
      </c>
      <c r="N252" t="s">
        <v>221</v>
      </c>
      <c r="O252" s="79">
        <v>2</v>
      </c>
    </row>
    <row r="253" spans="1:15">
      <c r="A253" s="80">
        <v>2018</v>
      </c>
      <c r="B253" t="s">
        <v>130</v>
      </c>
      <c r="C253" t="s">
        <v>195</v>
      </c>
      <c r="D253">
        <v>6</v>
      </c>
      <c r="E253" t="s">
        <v>247</v>
      </c>
      <c r="F253" s="79">
        <v>44.99</v>
      </c>
      <c r="G253">
        <v>247.86699999999999</v>
      </c>
      <c r="H253">
        <v>257.346</v>
      </c>
      <c r="I253" s="79">
        <f t="shared" si="3"/>
        <v>46.710520319364825</v>
      </c>
      <c r="J253" t="s">
        <v>188</v>
      </c>
      <c r="K253" s="79">
        <v>6.5</v>
      </c>
      <c r="L253" t="s">
        <v>261</v>
      </c>
      <c r="M253" s="79">
        <v>1</v>
      </c>
      <c r="N253" t="s">
        <v>221</v>
      </c>
      <c r="O253" s="79">
        <v>2</v>
      </c>
    </row>
    <row r="254" spans="1:15">
      <c r="A254" s="80">
        <v>2018</v>
      </c>
      <c r="B254" t="s">
        <v>130</v>
      </c>
      <c r="C254" t="s">
        <v>217</v>
      </c>
      <c r="D254">
        <v>1</v>
      </c>
      <c r="E254" t="s">
        <v>242</v>
      </c>
      <c r="F254" s="79">
        <v>23.89</v>
      </c>
      <c r="G254">
        <v>247.86699999999999</v>
      </c>
      <c r="H254">
        <v>257.346</v>
      </c>
      <c r="I254" s="79">
        <f t="shared" si="3"/>
        <v>24.8036081446905</v>
      </c>
      <c r="J254" t="s">
        <v>188</v>
      </c>
      <c r="K254" s="79">
        <v>6.5</v>
      </c>
      <c r="L254" t="s">
        <v>261</v>
      </c>
      <c r="M254" s="79">
        <v>1</v>
      </c>
      <c r="N254" t="s">
        <v>221</v>
      </c>
      <c r="O254" s="79">
        <v>2</v>
      </c>
    </row>
    <row r="255" spans="1:15">
      <c r="A255" s="80">
        <v>2018</v>
      </c>
      <c r="B255" t="s">
        <v>130</v>
      </c>
      <c r="C255" t="s">
        <v>217</v>
      </c>
      <c r="D255">
        <v>2</v>
      </c>
      <c r="E255" t="s">
        <v>243</v>
      </c>
      <c r="F255" s="79">
        <v>64.989999999999995</v>
      </c>
      <c r="G255">
        <v>247.86699999999999</v>
      </c>
      <c r="H255">
        <v>257.346</v>
      </c>
      <c r="I255" s="79">
        <f t="shared" si="3"/>
        <v>67.475365982563218</v>
      </c>
      <c r="J255" t="s">
        <v>188</v>
      </c>
      <c r="K255" s="79">
        <v>6.5</v>
      </c>
      <c r="L255" t="s">
        <v>261</v>
      </c>
      <c r="M255" s="79">
        <v>1</v>
      </c>
      <c r="N255" t="s">
        <v>221</v>
      </c>
      <c r="O255" s="79">
        <v>2</v>
      </c>
    </row>
    <row r="256" spans="1:15">
      <c r="A256" s="80">
        <v>2018</v>
      </c>
      <c r="B256" t="s">
        <v>130</v>
      </c>
      <c r="C256" t="s">
        <v>217</v>
      </c>
      <c r="D256">
        <v>3</v>
      </c>
      <c r="E256" t="s">
        <v>244</v>
      </c>
      <c r="F256" s="79">
        <v>84.99</v>
      </c>
      <c r="G256">
        <v>247.86699999999999</v>
      </c>
      <c r="H256">
        <v>257.346</v>
      </c>
      <c r="I256" s="79">
        <f t="shared" si="3"/>
        <v>88.240211645761647</v>
      </c>
      <c r="J256" t="s">
        <v>188</v>
      </c>
      <c r="K256" s="79">
        <v>6.5</v>
      </c>
      <c r="L256" t="s">
        <v>261</v>
      </c>
      <c r="M256" s="79">
        <v>1</v>
      </c>
      <c r="N256" t="s">
        <v>221</v>
      </c>
      <c r="O256" s="79">
        <v>2</v>
      </c>
    </row>
    <row r="257" spans="1:25">
      <c r="A257" s="80">
        <v>2018</v>
      </c>
      <c r="B257" t="s">
        <v>130</v>
      </c>
      <c r="C257" t="s">
        <v>217</v>
      </c>
      <c r="D257">
        <v>4</v>
      </c>
      <c r="E257" t="s">
        <v>245</v>
      </c>
      <c r="F257" s="79">
        <v>104.99</v>
      </c>
      <c r="G257">
        <v>247.86699999999999</v>
      </c>
      <c r="H257">
        <v>257.346</v>
      </c>
      <c r="I257" s="79">
        <f t="shared" si="3"/>
        <v>109.00505730896005</v>
      </c>
      <c r="J257" t="s">
        <v>188</v>
      </c>
      <c r="K257" s="79">
        <v>6.5</v>
      </c>
      <c r="L257" t="s">
        <v>261</v>
      </c>
      <c r="M257" s="79">
        <v>1</v>
      </c>
      <c r="N257" t="s">
        <v>221</v>
      </c>
      <c r="O257" s="79">
        <v>2</v>
      </c>
    </row>
    <row r="258" spans="1:25">
      <c r="A258" s="80">
        <v>2018</v>
      </c>
      <c r="B258" t="s">
        <v>130</v>
      </c>
      <c r="C258" t="s">
        <v>217</v>
      </c>
      <c r="D258">
        <v>5</v>
      </c>
      <c r="E258" t="s">
        <v>246</v>
      </c>
      <c r="F258" s="79">
        <v>8.99</v>
      </c>
      <c r="G258">
        <v>247.86699999999999</v>
      </c>
      <c r="H258">
        <v>257.346</v>
      </c>
      <c r="I258" s="79">
        <f t="shared" ref="I258:I284" si="4">H258*(F258/G258)</f>
        <v>9.3337981256076858</v>
      </c>
      <c r="J258" t="s">
        <v>188</v>
      </c>
      <c r="K258" s="79">
        <v>6.5</v>
      </c>
      <c r="L258" t="s">
        <v>261</v>
      </c>
      <c r="M258" s="79">
        <v>1</v>
      </c>
      <c r="N258" t="s">
        <v>221</v>
      </c>
      <c r="O258" s="79">
        <v>2</v>
      </c>
    </row>
    <row r="259" spans="1:25">
      <c r="A259" s="80">
        <v>2018</v>
      </c>
      <c r="B259" t="s">
        <v>130</v>
      </c>
      <c r="C259" t="s">
        <v>217</v>
      </c>
      <c r="D259">
        <v>6</v>
      </c>
      <c r="E259" t="s">
        <v>247</v>
      </c>
      <c r="F259" s="79">
        <v>44.99</v>
      </c>
      <c r="G259">
        <v>247.86699999999999</v>
      </c>
      <c r="H259">
        <v>257.346</v>
      </c>
      <c r="I259" s="79">
        <f t="shared" si="4"/>
        <v>46.710520319364825</v>
      </c>
      <c r="J259" t="s">
        <v>188</v>
      </c>
      <c r="K259" s="79">
        <v>6.5</v>
      </c>
      <c r="L259" t="s">
        <v>261</v>
      </c>
      <c r="M259" s="79">
        <v>1</v>
      </c>
      <c r="N259" t="s">
        <v>221</v>
      </c>
      <c r="O259" s="79">
        <v>2</v>
      </c>
    </row>
    <row r="260" spans="1:25">
      <c r="A260" s="80">
        <v>2018</v>
      </c>
      <c r="B260" t="s">
        <v>130</v>
      </c>
      <c r="C260" t="s">
        <v>196</v>
      </c>
      <c r="D260">
        <v>1</v>
      </c>
      <c r="E260" t="s">
        <v>242</v>
      </c>
      <c r="F260" s="79">
        <v>23.89</v>
      </c>
      <c r="G260">
        <v>247.86699999999999</v>
      </c>
      <c r="H260">
        <v>257.346</v>
      </c>
      <c r="I260" s="79">
        <f t="shared" si="4"/>
        <v>24.8036081446905</v>
      </c>
      <c r="J260" t="s">
        <v>188</v>
      </c>
      <c r="K260" s="79">
        <v>6.5</v>
      </c>
      <c r="L260" t="s">
        <v>261</v>
      </c>
      <c r="M260" s="79">
        <v>1</v>
      </c>
      <c r="N260" t="s">
        <v>221</v>
      </c>
      <c r="O260" s="79">
        <v>2</v>
      </c>
    </row>
    <row r="261" spans="1:25">
      <c r="A261" s="80">
        <v>2018</v>
      </c>
      <c r="B261" t="s">
        <v>130</v>
      </c>
      <c r="C261" t="s">
        <v>196</v>
      </c>
      <c r="D261">
        <v>2</v>
      </c>
      <c r="E261" t="s">
        <v>243</v>
      </c>
      <c r="F261" s="79">
        <v>64.989999999999995</v>
      </c>
      <c r="G261">
        <v>247.86699999999999</v>
      </c>
      <c r="H261">
        <v>257.346</v>
      </c>
      <c r="I261" s="79">
        <f t="shared" si="4"/>
        <v>67.475365982563218</v>
      </c>
      <c r="J261" t="s">
        <v>188</v>
      </c>
      <c r="K261" s="79">
        <v>6.5</v>
      </c>
      <c r="L261" t="s">
        <v>261</v>
      </c>
      <c r="M261" s="79">
        <v>1</v>
      </c>
      <c r="N261" t="s">
        <v>221</v>
      </c>
      <c r="O261" s="79">
        <v>2</v>
      </c>
    </row>
    <row r="262" spans="1:25">
      <c r="A262" s="80">
        <v>2018</v>
      </c>
      <c r="B262" t="s">
        <v>130</v>
      </c>
      <c r="C262" t="s">
        <v>196</v>
      </c>
      <c r="D262">
        <v>3</v>
      </c>
      <c r="E262" t="s">
        <v>244</v>
      </c>
      <c r="F262" s="79">
        <v>84.99</v>
      </c>
      <c r="G262">
        <v>247.86699999999999</v>
      </c>
      <c r="H262">
        <v>257.346</v>
      </c>
      <c r="I262" s="79">
        <f t="shared" si="4"/>
        <v>88.240211645761647</v>
      </c>
      <c r="J262" t="s">
        <v>188</v>
      </c>
      <c r="K262" s="79">
        <v>6.5</v>
      </c>
      <c r="L262" t="s">
        <v>261</v>
      </c>
      <c r="M262" s="79">
        <v>1</v>
      </c>
      <c r="N262" t="s">
        <v>221</v>
      </c>
      <c r="O262" s="79">
        <v>2</v>
      </c>
    </row>
    <row r="263" spans="1:25">
      <c r="A263" s="80">
        <v>2018</v>
      </c>
      <c r="B263" t="s">
        <v>130</v>
      </c>
      <c r="C263" t="s">
        <v>196</v>
      </c>
      <c r="D263">
        <v>4</v>
      </c>
      <c r="E263" t="s">
        <v>245</v>
      </c>
      <c r="F263" s="79">
        <v>104.99</v>
      </c>
      <c r="G263">
        <v>247.86699999999999</v>
      </c>
      <c r="H263">
        <v>257.346</v>
      </c>
      <c r="I263" s="79">
        <f t="shared" si="4"/>
        <v>109.00505730896005</v>
      </c>
      <c r="J263" t="s">
        <v>188</v>
      </c>
      <c r="K263" s="79">
        <v>6.5</v>
      </c>
      <c r="L263" t="s">
        <v>261</v>
      </c>
      <c r="M263" s="79">
        <v>1</v>
      </c>
      <c r="N263" t="s">
        <v>221</v>
      </c>
      <c r="O263" s="79">
        <v>2</v>
      </c>
    </row>
    <row r="264" spans="1:25">
      <c r="A264" s="80">
        <v>2018</v>
      </c>
      <c r="B264" t="s">
        <v>130</v>
      </c>
      <c r="C264" t="s">
        <v>196</v>
      </c>
      <c r="D264">
        <v>5</v>
      </c>
      <c r="E264" t="s">
        <v>246</v>
      </c>
      <c r="F264" s="79">
        <v>8.99</v>
      </c>
      <c r="G264">
        <v>247.86699999999999</v>
      </c>
      <c r="H264">
        <v>257.346</v>
      </c>
      <c r="I264" s="79">
        <f t="shared" si="4"/>
        <v>9.3337981256076858</v>
      </c>
      <c r="J264" t="s">
        <v>188</v>
      </c>
      <c r="K264" s="79">
        <v>6.5</v>
      </c>
      <c r="L264" t="s">
        <v>261</v>
      </c>
      <c r="M264" s="79">
        <v>1</v>
      </c>
      <c r="N264" t="s">
        <v>221</v>
      </c>
      <c r="O264" s="79">
        <v>2</v>
      </c>
    </row>
    <row r="265" spans="1:25">
      <c r="A265" s="80">
        <v>2018</v>
      </c>
      <c r="B265" t="s">
        <v>130</v>
      </c>
      <c r="C265" t="s">
        <v>196</v>
      </c>
      <c r="D265">
        <v>6</v>
      </c>
      <c r="E265" t="s">
        <v>247</v>
      </c>
      <c r="F265" s="79">
        <v>44.99</v>
      </c>
      <c r="G265">
        <v>247.86699999999999</v>
      </c>
      <c r="H265">
        <v>257.346</v>
      </c>
      <c r="I265" s="79">
        <f t="shared" si="4"/>
        <v>46.710520319364825</v>
      </c>
      <c r="J265" t="s">
        <v>188</v>
      </c>
      <c r="K265" s="79">
        <v>6.5</v>
      </c>
      <c r="L265" t="s">
        <v>261</v>
      </c>
      <c r="M265" s="79">
        <v>1</v>
      </c>
      <c r="N265" t="s">
        <v>221</v>
      </c>
      <c r="O265" s="79">
        <v>2</v>
      </c>
    </row>
    <row r="266" spans="1:25">
      <c r="A266" s="80">
        <v>2018</v>
      </c>
      <c r="B266" t="s">
        <v>130</v>
      </c>
      <c r="C266" t="s">
        <v>197</v>
      </c>
      <c r="D266">
        <v>1</v>
      </c>
      <c r="E266" t="s">
        <v>242</v>
      </c>
      <c r="F266" s="79">
        <v>23.89</v>
      </c>
      <c r="G266">
        <v>247.86699999999999</v>
      </c>
      <c r="H266">
        <v>257.346</v>
      </c>
      <c r="I266" s="79">
        <f t="shared" si="4"/>
        <v>24.8036081446905</v>
      </c>
      <c r="J266" t="s">
        <v>188</v>
      </c>
      <c r="K266" s="79">
        <v>6.5</v>
      </c>
      <c r="L266" t="s">
        <v>261</v>
      </c>
      <c r="M266" s="79">
        <v>1</v>
      </c>
      <c r="N266" t="s">
        <v>221</v>
      </c>
      <c r="O266" s="79">
        <v>2</v>
      </c>
    </row>
    <row r="267" spans="1:25">
      <c r="A267" s="80">
        <v>2018</v>
      </c>
      <c r="B267" t="s">
        <v>130</v>
      </c>
      <c r="C267" t="s">
        <v>197</v>
      </c>
      <c r="D267">
        <v>2</v>
      </c>
      <c r="E267" t="s">
        <v>243</v>
      </c>
      <c r="F267" s="79">
        <v>64.989999999999995</v>
      </c>
      <c r="G267">
        <v>247.86699999999999</v>
      </c>
      <c r="H267">
        <v>257.346</v>
      </c>
      <c r="I267" s="79">
        <f t="shared" si="4"/>
        <v>67.475365982563218</v>
      </c>
      <c r="J267" t="s">
        <v>188</v>
      </c>
      <c r="K267" s="79">
        <v>6.5</v>
      </c>
      <c r="L267" t="s">
        <v>261</v>
      </c>
      <c r="M267" s="79">
        <v>1</v>
      </c>
      <c r="N267" t="s">
        <v>221</v>
      </c>
      <c r="O267" s="79">
        <v>2</v>
      </c>
    </row>
    <row r="268" spans="1:25">
      <c r="A268" s="80">
        <v>2018</v>
      </c>
      <c r="B268" t="s">
        <v>130</v>
      </c>
      <c r="C268" t="s">
        <v>197</v>
      </c>
      <c r="D268">
        <v>3</v>
      </c>
      <c r="E268" t="s">
        <v>244</v>
      </c>
      <c r="F268" s="79">
        <v>84.99</v>
      </c>
      <c r="G268">
        <v>247.86699999999999</v>
      </c>
      <c r="H268">
        <v>257.346</v>
      </c>
      <c r="I268" s="79">
        <f t="shared" si="4"/>
        <v>88.240211645761647</v>
      </c>
      <c r="J268" t="s">
        <v>188</v>
      </c>
      <c r="K268" s="79">
        <v>6.5</v>
      </c>
      <c r="L268" t="s">
        <v>261</v>
      </c>
      <c r="M268" s="79">
        <v>1</v>
      </c>
      <c r="N268" t="s">
        <v>221</v>
      </c>
      <c r="O268" s="79">
        <v>2</v>
      </c>
    </row>
    <row r="269" spans="1:25">
      <c r="A269" s="80">
        <v>2018</v>
      </c>
      <c r="B269" t="s">
        <v>130</v>
      </c>
      <c r="C269" t="s">
        <v>197</v>
      </c>
      <c r="D269">
        <v>4</v>
      </c>
      <c r="E269" t="s">
        <v>245</v>
      </c>
      <c r="F269" s="79">
        <v>104.99</v>
      </c>
      <c r="G269">
        <v>247.86699999999999</v>
      </c>
      <c r="H269">
        <v>257.346</v>
      </c>
      <c r="I269" s="79">
        <f t="shared" si="4"/>
        <v>109.00505730896005</v>
      </c>
      <c r="J269" t="s">
        <v>188</v>
      </c>
      <c r="K269" s="79">
        <v>6.5</v>
      </c>
      <c r="L269" t="s">
        <v>261</v>
      </c>
      <c r="M269" s="79">
        <v>1</v>
      </c>
      <c r="N269" t="s">
        <v>221</v>
      </c>
      <c r="O269" s="79">
        <v>2</v>
      </c>
    </row>
    <row r="270" spans="1:25">
      <c r="A270" s="80">
        <v>2018</v>
      </c>
      <c r="B270" t="s">
        <v>130</v>
      </c>
      <c r="C270" t="s">
        <v>197</v>
      </c>
      <c r="D270">
        <v>5</v>
      </c>
      <c r="E270" t="s">
        <v>246</v>
      </c>
      <c r="F270" s="79">
        <v>8.99</v>
      </c>
      <c r="G270">
        <v>247.86699999999999</v>
      </c>
      <c r="H270">
        <v>257.346</v>
      </c>
      <c r="I270" s="79">
        <f t="shared" si="4"/>
        <v>9.3337981256076858</v>
      </c>
      <c r="J270" t="s">
        <v>188</v>
      </c>
      <c r="K270" s="79">
        <v>6.5</v>
      </c>
      <c r="L270" t="s">
        <v>261</v>
      </c>
      <c r="M270" s="79">
        <v>1</v>
      </c>
      <c r="N270" t="s">
        <v>221</v>
      </c>
      <c r="O270" s="79">
        <v>2</v>
      </c>
    </row>
    <row r="271" spans="1:25">
      <c r="A271" s="80">
        <v>2018</v>
      </c>
      <c r="B271" t="s">
        <v>130</v>
      </c>
      <c r="C271" t="s">
        <v>197</v>
      </c>
      <c r="D271">
        <v>6</v>
      </c>
      <c r="E271" t="s">
        <v>247</v>
      </c>
      <c r="F271" s="79">
        <v>44.99</v>
      </c>
      <c r="G271">
        <v>247.86699999999999</v>
      </c>
      <c r="H271">
        <v>257.346</v>
      </c>
      <c r="I271" s="79">
        <f t="shared" si="4"/>
        <v>46.710520319364825</v>
      </c>
      <c r="J271" t="s">
        <v>188</v>
      </c>
      <c r="K271" s="79">
        <v>6.5</v>
      </c>
      <c r="L271" t="s">
        <v>261</v>
      </c>
      <c r="M271" s="79">
        <v>1</v>
      </c>
      <c r="N271" t="s">
        <v>221</v>
      </c>
      <c r="O271" s="79">
        <v>2</v>
      </c>
    </row>
    <row r="272" spans="1:25">
      <c r="A272" s="80">
        <v>2018</v>
      </c>
      <c r="B272" t="s">
        <v>83</v>
      </c>
      <c r="C272" t="s">
        <v>198</v>
      </c>
      <c r="D272">
        <v>1</v>
      </c>
      <c r="E272" t="s">
        <v>248</v>
      </c>
      <c r="F272" s="79">
        <v>25</v>
      </c>
      <c r="G272">
        <v>247.86699999999999</v>
      </c>
      <c r="H272">
        <v>257.346</v>
      </c>
      <c r="I272" s="79">
        <f t="shared" si="4"/>
        <v>25.956057078998015</v>
      </c>
      <c r="J272" t="s">
        <v>272</v>
      </c>
      <c r="K272" s="79">
        <v>12</v>
      </c>
      <c r="L272" t="s">
        <v>273</v>
      </c>
      <c r="M272" s="79">
        <v>6</v>
      </c>
      <c r="N272" t="s">
        <v>249</v>
      </c>
      <c r="O272" s="79">
        <v>10</v>
      </c>
      <c r="P272" t="s">
        <v>274</v>
      </c>
      <c r="Q272" s="79">
        <v>7.99</v>
      </c>
      <c r="R272" t="s">
        <v>230</v>
      </c>
      <c r="S272" s="79">
        <v>12</v>
      </c>
      <c r="T272" t="s">
        <v>231</v>
      </c>
      <c r="U272" s="79">
        <v>15</v>
      </c>
      <c r="V272" t="s">
        <v>262</v>
      </c>
      <c r="W272" s="79">
        <v>20</v>
      </c>
      <c r="X272" t="s">
        <v>263</v>
      </c>
      <c r="Y272" s="79">
        <v>30</v>
      </c>
    </row>
    <row r="273" spans="1:25">
      <c r="A273" s="80">
        <v>2018</v>
      </c>
      <c r="B273" t="s">
        <v>83</v>
      </c>
      <c r="C273" t="s">
        <v>198</v>
      </c>
      <c r="D273">
        <v>2</v>
      </c>
      <c r="E273" t="s">
        <v>264</v>
      </c>
      <c r="F273" s="79">
        <v>64.989999999999995</v>
      </c>
      <c r="G273">
        <v>247.86699999999999</v>
      </c>
      <c r="H273">
        <v>257.346</v>
      </c>
      <c r="I273" s="79">
        <f t="shared" si="4"/>
        <v>67.475365982563218</v>
      </c>
      <c r="J273" t="s">
        <v>272</v>
      </c>
      <c r="K273" s="79">
        <v>12</v>
      </c>
      <c r="L273" t="s">
        <v>273</v>
      </c>
      <c r="M273" s="79">
        <v>6</v>
      </c>
      <c r="N273" t="s">
        <v>249</v>
      </c>
      <c r="O273" s="79">
        <v>10</v>
      </c>
      <c r="P273" t="s">
        <v>274</v>
      </c>
      <c r="Q273" s="79">
        <v>7.99</v>
      </c>
      <c r="R273" t="s">
        <v>230</v>
      </c>
      <c r="S273" s="79">
        <v>12</v>
      </c>
      <c r="T273" t="s">
        <v>231</v>
      </c>
      <c r="U273" s="79">
        <v>15</v>
      </c>
      <c r="V273" t="s">
        <v>262</v>
      </c>
      <c r="W273" s="79">
        <v>20</v>
      </c>
      <c r="X273" t="s">
        <v>263</v>
      </c>
      <c r="Y273" s="79">
        <v>30</v>
      </c>
    </row>
    <row r="274" spans="1:25">
      <c r="A274" s="80">
        <v>2018</v>
      </c>
      <c r="B274" t="s">
        <v>83</v>
      </c>
      <c r="C274" t="s">
        <v>198</v>
      </c>
      <c r="D274">
        <v>3</v>
      </c>
      <c r="E274" t="s">
        <v>265</v>
      </c>
      <c r="F274" s="79">
        <v>64.989999999999995</v>
      </c>
      <c r="G274">
        <v>247.86699999999999</v>
      </c>
      <c r="H274">
        <v>257.346</v>
      </c>
      <c r="I274" s="79">
        <f t="shared" si="4"/>
        <v>67.475365982563218</v>
      </c>
      <c r="J274" t="s">
        <v>272</v>
      </c>
      <c r="K274" s="79">
        <v>12</v>
      </c>
      <c r="L274" t="s">
        <v>273</v>
      </c>
      <c r="M274" s="79">
        <v>6</v>
      </c>
      <c r="N274" t="s">
        <v>249</v>
      </c>
      <c r="O274" s="79">
        <v>10</v>
      </c>
      <c r="P274" t="s">
        <v>274</v>
      </c>
      <c r="Q274" s="79">
        <v>7.99</v>
      </c>
      <c r="R274" t="s">
        <v>230</v>
      </c>
      <c r="S274" s="79">
        <v>12</v>
      </c>
      <c r="T274" t="s">
        <v>231</v>
      </c>
      <c r="U274" s="79">
        <v>15</v>
      </c>
      <c r="V274" t="s">
        <v>262</v>
      </c>
      <c r="W274" s="79">
        <v>20</v>
      </c>
      <c r="X274" t="s">
        <v>263</v>
      </c>
      <c r="Y274" s="79">
        <v>30</v>
      </c>
    </row>
    <row r="275" spans="1:25">
      <c r="A275" s="80">
        <v>2018</v>
      </c>
      <c r="B275" t="s">
        <v>83</v>
      </c>
      <c r="C275" t="s">
        <v>198</v>
      </c>
      <c r="D275">
        <v>4</v>
      </c>
      <c r="E275" t="s">
        <v>266</v>
      </c>
      <c r="F275" s="79">
        <v>64.989999999999995</v>
      </c>
      <c r="G275">
        <v>247.86699999999999</v>
      </c>
      <c r="H275">
        <v>257.346</v>
      </c>
      <c r="I275" s="79">
        <f t="shared" si="4"/>
        <v>67.475365982563218</v>
      </c>
      <c r="J275" t="s">
        <v>272</v>
      </c>
      <c r="K275" s="79">
        <v>12</v>
      </c>
      <c r="L275" t="s">
        <v>273</v>
      </c>
      <c r="M275" s="79">
        <v>6</v>
      </c>
      <c r="N275" t="s">
        <v>249</v>
      </c>
      <c r="O275" s="79">
        <v>10</v>
      </c>
      <c r="P275" t="s">
        <v>274</v>
      </c>
      <c r="Q275" s="79">
        <v>7.99</v>
      </c>
      <c r="R275" t="s">
        <v>230</v>
      </c>
      <c r="S275" s="79">
        <v>12</v>
      </c>
      <c r="T275" t="s">
        <v>231</v>
      </c>
      <c r="U275" s="79">
        <v>15</v>
      </c>
      <c r="V275" t="s">
        <v>262</v>
      </c>
      <c r="W275" s="79">
        <v>20</v>
      </c>
      <c r="X275" t="s">
        <v>263</v>
      </c>
      <c r="Y275" s="79">
        <v>30</v>
      </c>
    </row>
    <row r="276" spans="1:25">
      <c r="A276" s="80">
        <v>2018</v>
      </c>
      <c r="B276" t="s">
        <v>83</v>
      </c>
      <c r="C276" t="s">
        <v>198</v>
      </c>
      <c r="D276">
        <v>5</v>
      </c>
      <c r="E276" t="s">
        <v>267</v>
      </c>
      <c r="F276" s="79">
        <v>64.989999999999995</v>
      </c>
      <c r="G276">
        <v>247.86699999999999</v>
      </c>
      <c r="H276">
        <v>257.346</v>
      </c>
      <c r="I276" s="79">
        <f t="shared" si="4"/>
        <v>67.475365982563218</v>
      </c>
      <c r="J276" t="s">
        <v>272</v>
      </c>
      <c r="K276" s="79">
        <v>12</v>
      </c>
      <c r="L276" t="s">
        <v>273</v>
      </c>
      <c r="M276" s="79">
        <v>6</v>
      </c>
      <c r="N276" t="s">
        <v>249</v>
      </c>
      <c r="O276" s="79">
        <v>10</v>
      </c>
      <c r="P276" t="s">
        <v>274</v>
      </c>
      <c r="Q276" s="79">
        <v>7.99</v>
      </c>
      <c r="R276" t="s">
        <v>230</v>
      </c>
      <c r="S276" s="79">
        <v>12</v>
      </c>
      <c r="T276" t="s">
        <v>231</v>
      </c>
      <c r="U276" s="79">
        <v>15</v>
      </c>
      <c r="V276" t="s">
        <v>262</v>
      </c>
      <c r="W276" s="79">
        <v>20</v>
      </c>
      <c r="X276" t="s">
        <v>263</v>
      </c>
      <c r="Y276" s="79">
        <v>30</v>
      </c>
    </row>
    <row r="277" spans="1:25">
      <c r="A277" s="80">
        <v>2018</v>
      </c>
      <c r="B277" t="s">
        <v>83</v>
      </c>
      <c r="C277" t="s">
        <v>198</v>
      </c>
      <c r="D277">
        <v>6</v>
      </c>
      <c r="E277" t="s">
        <v>268</v>
      </c>
      <c r="F277" s="79">
        <v>64.989999999999995</v>
      </c>
      <c r="G277">
        <v>247.86699999999999</v>
      </c>
      <c r="H277">
        <v>257.346</v>
      </c>
      <c r="I277" s="79">
        <f t="shared" si="4"/>
        <v>67.475365982563218</v>
      </c>
      <c r="J277" t="s">
        <v>272</v>
      </c>
      <c r="K277" s="79">
        <v>12</v>
      </c>
      <c r="L277" t="s">
        <v>273</v>
      </c>
      <c r="M277" s="79">
        <v>6</v>
      </c>
      <c r="N277" t="s">
        <v>249</v>
      </c>
      <c r="O277" s="79">
        <v>10</v>
      </c>
      <c r="P277" t="s">
        <v>274</v>
      </c>
      <c r="Q277" s="79">
        <v>7.99</v>
      </c>
      <c r="R277" t="s">
        <v>230</v>
      </c>
      <c r="S277" s="79">
        <v>12</v>
      </c>
      <c r="T277" t="s">
        <v>231</v>
      </c>
      <c r="U277" s="79">
        <v>15</v>
      </c>
      <c r="V277" t="s">
        <v>262</v>
      </c>
      <c r="W277" s="79">
        <v>20</v>
      </c>
      <c r="X277" t="s">
        <v>263</v>
      </c>
      <c r="Y277" s="79">
        <v>30</v>
      </c>
    </row>
    <row r="278" spans="1:25">
      <c r="A278" s="80">
        <v>2018</v>
      </c>
      <c r="B278" t="s">
        <v>83</v>
      </c>
      <c r="C278" t="s">
        <v>198</v>
      </c>
      <c r="D278">
        <v>7</v>
      </c>
      <c r="E278" t="s">
        <v>269</v>
      </c>
      <c r="F278" s="79">
        <v>64.989999999999995</v>
      </c>
      <c r="G278">
        <v>247.86699999999999</v>
      </c>
      <c r="H278">
        <v>257.346</v>
      </c>
      <c r="I278" s="79">
        <f t="shared" si="4"/>
        <v>67.475365982563218</v>
      </c>
      <c r="J278" t="s">
        <v>272</v>
      </c>
      <c r="K278" s="79">
        <v>12</v>
      </c>
      <c r="L278" t="s">
        <v>273</v>
      </c>
      <c r="M278" s="79">
        <v>6</v>
      </c>
      <c r="N278" t="s">
        <v>249</v>
      </c>
      <c r="O278" s="79">
        <v>10</v>
      </c>
      <c r="P278" t="s">
        <v>274</v>
      </c>
      <c r="Q278" s="79">
        <v>7.99</v>
      </c>
      <c r="R278" t="s">
        <v>230</v>
      </c>
      <c r="S278" s="79">
        <v>12</v>
      </c>
      <c r="T278" t="s">
        <v>231</v>
      </c>
      <c r="U278" s="79">
        <v>15</v>
      </c>
      <c r="V278" t="s">
        <v>262</v>
      </c>
      <c r="W278" s="79">
        <v>20</v>
      </c>
      <c r="X278" t="s">
        <v>263</v>
      </c>
      <c r="Y278" s="79">
        <v>30</v>
      </c>
    </row>
    <row r="279" spans="1:25">
      <c r="A279" s="80">
        <v>2018</v>
      </c>
      <c r="B279" t="s">
        <v>83</v>
      </c>
      <c r="C279" t="s">
        <v>198</v>
      </c>
      <c r="D279">
        <v>8</v>
      </c>
      <c r="E279" t="s">
        <v>270</v>
      </c>
      <c r="F279" s="79">
        <v>64.989999999999995</v>
      </c>
      <c r="G279">
        <v>247.86699999999999</v>
      </c>
      <c r="H279">
        <v>257.346</v>
      </c>
      <c r="I279" s="79">
        <f t="shared" si="4"/>
        <v>67.475365982563218</v>
      </c>
      <c r="J279" t="s">
        <v>272</v>
      </c>
      <c r="K279" s="79">
        <v>12</v>
      </c>
      <c r="L279" t="s">
        <v>273</v>
      </c>
      <c r="M279" s="79">
        <v>6</v>
      </c>
      <c r="N279" t="s">
        <v>249</v>
      </c>
      <c r="O279" s="79">
        <v>10</v>
      </c>
      <c r="P279" t="s">
        <v>274</v>
      </c>
      <c r="Q279" s="79">
        <v>7.99</v>
      </c>
      <c r="R279" t="s">
        <v>230</v>
      </c>
      <c r="S279" s="79">
        <v>12</v>
      </c>
      <c r="T279" t="s">
        <v>231</v>
      </c>
      <c r="U279" s="79">
        <v>15</v>
      </c>
      <c r="V279" t="s">
        <v>262</v>
      </c>
      <c r="W279" s="79">
        <v>20</v>
      </c>
      <c r="X279" t="s">
        <v>263</v>
      </c>
      <c r="Y279" s="79">
        <v>30</v>
      </c>
    </row>
    <row r="280" spans="1:25">
      <c r="A280" s="80">
        <v>2018</v>
      </c>
      <c r="B280" t="s">
        <v>83</v>
      </c>
      <c r="C280" t="s">
        <v>198</v>
      </c>
      <c r="D280">
        <v>9</v>
      </c>
      <c r="E280" t="s">
        <v>256</v>
      </c>
      <c r="F280">
        <v>74.989999999999995</v>
      </c>
      <c r="G280">
        <v>247.86699999999999</v>
      </c>
      <c r="H280">
        <v>257.346</v>
      </c>
      <c r="I280" s="79">
        <f t="shared" si="4"/>
        <v>77.857788814162433</v>
      </c>
      <c r="J280" t="s">
        <v>272</v>
      </c>
      <c r="K280" s="79">
        <v>12</v>
      </c>
      <c r="L280" t="s">
        <v>273</v>
      </c>
      <c r="M280" s="79">
        <v>6</v>
      </c>
      <c r="N280" t="s">
        <v>249</v>
      </c>
      <c r="O280" s="79">
        <v>10</v>
      </c>
      <c r="P280" t="s">
        <v>274</v>
      </c>
      <c r="Q280" s="79">
        <v>7.99</v>
      </c>
      <c r="R280" t="s">
        <v>230</v>
      </c>
      <c r="S280" s="79">
        <v>12</v>
      </c>
      <c r="T280" t="s">
        <v>231</v>
      </c>
      <c r="U280" s="79">
        <v>15</v>
      </c>
      <c r="V280" t="s">
        <v>262</v>
      </c>
      <c r="W280" s="79">
        <v>20</v>
      </c>
      <c r="X280" t="s">
        <v>263</v>
      </c>
      <c r="Y280" s="79">
        <v>30</v>
      </c>
    </row>
    <row r="281" spans="1:25">
      <c r="A281" s="80">
        <v>2018</v>
      </c>
      <c r="B281" t="s">
        <v>83</v>
      </c>
      <c r="C281" t="s">
        <v>198</v>
      </c>
      <c r="D281">
        <v>10</v>
      </c>
      <c r="E281" t="s">
        <v>257</v>
      </c>
      <c r="F281">
        <v>79.989999999999995</v>
      </c>
      <c r="G281">
        <v>247.86699999999999</v>
      </c>
      <c r="H281">
        <v>257.346</v>
      </c>
      <c r="I281" s="79">
        <f t="shared" si="4"/>
        <v>83.049000229962033</v>
      </c>
      <c r="J281" t="s">
        <v>272</v>
      </c>
      <c r="K281" s="79">
        <v>12</v>
      </c>
      <c r="L281" t="s">
        <v>273</v>
      </c>
      <c r="M281" s="79">
        <v>6</v>
      </c>
      <c r="N281" t="s">
        <v>249</v>
      </c>
      <c r="O281" s="79">
        <v>10</v>
      </c>
      <c r="P281" t="s">
        <v>274</v>
      </c>
      <c r="Q281" s="79">
        <v>7.99</v>
      </c>
      <c r="R281" t="s">
        <v>230</v>
      </c>
      <c r="S281" s="79">
        <v>12</v>
      </c>
      <c r="T281" t="s">
        <v>231</v>
      </c>
      <c r="U281" s="79">
        <v>15</v>
      </c>
      <c r="V281" t="s">
        <v>262</v>
      </c>
      <c r="W281" s="79">
        <v>20</v>
      </c>
      <c r="X281" t="s">
        <v>263</v>
      </c>
      <c r="Y281" s="79">
        <v>30</v>
      </c>
    </row>
    <row r="282" spans="1:25">
      <c r="A282" s="80">
        <v>2018</v>
      </c>
      <c r="B282" t="s">
        <v>83</v>
      </c>
      <c r="C282" t="s">
        <v>198</v>
      </c>
      <c r="D282">
        <v>11</v>
      </c>
      <c r="E282" t="s">
        <v>271</v>
      </c>
      <c r="F282">
        <v>89.99</v>
      </c>
      <c r="G282">
        <v>247.86699999999999</v>
      </c>
      <c r="H282">
        <v>257.346</v>
      </c>
      <c r="I282" s="79">
        <f t="shared" si="4"/>
        <v>93.431423061561233</v>
      </c>
      <c r="J282" t="s">
        <v>272</v>
      </c>
      <c r="K282" s="79">
        <v>12</v>
      </c>
      <c r="L282" t="s">
        <v>273</v>
      </c>
      <c r="M282" s="79">
        <v>6</v>
      </c>
      <c r="N282" t="s">
        <v>249</v>
      </c>
      <c r="O282" s="79">
        <v>10</v>
      </c>
      <c r="P282" t="s">
        <v>274</v>
      </c>
      <c r="Q282" s="79">
        <v>7.99</v>
      </c>
      <c r="R282" t="s">
        <v>230</v>
      </c>
      <c r="S282" s="79">
        <v>12</v>
      </c>
      <c r="T282" t="s">
        <v>231</v>
      </c>
      <c r="U282" s="79">
        <v>15</v>
      </c>
      <c r="V282" t="s">
        <v>262</v>
      </c>
      <c r="W282" s="79">
        <v>20</v>
      </c>
      <c r="X282" t="s">
        <v>263</v>
      </c>
      <c r="Y282" s="79">
        <v>30</v>
      </c>
    </row>
    <row r="283" spans="1:25">
      <c r="A283" s="80">
        <v>2018</v>
      </c>
      <c r="B283" t="s">
        <v>83</v>
      </c>
      <c r="C283" t="s">
        <v>198</v>
      </c>
      <c r="D283">
        <v>12</v>
      </c>
      <c r="E283" t="s">
        <v>259</v>
      </c>
      <c r="F283">
        <v>54.99</v>
      </c>
      <c r="G283">
        <v>247.86699999999999</v>
      </c>
      <c r="H283">
        <v>257.346</v>
      </c>
      <c r="I283" s="79">
        <f t="shared" si="4"/>
        <v>57.092943150964032</v>
      </c>
      <c r="J283" t="s">
        <v>272</v>
      </c>
      <c r="K283" s="79">
        <v>12</v>
      </c>
      <c r="L283" t="s">
        <v>273</v>
      </c>
      <c r="M283" s="79">
        <v>6</v>
      </c>
      <c r="N283" t="s">
        <v>249</v>
      </c>
      <c r="O283" s="79">
        <v>10</v>
      </c>
      <c r="P283" t="s">
        <v>274</v>
      </c>
      <c r="Q283" s="79">
        <v>7.99</v>
      </c>
      <c r="R283" t="s">
        <v>230</v>
      </c>
      <c r="S283" s="79">
        <v>12</v>
      </c>
      <c r="T283" t="s">
        <v>231</v>
      </c>
      <c r="U283" s="79">
        <v>15</v>
      </c>
      <c r="V283" t="s">
        <v>262</v>
      </c>
      <c r="W283" s="79">
        <v>20</v>
      </c>
      <c r="X283" t="s">
        <v>263</v>
      </c>
      <c r="Y283" s="79">
        <v>30</v>
      </c>
    </row>
    <row r="284" spans="1:25">
      <c r="A284" s="80">
        <v>2018</v>
      </c>
      <c r="B284" t="s">
        <v>83</v>
      </c>
      <c r="C284" t="s">
        <v>198</v>
      </c>
      <c r="D284">
        <v>13</v>
      </c>
      <c r="E284" t="s">
        <v>260</v>
      </c>
      <c r="F284">
        <v>49.99</v>
      </c>
      <c r="G284">
        <v>247.86699999999999</v>
      </c>
      <c r="H284">
        <v>257.346</v>
      </c>
      <c r="I284" s="79">
        <f t="shared" si="4"/>
        <v>51.901731735164425</v>
      </c>
      <c r="J284" t="s">
        <v>272</v>
      </c>
      <c r="K284" s="79">
        <v>12</v>
      </c>
      <c r="L284" t="s">
        <v>273</v>
      </c>
      <c r="M284" s="79">
        <v>6</v>
      </c>
      <c r="N284" t="s">
        <v>249</v>
      </c>
      <c r="O284" s="79">
        <v>10</v>
      </c>
      <c r="P284" t="s">
        <v>274</v>
      </c>
      <c r="Q284" s="79">
        <v>7.99</v>
      </c>
      <c r="R284" t="s">
        <v>230</v>
      </c>
      <c r="S284" s="79">
        <v>12</v>
      </c>
      <c r="T284" t="s">
        <v>231</v>
      </c>
      <c r="U284" s="79">
        <v>15</v>
      </c>
      <c r="V284" t="s">
        <v>262</v>
      </c>
      <c r="W284" s="79">
        <v>20</v>
      </c>
      <c r="X284" t="s">
        <v>263</v>
      </c>
      <c r="Y284" s="79">
        <v>30</v>
      </c>
    </row>
  </sheetData>
  <sheetProtection algorithmName="SHA-512" hashValue="PEoRVGXAxrLqfTcdHzlJAu69pWTwq1xuQAgLyKZJ2GxLcLObKeZ6+9wVx5asI+Uzb/tpwsbjWVAdFZ9qaX9ACw==" saltValue="AeysDAuGTqjbpeCoZWrXL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E029-11F7-4123-B89C-2092DA89E2DE}">
  <dimension ref="A1:AC298"/>
  <sheetViews>
    <sheetView workbookViewId="0">
      <pane ySplit="1" topLeftCell="A19" activePane="bottomLeft" state="frozen"/>
      <selection pane="bottomLeft" activeCell="F184" sqref="F184"/>
    </sheetView>
  </sheetViews>
  <sheetFormatPr defaultRowHeight="15"/>
  <cols>
    <col min="1" max="1" width="5" bestFit="1" customWidth="1"/>
    <col min="2" max="2" width="16.42578125" customWidth="1"/>
    <col min="3" max="3" width="13.140625" bestFit="1" customWidth="1"/>
    <col min="4" max="4" width="4.42578125" bestFit="1" customWidth="1"/>
    <col min="5" max="5" width="32.42578125" bestFit="1" customWidth="1"/>
    <col min="6" max="6" width="8.28515625" bestFit="1" customWidth="1"/>
    <col min="7" max="7" width="21.42578125" bestFit="1" customWidth="1"/>
    <col min="8" max="8" width="21.42578125" customWidth="1"/>
    <col min="10" max="10" width="12.28515625" bestFit="1" customWidth="1"/>
    <col min="11" max="11" width="42.85546875" bestFit="1" customWidth="1"/>
    <col min="12" max="12" width="19.7109375" bestFit="1" customWidth="1"/>
    <col min="13" max="13" width="13.42578125" bestFit="1" customWidth="1"/>
    <col min="14" max="14" width="35" bestFit="1" customWidth="1"/>
    <col min="15" max="15" width="13.42578125" bestFit="1" customWidth="1"/>
    <col min="16" max="16" width="33.140625" bestFit="1" customWidth="1"/>
    <col min="17" max="17" width="13.42578125" bestFit="1" customWidth="1"/>
    <col min="18" max="18" width="31.5703125" bestFit="1" customWidth="1"/>
    <col min="19" max="19" width="13.42578125" bestFit="1" customWidth="1"/>
    <col min="20" max="20" width="23.140625" bestFit="1" customWidth="1"/>
    <col min="22" max="22" width="30.7109375" bestFit="1" customWidth="1"/>
    <col min="24" max="24" width="33" bestFit="1" customWidth="1"/>
  </cols>
  <sheetData>
    <row r="1" spans="1:29">
      <c r="A1" s="78" t="s">
        <v>159</v>
      </c>
      <c r="B1" s="78" t="s">
        <v>160</v>
      </c>
      <c r="C1" s="78" t="s">
        <v>161</v>
      </c>
      <c r="D1" s="78" t="s">
        <v>162</v>
      </c>
      <c r="E1" s="78" t="s">
        <v>163</v>
      </c>
      <c r="F1" s="78" t="s">
        <v>164</v>
      </c>
      <c r="G1" s="78" t="s">
        <v>275</v>
      </c>
      <c r="H1" s="78" t="s">
        <v>276</v>
      </c>
      <c r="I1" s="78" t="s">
        <v>165</v>
      </c>
      <c r="J1" s="78" t="s">
        <v>166</v>
      </c>
      <c r="K1" s="78" t="s">
        <v>277</v>
      </c>
      <c r="L1" s="78" t="s">
        <v>168</v>
      </c>
      <c r="M1" s="78" t="s">
        <v>169</v>
      </c>
      <c r="N1" s="78" t="s">
        <v>170</v>
      </c>
      <c r="O1" s="78" t="s">
        <v>171</v>
      </c>
      <c r="P1" s="78" t="s">
        <v>172</v>
      </c>
      <c r="Q1" s="78" t="s">
        <v>173</v>
      </c>
      <c r="R1" s="78" t="s">
        <v>174</v>
      </c>
      <c r="S1" s="78" t="s">
        <v>175</v>
      </c>
      <c r="T1" s="78" t="s">
        <v>176</v>
      </c>
      <c r="U1" s="78" t="s">
        <v>177</v>
      </c>
      <c r="V1" s="78" t="s">
        <v>178</v>
      </c>
      <c r="W1" s="78" t="s">
        <v>179</v>
      </c>
      <c r="X1" s="78" t="s">
        <v>180</v>
      </c>
      <c r="Y1" s="78" t="s">
        <v>181</v>
      </c>
      <c r="Z1" s="78" t="s">
        <v>182</v>
      </c>
      <c r="AA1" s="78" t="s">
        <v>183</v>
      </c>
      <c r="AB1" s="78" t="s">
        <v>184</v>
      </c>
      <c r="AC1" s="78" t="s">
        <v>185</v>
      </c>
    </row>
    <row r="2" spans="1:29">
      <c r="A2">
        <v>2011</v>
      </c>
      <c r="B2" s="89" t="s">
        <v>137</v>
      </c>
      <c r="C2" t="s">
        <v>191</v>
      </c>
      <c r="D2">
        <v>1</v>
      </c>
      <c r="E2" t="s">
        <v>187</v>
      </c>
      <c r="F2" s="79">
        <v>15.52</v>
      </c>
      <c r="G2" s="79">
        <f>F2+M2</f>
        <v>25.47</v>
      </c>
      <c r="H2" s="79">
        <f>G2+(G2*0.0875)</f>
        <v>27.698625</v>
      </c>
      <c r="I2">
        <v>220.22300000000001</v>
      </c>
      <c r="J2">
        <v>257.346</v>
      </c>
      <c r="K2" s="79">
        <f>J2*(G2/I2)</f>
        <v>29.763478928177346</v>
      </c>
      <c r="L2" t="s">
        <v>188</v>
      </c>
      <c r="M2" s="79">
        <v>9.9499999999999993</v>
      </c>
      <c r="O2" s="79"/>
      <c r="Q2" s="79"/>
      <c r="S2" s="79"/>
      <c r="U2" s="79"/>
      <c r="W2" s="79"/>
      <c r="Y2" s="79"/>
      <c r="AA2" s="79"/>
    </row>
    <row r="3" spans="1:29">
      <c r="A3">
        <v>2011</v>
      </c>
      <c r="B3" s="89" t="s">
        <v>137</v>
      </c>
      <c r="C3" t="s">
        <v>191</v>
      </c>
      <c r="D3">
        <v>2</v>
      </c>
      <c r="E3" t="s">
        <v>189</v>
      </c>
      <c r="F3" s="79">
        <v>58.95</v>
      </c>
      <c r="G3" s="79">
        <f t="shared" ref="G3:G66" si="0">F3+M3</f>
        <v>69.900000000000006</v>
      </c>
      <c r="H3" s="79">
        <f t="shared" ref="H3:H66" si="1">G3+(G3*0.0875)</f>
        <v>76.016249999999999</v>
      </c>
      <c r="I3">
        <v>220.22300000000001</v>
      </c>
      <c r="J3">
        <v>257.346</v>
      </c>
      <c r="K3" s="79">
        <f t="shared" ref="K3:K66" si="2">J3*(G3/I3)</f>
        <v>81.683045821735234</v>
      </c>
      <c r="L3" t="s">
        <v>188</v>
      </c>
      <c r="M3" s="79">
        <v>10.95</v>
      </c>
      <c r="O3" s="79"/>
      <c r="Q3" s="79"/>
      <c r="S3" s="79"/>
      <c r="U3" s="79"/>
      <c r="W3" s="79"/>
      <c r="Y3" s="79"/>
      <c r="AA3" s="79"/>
    </row>
    <row r="4" spans="1:29">
      <c r="A4">
        <v>2011</v>
      </c>
      <c r="B4" s="89" t="s">
        <v>137</v>
      </c>
      <c r="C4" t="s">
        <v>191</v>
      </c>
      <c r="D4">
        <v>3</v>
      </c>
      <c r="E4" t="s">
        <v>190</v>
      </c>
      <c r="F4" s="79">
        <v>83.95</v>
      </c>
      <c r="G4" s="79">
        <f t="shared" si="0"/>
        <v>95.9</v>
      </c>
      <c r="H4" s="79">
        <f t="shared" si="1"/>
        <v>104.29125000000001</v>
      </c>
      <c r="I4">
        <v>220.22300000000001</v>
      </c>
      <c r="J4">
        <v>257.346</v>
      </c>
      <c r="K4" s="79">
        <f t="shared" si="2"/>
        <v>112.06586687130773</v>
      </c>
      <c r="L4" t="s">
        <v>188</v>
      </c>
      <c r="M4" s="79">
        <v>11.95</v>
      </c>
      <c r="O4" s="79"/>
      <c r="Q4" s="79"/>
      <c r="S4" s="79"/>
      <c r="U4" s="79"/>
      <c r="W4" s="79"/>
      <c r="Y4" s="79"/>
      <c r="AA4" s="79"/>
    </row>
    <row r="5" spans="1:29">
      <c r="A5">
        <v>2012</v>
      </c>
      <c r="B5" s="89" t="s">
        <v>137</v>
      </c>
      <c r="C5" t="s">
        <v>191</v>
      </c>
      <c r="D5">
        <v>1</v>
      </c>
      <c r="E5" t="s">
        <v>206</v>
      </c>
      <c r="F5" s="79">
        <v>15.52</v>
      </c>
      <c r="G5" s="79">
        <f t="shared" si="0"/>
        <v>22.47</v>
      </c>
      <c r="H5" s="79">
        <f t="shared" si="1"/>
        <v>24.436124999999997</v>
      </c>
      <c r="I5">
        <v>226.66499999999999</v>
      </c>
      <c r="J5">
        <v>257.346</v>
      </c>
      <c r="K5" s="79">
        <f t="shared" si="2"/>
        <v>25.51150208457415</v>
      </c>
      <c r="L5" t="s">
        <v>188</v>
      </c>
      <c r="M5" s="79">
        <v>6.95</v>
      </c>
      <c r="N5" t="s">
        <v>207</v>
      </c>
      <c r="O5" s="79" t="s">
        <v>208</v>
      </c>
      <c r="Q5" s="79"/>
      <c r="S5" s="79"/>
      <c r="U5" s="79"/>
      <c r="W5" s="79"/>
      <c r="Y5" s="79"/>
      <c r="AA5" s="79"/>
    </row>
    <row r="6" spans="1:29">
      <c r="A6">
        <v>2012</v>
      </c>
      <c r="B6" s="89" t="s">
        <v>137</v>
      </c>
      <c r="C6" t="s">
        <v>191</v>
      </c>
      <c r="D6">
        <v>2</v>
      </c>
      <c r="E6" t="s">
        <v>209</v>
      </c>
      <c r="F6" s="79">
        <v>64.95</v>
      </c>
      <c r="G6" s="79">
        <f t="shared" si="0"/>
        <v>71.900000000000006</v>
      </c>
      <c r="H6" s="79">
        <f t="shared" si="1"/>
        <v>78.191250000000011</v>
      </c>
      <c r="I6">
        <v>226.66499999999999</v>
      </c>
      <c r="J6">
        <v>257.346</v>
      </c>
      <c r="K6" s="79">
        <f t="shared" si="2"/>
        <v>81.632265237244397</v>
      </c>
      <c r="L6" t="s">
        <v>188</v>
      </c>
      <c r="M6" s="79">
        <v>6.95</v>
      </c>
      <c r="N6" t="s">
        <v>207</v>
      </c>
      <c r="O6" s="79" t="s">
        <v>210</v>
      </c>
      <c r="Q6" s="79"/>
      <c r="S6" s="79"/>
      <c r="U6" s="79"/>
      <c r="W6" s="79"/>
      <c r="Y6" s="79"/>
      <c r="AA6" s="79"/>
    </row>
    <row r="7" spans="1:29">
      <c r="A7">
        <v>2012</v>
      </c>
      <c r="B7" s="89" t="s">
        <v>137</v>
      </c>
      <c r="C7" t="s">
        <v>191</v>
      </c>
      <c r="D7">
        <v>3</v>
      </c>
      <c r="E7" t="s">
        <v>211</v>
      </c>
      <c r="F7" s="79">
        <v>74.95</v>
      </c>
      <c r="G7" s="79">
        <f t="shared" si="0"/>
        <v>81.900000000000006</v>
      </c>
      <c r="H7" s="79">
        <f t="shared" si="1"/>
        <v>89.066250000000011</v>
      </c>
      <c r="I7">
        <v>226.66499999999999</v>
      </c>
      <c r="J7">
        <v>257.346</v>
      </c>
      <c r="K7" s="79">
        <f t="shared" si="2"/>
        <v>92.985848719475896</v>
      </c>
      <c r="L7" t="s">
        <v>188</v>
      </c>
      <c r="M7" s="79">
        <v>6.95</v>
      </c>
      <c r="N7" t="s">
        <v>207</v>
      </c>
      <c r="O7" s="79" t="s">
        <v>212</v>
      </c>
      <c r="Q7" s="79"/>
      <c r="S7" s="79"/>
      <c r="U7" s="79"/>
      <c r="W7" s="79"/>
      <c r="Y7" s="79"/>
      <c r="AA7" s="79"/>
    </row>
    <row r="8" spans="1:29">
      <c r="A8">
        <v>2012</v>
      </c>
      <c r="B8" s="89" t="s">
        <v>137</v>
      </c>
      <c r="C8" t="s">
        <v>191</v>
      </c>
      <c r="D8">
        <v>4</v>
      </c>
      <c r="E8" t="s">
        <v>213</v>
      </c>
      <c r="F8" s="79">
        <v>89.95</v>
      </c>
      <c r="G8" s="79">
        <f t="shared" si="0"/>
        <v>96.9</v>
      </c>
      <c r="H8" s="79">
        <f t="shared" si="1"/>
        <v>105.37875000000001</v>
      </c>
      <c r="I8">
        <v>226.66499999999999</v>
      </c>
      <c r="J8">
        <v>257.346</v>
      </c>
      <c r="K8" s="79">
        <f t="shared" si="2"/>
        <v>110.01622394282312</v>
      </c>
      <c r="L8" t="s">
        <v>188</v>
      </c>
      <c r="M8" s="79">
        <v>6.95</v>
      </c>
      <c r="N8" t="s">
        <v>207</v>
      </c>
      <c r="O8" s="79" t="s">
        <v>214</v>
      </c>
      <c r="Q8" s="79"/>
      <c r="S8" s="79"/>
      <c r="U8" s="79"/>
      <c r="W8" s="79"/>
      <c r="Y8" s="79"/>
      <c r="AA8" s="79"/>
    </row>
    <row r="9" spans="1:29">
      <c r="A9">
        <v>2012</v>
      </c>
      <c r="B9" s="89" t="s">
        <v>137</v>
      </c>
      <c r="C9" t="s">
        <v>191</v>
      </c>
      <c r="D9">
        <v>5</v>
      </c>
      <c r="E9" t="s">
        <v>215</v>
      </c>
      <c r="F9" s="79">
        <v>109.95</v>
      </c>
      <c r="G9" s="79">
        <f t="shared" si="0"/>
        <v>116.9</v>
      </c>
      <c r="H9" s="79">
        <f t="shared" si="1"/>
        <v>127.12875000000001</v>
      </c>
      <c r="I9">
        <v>226.66499999999999</v>
      </c>
      <c r="J9">
        <v>257.346</v>
      </c>
      <c r="K9" s="79">
        <f t="shared" si="2"/>
        <v>132.7233909072861</v>
      </c>
      <c r="L9" t="s">
        <v>188</v>
      </c>
      <c r="M9" s="79">
        <v>6.95</v>
      </c>
      <c r="N9" t="s">
        <v>207</v>
      </c>
      <c r="O9" s="79" t="s">
        <v>216</v>
      </c>
      <c r="Q9" s="79"/>
      <c r="S9" s="79"/>
      <c r="U9" s="79"/>
      <c r="W9" s="79"/>
      <c r="Y9" s="79"/>
      <c r="AA9" s="79"/>
    </row>
    <row r="10" spans="1:29">
      <c r="A10">
        <v>2013</v>
      </c>
      <c r="B10" s="89" t="s">
        <v>137</v>
      </c>
      <c r="C10" t="s">
        <v>191</v>
      </c>
      <c r="D10">
        <v>1</v>
      </c>
      <c r="E10" t="s">
        <v>187</v>
      </c>
      <c r="F10" s="79">
        <v>15.52</v>
      </c>
      <c r="G10" s="79">
        <f t="shared" si="0"/>
        <v>22.47</v>
      </c>
      <c r="H10" s="79">
        <f t="shared" si="1"/>
        <v>24.436124999999997</v>
      </c>
      <c r="I10">
        <v>230.28</v>
      </c>
      <c r="J10">
        <v>257.346</v>
      </c>
      <c r="K10" s="79">
        <f t="shared" si="2"/>
        <v>25.11101537258989</v>
      </c>
      <c r="L10" t="s">
        <v>188</v>
      </c>
      <c r="M10" s="79">
        <v>6.95</v>
      </c>
      <c r="N10" t="s">
        <v>207</v>
      </c>
      <c r="O10" s="79" t="s">
        <v>208</v>
      </c>
      <c r="Q10" s="79"/>
      <c r="S10" s="79"/>
      <c r="U10" s="79"/>
      <c r="W10" s="79"/>
      <c r="Y10" s="79"/>
      <c r="AA10" s="79"/>
    </row>
    <row r="11" spans="1:29">
      <c r="A11">
        <v>2013</v>
      </c>
      <c r="B11" s="89" t="s">
        <v>137</v>
      </c>
      <c r="C11" t="s">
        <v>191</v>
      </c>
      <c r="D11">
        <v>2</v>
      </c>
      <c r="E11" t="s">
        <v>209</v>
      </c>
      <c r="F11" s="79">
        <v>64.95</v>
      </c>
      <c r="G11" s="79">
        <f t="shared" si="0"/>
        <v>71.900000000000006</v>
      </c>
      <c r="H11" s="79">
        <f t="shared" si="1"/>
        <v>78.191250000000011</v>
      </c>
      <c r="I11">
        <v>230.28</v>
      </c>
      <c r="J11">
        <v>257.346</v>
      </c>
      <c r="K11" s="79">
        <f t="shared" si="2"/>
        <v>80.35077905158937</v>
      </c>
      <c r="L11" t="s">
        <v>188</v>
      </c>
      <c r="M11" s="79">
        <v>6.95</v>
      </c>
      <c r="N11" t="s">
        <v>207</v>
      </c>
      <c r="O11" s="79" t="s">
        <v>208</v>
      </c>
      <c r="Q11" s="79"/>
      <c r="S11" s="79"/>
      <c r="U11" s="79"/>
      <c r="W11" s="79"/>
      <c r="Y11" s="79"/>
      <c r="AA11" s="79"/>
    </row>
    <row r="12" spans="1:29">
      <c r="A12">
        <v>2013</v>
      </c>
      <c r="B12" s="89" t="s">
        <v>137</v>
      </c>
      <c r="C12" t="s">
        <v>191</v>
      </c>
      <c r="D12">
        <v>3</v>
      </c>
      <c r="E12" t="s">
        <v>211</v>
      </c>
      <c r="F12" s="79">
        <v>74.95</v>
      </c>
      <c r="G12" s="79">
        <f t="shared" si="0"/>
        <v>81.900000000000006</v>
      </c>
      <c r="H12" s="79">
        <f t="shared" si="1"/>
        <v>89.066250000000011</v>
      </c>
      <c r="I12">
        <v>230.28</v>
      </c>
      <c r="J12">
        <v>257.346</v>
      </c>
      <c r="K12" s="79">
        <f t="shared" si="2"/>
        <v>91.526130797290264</v>
      </c>
      <c r="L12" t="s">
        <v>188</v>
      </c>
      <c r="M12" s="79">
        <v>6.95</v>
      </c>
      <c r="N12" t="s">
        <v>207</v>
      </c>
      <c r="O12" s="79" t="s">
        <v>208</v>
      </c>
      <c r="Q12" s="79"/>
      <c r="S12" s="79"/>
      <c r="U12" s="79"/>
      <c r="W12" s="79"/>
      <c r="Y12" s="79"/>
      <c r="AA12" s="79"/>
    </row>
    <row r="13" spans="1:29">
      <c r="A13">
        <v>2013</v>
      </c>
      <c r="B13" s="89" t="s">
        <v>137</v>
      </c>
      <c r="C13" t="s">
        <v>191</v>
      </c>
      <c r="D13">
        <v>4</v>
      </c>
      <c r="E13" t="s">
        <v>213</v>
      </c>
      <c r="F13" s="79">
        <v>89.95</v>
      </c>
      <c r="G13" s="79">
        <f t="shared" si="0"/>
        <v>96.9</v>
      </c>
      <c r="H13" s="79">
        <f t="shared" si="1"/>
        <v>105.37875000000001</v>
      </c>
      <c r="I13">
        <v>230.28</v>
      </c>
      <c r="J13">
        <v>257.346</v>
      </c>
      <c r="K13" s="79">
        <f t="shared" si="2"/>
        <v>108.2891584158416</v>
      </c>
      <c r="L13" t="s">
        <v>188</v>
      </c>
      <c r="M13" s="79">
        <v>6.95</v>
      </c>
      <c r="N13" t="s">
        <v>207</v>
      </c>
      <c r="O13" s="79" t="s">
        <v>208</v>
      </c>
      <c r="Q13" s="79"/>
      <c r="S13" s="79"/>
      <c r="U13" s="79"/>
      <c r="W13" s="79"/>
      <c r="Y13" s="79"/>
      <c r="AA13" s="79"/>
    </row>
    <row r="14" spans="1:29">
      <c r="A14">
        <v>2013</v>
      </c>
      <c r="B14" s="89" t="s">
        <v>137</v>
      </c>
      <c r="C14" t="s">
        <v>191</v>
      </c>
      <c r="D14">
        <v>5</v>
      </c>
      <c r="E14" t="s">
        <v>215</v>
      </c>
      <c r="F14" s="79">
        <v>109.95</v>
      </c>
      <c r="G14" s="79">
        <f t="shared" si="0"/>
        <v>116.9</v>
      </c>
      <c r="H14" s="79">
        <f t="shared" si="1"/>
        <v>127.12875000000001</v>
      </c>
      <c r="I14">
        <v>230.28</v>
      </c>
      <c r="J14">
        <v>257.346</v>
      </c>
      <c r="K14" s="79">
        <f t="shared" si="2"/>
        <v>130.63986190724336</v>
      </c>
      <c r="L14" t="s">
        <v>188</v>
      </c>
      <c r="M14" s="79">
        <v>6.95</v>
      </c>
      <c r="N14" t="s">
        <v>207</v>
      </c>
      <c r="O14" s="79" t="s">
        <v>208</v>
      </c>
      <c r="Q14" s="79"/>
      <c r="S14" s="79"/>
      <c r="U14" s="79"/>
      <c r="W14" s="79"/>
      <c r="Y14" s="79"/>
      <c r="AA14" s="79"/>
    </row>
    <row r="15" spans="1:29">
      <c r="A15" s="80">
        <v>2014</v>
      </c>
      <c r="B15" s="89" t="s">
        <v>137</v>
      </c>
      <c r="C15" t="s">
        <v>191</v>
      </c>
      <c r="D15">
        <v>1</v>
      </c>
      <c r="E15" t="s">
        <v>187</v>
      </c>
      <c r="F15" s="79">
        <v>15.52</v>
      </c>
      <c r="G15" s="79">
        <f t="shared" si="0"/>
        <v>23.32</v>
      </c>
      <c r="H15" s="79">
        <f t="shared" si="1"/>
        <v>25.360500000000002</v>
      </c>
      <c r="I15">
        <v>233.916</v>
      </c>
      <c r="J15">
        <v>257.346</v>
      </c>
      <c r="K15" s="79">
        <f t="shared" si="2"/>
        <v>25.655828246037039</v>
      </c>
      <c r="L15" t="s">
        <v>188</v>
      </c>
      <c r="M15" s="79">
        <v>7.8</v>
      </c>
      <c r="N15" t="s">
        <v>226</v>
      </c>
      <c r="O15" s="79" t="s">
        <v>208</v>
      </c>
      <c r="Q15" s="79"/>
      <c r="S15" s="79"/>
      <c r="U15" s="79"/>
      <c r="W15" s="79"/>
      <c r="Y15" s="79"/>
      <c r="AA15" s="79"/>
    </row>
    <row r="16" spans="1:29">
      <c r="A16" s="80">
        <v>2014</v>
      </c>
      <c r="B16" s="89" t="s">
        <v>137</v>
      </c>
      <c r="C16" t="s">
        <v>191</v>
      </c>
      <c r="D16">
        <v>2</v>
      </c>
      <c r="E16" t="s">
        <v>209</v>
      </c>
      <c r="F16" s="79">
        <v>64.95</v>
      </c>
      <c r="G16" s="79">
        <f t="shared" si="0"/>
        <v>72.75</v>
      </c>
      <c r="H16" s="79">
        <f t="shared" si="1"/>
        <v>79.115624999999994</v>
      </c>
      <c r="I16">
        <v>233.916</v>
      </c>
      <c r="J16">
        <v>257.346</v>
      </c>
      <c r="K16" s="79">
        <f t="shared" si="2"/>
        <v>80.036942748679024</v>
      </c>
      <c r="L16" t="s">
        <v>188</v>
      </c>
      <c r="M16" s="79">
        <v>7.8</v>
      </c>
      <c r="N16" t="s">
        <v>226</v>
      </c>
      <c r="O16" s="79" t="s">
        <v>208</v>
      </c>
      <c r="Q16" s="79"/>
      <c r="S16" s="79"/>
      <c r="U16" s="79"/>
      <c r="W16" s="79"/>
      <c r="Y16" s="79"/>
      <c r="AA16" s="79"/>
    </row>
    <row r="17" spans="1:27">
      <c r="A17" s="80">
        <v>2014</v>
      </c>
      <c r="B17" s="89" t="s">
        <v>137</v>
      </c>
      <c r="C17" t="s">
        <v>191</v>
      </c>
      <c r="D17">
        <v>3</v>
      </c>
      <c r="E17" t="s">
        <v>211</v>
      </c>
      <c r="F17" s="79">
        <v>74.95</v>
      </c>
      <c r="G17" s="79">
        <f t="shared" si="0"/>
        <v>82.75</v>
      </c>
      <c r="H17" s="79">
        <f t="shared" si="1"/>
        <v>89.990624999999994</v>
      </c>
      <c r="I17">
        <v>233.916</v>
      </c>
      <c r="J17">
        <v>257.346</v>
      </c>
      <c r="K17" s="79">
        <f t="shared" si="2"/>
        <v>91.038584363617716</v>
      </c>
      <c r="L17" t="s">
        <v>188</v>
      </c>
      <c r="M17" s="79">
        <v>7.8</v>
      </c>
      <c r="N17" t="s">
        <v>226</v>
      </c>
      <c r="O17" s="79" t="s">
        <v>208</v>
      </c>
      <c r="Q17" s="79"/>
      <c r="S17" s="79"/>
      <c r="U17" s="79"/>
      <c r="W17" s="79"/>
      <c r="Y17" s="79"/>
      <c r="AA17" s="79"/>
    </row>
    <row r="18" spans="1:27">
      <c r="A18" s="80">
        <v>2014</v>
      </c>
      <c r="B18" s="89" t="s">
        <v>137</v>
      </c>
      <c r="C18" t="s">
        <v>191</v>
      </c>
      <c r="D18">
        <v>4</v>
      </c>
      <c r="E18" t="s">
        <v>213</v>
      </c>
      <c r="F18" s="79">
        <v>89.95</v>
      </c>
      <c r="G18" s="79">
        <f t="shared" si="0"/>
        <v>97.75</v>
      </c>
      <c r="H18" s="79">
        <f t="shared" si="1"/>
        <v>106.30312499999999</v>
      </c>
      <c r="I18">
        <v>233.916</v>
      </c>
      <c r="J18">
        <v>257.346</v>
      </c>
      <c r="K18" s="79">
        <f t="shared" si="2"/>
        <v>107.54104678602576</v>
      </c>
      <c r="L18" t="s">
        <v>188</v>
      </c>
      <c r="M18" s="79">
        <v>7.8</v>
      </c>
      <c r="N18" t="s">
        <v>226</v>
      </c>
      <c r="O18" s="79" t="s">
        <v>208</v>
      </c>
      <c r="Q18" s="79"/>
      <c r="S18" s="79"/>
      <c r="U18" s="79"/>
      <c r="W18" s="79"/>
      <c r="Y18" s="79"/>
      <c r="AA18" s="79"/>
    </row>
    <row r="19" spans="1:27">
      <c r="A19" s="80">
        <v>2014</v>
      </c>
      <c r="B19" s="89" t="s">
        <v>137</v>
      </c>
      <c r="C19" t="s">
        <v>191</v>
      </c>
      <c r="D19">
        <v>5</v>
      </c>
      <c r="E19" t="s">
        <v>215</v>
      </c>
      <c r="F19" s="79">
        <v>109.95</v>
      </c>
      <c r="G19" s="79">
        <f t="shared" si="0"/>
        <v>117.75</v>
      </c>
      <c r="H19" s="79">
        <f t="shared" si="1"/>
        <v>128.05312499999999</v>
      </c>
      <c r="I19">
        <v>233.916</v>
      </c>
      <c r="J19">
        <v>257.346</v>
      </c>
      <c r="K19" s="79">
        <f t="shared" si="2"/>
        <v>129.54433001590314</v>
      </c>
      <c r="L19" t="s">
        <v>188</v>
      </c>
      <c r="M19" s="79">
        <v>7.8</v>
      </c>
      <c r="N19" t="s">
        <v>226</v>
      </c>
      <c r="O19" s="79" t="s">
        <v>208</v>
      </c>
      <c r="Q19" s="79"/>
      <c r="S19" s="79"/>
      <c r="U19" s="79"/>
      <c r="W19" s="79"/>
      <c r="Y19" s="79"/>
      <c r="AA19" s="79"/>
    </row>
    <row r="20" spans="1:27">
      <c r="A20" s="80">
        <v>2015</v>
      </c>
      <c r="B20" s="89" t="s">
        <v>137</v>
      </c>
      <c r="C20" t="s">
        <v>191</v>
      </c>
      <c r="D20">
        <v>1</v>
      </c>
      <c r="E20" t="s">
        <v>187</v>
      </c>
      <c r="F20" s="79">
        <v>15.52</v>
      </c>
      <c r="G20" s="79">
        <f t="shared" si="0"/>
        <v>24.32</v>
      </c>
      <c r="H20" s="79">
        <f t="shared" si="1"/>
        <v>26.448</v>
      </c>
      <c r="I20">
        <v>233.70699999999999</v>
      </c>
      <c r="J20">
        <v>257.346</v>
      </c>
      <c r="K20" s="79">
        <f t="shared" si="2"/>
        <v>26.779919814126234</v>
      </c>
      <c r="L20" t="s">
        <v>188</v>
      </c>
      <c r="M20" s="79">
        <v>8.8000000000000007</v>
      </c>
      <c r="N20" t="s">
        <v>226</v>
      </c>
      <c r="O20" s="79" t="s">
        <v>216</v>
      </c>
      <c r="Q20" s="79"/>
      <c r="S20" s="79"/>
      <c r="U20" s="79"/>
      <c r="W20" s="79"/>
      <c r="Y20" s="79"/>
      <c r="AA20" s="79"/>
    </row>
    <row r="21" spans="1:27">
      <c r="A21" s="80">
        <v>2015</v>
      </c>
      <c r="B21" s="89" t="s">
        <v>137</v>
      </c>
      <c r="C21" t="s">
        <v>191</v>
      </c>
      <c r="D21">
        <v>2</v>
      </c>
      <c r="E21" t="s">
        <v>209</v>
      </c>
      <c r="F21" s="79">
        <v>64.95</v>
      </c>
      <c r="G21" s="79">
        <f t="shared" si="0"/>
        <v>73.75</v>
      </c>
      <c r="H21" s="79">
        <f t="shared" si="1"/>
        <v>80.203125</v>
      </c>
      <c r="I21">
        <v>233.70699999999999</v>
      </c>
      <c r="J21">
        <v>257.346</v>
      </c>
      <c r="K21" s="79">
        <f t="shared" si="2"/>
        <v>81.209666377130347</v>
      </c>
      <c r="L21" t="s">
        <v>188</v>
      </c>
      <c r="M21" s="79">
        <v>8.8000000000000007</v>
      </c>
      <c r="N21" t="s">
        <v>226</v>
      </c>
      <c r="O21" s="79" t="s">
        <v>216</v>
      </c>
      <c r="Q21" s="79"/>
      <c r="S21" s="79"/>
      <c r="W21" s="79"/>
      <c r="Y21" s="79"/>
      <c r="AA21" s="79"/>
    </row>
    <row r="22" spans="1:27">
      <c r="A22" s="80">
        <v>2015</v>
      </c>
      <c r="B22" s="89" t="s">
        <v>137</v>
      </c>
      <c r="C22" t="s">
        <v>191</v>
      </c>
      <c r="D22">
        <v>3</v>
      </c>
      <c r="E22" t="s">
        <v>211</v>
      </c>
      <c r="F22" s="79">
        <v>74.95</v>
      </c>
      <c r="G22" s="79">
        <f t="shared" si="0"/>
        <v>83.75</v>
      </c>
      <c r="H22" s="79">
        <f t="shared" si="1"/>
        <v>91.078125</v>
      </c>
      <c r="I22">
        <v>233.70699999999999</v>
      </c>
      <c r="J22">
        <v>257.346</v>
      </c>
      <c r="K22" s="79">
        <f t="shared" si="2"/>
        <v>92.221146563859875</v>
      </c>
      <c r="L22" t="s">
        <v>188</v>
      </c>
      <c r="M22" s="79">
        <v>8.8000000000000007</v>
      </c>
      <c r="N22" t="s">
        <v>226</v>
      </c>
      <c r="O22" s="79" t="s">
        <v>216</v>
      </c>
      <c r="Q22" s="79"/>
      <c r="S22" s="79"/>
      <c r="W22" s="79"/>
      <c r="Y22" s="79"/>
      <c r="AA22" s="79"/>
    </row>
    <row r="23" spans="1:27">
      <c r="A23" s="80">
        <v>2015</v>
      </c>
      <c r="B23" s="89" t="s">
        <v>137</v>
      </c>
      <c r="C23" t="s">
        <v>191</v>
      </c>
      <c r="D23">
        <v>4</v>
      </c>
      <c r="E23" t="s">
        <v>213</v>
      </c>
      <c r="F23" s="79">
        <v>89.95</v>
      </c>
      <c r="G23" s="79">
        <f t="shared" si="0"/>
        <v>98.75</v>
      </c>
      <c r="H23" s="79">
        <f t="shared" si="1"/>
        <v>107.390625</v>
      </c>
      <c r="I23">
        <v>233.70699999999999</v>
      </c>
      <c r="J23">
        <v>257.346</v>
      </c>
      <c r="K23" s="79">
        <f t="shared" si="2"/>
        <v>108.73836684395418</v>
      </c>
      <c r="L23" t="s">
        <v>188</v>
      </c>
      <c r="M23" s="79">
        <v>8.8000000000000007</v>
      </c>
      <c r="N23" t="s">
        <v>226</v>
      </c>
      <c r="O23" s="79" t="s">
        <v>216</v>
      </c>
      <c r="Q23" s="79"/>
      <c r="S23" s="79"/>
      <c r="W23" s="79"/>
      <c r="Y23" s="79"/>
      <c r="AA23" s="79"/>
    </row>
    <row r="24" spans="1:27">
      <c r="A24" s="80">
        <v>2015</v>
      </c>
      <c r="B24" s="89" t="s">
        <v>137</v>
      </c>
      <c r="C24" t="s">
        <v>191</v>
      </c>
      <c r="D24">
        <v>5</v>
      </c>
      <c r="E24" t="s">
        <v>215</v>
      </c>
      <c r="F24" s="79">
        <v>109.95</v>
      </c>
      <c r="G24" s="79">
        <f t="shared" si="0"/>
        <v>118.75</v>
      </c>
      <c r="H24" s="79">
        <f t="shared" si="1"/>
        <v>129.140625</v>
      </c>
      <c r="I24">
        <v>233.70699999999999</v>
      </c>
      <c r="J24">
        <v>257.346</v>
      </c>
      <c r="K24" s="79">
        <f t="shared" si="2"/>
        <v>130.76132721741328</v>
      </c>
      <c r="L24" t="s">
        <v>188</v>
      </c>
      <c r="M24" s="79">
        <v>8.8000000000000007</v>
      </c>
      <c r="N24" t="s">
        <v>226</v>
      </c>
      <c r="O24" s="79" t="s">
        <v>216</v>
      </c>
      <c r="Q24" s="79"/>
      <c r="S24" s="79"/>
      <c r="W24" s="79"/>
      <c r="Y24" s="79"/>
      <c r="AA24" s="79"/>
    </row>
    <row r="25" spans="1:27">
      <c r="A25" s="80">
        <v>2016</v>
      </c>
      <c r="B25" s="89" t="s">
        <v>137</v>
      </c>
      <c r="C25" t="s">
        <v>191</v>
      </c>
      <c r="D25">
        <v>1</v>
      </c>
      <c r="E25" t="s">
        <v>187</v>
      </c>
      <c r="F25" s="79">
        <v>17.95</v>
      </c>
      <c r="G25" s="79">
        <f t="shared" si="0"/>
        <v>27.95</v>
      </c>
      <c r="H25" s="79">
        <f t="shared" si="1"/>
        <v>30.395624999999999</v>
      </c>
      <c r="I25">
        <v>236.916</v>
      </c>
      <c r="J25">
        <v>257.346</v>
      </c>
      <c r="K25" s="79">
        <f t="shared" si="2"/>
        <v>30.360215012915969</v>
      </c>
      <c r="L25" t="s">
        <v>188</v>
      </c>
      <c r="M25" s="79">
        <v>10</v>
      </c>
      <c r="N25" t="s">
        <v>226</v>
      </c>
      <c r="O25" s="79" t="s">
        <v>216</v>
      </c>
      <c r="W25" s="79"/>
      <c r="Y25" s="79"/>
      <c r="AA25" s="79"/>
    </row>
    <row r="26" spans="1:27">
      <c r="A26" s="80">
        <v>2016</v>
      </c>
      <c r="B26" s="89" t="s">
        <v>137</v>
      </c>
      <c r="C26" t="s">
        <v>191</v>
      </c>
      <c r="D26">
        <v>2</v>
      </c>
      <c r="E26" t="s">
        <v>209</v>
      </c>
      <c r="F26" s="79">
        <v>64.95</v>
      </c>
      <c r="G26" s="79">
        <f t="shared" si="0"/>
        <v>74.95</v>
      </c>
      <c r="H26" s="79">
        <f t="shared" si="1"/>
        <v>81.508125000000007</v>
      </c>
      <c r="I26">
        <v>236.916</v>
      </c>
      <c r="J26">
        <v>257.346</v>
      </c>
      <c r="K26" s="79">
        <f t="shared" si="2"/>
        <v>81.413170490806877</v>
      </c>
      <c r="L26" t="s">
        <v>188</v>
      </c>
      <c r="M26" s="79">
        <v>10</v>
      </c>
      <c r="N26" t="s">
        <v>226</v>
      </c>
      <c r="O26" s="79" t="s">
        <v>216</v>
      </c>
      <c r="W26" s="79"/>
      <c r="Y26" s="79"/>
      <c r="AA26" s="79"/>
    </row>
    <row r="27" spans="1:27">
      <c r="A27" s="80">
        <v>2016</v>
      </c>
      <c r="B27" s="89" t="s">
        <v>137</v>
      </c>
      <c r="C27" t="s">
        <v>191</v>
      </c>
      <c r="D27">
        <v>3</v>
      </c>
      <c r="E27" t="s">
        <v>211</v>
      </c>
      <c r="F27" s="79">
        <v>74.95</v>
      </c>
      <c r="G27" s="79">
        <f t="shared" si="0"/>
        <v>84.95</v>
      </c>
      <c r="H27" s="79">
        <f t="shared" si="1"/>
        <v>92.383125000000007</v>
      </c>
      <c r="I27">
        <v>236.916</v>
      </c>
      <c r="J27">
        <v>257.346</v>
      </c>
      <c r="K27" s="79">
        <f t="shared" si="2"/>
        <v>92.275501443549615</v>
      </c>
      <c r="L27" t="s">
        <v>188</v>
      </c>
      <c r="M27" s="79">
        <v>10</v>
      </c>
      <c r="N27" t="s">
        <v>226</v>
      </c>
      <c r="O27" s="79" t="s">
        <v>216</v>
      </c>
      <c r="W27" s="79"/>
      <c r="Y27" s="79"/>
      <c r="AA27" s="79"/>
    </row>
    <row r="28" spans="1:27">
      <c r="A28" s="80">
        <v>2016</v>
      </c>
      <c r="B28" s="89" t="s">
        <v>137</v>
      </c>
      <c r="C28" t="s">
        <v>191</v>
      </c>
      <c r="D28">
        <v>4</v>
      </c>
      <c r="E28" t="s">
        <v>213</v>
      </c>
      <c r="F28" s="79">
        <v>89.95</v>
      </c>
      <c r="G28" s="79">
        <f t="shared" si="0"/>
        <v>99.95</v>
      </c>
      <c r="H28" s="79">
        <f t="shared" si="1"/>
        <v>108.69562500000001</v>
      </c>
      <c r="I28">
        <v>236.916</v>
      </c>
      <c r="J28">
        <v>257.346</v>
      </c>
      <c r="K28" s="79">
        <f t="shared" si="2"/>
        <v>108.56899787266373</v>
      </c>
      <c r="L28" t="s">
        <v>188</v>
      </c>
      <c r="M28" s="79">
        <v>10</v>
      </c>
      <c r="N28" t="s">
        <v>226</v>
      </c>
      <c r="O28" s="79" t="s">
        <v>216</v>
      </c>
      <c r="W28" s="79"/>
      <c r="Y28" s="79"/>
      <c r="AA28" s="79"/>
    </row>
    <row r="29" spans="1:27">
      <c r="A29" s="80">
        <v>2016</v>
      </c>
      <c r="B29" s="89" t="s">
        <v>137</v>
      </c>
      <c r="C29" t="s">
        <v>191</v>
      </c>
      <c r="D29">
        <v>5</v>
      </c>
      <c r="E29" t="s">
        <v>215</v>
      </c>
      <c r="F29" s="79">
        <v>109.95</v>
      </c>
      <c r="G29" s="79">
        <f t="shared" si="0"/>
        <v>119.95</v>
      </c>
      <c r="H29" s="79">
        <f t="shared" si="1"/>
        <v>130.44562500000001</v>
      </c>
      <c r="I29">
        <v>236.916</v>
      </c>
      <c r="J29">
        <v>257.346</v>
      </c>
      <c r="K29" s="79">
        <f t="shared" si="2"/>
        <v>130.29365977814922</v>
      </c>
      <c r="L29" t="s">
        <v>188</v>
      </c>
      <c r="M29" s="79">
        <v>10</v>
      </c>
      <c r="N29" t="s">
        <v>226</v>
      </c>
      <c r="O29" s="79" t="s">
        <v>216</v>
      </c>
      <c r="W29" s="79"/>
      <c r="Y29" s="79"/>
      <c r="AA29" s="79"/>
    </row>
    <row r="30" spans="1:27">
      <c r="A30" s="80">
        <v>2017</v>
      </c>
      <c r="B30" s="89" t="s">
        <v>137</v>
      </c>
      <c r="C30" t="s">
        <v>191</v>
      </c>
      <c r="D30">
        <v>1</v>
      </c>
      <c r="E30" t="s">
        <v>187</v>
      </c>
      <c r="F30" s="79">
        <v>19.989999999999998</v>
      </c>
      <c r="G30" s="79">
        <f t="shared" si="0"/>
        <v>29.99</v>
      </c>
      <c r="H30" s="79">
        <f t="shared" si="1"/>
        <v>32.614125000000001</v>
      </c>
      <c r="I30">
        <v>242.839</v>
      </c>
      <c r="J30">
        <v>257.346</v>
      </c>
      <c r="K30" s="79">
        <f t="shared" si="2"/>
        <v>31.781577670802463</v>
      </c>
      <c r="L30" t="s">
        <v>188</v>
      </c>
      <c r="M30" s="79">
        <v>10</v>
      </c>
      <c r="N30" t="s">
        <v>226</v>
      </c>
      <c r="O30" s="79" t="s">
        <v>216</v>
      </c>
      <c r="W30" s="79"/>
      <c r="Y30" s="79"/>
      <c r="AA30" s="79"/>
    </row>
    <row r="31" spans="1:27">
      <c r="A31" s="80">
        <v>2017</v>
      </c>
      <c r="B31" s="89" t="s">
        <v>137</v>
      </c>
      <c r="C31" t="s">
        <v>191</v>
      </c>
      <c r="D31">
        <v>2</v>
      </c>
      <c r="E31" t="s">
        <v>209</v>
      </c>
      <c r="F31" s="79">
        <v>64.95</v>
      </c>
      <c r="G31" s="79">
        <f t="shared" si="0"/>
        <v>74.95</v>
      </c>
      <c r="H31" s="79">
        <f t="shared" si="1"/>
        <v>81.508125000000007</v>
      </c>
      <c r="I31">
        <v>242.839</v>
      </c>
      <c r="J31">
        <v>257.346</v>
      </c>
      <c r="K31" s="79">
        <f t="shared" si="2"/>
        <v>79.427450697787435</v>
      </c>
      <c r="L31" t="s">
        <v>188</v>
      </c>
      <c r="M31" s="79">
        <v>10</v>
      </c>
      <c r="N31" t="s">
        <v>226</v>
      </c>
      <c r="O31" s="79" t="s">
        <v>216</v>
      </c>
      <c r="W31" s="79"/>
      <c r="Y31" s="79"/>
      <c r="AA31" s="79"/>
    </row>
    <row r="32" spans="1:27">
      <c r="A32" s="80">
        <v>2017</v>
      </c>
      <c r="B32" s="89" t="s">
        <v>137</v>
      </c>
      <c r="C32" t="s">
        <v>191</v>
      </c>
      <c r="D32">
        <v>3</v>
      </c>
      <c r="E32" t="s">
        <v>211</v>
      </c>
      <c r="F32" s="79">
        <v>74.95</v>
      </c>
      <c r="G32" s="79">
        <f t="shared" si="0"/>
        <v>84.95</v>
      </c>
      <c r="H32" s="79">
        <f t="shared" si="1"/>
        <v>92.383125000000007</v>
      </c>
      <c r="I32">
        <v>242.839</v>
      </c>
      <c r="J32">
        <v>257.346</v>
      </c>
      <c r="K32" s="79">
        <f t="shared" si="2"/>
        <v>90.024842385284089</v>
      </c>
      <c r="L32" t="s">
        <v>188</v>
      </c>
      <c r="M32" s="79">
        <v>10</v>
      </c>
      <c r="N32" t="s">
        <v>226</v>
      </c>
      <c r="O32" s="79" t="s">
        <v>216</v>
      </c>
      <c r="W32" s="79"/>
      <c r="Y32" s="79"/>
      <c r="AA32" s="79"/>
    </row>
    <row r="33" spans="1:27">
      <c r="A33" s="80">
        <v>2017</v>
      </c>
      <c r="B33" s="89" t="s">
        <v>137</v>
      </c>
      <c r="C33" t="s">
        <v>191</v>
      </c>
      <c r="D33">
        <v>4</v>
      </c>
      <c r="E33" t="s">
        <v>213</v>
      </c>
      <c r="F33" s="79">
        <v>89.95</v>
      </c>
      <c r="G33" s="79">
        <f t="shared" si="0"/>
        <v>99.95</v>
      </c>
      <c r="H33" s="79">
        <f t="shared" si="1"/>
        <v>108.69562500000001</v>
      </c>
      <c r="I33">
        <v>242.839</v>
      </c>
      <c r="J33">
        <v>257.346</v>
      </c>
      <c r="K33" s="79">
        <f t="shared" si="2"/>
        <v>105.92092991652906</v>
      </c>
      <c r="L33" t="s">
        <v>188</v>
      </c>
      <c r="M33" s="79">
        <v>10</v>
      </c>
      <c r="N33" t="s">
        <v>226</v>
      </c>
      <c r="O33" s="79" t="s">
        <v>216</v>
      </c>
      <c r="W33" s="79"/>
      <c r="Y33" s="79"/>
      <c r="AA33" s="79"/>
    </row>
    <row r="34" spans="1:27">
      <c r="A34" s="80">
        <v>2017</v>
      </c>
      <c r="B34" s="89" t="s">
        <v>137</v>
      </c>
      <c r="C34" t="s">
        <v>191</v>
      </c>
      <c r="D34">
        <v>5</v>
      </c>
      <c r="E34" t="s">
        <v>215</v>
      </c>
      <c r="F34" s="79">
        <v>109.95</v>
      </c>
      <c r="G34" s="79">
        <f t="shared" si="0"/>
        <v>119.95</v>
      </c>
      <c r="H34" s="79">
        <f t="shared" si="1"/>
        <v>130.44562500000001</v>
      </c>
      <c r="I34">
        <v>242.839</v>
      </c>
      <c r="J34">
        <v>257.346</v>
      </c>
      <c r="K34" s="79">
        <f t="shared" si="2"/>
        <v>127.11571329152238</v>
      </c>
      <c r="L34" t="s">
        <v>188</v>
      </c>
      <c r="M34" s="79">
        <v>10</v>
      </c>
      <c r="N34" t="s">
        <v>226</v>
      </c>
      <c r="O34" s="79" t="s">
        <v>216</v>
      </c>
      <c r="W34" s="79"/>
      <c r="Y34" s="79"/>
      <c r="AA34" s="79"/>
    </row>
    <row r="35" spans="1:27">
      <c r="A35" s="80">
        <v>2018</v>
      </c>
      <c r="B35" s="89" t="s">
        <v>137</v>
      </c>
      <c r="C35" t="s">
        <v>191</v>
      </c>
      <c r="D35">
        <v>1</v>
      </c>
      <c r="E35" t="s">
        <v>187</v>
      </c>
      <c r="F35" s="79">
        <v>24.99</v>
      </c>
      <c r="G35" s="79">
        <f t="shared" si="0"/>
        <v>35.989999999999995</v>
      </c>
      <c r="H35" s="79">
        <f t="shared" si="1"/>
        <v>39.139124999999993</v>
      </c>
      <c r="I35">
        <v>247.86699999999999</v>
      </c>
      <c r="J35">
        <v>257.346</v>
      </c>
      <c r="K35" s="79">
        <f t="shared" si="2"/>
        <v>37.366339770925528</v>
      </c>
      <c r="L35" t="s">
        <v>188</v>
      </c>
      <c r="M35" s="79">
        <v>11</v>
      </c>
      <c r="N35" t="s">
        <v>226</v>
      </c>
      <c r="O35" s="79" t="s">
        <v>216</v>
      </c>
      <c r="W35" s="79"/>
      <c r="Y35" s="79"/>
      <c r="AA35" s="79"/>
    </row>
    <row r="36" spans="1:27">
      <c r="A36" s="80">
        <v>2018</v>
      </c>
      <c r="B36" s="89" t="s">
        <v>137</v>
      </c>
      <c r="C36" t="s">
        <v>191</v>
      </c>
      <c r="D36">
        <v>2</v>
      </c>
      <c r="E36" t="s">
        <v>209</v>
      </c>
      <c r="F36" s="79">
        <v>64.95</v>
      </c>
      <c r="G36" s="79">
        <f t="shared" si="0"/>
        <v>75.95</v>
      </c>
      <c r="H36" s="79">
        <f t="shared" si="1"/>
        <v>82.595624999999998</v>
      </c>
      <c r="I36">
        <v>247.86699999999999</v>
      </c>
      <c r="J36">
        <v>257.346</v>
      </c>
      <c r="K36" s="79">
        <f t="shared" si="2"/>
        <v>78.854501405995975</v>
      </c>
      <c r="L36" t="s">
        <v>188</v>
      </c>
      <c r="M36" s="79">
        <v>11</v>
      </c>
      <c r="N36" t="s">
        <v>226</v>
      </c>
      <c r="O36" s="79" t="s">
        <v>216</v>
      </c>
      <c r="W36" s="79"/>
      <c r="Y36" s="79"/>
      <c r="AA36" s="79"/>
    </row>
    <row r="37" spans="1:27">
      <c r="A37" s="80">
        <v>2018</v>
      </c>
      <c r="B37" s="89" t="s">
        <v>137</v>
      </c>
      <c r="C37" t="s">
        <v>191</v>
      </c>
      <c r="D37">
        <v>3</v>
      </c>
      <c r="E37" t="s">
        <v>211</v>
      </c>
      <c r="F37" s="79">
        <v>74.95</v>
      </c>
      <c r="G37" s="79">
        <f t="shared" si="0"/>
        <v>85.95</v>
      </c>
      <c r="H37" s="79">
        <f t="shared" si="1"/>
        <v>93.470624999999998</v>
      </c>
      <c r="I37">
        <v>247.86699999999999</v>
      </c>
      <c r="J37">
        <v>257.346</v>
      </c>
      <c r="K37" s="79">
        <f t="shared" si="2"/>
        <v>89.236924237595161</v>
      </c>
      <c r="L37" t="s">
        <v>188</v>
      </c>
      <c r="M37" s="79">
        <v>11</v>
      </c>
      <c r="N37" t="s">
        <v>226</v>
      </c>
      <c r="O37" s="79" t="s">
        <v>216</v>
      </c>
      <c r="W37" s="79"/>
      <c r="Y37" s="79"/>
      <c r="AA37" s="79"/>
    </row>
    <row r="38" spans="1:27">
      <c r="A38" s="80">
        <v>2018</v>
      </c>
      <c r="B38" s="89" t="s">
        <v>137</v>
      </c>
      <c r="C38" t="s">
        <v>191</v>
      </c>
      <c r="D38">
        <v>4</v>
      </c>
      <c r="E38" t="s">
        <v>213</v>
      </c>
      <c r="F38" s="79">
        <v>89.95</v>
      </c>
      <c r="G38" s="79">
        <f t="shared" si="0"/>
        <v>100.95</v>
      </c>
      <c r="H38" s="79">
        <f t="shared" si="1"/>
        <v>109.783125</v>
      </c>
      <c r="I38">
        <v>247.86699999999999</v>
      </c>
      <c r="J38">
        <v>257.346</v>
      </c>
      <c r="K38" s="79">
        <f t="shared" si="2"/>
        <v>104.81055848499398</v>
      </c>
      <c r="L38" t="s">
        <v>188</v>
      </c>
      <c r="M38" s="79">
        <v>11</v>
      </c>
      <c r="N38" t="s">
        <v>226</v>
      </c>
      <c r="O38" s="79" t="s">
        <v>216</v>
      </c>
      <c r="W38" s="79"/>
      <c r="Y38" s="79"/>
      <c r="AA38" s="79"/>
    </row>
    <row r="39" spans="1:27">
      <c r="A39" s="80">
        <v>2018</v>
      </c>
      <c r="B39" s="89" t="s">
        <v>137</v>
      </c>
      <c r="C39" t="s">
        <v>191</v>
      </c>
      <c r="D39">
        <v>5</v>
      </c>
      <c r="E39" t="s">
        <v>215</v>
      </c>
      <c r="F39" s="79">
        <v>109.95</v>
      </c>
      <c r="G39" s="79">
        <f t="shared" si="0"/>
        <v>120.95</v>
      </c>
      <c r="H39" s="79">
        <f t="shared" si="1"/>
        <v>131.53312500000001</v>
      </c>
      <c r="I39">
        <v>247.86699999999999</v>
      </c>
      <c r="J39">
        <v>257.346</v>
      </c>
      <c r="K39" s="79">
        <f t="shared" si="2"/>
        <v>125.57540414819239</v>
      </c>
      <c r="L39" t="s">
        <v>188</v>
      </c>
      <c r="M39" s="79">
        <v>11</v>
      </c>
      <c r="N39" t="s">
        <v>226</v>
      </c>
      <c r="O39" s="79" t="s">
        <v>216</v>
      </c>
      <c r="W39" s="79"/>
      <c r="Y39" s="79"/>
      <c r="AA39" s="79"/>
    </row>
    <row r="40" spans="1:27">
      <c r="A40">
        <v>2011</v>
      </c>
      <c r="B40" s="89" t="s">
        <v>137</v>
      </c>
      <c r="C40" t="s">
        <v>186</v>
      </c>
      <c r="D40">
        <v>1</v>
      </c>
      <c r="E40" t="s">
        <v>187</v>
      </c>
      <c r="F40" s="79">
        <v>15.52</v>
      </c>
      <c r="G40" s="79">
        <f t="shared" si="0"/>
        <v>22.47</v>
      </c>
      <c r="H40" s="79">
        <f t="shared" si="1"/>
        <v>24.436124999999997</v>
      </c>
      <c r="I40">
        <v>220.22300000000001</v>
      </c>
      <c r="J40">
        <v>257.346</v>
      </c>
      <c r="K40" s="79">
        <f t="shared" si="2"/>
        <v>26.257768807072825</v>
      </c>
      <c r="L40" t="s">
        <v>188</v>
      </c>
      <c r="M40" s="79">
        <v>6.95</v>
      </c>
      <c r="O40" s="79"/>
      <c r="Q40" s="79"/>
      <c r="S40" s="79"/>
      <c r="U40" s="79"/>
      <c r="W40" s="79"/>
      <c r="Y40" s="79"/>
      <c r="AA40" s="79"/>
    </row>
    <row r="41" spans="1:27">
      <c r="A41">
        <v>2011</v>
      </c>
      <c r="B41" s="89" t="s">
        <v>137</v>
      </c>
      <c r="C41" t="s">
        <v>186</v>
      </c>
      <c r="D41">
        <v>2</v>
      </c>
      <c r="E41" t="s">
        <v>189</v>
      </c>
      <c r="F41" s="79">
        <v>58.95</v>
      </c>
      <c r="G41" s="79">
        <f t="shared" si="0"/>
        <v>66.900000000000006</v>
      </c>
      <c r="H41" s="79">
        <f t="shared" si="1"/>
        <v>72.753750000000011</v>
      </c>
      <c r="I41">
        <v>220.22300000000001</v>
      </c>
      <c r="J41">
        <v>257.346</v>
      </c>
      <c r="K41" s="79">
        <f t="shared" si="2"/>
        <v>78.177335700630721</v>
      </c>
      <c r="L41" t="s">
        <v>188</v>
      </c>
      <c r="M41" s="79">
        <v>7.95</v>
      </c>
      <c r="O41" s="79"/>
      <c r="Q41" s="79"/>
      <c r="S41" s="79"/>
      <c r="U41" s="79"/>
      <c r="W41" s="79"/>
      <c r="Y41" s="79"/>
      <c r="AA41" s="79"/>
    </row>
    <row r="42" spans="1:27">
      <c r="A42">
        <v>2011</v>
      </c>
      <c r="B42" s="89" t="s">
        <v>137</v>
      </c>
      <c r="C42" t="s">
        <v>186</v>
      </c>
      <c r="D42">
        <v>3</v>
      </c>
      <c r="E42" t="s">
        <v>190</v>
      </c>
      <c r="F42" s="79">
        <v>83.95</v>
      </c>
      <c r="G42" s="79">
        <f t="shared" si="0"/>
        <v>92.9</v>
      </c>
      <c r="H42" s="79">
        <f t="shared" si="1"/>
        <v>101.02875</v>
      </c>
      <c r="I42">
        <v>220.22300000000001</v>
      </c>
      <c r="J42">
        <v>257.346</v>
      </c>
      <c r="K42" s="79">
        <f t="shared" si="2"/>
        <v>108.56015675020321</v>
      </c>
      <c r="L42" t="s">
        <v>188</v>
      </c>
      <c r="M42" s="79">
        <v>8.9499999999999993</v>
      </c>
      <c r="O42" s="79"/>
      <c r="Q42" s="79"/>
      <c r="S42" s="79"/>
      <c r="U42" s="79"/>
      <c r="W42" s="79"/>
      <c r="Y42" s="79"/>
      <c r="AA42" s="79"/>
    </row>
    <row r="43" spans="1:27">
      <c r="A43">
        <v>2012</v>
      </c>
      <c r="B43" s="89" t="s">
        <v>137</v>
      </c>
      <c r="C43" t="s">
        <v>186</v>
      </c>
      <c r="D43">
        <v>1</v>
      </c>
      <c r="E43" t="s">
        <v>206</v>
      </c>
      <c r="F43" s="79">
        <v>15.52</v>
      </c>
      <c r="G43" s="79">
        <f t="shared" si="0"/>
        <v>22.47</v>
      </c>
      <c r="H43" s="79">
        <f t="shared" si="1"/>
        <v>24.436124999999997</v>
      </c>
      <c r="I43">
        <v>226.66499999999999</v>
      </c>
      <c r="J43">
        <v>257.346</v>
      </c>
      <c r="K43" s="79">
        <f t="shared" si="2"/>
        <v>25.51150208457415</v>
      </c>
      <c r="L43" t="s">
        <v>188</v>
      </c>
      <c r="M43" s="79">
        <v>6.95</v>
      </c>
      <c r="N43" t="s">
        <v>207</v>
      </c>
      <c r="O43" s="79" t="s">
        <v>208</v>
      </c>
      <c r="Q43" s="79"/>
      <c r="S43" s="79"/>
      <c r="U43" s="79"/>
      <c r="W43" s="79"/>
      <c r="Y43" s="79"/>
      <c r="AA43" s="79"/>
    </row>
    <row r="44" spans="1:27">
      <c r="A44">
        <v>2012</v>
      </c>
      <c r="B44" s="89" t="s">
        <v>137</v>
      </c>
      <c r="C44" t="s">
        <v>186</v>
      </c>
      <c r="D44">
        <v>2</v>
      </c>
      <c r="E44" t="s">
        <v>209</v>
      </c>
      <c r="F44" s="79">
        <v>64.95</v>
      </c>
      <c r="G44" s="79">
        <f t="shared" si="0"/>
        <v>71.900000000000006</v>
      </c>
      <c r="H44" s="79">
        <f t="shared" si="1"/>
        <v>78.191250000000011</v>
      </c>
      <c r="I44">
        <v>226.66499999999999</v>
      </c>
      <c r="J44">
        <v>257.346</v>
      </c>
      <c r="K44" s="79">
        <f t="shared" si="2"/>
        <v>81.632265237244397</v>
      </c>
      <c r="L44" t="s">
        <v>188</v>
      </c>
      <c r="M44" s="79">
        <v>6.95</v>
      </c>
      <c r="N44" t="s">
        <v>207</v>
      </c>
      <c r="O44" s="79" t="s">
        <v>210</v>
      </c>
      <c r="Q44" s="79"/>
      <c r="S44" s="79"/>
      <c r="U44" s="79"/>
      <c r="W44" s="79"/>
      <c r="Y44" s="79"/>
      <c r="AA44" s="79"/>
    </row>
    <row r="45" spans="1:27">
      <c r="A45">
        <v>2012</v>
      </c>
      <c r="B45" s="89" t="s">
        <v>137</v>
      </c>
      <c r="C45" t="s">
        <v>186</v>
      </c>
      <c r="D45">
        <v>3</v>
      </c>
      <c r="E45" t="s">
        <v>211</v>
      </c>
      <c r="F45" s="79">
        <v>74.95</v>
      </c>
      <c r="G45" s="79">
        <f t="shared" si="0"/>
        <v>81.900000000000006</v>
      </c>
      <c r="H45" s="79">
        <f t="shared" si="1"/>
        <v>89.066250000000011</v>
      </c>
      <c r="I45">
        <v>226.66499999999999</v>
      </c>
      <c r="J45">
        <v>257.346</v>
      </c>
      <c r="K45" s="79">
        <f t="shared" si="2"/>
        <v>92.985848719475896</v>
      </c>
      <c r="L45" t="s">
        <v>188</v>
      </c>
      <c r="M45" s="79">
        <v>6.95</v>
      </c>
      <c r="N45" t="s">
        <v>207</v>
      </c>
      <c r="O45" s="79" t="s">
        <v>212</v>
      </c>
      <c r="Q45" s="79"/>
      <c r="S45" s="79"/>
      <c r="U45" s="79"/>
      <c r="W45" s="79"/>
      <c r="Y45" s="79"/>
      <c r="AA45" s="79"/>
    </row>
    <row r="46" spans="1:27">
      <c r="A46">
        <v>2012</v>
      </c>
      <c r="B46" s="89" t="s">
        <v>137</v>
      </c>
      <c r="C46" t="s">
        <v>186</v>
      </c>
      <c r="D46">
        <v>4</v>
      </c>
      <c r="E46" t="s">
        <v>213</v>
      </c>
      <c r="F46" s="79">
        <v>89.95</v>
      </c>
      <c r="G46" s="79">
        <f t="shared" si="0"/>
        <v>96.9</v>
      </c>
      <c r="H46" s="79">
        <f t="shared" si="1"/>
        <v>105.37875000000001</v>
      </c>
      <c r="I46">
        <v>226.66499999999999</v>
      </c>
      <c r="J46">
        <v>257.346</v>
      </c>
      <c r="K46" s="79">
        <f t="shared" si="2"/>
        <v>110.01622394282312</v>
      </c>
      <c r="L46" t="s">
        <v>188</v>
      </c>
      <c r="M46" s="79">
        <v>6.95</v>
      </c>
      <c r="N46" t="s">
        <v>207</v>
      </c>
      <c r="O46" s="79" t="s">
        <v>214</v>
      </c>
      <c r="Q46" s="79"/>
      <c r="S46" s="79"/>
      <c r="U46" s="79"/>
      <c r="W46" s="79"/>
      <c r="Y46" s="79"/>
      <c r="AA46" s="79"/>
    </row>
    <row r="47" spans="1:27">
      <c r="A47">
        <v>2012</v>
      </c>
      <c r="B47" s="89" t="s">
        <v>137</v>
      </c>
      <c r="C47" t="s">
        <v>186</v>
      </c>
      <c r="D47">
        <v>5</v>
      </c>
      <c r="E47" t="s">
        <v>215</v>
      </c>
      <c r="F47" s="79">
        <v>109.95</v>
      </c>
      <c r="G47" s="79">
        <f t="shared" si="0"/>
        <v>116.9</v>
      </c>
      <c r="H47" s="79">
        <f t="shared" si="1"/>
        <v>127.12875000000001</v>
      </c>
      <c r="I47">
        <v>226.66499999999999</v>
      </c>
      <c r="J47">
        <v>257.346</v>
      </c>
      <c r="K47" s="79">
        <f t="shared" si="2"/>
        <v>132.7233909072861</v>
      </c>
      <c r="L47" t="s">
        <v>188</v>
      </c>
      <c r="M47" s="79">
        <v>6.95</v>
      </c>
      <c r="N47" t="s">
        <v>207</v>
      </c>
      <c r="O47" s="79" t="s">
        <v>216</v>
      </c>
      <c r="Q47" s="79"/>
      <c r="S47" s="79"/>
      <c r="U47" s="79"/>
      <c r="W47" s="79"/>
      <c r="Y47" s="79"/>
      <c r="AA47" s="79"/>
    </row>
    <row r="48" spans="1:27">
      <c r="A48">
        <v>2013</v>
      </c>
      <c r="B48" s="89" t="s">
        <v>137</v>
      </c>
      <c r="C48" t="s">
        <v>186</v>
      </c>
      <c r="D48">
        <v>1</v>
      </c>
      <c r="E48" t="s">
        <v>187</v>
      </c>
      <c r="F48" s="79">
        <v>15.52</v>
      </c>
      <c r="G48" s="79">
        <f t="shared" si="0"/>
        <v>22.47</v>
      </c>
      <c r="H48" s="79">
        <f t="shared" si="1"/>
        <v>24.436124999999997</v>
      </c>
      <c r="I48">
        <v>230.28</v>
      </c>
      <c r="J48">
        <v>257.346</v>
      </c>
      <c r="K48" s="79">
        <f t="shared" si="2"/>
        <v>25.11101537258989</v>
      </c>
      <c r="L48" t="s">
        <v>188</v>
      </c>
      <c r="M48" s="79">
        <v>6.95</v>
      </c>
      <c r="N48" t="s">
        <v>207</v>
      </c>
      <c r="O48" s="79" t="s">
        <v>208</v>
      </c>
      <c r="Q48" s="79"/>
      <c r="S48" s="79"/>
      <c r="U48" s="79"/>
      <c r="W48" s="79"/>
      <c r="Y48" s="79"/>
      <c r="AA48" s="79"/>
    </row>
    <row r="49" spans="1:27">
      <c r="A49">
        <v>2013</v>
      </c>
      <c r="B49" s="89" t="s">
        <v>137</v>
      </c>
      <c r="C49" t="s">
        <v>186</v>
      </c>
      <c r="D49">
        <v>2</v>
      </c>
      <c r="E49" t="s">
        <v>209</v>
      </c>
      <c r="F49" s="79">
        <v>64.95</v>
      </c>
      <c r="G49" s="79">
        <f t="shared" si="0"/>
        <v>71.900000000000006</v>
      </c>
      <c r="H49" s="79">
        <f t="shared" si="1"/>
        <v>78.191250000000011</v>
      </c>
      <c r="I49">
        <v>230.28</v>
      </c>
      <c r="J49">
        <v>257.346</v>
      </c>
      <c r="K49" s="79">
        <f t="shared" si="2"/>
        <v>80.35077905158937</v>
      </c>
      <c r="L49" t="s">
        <v>188</v>
      </c>
      <c r="M49" s="79">
        <v>6.95</v>
      </c>
      <c r="N49" t="s">
        <v>207</v>
      </c>
      <c r="O49" s="79" t="s">
        <v>208</v>
      </c>
      <c r="Q49" s="79"/>
      <c r="S49" s="79"/>
      <c r="U49" s="79"/>
      <c r="W49" s="79"/>
      <c r="Y49" s="79"/>
      <c r="AA49" s="79"/>
    </row>
    <row r="50" spans="1:27">
      <c r="A50">
        <v>2013</v>
      </c>
      <c r="B50" s="89" t="s">
        <v>137</v>
      </c>
      <c r="C50" t="s">
        <v>186</v>
      </c>
      <c r="D50">
        <v>3</v>
      </c>
      <c r="E50" t="s">
        <v>211</v>
      </c>
      <c r="F50" s="79">
        <v>74.95</v>
      </c>
      <c r="G50" s="79">
        <f t="shared" si="0"/>
        <v>81.900000000000006</v>
      </c>
      <c r="H50" s="79">
        <f t="shared" si="1"/>
        <v>89.066250000000011</v>
      </c>
      <c r="I50">
        <v>230.28</v>
      </c>
      <c r="J50">
        <v>257.346</v>
      </c>
      <c r="K50" s="79">
        <f t="shared" si="2"/>
        <v>91.526130797290264</v>
      </c>
      <c r="L50" t="s">
        <v>188</v>
      </c>
      <c r="M50" s="79">
        <v>6.95</v>
      </c>
      <c r="N50" t="s">
        <v>207</v>
      </c>
      <c r="O50" s="79" t="s">
        <v>208</v>
      </c>
      <c r="Q50" s="79"/>
      <c r="S50" s="79"/>
      <c r="U50" s="79"/>
      <c r="W50" s="79"/>
      <c r="Y50" s="79"/>
      <c r="AA50" s="79"/>
    </row>
    <row r="51" spans="1:27">
      <c r="A51">
        <v>2013</v>
      </c>
      <c r="B51" s="89" t="s">
        <v>137</v>
      </c>
      <c r="C51" t="s">
        <v>186</v>
      </c>
      <c r="D51">
        <v>4</v>
      </c>
      <c r="E51" t="s">
        <v>213</v>
      </c>
      <c r="F51" s="79">
        <v>89.95</v>
      </c>
      <c r="G51" s="79">
        <f t="shared" si="0"/>
        <v>96.9</v>
      </c>
      <c r="H51" s="79">
        <f t="shared" si="1"/>
        <v>105.37875000000001</v>
      </c>
      <c r="I51">
        <v>230.28</v>
      </c>
      <c r="J51">
        <v>257.346</v>
      </c>
      <c r="K51" s="79">
        <f t="shared" si="2"/>
        <v>108.2891584158416</v>
      </c>
      <c r="L51" t="s">
        <v>188</v>
      </c>
      <c r="M51" s="79">
        <v>6.95</v>
      </c>
      <c r="N51" t="s">
        <v>207</v>
      </c>
      <c r="O51" s="79" t="s">
        <v>208</v>
      </c>
      <c r="Q51" s="79"/>
      <c r="S51" s="79"/>
      <c r="U51" s="79"/>
      <c r="W51" s="79"/>
      <c r="Y51" s="79"/>
      <c r="AA51" s="79"/>
    </row>
    <row r="52" spans="1:27">
      <c r="A52">
        <v>2013</v>
      </c>
      <c r="B52" s="89" t="s">
        <v>137</v>
      </c>
      <c r="C52" t="s">
        <v>186</v>
      </c>
      <c r="D52">
        <v>5</v>
      </c>
      <c r="E52" t="s">
        <v>215</v>
      </c>
      <c r="F52" s="79">
        <v>109.95</v>
      </c>
      <c r="G52" s="79">
        <f t="shared" si="0"/>
        <v>116.9</v>
      </c>
      <c r="H52" s="79">
        <f t="shared" si="1"/>
        <v>127.12875000000001</v>
      </c>
      <c r="I52">
        <v>230.28</v>
      </c>
      <c r="J52">
        <v>257.346</v>
      </c>
      <c r="K52" s="79">
        <f t="shared" si="2"/>
        <v>130.63986190724336</v>
      </c>
      <c r="L52" t="s">
        <v>188</v>
      </c>
      <c r="M52" s="79">
        <v>6.95</v>
      </c>
      <c r="N52" t="s">
        <v>207</v>
      </c>
      <c r="O52" s="79" t="s">
        <v>208</v>
      </c>
      <c r="Q52" s="79"/>
      <c r="S52" s="79"/>
      <c r="U52" s="79"/>
      <c r="W52" s="79"/>
      <c r="Y52" s="79"/>
      <c r="AA52" s="79"/>
    </row>
    <row r="53" spans="1:27">
      <c r="A53" s="80">
        <v>2014</v>
      </c>
      <c r="B53" s="89" t="s">
        <v>137</v>
      </c>
      <c r="C53" t="s">
        <v>186</v>
      </c>
      <c r="D53">
        <v>1</v>
      </c>
      <c r="E53" t="s">
        <v>187</v>
      </c>
      <c r="F53" s="79">
        <v>15.52</v>
      </c>
      <c r="G53" s="79">
        <f t="shared" si="0"/>
        <v>23.32</v>
      </c>
      <c r="H53" s="79">
        <f t="shared" si="1"/>
        <v>25.360500000000002</v>
      </c>
      <c r="I53">
        <v>233.916</v>
      </c>
      <c r="J53">
        <v>257.346</v>
      </c>
      <c r="K53" s="79">
        <f t="shared" si="2"/>
        <v>25.655828246037039</v>
      </c>
      <c r="L53" t="s">
        <v>188</v>
      </c>
      <c r="M53" s="79">
        <v>7.8</v>
      </c>
      <c r="N53" t="s">
        <v>226</v>
      </c>
      <c r="O53" s="79" t="s">
        <v>208</v>
      </c>
      <c r="Q53" s="79"/>
      <c r="S53" s="79"/>
      <c r="U53" s="79"/>
      <c r="W53" s="79"/>
      <c r="Y53" s="79"/>
      <c r="AA53" s="79"/>
    </row>
    <row r="54" spans="1:27">
      <c r="A54" s="80">
        <v>2014</v>
      </c>
      <c r="B54" s="89" t="s">
        <v>137</v>
      </c>
      <c r="C54" t="s">
        <v>186</v>
      </c>
      <c r="D54">
        <v>2</v>
      </c>
      <c r="E54" t="s">
        <v>209</v>
      </c>
      <c r="F54" s="79">
        <v>64.95</v>
      </c>
      <c r="G54" s="79">
        <f t="shared" si="0"/>
        <v>72.75</v>
      </c>
      <c r="H54" s="79">
        <f t="shared" si="1"/>
        <v>79.115624999999994</v>
      </c>
      <c r="I54">
        <v>233.916</v>
      </c>
      <c r="J54">
        <v>257.346</v>
      </c>
      <c r="K54" s="79">
        <f t="shared" si="2"/>
        <v>80.036942748679024</v>
      </c>
      <c r="L54" t="s">
        <v>188</v>
      </c>
      <c r="M54" s="79">
        <v>7.8</v>
      </c>
      <c r="N54" t="s">
        <v>226</v>
      </c>
      <c r="O54" s="79" t="s">
        <v>208</v>
      </c>
      <c r="Q54" s="79"/>
      <c r="S54" s="79"/>
      <c r="U54" s="79"/>
      <c r="W54" s="79"/>
      <c r="Y54" s="79"/>
      <c r="AA54" s="79"/>
    </row>
    <row r="55" spans="1:27">
      <c r="A55" s="80">
        <v>2014</v>
      </c>
      <c r="B55" s="89" t="s">
        <v>137</v>
      </c>
      <c r="C55" t="s">
        <v>186</v>
      </c>
      <c r="D55">
        <v>3</v>
      </c>
      <c r="E55" t="s">
        <v>211</v>
      </c>
      <c r="F55" s="79">
        <v>74.95</v>
      </c>
      <c r="G55" s="79">
        <f t="shared" si="0"/>
        <v>82.75</v>
      </c>
      <c r="H55" s="79">
        <f t="shared" si="1"/>
        <v>89.990624999999994</v>
      </c>
      <c r="I55">
        <v>233.916</v>
      </c>
      <c r="J55">
        <v>257.346</v>
      </c>
      <c r="K55" s="79">
        <f t="shared" si="2"/>
        <v>91.038584363617716</v>
      </c>
      <c r="L55" t="s">
        <v>188</v>
      </c>
      <c r="M55" s="79">
        <v>7.8</v>
      </c>
      <c r="N55" t="s">
        <v>226</v>
      </c>
      <c r="O55" s="79" t="s">
        <v>208</v>
      </c>
      <c r="Q55" s="79"/>
      <c r="S55" s="79"/>
      <c r="U55" s="79"/>
      <c r="W55" s="79"/>
      <c r="Y55" s="79"/>
      <c r="AA55" s="79"/>
    </row>
    <row r="56" spans="1:27">
      <c r="A56" s="80">
        <v>2014</v>
      </c>
      <c r="B56" s="89" t="s">
        <v>137</v>
      </c>
      <c r="C56" t="s">
        <v>186</v>
      </c>
      <c r="D56">
        <v>4</v>
      </c>
      <c r="E56" t="s">
        <v>213</v>
      </c>
      <c r="F56" s="79">
        <v>89.95</v>
      </c>
      <c r="G56" s="79">
        <f t="shared" si="0"/>
        <v>97.75</v>
      </c>
      <c r="H56" s="79">
        <f t="shared" si="1"/>
        <v>106.30312499999999</v>
      </c>
      <c r="I56">
        <v>233.916</v>
      </c>
      <c r="J56">
        <v>257.346</v>
      </c>
      <c r="K56" s="79">
        <f t="shared" si="2"/>
        <v>107.54104678602576</v>
      </c>
      <c r="L56" t="s">
        <v>188</v>
      </c>
      <c r="M56" s="79">
        <v>7.8</v>
      </c>
      <c r="N56" t="s">
        <v>226</v>
      </c>
      <c r="O56" s="79" t="s">
        <v>208</v>
      </c>
      <c r="Q56" s="79"/>
      <c r="S56" s="79"/>
      <c r="U56" s="79"/>
      <c r="W56" s="79"/>
      <c r="Y56" s="79"/>
      <c r="AA56" s="79"/>
    </row>
    <row r="57" spans="1:27">
      <c r="A57" s="80">
        <v>2014</v>
      </c>
      <c r="B57" s="89" t="s">
        <v>137</v>
      </c>
      <c r="C57" t="s">
        <v>186</v>
      </c>
      <c r="D57">
        <v>5</v>
      </c>
      <c r="E57" t="s">
        <v>215</v>
      </c>
      <c r="F57" s="79">
        <v>109.95</v>
      </c>
      <c r="G57" s="79">
        <f t="shared" si="0"/>
        <v>117.75</v>
      </c>
      <c r="H57" s="79">
        <f t="shared" si="1"/>
        <v>128.05312499999999</v>
      </c>
      <c r="I57">
        <v>233.916</v>
      </c>
      <c r="J57">
        <v>257.346</v>
      </c>
      <c r="K57" s="79">
        <f t="shared" si="2"/>
        <v>129.54433001590314</v>
      </c>
      <c r="L57" t="s">
        <v>188</v>
      </c>
      <c r="M57" s="79">
        <v>7.8</v>
      </c>
      <c r="N57" t="s">
        <v>226</v>
      </c>
      <c r="O57" s="79" t="s">
        <v>208</v>
      </c>
      <c r="Q57" s="79"/>
      <c r="S57" s="79"/>
      <c r="U57" s="79"/>
      <c r="W57" s="79"/>
      <c r="Y57" s="79"/>
      <c r="AA57" s="79"/>
    </row>
    <row r="58" spans="1:27">
      <c r="A58" s="80">
        <v>2015</v>
      </c>
      <c r="B58" s="89" t="s">
        <v>137</v>
      </c>
      <c r="C58" t="s">
        <v>186</v>
      </c>
      <c r="D58">
        <v>1</v>
      </c>
      <c r="E58" t="s">
        <v>187</v>
      </c>
      <c r="F58" s="79">
        <v>15.52</v>
      </c>
      <c r="G58" s="79">
        <f t="shared" si="0"/>
        <v>24.32</v>
      </c>
      <c r="H58" s="79">
        <f t="shared" si="1"/>
        <v>26.448</v>
      </c>
      <c r="I58">
        <v>233.70699999999999</v>
      </c>
      <c r="J58">
        <v>257.346</v>
      </c>
      <c r="K58" s="79">
        <f t="shared" si="2"/>
        <v>26.779919814126234</v>
      </c>
      <c r="L58" t="s">
        <v>188</v>
      </c>
      <c r="M58" s="79">
        <v>8.8000000000000007</v>
      </c>
      <c r="N58" t="s">
        <v>226</v>
      </c>
      <c r="O58" s="79" t="s">
        <v>216</v>
      </c>
      <c r="Q58" s="79"/>
      <c r="S58" s="79"/>
      <c r="U58" s="79"/>
      <c r="W58" s="79"/>
      <c r="Y58" s="79"/>
      <c r="AA58" s="79"/>
    </row>
    <row r="59" spans="1:27">
      <c r="A59" s="80">
        <v>2015</v>
      </c>
      <c r="B59" s="89" t="s">
        <v>137</v>
      </c>
      <c r="C59" t="s">
        <v>186</v>
      </c>
      <c r="D59">
        <v>2</v>
      </c>
      <c r="E59" t="s">
        <v>209</v>
      </c>
      <c r="F59" s="79">
        <v>64.95</v>
      </c>
      <c r="G59" s="79">
        <f t="shared" si="0"/>
        <v>73.75</v>
      </c>
      <c r="H59" s="79">
        <f t="shared" si="1"/>
        <v>80.203125</v>
      </c>
      <c r="I59">
        <v>233.70699999999999</v>
      </c>
      <c r="J59">
        <v>257.346</v>
      </c>
      <c r="K59" s="79">
        <f t="shared" si="2"/>
        <v>81.209666377130347</v>
      </c>
      <c r="L59" t="s">
        <v>188</v>
      </c>
      <c r="M59" s="79">
        <v>8.8000000000000007</v>
      </c>
      <c r="N59" t="s">
        <v>226</v>
      </c>
      <c r="O59" s="79" t="s">
        <v>216</v>
      </c>
      <c r="Q59" s="79"/>
      <c r="S59" s="79"/>
      <c r="U59" s="79"/>
      <c r="W59" s="79"/>
      <c r="Y59" s="79"/>
      <c r="AA59" s="79"/>
    </row>
    <row r="60" spans="1:27">
      <c r="A60" s="80">
        <v>2015</v>
      </c>
      <c r="B60" s="89" t="s">
        <v>137</v>
      </c>
      <c r="C60" t="s">
        <v>186</v>
      </c>
      <c r="D60">
        <v>3</v>
      </c>
      <c r="E60" t="s">
        <v>211</v>
      </c>
      <c r="F60" s="79">
        <v>74.95</v>
      </c>
      <c r="G60" s="79">
        <f t="shared" si="0"/>
        <v>83.75</v>
      </c>
      <c r="H60" s="79">
        <f t="shared" si="1"/>
        <v>91.078125</v>
      </c>
      <c r="I60">
        <v>233.70699999999999</v>
      </c>
      <c r="J60">
        <v>257.346</v>
      </c>
      <c r="K60" s="79">
        <f t="shared" si="2"/>
        <v>92.221146563859875</v>
      </c>
      <c r="L60" t="s">
        <v>188</v>
      </c>
      <c r="M60" s="79">
        <v>8.8000000000000007</v>
      </c>
      <c r="N60" t="s">
        <v>226</v>
      </c>
      <c r="O60" s="79" t="s">
        <v>216</v>
      </c>
      <c r="Q60" s="79"/>
      <c r="S60" s="79"/>
      <c r="U60" s="79"/>
      <c r="W60" s="79"/>
      <c r="Y60" s="79"/>
      <c r="AA60" s="79"/>
    </row>
    <row r="61" spans="1:27">
      <c r="A61" s="80">
        <v>2015</v>
      </c>
      <c r="B61" s="89" t="s">
        <v>137</v>
      </c>
      <c r="C61" t="s">
        <v>186</v>
      </c>
      <c r="D61">
        <v>4</v>
      </c>
      <c r="E61" t="s">
        <v>213</v>
      </c>
      <c r="F61" s="79">
        <v>89.95</v>
      </c>
      <c r="G61" s="79">
        <f t="shared" si="0"/>
        <v>98.75</v>
      </c>
      <c r="H61" s="79">
        <f t="shared" si="1"/>
        <v>107.390625</v>
      </c>
      <c r="I61">
        <v>233.70699999999999</v>
      </c>
      <c r="J61">
        <v>257.346</v>
      </c>
      <c r="K61" s="79">
        <f t="shared" si="2"/>
        <v>108.73836684395418</v>
      </c>
      <c r="L61" t="s">
        <v>188</v>
      </c>
      <c r="M61" s="79">
        <v>8.8000000000000007</v>
      </c>
      <c r="N61" t="s">
        <v>226</v>
      </c>
      <c r="O61" s="79" t="s">
        <v>216</v>
      </c>
      <c r="Q61" s="79"/>
      <c r="S61" s="79"/>
      <c r="U61" s="79"/>
      <c r="W61" s="79"/>
      <c r="Y61" s="79"/>
      <c r="AA61" s="79"/>
    </row>
    <row r="62" spans="1:27">
      <c r="A62" s="80">
        <v>2015</v>
      </c>
      <c r="B62" s="89" t="s">
        <v>137</v>
      </c>
      <c r="C62" t="s">
        <v>186</v>
      </c>
      <c r="D62">
        <v>5</v>
      </c>
      <c r="E62" t="s">
        <v>215</v>
      </c>
      <c r="F62" s="79">
        <v>109.95</v>
      </c>
      <c r="G62" s="79">
        <f t="shared" si="0"/>
        <v>118.75</v>
      </c>
      <c r="H62" s="79">
        <f t="shared" si="1"/>
        <v>129.140625</v>
      </c>
      <c r="I62">
        <v>233.70699999999999</v>
      </c>
      <c r="J62">
        <v>257.346</v>
      </c>
      <c r="K62" s="79">
        <f t="shared" si="2"/>
        <v>130.76132721741328</v>
      </c>
      <c r="L62" t="s">
        <v>188</v>
      </c>
      <c r="M62" s="79">
        <v>8.8000000000000007</v>
      </c>
      <c r="N62" t="s">
        <v>226</v>
      </c>
      <c r="O62" s="79" t="s">
        <v>216</v>
      </c>
      <c r="Q62" s="79"/>
      <c r="S62" s="79"/>
      <c r="U62" s="79"/>
      <c r="W62" s="79"/>
      <c r="Y62" s="79"/>
      <c r="AA62" s="79"/>
    </row>
    <row r="63" spans="1:27">
      <c r="A63" s="80">
        <v>2016</v>
      </c>
      <c r="B63" s="89" t="s">
        <v>137</v>
      </c>
      <c r="C63" t="s">
        <v>186</v>
      </c>
      <c r="D63">
        <v>1</v>
      </c>
      <c r="E63" t="s">
        <v>187</v>
      </c>
      <c r="F63" s="79">
        <v>17.95</v>
      </c>
      <c r="G63" s="79">
        <f t="shared" si="0"/>
        <v>27.95</v>
      </c>
      <c r="H63" s="79">
        <f t="shared" si="1"/>
        <v>30.395624999999999</v>
      </c>
      <c r="I63">
        <v>236.916</v>
      </c>
      <c r="J63">
        <v>257.346</v>
      </c>
      <c r="K63" s="79">
        <f t="shared" si="2"/>
        <v>30.360215012915969</v>
      </c>
      <c r="L63" t="s">
        <v>188</v>
      </c>
      <c r="M63" s="79">
        <v>10</v>
      </c>
      <c r="N63" t="s">
        <v>226</v>
      </c>
      <c r="O63" s="79" t="s">
        <v>216</v>
      </c>
      <c r="W63" s="79"/>
      <c r="Y63" s="79"/>
      <c r="AA63" s="79"/>
    </row>
    <row r="64" spans="1:27">
      <c r="A64" s="80">
        <v>2016</v>
      </c>
      <c r="B64" s="89" t="s">
        <v>137</v>
      </c>
      <c r="C64" t="s">
        <v>186</v>
      </c>
      <c r="D64">
        <v>2</v>
      </c>
      <c r="E64" t="s">
        <v>209</v>
      </c>
      <c r="F64" s="79">
        <v>64.95</v>
      </c>
      <c r="G64" s="79">
        <f t="shared" si="0"/>
        <v>74.95</v>
      </c>
      <c r="H64" s="79">
        <f t="shared" si="1"/>
        <v>81.508125000000007</v>
      </c>
      <c r="I64">
        <v>236.916</v>
      </c>
      <c r="J64">
        <v>257.346</v>
      </c>
      <c r="K64" s="79">
        <f t="shared" si="2"/>
        <v>81.413170490806877</v>
      </c>
      <c r="L64" t="s">
        <v>188</v>
      </c>
      <c r="M64" s="79">
        <v>10</v>
      </c>
      <c r="N64" t="s">
        <v>226</v>
      </c>
      <c r="O64" s="79" t="s">
        <v>216</v>
      </c>
      <c r="W64" s="79"/>
      <c r="Y64" s="79"/>
      <c r="AA64" s="79"/>
    </row>
    <row r="65" spans="1:27">
      <c r="A65" s="80">
        <v>2016</v>
      </c>
      <c r="B65" s="89" t="s">
        <v>137</v>
      </c>
      <c r="C65" t="s">
        <v>186</v>
      </c>
      <c r="D65">
        <v>3</v>
      </c>
      <c r="E65" t="s">
        <v>211</v>
      </c>
      <c r="F65" s="79">
        <v>74.95</v>
      </c>
      <c r="G65" s="79">
        <f t="shared" si="0"/>
        <v>84.95</v>
      </c>
      <c r="H65" s="79">
        <f t="shared" si="1"/>
        <v>92.383125000000007</v>
      </c>
      <c r="I65">
        <v>236.916</v>
      </c>
      <c r="J65">
        <v>257.346</v>
      </c>
      <c r="K65" s="79">
        <f t="shared" si="2"/>
        <v>92.275501443549615</v>
      </c>
      <c r="L65" t="s">
        <v>188</v>
      </c>
      <c r="M65" s="79">
        <v>10</v>
      </c>
      <c r="N65" t="s">
        <v>226</v>
      </c>
      <c r="O65" s="79" t="s">
        <v>216</v>
      </c>
      <c r="W65" s="79"/>
      <c r="Y65" s="79"/>
      <c r="AA65" s="79"/>
    </row>
    <row r="66" spans="1:27">
      <c r="A66" s="80">
        <v>2016</v>
      </c>
      <c r="B66" s="89" t="s">
        <v>137</v>
      </c>
      <c r="C66" t="s">
        <v>186</v>
      </c>
      <c r="D66">
        <v>4</v>
      </c>
      <c r="E66" t="s">
        <v>213</v>
      </c>
      <c r="F66" s="79">
        <v>89.95</v>
      </c>
      <c r="G66" s="79">
        <f t="shared" si="0"/>
        <v>99.95</v>
      </c>
      <c r="H66" s="79">
        <f t="shared" si="1"/>
        <v>108.69562500000001</v>
      </c>
      <c r="I66">
        <v>236.916</v>
      </c>
      <c r="J66">
        <v>257.346</v>
      </c>
      <c r="K66" s="79">
        <f t="shared" si="2"/>
        <v>108.56899787266373</v>
      </c>
      <c r="L66" t="s">
        <v>188</v>
      </c>
      <c r="M66" s="79">
        <v>10</v>
      </c>
      <c r="N66" t="s">
        <v>226</v>
      </c>
      <c r="O66" s="79" t="s">
        <v>216</v>
      </c>
      <c r="W66" s="79"/>
      <c r="Y66" s="79"/>
      <c r="AA66" s="79"/>
    </row>
    <row r="67" spans="1:27">
      <c r="A67" s="80">
        <v>2016</v>
      </c>
      <c r="B67" s="89" t="s">
        <v>137</v>
      </c>
      <c r="C67" t="s">
        <v>186</v>
      </c>
      <c r="D67">
        <v>5</v>
      </c>
      <c r="E67" t="s">
        <v>215</v>
      </c>
      <c r="F67" s="79">
        <v>109.95</v>
      </c>
      <c r="G67" s="79">
        <f t="shared" ref="G67:G77" si="3">F67+M67</f>
        <v>119.95</v>
      </c>
      <c r="H67" s="79">
        <f t="shared" ref="H67:H77" si="4">G67+(G67*0.0875)</f>
        <v>130.44562500000001</v>
      </c>
      <c r="I67">
        <v>236.916</v>
      </c>
      <c r="J67">
        <v>257.346</v>
      </c>
      <c r="K67" s="79">
        <f t="shared" ref="K67:K144" si="5">J67*(G67/I67)</f>
        <v>130.29365977814922</v>
      </c>
      <c r="L67" t="s">
        <v>188</v>
      </c>
      <c r="M67" s="79">
        <v>10</v>
      </c>
      <c r="N67" t="s">
        <v>226</v>
      </c>
      <c r="O67" s="79" t="s">
        <v>216</v>
      </c>
      <c r="W67" s="79"/>
      <c r="Y67" s="79"/>
      <c r="AA67" s="79"/>
    </row>
    <row r="68" spans="1:27">
      <c r="A68" s="80">
        <v>2017</v>
      </c>
      <c r="B68" s="89" t="s">
        <v>137</v>
      </c>
      <c r="C68" t="s">
        <v>186</v>
      </c>
      <c r="D68">
        <v>1</v>
      </c>
      <c r="E68" t="s">
        <v>187</v>
      </c>
      <c r="F68" s="79">
        <v>19.989999999999998</v>
      </c>
      <c r="G68" s="79">
        <f t="shared" si="3"/>
        <v>29.99</v>
      </c>
      <c r="H68" s="79">
        <f t="shared" si="4"/>
        <v>32.614125000000001</v>
      </c>
      <c r="I68">
        <v>242.839</v>
      </c>
      <c r="J68">
        <v>257.346</v>
      </c>
      <c r="K68" s="79">
        <f t="shared" si="5"/>
        <v>31.781577670802463</v>
      </c>
      <c r="L68" t="s">
        <v>188</v>
      </c>
      <c r="M68" s="79">
        <v>10</v>
      </c>
      <c r="N68" t="s">
        <v>226</v>
      </c>
      <c r="O68" s="79" t="s">
        <v>216</v>
      </c>
      <c r="W68" s="79"/>
      <c r="Y68" s="79"/>
      <c r="AA68" s="79"/>
    </row>
    <row r="69" spans="1:27">
      <c r="A69" s="80">
        <v>2017</v>
      </c>
      <c r="B69" s="89" t="s">
        <v>137</v>
      </c>
      <c r="C69" t="s">
        <v>186</v>
      </c>
      <c r="D69">
        <v>2</v>
      </c>
      <c r="E69" t="s">
        <v>209</v>
      </c>
      <c r="F69" s="79">
        <v>64.95</v>
      </c>
      <c r="G69" s="79">
        <f t="shared" si="3"/>
        <v>74.95</v>
      </c>
      <c r="H69" s="79">
        <f t="shared" si="4"/>
        <v>81.508125000000007</v>
      </c>
      <c r="I69">
        <v>242.839</v>
      </c>
      <c r="J69">
        <v>257.346</v>
      </c>
      <c r="K69" s="79">
        <f t="shared" si="5"/>
        <v>79.427450697787435</v>
      </c>
      <c r="L69" t="s">
        <v>188</v>
      </c>
      <c r="M69" s="79">
        <v>10</v>
      </c>
      <c r="N69" t="s">
        <v>226</v>
      </c>
      <c r="O69" s="79" t="s">
        <v>216</v>
      </c>
      <c r="W69" s="79"/>
      <c r="Y69" s="79"/>
      <c r="AA69" s="79"/>
    </row>
    <row r="70" spans="1:27">
      <c r="A70" s="80">
        <v>2017</v>
      </c>
      <c r="B70" s="89" t="s">
        <v>137</v>
      </c>
      <c r="C70" t="s">
        <v>186</v>
      </c>
      <c r="D70">
        <v>3</v>
      </c>
      <c r="E70" t="s">
        <v>211</v>
      </c>
      <c r="F70" s="79">
        <v>74.95</v>
      </c>
      <c r="G70" s="79">
        <f t="shared" si="3"/>
        <v>84.95</v>
      </c>
      <c r="H70" s="79">
        <f t="shared" si="4"/>
        <v>92.383125000000007</v>
      </c>
      <c r="I70">
        <v>242.839</v>
      </c>
      <c r="J70">
        <v>257.346</v>
      </c>
      <c r="K70" s="79">
        <f t="shared" si="5"/>
        <v>90.024842385284089</v>
      </c>
      <c r="L70" t="s">
        <v>188</v>
      </c>
      <c r="M70" s="79">
        <v>10</v>
      </c>
      <c r="N70" t="s">
        <v>226</v>
      </c>
      <c r="O70" s="79" t="s">
        <v>216</v>
      </c>
      <c r="W70" s="79"/>
      <c r="Y70" s="79"/>
      <c r="AA70" s="79"/>
    </row>
    <row r="71" spans="1:27">
      <c r="A71" s="80">
        <v>2017</v>
      </c>
      <c r="B71" s="89" t="s">
        <v>137</v>
      </c>
      <c r="C71" t="s">
        <v>186</v>
      </c>
      <c r="D71">
        <v>4</v>
      </c>
      <c r="E71" t="s">
        <v>213</v>
      </c>
      <c r="F71" s="79">
        <v>89.95</v>
      </c>
      <c r="G71" s="79">
        <f t="shared" si="3"/>
        <v>99.95</v>
      </c>
      <c r="H71" s="79">
        <f t="shared" si="4"/>
        <v>108.69562500000001</v>
      </c>
      <c r="I71">
        <v>242.839</v>
      </c>
      <c r="J71">
        <v>257.346</v>
      </c>
      <c r="K71" s="79">
        <f t="shared" si="5"/>
        <v>105.92092991652906</v>
      </c>
      <c r="L71" t="s">
        <v>188</v>
      </c>
      <c r="M71" s="79">
        <v>10</v>
      </c>
      <c r="N71" t="s">
        <v>226</v>
      </c>
      <c r="O71" s="79" t="s">
        <v>216</v>
      </c>
      <c r="W71" s="79"/>
      <c r="Y71" s="79"/>
      <c r="AA71" s="79"/>
    </row>
    <row r="72" spans="1:27">
      <c r="A72" s="80">
        <v>2017</v>
      </c>
      <c r="B72" s="89" t="s">
        <v>137</v>
      </c>
      <c r="C72" t="s">
        <v>186</v>
      </c>
      <c r="D72">
        <v>5</v>
      </c>
      <c r="E72" t="s">
        <v>215</v>
      </c>
      <c r="F72" s="79">
        <v>109.95</v>
      </c>
      <c r="G72" s="79">
        <f t="shared" si="3"/>
        <v>119.95</v>
      </c>
      <c r="H72" s="79">
        <f t="shared" si="4"/>
        <v>130.44562500000001</v>
      </c>
      <c r="I72">
        <v>242.839</v>
      </c>
      <c r="J72">
        <v>257.346</v>
      </c>
      <c r="K72" s="79">
        <f t="shared" si="5"/>
        <v>127.11571329152238</v>
      </c>
      <c r="L72" t="s">
        <v>188</v>
      </c>
      <c r="M72" s="79">
        <v>10</v>
      </c>
      <c r="N72" t="s">
        <v>226</v>
      </c>
      <c r="O72" s="79" t="s">
        <v>216</v>
      </c>
      <c r="W72" s="79"/>
      <c r="Y72" s="79"/>
      <c r="AA72" s="79"/>
    </row>
    <row r="73" spans="1:27">
      <c r="A73" s="80">
        <v>2018</v>
      </c>
      <c r="B73" s="89" t="s">
        <v>137</v>
      </c>
      <c r="C73" t="s">
        <v>186</v>
      </c>
      <c r="D73">
        <v>1</v>
      </c>
      <c r="E73" t="s">
        <v>187</v>
      </c>
      <c r="F73" s="79">
        <v>24.99</v>
      </c>
      <c r="G73" s="79">
        <f t="shared" si="3"/>
        <v>35.989999999999995</v>
      </c>
      <c r="H73" s="79">
        <f t="shared" si="4"/>
        <v>39.139124999999993</v>
      </c>
      <c r="I73">
        <v>247.86699999999999</v>
      </c>
      <c r="J73">
        <v>257.346</v>
      </c>
      <c r="K73" s="79">
        <f t="shared" si="5"/>
        <v>37.366339770925528</v>
      </c>
      <c r="L73" t="s">
        <v>188</v>
      </c>
      <c r="M73" s="79">
        <v>11</v>
      </c>
      <c r="N73" t="s">
        <v>226</v>
      </c>
      <c r="O73" s="79" t="s">
        <v>216</v>
      </c>
      <c r="W73" s="79"/>
      <c r="Y73" s="79"/>
      <c r="AA73" s="79"/>
    </row>
    <row r="74" spans="1:27">
      <c r="A74" s="80">
        <v>2018</v>
      </c>
      <c r="B74" s="89" t="s">
        <v>137</v>
      </c>
      <c r="C74" t="s">
        <v>186</v>
      </c>
      <c r="D74">
        <v>2</v>
      </c>
      <c r="E74" t="s">
        <v>209</v>
      </c>
      <c r="F74" s="79">
        <v>64.95</v>
      </c>
      <c r="G74" s="79">
        <f t="shared" si="3"/>
        <v>75.95</v>
      </c>
      <c r="H74" s="79">
        <f t="shared" si="4"/>
        <v>82.595624999999998</v>
      </c>
      <c r="I74">
        <v>247.86699999999999</v>
      </c>
      <c r="J74">
        <v>257.346</v>
      </c>
      <c r="K74" s="79">
        <f t="shared" si="5"/>
        <v>78.854501405995975</v>
      </c>
      <c r="L74" t="s">
        <v>188</v>
      </c>
      <c r="M74" s="79">
        <v>11</v>
      </c>
      <c r="N74" t="s">
        <v>226</v>
      </c>
      <c r="O74" s="79" t="s">
        <v>216</v>
      </c>
      <c r="W74" s="79"/>
      <c r="Y74" s="79"/>
      <c r="AA74" s="79"/>
    </row>
    <row r="75" spans="1:27">
      <c r="A75" s="80">
        <v>2018</v>
      </c>
      <c r="B75" s="89" t="s">
        <v>137</v>
      </c>
      <c r="C75" t="s">
        <v>186</v>
      </c>
      <c r="D75">
        <v>3</v>
      </c>
      <c r="E75" t="s">
        <v>211</v>
      </c>
      <c r="F75" s="79">
        <v>74.95</v>
      </c>
      <c r="G75" s="79">
        <f t="shared" si="3"/>
        <v>85.95</v>
      </c>
      <c r="H75" s="79">
        <f t="shared" si="4"/>
        <v>93.470624999999998</v>
      </c>
      <c r="I75">
        <v>247.86699999999999</v>
      </c>
      <c r="J75">
        <v>257.346</v>
      </c>
      <c r="K75" s="79">
        <f t="shared" si="5"/>
        <v>89.236924237595161</v>
      </c>
      <c r="L75" t="s">
        <v>188</v>
      </c>
      <c r="M75" s="79">
        <v>11</v>
      </c>
      <c r="N75" t="s">
        <v>226</v>
      </c>
      <c r="O75" s="79" t="s">
        <v>216</v>
      </c>
      <c r="W75" s="79"/>
      <c r="Y75" s="79"/>
      <c r="AA75" s="79"/>
    </row>
    <row r="76" spans="1:27">
      <c r="A76" s="80">
        <v>2018</v>
      </c>
      <c r="B76" s="89" t="s">
        <v>137</v>
      </c>
      <c r="C76" t="s">
        <v>186</v>
      </c>
      <c r="D76">
        <v>4</v>
      </c>
      <c r="E76" t="s">
        <v>213</v>
      </c>
      <c r="F76" s="79">
        <v>89.95</v>
      </c>
      <c r="G76" s="79">
        <f t="shared" si="3"/>
        <v>100.95</v>
      </c>
      <c r="H76" s="79">
        <f t="shared" si="4"/>
        <v>109.783125</v>
      </c>
      <c r="I76">
        <v>247.86699999999999</v>
      </c>
      <c r="J76">
        <v>257.346</v>
      </c>
      <c r="K76" s="79">
        <f t="shared" si="5"/>
        <v>104.81055848499398</v>
      </c>
      <c r="L76" t="s">
        <v>188</v>
      </c>
      <c r="M76" s="79">
        <v>11</v>
      </c>
      <c r="N76" t="s">
        <v>226</v>
      </c>
      <c r="O76" s="79" t="s">
        <v>216</v>
      </c>
      <c r="W76" s="79"/>
      <c r="Y76" s="79"/>
      <c r="AA76" s="79"/>
    </row>
    <row r="77" spans="1:27">
      <c r="A77" s="80">
        <v>2018</v>
      </c>
      <c r="B77" s="89" t="s">
        <v>137</v>
      </c>
      <c r="C77" t="s">
        <v>186</v>
      </c>
      <c r="D77">
        <v>5</v>
      </c>
      <c r="E77" t="s">
        <v>215</v>
      </c>
      <c r="F77" s="79">
        <v>109.95</v>
      </c>
      <c r="G77" s="79">
        <f t="shared" si="3"/>
        <v>120.95</v>
      </c>
      <c r="H77" s="79">
        <f t="shared" si="4"/>
        <v>131.53312500000001</v>
      </c>
      <c r="I77">
        <v>247.86699999999999</v>
      </c>
      <c r="J77">
        <v>257.346</v>
      </c>
      <c r="K77" s="79">
        <f t="shared" si="5"/>
        <v>125.57540414819239</v>
      </c>
      <c r="L77" t="s">
        <v>188</v>
      </c>
      <c r="M77" s="79">
        <v>11</v>
      </c>
      <c r="N77" t="s">
        <v>226</v>
      </c>
      <c r="O77" s="79" t="s">
        <v>216</v>
      </c>
      <c r="W77" s="79"/>
      <c r="Y77" s="79"/>
      <c r="AA77" s="79"/>
    </row>
    <row r="78" spans="1:27">
      <c r="A78" s="80">
        <v>2019</v>
      </c>
      <c r="B78" s="89" t="s">
        <v>137</v>
      </c>
      <c r="C78" t="s">
        <v>186</v>
      </c>
      <c r="D78">
        <v>1</v>
      </c>
      <c r="E78" t="s">
        <v>278</v>
      </c>
      <c r="F78" s="79">
        <v>69.989999999999995</v>
      </c>
      <c r="G78" s="79">
        <f>SUM(F78,M78,O78,S78)</f>
        <v>103.47999999999999</v>
      </c>
      <c r="H78" s="79">
        <f>G78+(G78*0.0875)</f>
        <v>112.53449999999999</v>
      </c>
      <c r="K78" s="79"/>
      <c r="L78" t="s">
        <v>279</v>
      </c>
      <c r="M78" s="79">
        <v>20</v>
      </c>
      <c r="N78" t="s">
        <v>280</v>
      </c>
      <c r="O78" s="79">
        <v>9.99</v>
      </c>
      <c r="R78" t="s">
        <v>281</v>
      </c>
      <c r="S78" s="79">
        <v>3.5</v>
      </c>
      <c r="T78" t="s">
        <v>282</v>
      </c>
      <c r="U78" s="79">
        <v>15</v>
      </c>
      <c r="V78" t="s">
        <v>283</v>
      </c>
      <c r="W78" s="79">
        <v>5</v>
      </c>
      <c r="X78" t="s">
        <v>284</v>
      </c>
      <c r="Y78" s="79">
        <v>10</v>
      </c>
      <c r="AA78" s="79"/>
    </row>
    <row r="79" spans="1:27">
      <c r="A79" s="80">
        <v>2019</v>
      </c>
      <c r="B79" s="89" t="s">
        <v>137</v>
      </c>
      <c r="C79" t="s">
        <v>186</v>
      </c>
      <c r="D79">
        <v>2</v>
      </c>
      <c r="E79" t="s">
        <v>285</v>
      </c>
      <c r="F79" s="79">
        <v>79.989999999999995</v>
      </c>
      <c r="G79" s="79">
        <f>SUM(F79,M79,O79,Q79,S79)</f>
        <v>123.94999999999999</v>
      </c>
      <c r="H79" s="79">
        <f t="shared" ref="H79:H142" si="6">G79+(G79*0.0875)</f>
        <v>134.79562499999997</v>
      </c>
      <c r="K79" s="79"/>
      <c r="L79" t="s">
        <v>279</v>
      </c>
      <c r="M79" s="79">
        <v>20</v>
      </c>
      <c r="N79" t="s">
        <v>280</v>
      </c>
      <c r="O79" s="79">
        <v>9.99</v>
      </c>
      <c r="P79" t="s">
        <v>286</v>
      </c>
      <c r="Q79" s="79">
        <v>10.47</v>
      </c>
      <c r="R79" t="s">
        <v>281</v>
      </c>
      <c r="S79" s="79">
        <v>3.5</v>
      </c>
      <c r="T79" t="s">
        <v>282</v>
      </c>
      <c r="U79" s="79">
        <v>15</v>
      </c>
      <c r="V79" t="s">
        <v>283</v>
      </c>
      <c r="W79" s="79">
        <v>5</v>
      </c>
      <c r="X79" t="s">
        <v>284</v>
      </c>
      <c r="Y79" s="79">
        <v>10</v>
      </c>
      <c r="AA79" s="79"/>
    </row>
    <row r="80" spans="1:27">
      <c r="A80" s="80">
        <v>2019</v>
      </c>
      <c r="B80" s="89" t="s">
        <v>137</v>
      </c>
      <c r="C80" t="s">
        <v>186</v>
      </c>
      <c r="D80">
        <v>3</v>
      </c>
      <c r="E80" t="s">
        <v>209</v>
      </c>
      <c r="F80" s="79">
        <v>84.99</v>
      </c>
      <c r="G80" s="79">
        <f t="shared" ref="G80:G91" si="7">SUM(F80,M80,O80,Q80,S80)</f>
        <v>128.94999999999999</v>
      </c>
      <c r="H80" s="79">
        <f t="shared" si="6"/>
        <v>140.23312499999997</v>
      </c>
      <c r="K80" s="79"/>
      <c r="L80" t="s">
        <v>279</v>
      </c>
      <c r="M80" s="79">
        <v>20</v>
      </c>
      <c r="N80" t="s">
        <v>280</v>
      </c>
      <c r="O80" s="79">
        <v>9.99</v>
      </c>
      <c r="P80" t="s">
        <v>286</v>
      </c>
      <c r="Q80" s="79">
        <v>10.47</v>
      </c>
      <c r="R80" t="s">
        <v>281</v>
      </c>
      <c r="S80" s="79">
        <v>3.5</v>
      </c>
      <c r="T80" t="s">
        <v>282</v>
      </c>
      <c r="U80" s="79">
        <v>15</v>
      </c>
      <c r="V80" t="s">
        <v>283</v>
      </c>
      <c r="W80" s="79">
        <v>5</v>
      </c>
      <c r="X80" t="s">
        <v>284</v>
      </c>
      <c r="Y80" s="79">
        <v>10</v>
      </c>
      <c r="AA80" s="79"/>
    </row>
    <row r="81" spans="1:27">
      <c r="A81" s="80">
        <v>2019</v>
      </c>
      <c r="B81" s="89" t="s">
        <v>137</v>
      </c>
      <c r="C81" t="s">
        <v>186</v>
      </c>
      <c r="D81">
        <v>4</v>
      </c>
      <c r="E81" t="s">
        <v>211</v>
      </c>
      <c r="F81" s="79">
        <v>94.99</v>
      </c>
      <c r="G81" s="79">
        <f t="shared" si="7"/>
        <v>138.94999999999999</v>
      </c>
      <c r="H81" s="79">
        <f t="shared" si="6"/>
        <v>151.10812499999997</v>
      </c>
      <c r="K81" s="79"/>
      <c r="L81" t="s">
        <v>279</v>
      </c>
      <c r="M81" s="79">
        <v>20</v>
      </c>
      <c r="N81" t="s">
        <v>280</v>
      </c>
      <c r="O81" s="79">
        <v>9.99</v>
      </c>
      <c r="P81" t="s">
        <v>286</v>
      </c>
      <c r="Q81" s="79">
        <v>10.47</v>
      </c>
      <c r="R81" t="s">
        <v>281</v>
      </c>
      <c r="S81" s="79">
        <v>3.5</v>
      </c>
      <c r="T81" t="s">
        <v>282</v>
      </c>
      <c r="U81" s="79">
        <v>15</v>
      </c>
      <c r="V81" t="s">
        <v>283</v>
      </c>
      <c r="W81" s="79">
        <v>5</v>
      </c>
      <c r="X81" t="s">
        <v>284</v>
      </c>
      <c r="Y81" s="79">
        <v>10</v>
      </c>
      <c r="AA81" s="79"/>
    </row>
    <row r="82" spans="1:27">
      <c r="A82" s="80">
        <v>2019</v>
      </c>
      <c r="B82" s="89" t="s">
        <v>137</v>
      </c>
      <c r="C82" t="s">
        <v>186</v>
      </c>
      <c r="D82">
        <v>5</v>
      </c>
      <c r="E82" t="s">
        <v>287</v>
      </c>
      <c r="F82" s="79">
        <v>94.99</v>
      </c>
      <c r="G82" s="79">
        <f t="shared" si="7"/>
        <v>138.94999999999999</v>
      </c>
      <c r="H82" s="79">
        <f t="shared" si="6"/>
        <v>151.10812499999997</v>
      </c>
      <c r="K82" s="79"/>
      <c r="L82" t="s">
        <v>279</v>
      </c>
      <c r="M82" s="79">
        <v>20</v>
      </c>
      <c r="N82" t="s">
        <v>280</v>
      </c>
      <c r="O82" s="79">
        <v>9.99</v>
      </c>
      <c r="P82" t="s">
        <v>286</v>
      </c>
      <c r="Q82" s="79">
        <v>10.47</v>
      </c>
      <c r="R82" t="s">
        <v>281</v>
      </c>
      <c r="S82" s="79">
        <v>3.5</v>
      </c>
      <c r="T82" t="s">
        <v>282</v>
      </c>
      <c r="U82" s="79">
        <v>15</v>
      </c>
      <c r="V82" t="s">
        <v>283</v>
      </c>
      <c r="W82" s="79">
        <v>5</v>
      </c>
      <c r="X82" t="s">
        <v>284</v>
      </c>
      <c r="Y82" s="79">
        <v>10</v>
      </c>
      <c r="AA82" s="79"/>
    </row>
    <row r="83" spans="1:27">
      <c r="A83" s="80">
        <v>2019</v>
      </c>
      <c r="B83" s="89" t="s">
        <v>137</v>
      </c>
      <c r="C83" t="s">
        <v>186</v>
      </c>
      <c r="D83">
        <v>6</v>
      </c>
      <c r="E83" t="s">
        <v>213</v>
      </c>
      <c r="F83" s="79">
        <v>119.99</v>
      </c>
      <c r="G83" s="79">
        <f t="shared" si="7"/>
        <v>163.95000000000002</v>
      </c>
      <c r="H83" s="79">
        <f t="shared" si="6"/>
        <v>178.29562500000003</v>
      </c>
      <c r="K83" s="79"/>
      <c r="L83" t="s">
        <v>279</v>
      </c>
      <c r="M83" s="79">
        <v>20</v>
      </c>
      <c r="N83" t="s">
        <v>280</v>
      </c>
      <c r="O83" s="79">
        <v>9.99</v>
      </c>
      <c r="P83" t="s">
        <v>286</v>
      </c>
      <c r="Q83" s="79">
        <v>10.47</v>
      </c>
      <c r="R83" t="s">
        <v>281</v>
      </c>
      <c r="S83" s="79">
        <v>3.5</v>
      </c>
      <c r="T83" t="s">
        <v>282</v>
      </c>
      <c r="U83" s="79">
        <v>15</v>
      </c>
      <c r="V83" t="s">
        <v>283</v>
      </c>
      <c r="W83" s="79">
        <v>5</v>
      </c>
      <c r="X83" t="s">
        <v>284</v>
      </c>
      <c r="Y83" s="79">
        <v>10</v>
      </c>
      <c r="AA83" s="79"/>
    </row>
    <row r="84" spans="1:27">
      <c r="A84" s="80">
        <v>2019</v>
      </c>
      <c r="B84" s="89" t="s">
        <v>137</v>
      </c>
      <c r="C84" t="s">
        <v>186</v>
      </c>
      <c r="D84">
        <v>7</v>
      </c>
      <c r="E84" t="s">
        <v>288</v>
      </c>
      <c r="F84" s="79">
        <v>129.99</v>
      </c>
      <c r="G84" s="79">
        <f t="shared" si="7"/>
        <v>173.95000000000002</v>
      </c>
      <c r="H84" s="79">
        <f t="shared" si="6"/>
        <v>189.17062500000003</v>
      </c>
      <c r="K84" s="79"/>
      <c r="L84" t="s">
        <v>279</v>
      </c>
      <c r="M84" s="79">
        <v>20</v>
      </c>
      <c r="N84" t="s">
        <v>280</v>
      </c>
      <c r="O84" s="79">
        <v>9.99</v>
      </c>
      <c r="P84" t="s">
        <v>286</v>
      </c>
      <c r="Q84" s="79">
        <v>10.47</v>
      </c>
      <c r="R84" t="s">
        <v>281</v>
      </c>
      <c r="S84" s="79">
        <v>3.5</v>
      </c>
      <c r="T84" t="s">
        <v>282</v>
      </c>
      <c r="U84" s="79">
        <v>15</v>
      </c>
      <c r="V84" t="s">
        <v>283</v>
      </c>
      <c r="W84" s="79">
        <v>5</v>
      </c>
      <c r="X84" t="s">
        <v>284</v>
      </c>
      <c r="Y84" s="79">
        <v>10</v>
      </c>
      <c r="AA84" s="79"/>
    </row>
    <row r="85" spans="1:27">
      <c r="A85" s="80">
        <v>2019</v>
      </c>
      <c r="B85" s="89" t="s">
        <v>137</v>
      </c>
      <c r="C85" t="s">
        <v>191</v>
      </c>
      <c r="D85">
        <v>1</v>
      </c>
      <c r="E85" t="s">
        <v>278</v>
      </c>
      <c r="F85" s="79">
        <v>69.989999999999995</v>
      </c>
      <c r="G85" s="79">
        <f t="shared" si="7"/>
        <v>103.47999999999999</v>
      </c>
      <c r="H85" s="79">
        <f t="shared" si="6"/>
        <v>112.53449999999999</v>
      </c>
      <c r="K85" s="79"/>
      <c r="L85" t="s">
        <v>279</v>
      </c>
      <c r="M85" s="79">
        <v>20</v>
      </c>
      <c r="N85" t="s">
        <v>280</v>
      </c>
      <c r="O85" s="79">
        <v>9.99</v>
      </c>
      <c r="R85" t="s">
        <v>281</v>
      </c>
      <c r="S85" s="79">
        <v>3.5</v>
      </c>
      <c r="T85" t="s">
        <v>282</v>
      </c>
      <c r="U85" s="79">
        <v>15</v>
      </c>
      <c r="V85" t="s">
        <v>283</v>
      </c>
      <c r="W85" s="79">
        <v>5</v>
      </c>
      <c r="X85" t="s">
        <v>284</v>
      </c>
      <c r="Y85" s="79">
        <v>10</v>
      </c>
      <c r="AA85" s="79"/>
    </row>
    <row r="86" spans="1:27">
      <c r="A86" s="80">
        <v>2019</v>
      </c>
      <c r="B86" s="89" t="s">
        <v>137</v>
      </c>
      <c r="C86" t="s">
        <v>191</v>
      </c>
      <c r="D86">
        <v>2</v>
      </c>
      <c r="E86" t="s">
        <v>285</v>
      </c>
      <c r="F86" s="79">
        <v>79.989999999999995</v>
      </c>
      <c r="G86" s="79">
        <f t="shared" si="7"/>
        <v>123.94999999999999</v>
      </c>
      <c r="H86" s="79">
        <f t="shared" si="6"/>
        <v>134.79562499999997</v>
      </c>
      <c r="K86" s="79"/>
      <c r="L86" t="s">
        <v>279</v>
      </c>
      <c r="M86" s="79">
        <v>20</v>
      </c>
      <c r="N86" t="s">
        <v>280</v>
      </c>
      <c r="O86" s="79">
        <v>9.99</v>
      </c>
      <c r="P86" t="s">
        <v>286</v>
      </c>
      <c r="Q86" s="79">
        <v>10.47</v>
      </c>
      <c r="R86" t="s">
        <v>281</v>
      </c>
      <c r="S86" s="79">
        <v>3.5</v>
      </c>
      <c r="T86" t="s">
        <v>282</v>
      </c>
      <c r="U86" s="79">
        <v>15</v>
      </c>
      <c r="V86" t="s">
        <v>283</v>
      </c>
      <c r="W86" s="79">
        <v>5</v>
      </c>
      <c r="X86" t="s">
        <v>284</v>
      </c>
      <c r="Y86" s="79">
        <v>10</v>
      </c>
      <c r="AA86" s="79"/>
    </row>
    <row r="87" spans="1:27">
      <c r="A87" s="80">
        <v>2019</v>
      </c>
      <c r="B87" s="89" t="s">
        <v>137</v>
      </c>
      <c r="C87" t="s">
        <v>191</v>
      </c>
      <c r="D87">
        <v>3</v>
      </c>
      <c r="E87" t="s">
        <v>209</v>
      </c>
      <c r="F87" s="79">
        <v>84.99</v>
      </c>
      <c r="G87" s="79">
        <f t="shared" si="7"/>
        <v>128.94999999999999</v>
      </c>
      <c r="H87" s="79">
        <f t="shared" si="6"/>
        <v>140.23312499999997</v>
      </c>
      <c r="K87" s="79"/>
      <c r="L87" t="s">
        <v>279</v>
      </c>
      <c r="M87" s="79">
        <v>20</v>
      </c>
      <c r="N87" t="s">
        <v>280</v>
      </c>
      <c r="O87" s="79">
        <v>9.99</v>
      </c>
      <c r="P87" t="s">
        <v>286</v>
      </c>
      <c r="Q87" s="79">
        <v>10.47</v>
      </c>
      <c r="R87" t="s">
        <v>281</v>
      </c>
      <c r="S87" s="79">
        <v>3.5</v>
      </c>
      <c r="T87" t="s">
        <v>282</v>
      </c>
      <c r="U87" s="79">
        <v>15</v>
      </c>
      <c r="V87" t="s">
        <v>283</v>
      </c>
      <c r="W87" s="79">
        <v>5</v>
      </c>
      <c r="X87" t="s">
        <v>284</v>
      </c>
      <c r="Y87" s="79">
        <v>10</v>
      </c>
      <c r="AA87" s="79"/>
    </row>
    <row r="88" spans="1:27">
      <c r="A88" s="80">
        <v>2019</v>
      </c>
      <c r="B88" s="89" t="s">
        <v>137</v>
      </c>
      <c r="C88" t="s">
        <v>191</v>
      </c>
      <c r="D88">
        <v>4</v>
      </c>
      <c r="E88" t="s">
        <v>211</v>
      </c>
      <c r="F88" s="79">
        <v>94.99</v>
      </c>
      <c r="G88" s="79">
        <f t="shared" si="7"/>
        <v>138.94999999999999</v>
      </c>
      <c r="H88" s="79">
        <f t="shared" si="6"/>
        <v>151.10812499999997</v>
      </c>
      <c r="K88" s="79"/>
      <c r="L88" t="s">
        <v>279</v>
      </c>
      <c r="M88" s="79">
        <v>20</v>
      </c>
      <c r="N88" t="s">
        <v>280</v>
      </c>
      <c r="O88" s="79">
        <v>9.99</v>
      </c>
      <c r="P88" t="s">
        <v>286</v>
      </c>
      <c r="Q88" s="79">
        <v>10.47</v>
      </c>
      <c r="R88" t="s">
        <v>281</v>
      </c>
      <c r="S88" s="79">
        <v>3.5</v>
      </c>
      <c r="T88" t="s">
        <v>282</v>
      </c>
      <c r="U88" s="79">
        <v>15</v>
      </c>
      <c r="V88" t="s">
        <v>283</v>
      </c>
      <c r="W88" s="79">
        <v>5</v>
      </c>
      <c r="X88" t="s">
        <v>284</v>
      </c>
      <c r="Y88" s="79">
        <v>10</v>
      </c>
      <c r="AA88" s="79"/>
    </row>
    <row r="89" spans="1:27">
      <c r="A89" s="80">
        <v>2019</v>
      </c>
      <c r="B89" s="89" t="s">
        <v>137</v>
      </c>
      <c r="C89" t="s">
        <v>191</v>
      </c>
      <c r="D89">
        <v>5</v>
      </c>
      <c r="E89" t="s">
        <v>287</v>
      </c>
      <c r="F89" s="79">
        <v>94.99</v>
      </c>
      <c r="G89" s="79">
        <f t="shared" si="7"/>
        <v>138.94999999999999</v>
      </c>
      <c r="H89" s="79">
        <f t="shared" si="6"/>
        <v>151.10812499999997</v>
      </c>
      <c r="K89" s="79"/>
      <c r="L89" t="s">
        <v>279</v>
      </c>
      <c r="M89" s="79">
        <v>20</v>
      </c>
      <c r="N89" t="s">
        <v>280</v>
      </c>
      <c r="O89" s="79">
        <v>9.99</v>
      </c>
      <c r="P89" t="s">
        <v>286</v>
      </c>
      <c r="Q89" s="79">
        <v>10.47</v>
      </c>
      <c r="R89" t="s">
        <v>281</v>
      </c>
      <c r="S89" s="79">
        <v>3.5</v>
      </c>
      <c r="T89" t="s">
        <v>282</v>
      </c>
      <c r="U89" s="79">
        <v>15</v>
      </c>
      <c r="V89" t="s">
        <v>283</v>
      </c>
      <c r="W89" s="79">
        <v>5</v>
      </c>
      <c r="X89" t="s">
        <v>284</v>
      </c>
      <c r="Y89" s="79">
        <v>10</v>
      </c>
      <c r="AA89" s="79"/>
    </row>
    <row r="90" spans="1:27">
      <c r="A90" s="80">
        <v>2019</v>
      </c>
      <c r="B90" s="89" t="s">
        <v>137</v>
      </c>
      <c r="C90" t="s">
        <v>191</v>
      </c>
      <c r="D90">
        <v>6</v>
      </c>
      <c r="E90" t="s">
        <v>213</v>
      </c>
      <c r="F90" s="79">
        <v>119.99</v>
      </c>
      <c r="G90" s="79">
        <f t="shared" si="7"/>
        <v>163.95000000000002</v>
      </c>
      <c r="H90" s="79">
        <f t="shared" si="6"/>
        <v>178.29562500000003</v>
      </c>
      <c r="K90" s="79"/>
      <c r="L90" t="s">
        <v>279</v>
      </c>
      <c r="M90" s="79">
        <v>20</v>
      </c>
      <c r="N90" t="s">
        <v>280</v>
      </c>
      <c r="O90" s="79">
        <v>9.99</v>
      </c>
      <c r="P90" t="s">
        <v>286</v>
      </c>
      <c r="Q90" s="79">
        <v>10.47</v>
      </c>
      <c r="R90" t="s">
        <v>281</v>
      </c>
      <c r="S90" s="79">
        <v>3.5</v>
      </c>
      <c r="T90" t="s">
        <v>282</v>
      </c>
      <c r="U90" s="79">
        <v>15</v>
      </c>
      <c r="V90" t="s">
        <v>283</v>
      </c>
      <c r="W90" s="79">
        <v>5</v>
      </c>
      <c r="X90" t="s">
        <v>284</v>
      </c>
      <c r="Y90" s="79">
        <v>10</v>
      </c>
      <c r="AA90" s="79"/>
    </row>
    <row r="91" spans="1:27">
      <c r="A91" s="80">
        <v>2019</v>
      </c>
      <c r="B91" s="89" t="s">
        <v>137</v>
      </c>
      <c r="C91" t="s">
        <v>191</v>
      </c>
      <c r="D91">
        <v>7</v>
      </c>
      <c r="E91" t="s">
        <v>288</v>
      </c>
      <c r="F91" s="79">
        <v>129.99</v>
      </c>
      <c r="G91" s="79">
        <f t="shared" si="7"/>
        <v>173.95000000000002</v>
      </c>
      <c r="H91" s="79">
        <f t="shared" si="6"/>
        <v>189.17062500000003</v>
      </c>
      <c r="K91" s="79"/>
      <c r="L91" t="s">
        <v>279</v>
      </c>
      <c r="M91" s="79">
        <v>20</v>
      </c>
      <c r="N91" t="s">
        <v>280</v>
      </c>
      <c r="O91" s="79">
        <v>9.99</v>
      </c>
      <c r="P91" t="s">
        <v>286</v>
      </c>
      <c r="Q91" s="79">
        <v>10.47</v>
      </c>
      <c r="R91" t="s">
        <v>281</v>
      </c>
      <c r="S91" s="79">
        <v>3.5</v>
      </c>
      <c r="T91" t="s">
        <v>282</v>
      </c>
      <c r="U91" s="79">
        <v>15</v>
      </c>
      <c r="V91" t="s">
        <v>283</v>
      </c>
      <c r="W91" s="79">
        <v>5</v>
      </c>
      <c r="X91" t="s">
        <v>284</v>
      </c>
      <c r="Y91" s="79">
        <v>10</v>
      </c>
      <c r="AA91" s="79"/>
    </row>
    <row r="92" spans="1:27">
      <c r="A92">
        <v>2011</v>
      </c>
      <c r="B92" s="45" t="s">
        <v>130</v>
      </c>
      <c r="C92" t="s">
        <v>196</v>
      </c>
      <c r="D92">
        <v>1</v>
      </c>
      <c r="E92" t="s">
        <v>187</v>
      </c>
      <c r="F92" s="79">
        <v>21.75</v>
      </c>
      <c r="G92" s="79">
        <f t="shared" ref="G92:G101" si="8">F92+M92</f>
        <v>31.75</v>
      </c>
      <c r="H92" s="79">
        <f t="shared" si="6"/>
        <v>34.528125000000003</v>
      </c>
      <c r="I92">
        <v>220.22300000000001</v>
      </c>
      <c r="J92">
        <v>257.346</v>
      </c>
      <c r="K92" s="79">
        <f t="shared" si="5"/>
        <v>37.102098781689463</v>
      </c>
      <c r="L92" t="s">
        <v>188</v>
      </c>
      <c r="M92" s="79">
        <v>10</v>
      </c>
      <c r="N92" t="s">
        <v>193</v>
      </c>
      <c r="O92" s="79">
        <v>14.95</v>
      </c>
      <c r="Q92" s="79"/>
      <c r="S92" s="79"/>
      <c r="U92" s="79"/>
      <c r="W92" s="79"/>
      <c r="Y92" s="79"/>
      <c r="AA92" s="79"/>
    </row>
    <row r="93" spans="1:27">
      <c r="A93">
        <v>2011</v>
      </c>
      <c r="B93" s="45" t="s">
        <v>130</v>
      </c>
      <c r="C93" t="s">
        <v>196</v>
      </c>
      <c r="D93">
        <v>2</v>
      </c>
      <c r="E93" t="s">
        <v>194</v>
      </c>
      <c r="F93" s="79">
        <v>50.05</v>
      </c>
      <c r="G93" s="79">
        <f t="shared" si="8"/>
        <v>60.05</v>
      </c>
      <c r="H93" s="79">
        <f t="shared" si="6"/>
        <v>65.304374999999993</v>
      </c>
      <c r="I93">
        <v>220.22300000000001</v>
      </c>
      <c r="J93">
        <v>257.346</v>
      </c>
      <c r="K93" s="79">
        <f t="shared" si="5"/>
        <v>70.172630924108731</v>
      </c>
      <c r="L93" t="s">
        <v>188</v>
      </c>
      <c r="M93" s="79">
        <v>10</v>
      </c>
      <c r="N93" t="s">
        <v>193</v>
      </c>
      <c r="O93" s="79">
        <v>14.95</v>
      </c>
      <c r="Q93" s="79"/>
      <c r="S93" s="79"/>
      <c r="U93" s="79"/>
      <c r="W93" s="79"/>
      <c r="Y93" s="79"/>
      <c r="AA93" s="79"/>
    </row>
    <row r="94" spans="1:27">
      <c r="A94">
        <v>2012</v>
      </c>
      <c r="B94" s="45" t="s">
        <v>130</v>
      </c>
      <c r="C94" t="s">
        <v>196</v>
      </c>
      <c r="D94">
        <v>1</v>
      </c>
      <c r="E94" t="s">
        <v>187</v>
      </c>
      <c r="F94" s="79">
        <v>21.75</v>
      </c>
      <c r="G94" s="79">
        <f t="shared" si="8"/>
        <v>31.75</v>
      </c>
      <c r="H94" s="79">
        <f t="shared" si="6"/>
        <v>34.528125000000003</v>
      </c>
      <c r="I94">
        <v>226.66499999999999</v>
      </c>
      <c r="J94">
        <v>257.346</v>
      </c>
      <c r="K94" s="79">
        <f t="shared" si="5"/>
        <v>36.047627556084969</v>
      </c>
      <c r="L94" t="s">
        <v>188</v>
      </c>
      <c r="M94" s="79">
        <v>10</v>
      </c>
      <c r="N94" t="s">
        <v>193</v>
      </c>
      <c r="O94" s="79">
        <v>15.95</v>
      </c>
      <c r="Q94" s="79"/>
      <c r="S94" s="79"/>
      <c r="U94" s="79"/>
      <c r="W94" s="79"/>
      <c r="Y94" s="79"/>
      <c r="AA94" s="79"/>
    </row>
    <row r="95" spans="1:27">
      <c r="A95">
        <v>2012</v>
      </c>
      <c r="B95" s="45" t="s">
        <v>130</v>
      </c>
      <c r="C95" t="s">
        <v>196</v>
      </c>
      <c r="D95">
        <v>2</v>
      </c>
      <c r="E95" t="s">
        <v>194</v>
      </c>
      <c r="F95" s="79">
        <v>50.05</v>
      </c>
      <c r="G95" s="79">
        <f t="shared" si="8"/>
        <v>60.05</v>
      </c>
      <c r="H95" s="79">
        <f t="shared" si="6"/>
        <v>65.304374999999993</v>
      </c>
      <c r="I95">
        <v>226.66499999999999</v>
      </c>
      <c r="J95">
        <v>257.346</v>
      </c>
      <c r="K95" s="79">
        <f t="shared" si="5"/>
        <v>68.178268810800077</v>
      </c>
      <c r="L95" t="s">
        <v>188</v>
      </c>
      <c r="M95" s="79">
        <v>10</v>
      </c>
      <c r="N95" t="s">
        <v>193</v>
      </c>
      <c r="O95" s="79">
        <v>15.95</v>
      </c>
      <c r="Q95" s="79"/>
      <c r="S95" s="79"/>
      <c r="U95" s="79"/>
      <c r="W95" s="79"/>
      <c r="Y95" s="79"/>
      <c r="AA95" s="79"/>
    </row>
    <row r="96" spans="1:27">
      <c r="A96">
        <v>2013</v>
      </c>
      <c r="B96" s="45" t="s">
        <v>130</v>
      </c>
      <c r="C96" t="s">
        <v>196</v>
      </c>
      <c r="D96">
        <v>1</v>
      </c>
      <c r="E96" t="s">
        <v>187</v>
      </c>
      <c r="F96" s="79">
        <v>21.75</v>
      </c>
      <c r="G96" s="79">
        <f t="shared" si="8"/>
        <v>31.75</v>
      </c>
      <c r="H96" s="79">
        <f t="shared" si="6"/>
        <v>34.528125000000003</v>
      </c>
      <c r="I96">
        <v>230.28</v>
      </c>
      <c r="J96">
        <v>257.346</v>
      </c>
      <c r="K96" s="79">
        <f t="shared" si="5"/>
        <v>35.48174179260031</v>
      </c>
      <c r="L96" t="s">
        <v>188</v>
      </c>
      <c r="M96" s="79">
        <v>10</v>
      </c>
      <c r="N96" t="s">
        <v>220</v>
      </c>
      <c r="O96" s="79">
        <v>15.95</v>
      </c>
      <c r="Q96" s="79"/>
      <c r="S96" s="79"/>
      <c r="U96" s="79"/>
      <c r="W96" s="79"/>
      <c r="Y96" s="79"/>
      <c r="AA96" s="79"/>
    </row>
    <row r="97" spans="1:27">
      <c r="A97">
        <v>2013</v>
      </c>
      <c r="B97" s="45" t="s">
        <v>130</v>
      </c>
      <c r="C97" t="s">
        <v>196</v>
      </c>
      <c r="D97">
        <v>2</v>
      </c>
      <c r="E97" t="s">
        <v>194</v>
      </c>
      <c r="F97" s="79">
        <v>50.05</v>
      </c>
      <c r="G97" s="79">
        <f t="shared" si="8"/>
        <v>60.05</v>
      </c>
      <c r="H97" s="79">
        <f t="shared" si="6"/>
        <v>65.304374999999993</v>
      </c>
      <c r="I97">
        <v>230.28</v>
      </c>
      <c r="J97">
        <v>257.346</v>
      </c>
      <c r="K97" s="79">
        <f t="shared" si="5"/>
        <v>67.107987232933823</v>
      </c>
      <c r="L97" t="s">
        <v>188</v>
      </c>
      <c r="M97" s="79">
        <v>10</v>
      </c>
      <c r="N97" t="s">
        <v>220</v>
      </c>
      <c r="O97" s="79">
        <v>15.95</v>
      </c>
      <c r="Q97" s="79"/>
      <c r="S97" s="79"/>
      <c r="U97" s="79"/>
      <c r="W97" s="79"/>
      <c r="Y97" s="79"/>
      <c r="AA97" s="79"/>
    </row>
    <row r="98" spans="1:27">
      <c r="A98" s="80">
        <v>2014</v>
      </c>
      <c r="B98" s="45" t="s">
        <v>130</v>
      </c>
      <c r="C98" t="s">
        <v>196</v>
      </c>
      <c r="D98">
        <v>1</v>
      </c>
      <c r="E98" t="s">
        <v>187</v>
      </c>
      <c r="F98" s="79">
        <v>21.75</v>
      </c>
      <c r="G98" s="79">
        <f t="shared" si="8"/>
        <v>33</v>
      </c>
      <c r="H98" s="79">
        <f t="shared" si="6"/>
        <v>35.887500000000003</v>
      </c>
      <c r="I98">
        <v>233.916</v>
      </c>
      <c r="J98">
        <v>257.346</v>
      </c>
      <c r="K98" s="79">
        <f t="shared" si="5"/>
        <v>36.305417329297697</v>
      </c>
      <c r="L98" t="s">
        <v>188</v>
      </c>
      <c r="M98" s="79">
        <v>11.25</v>
      </c>
      <c r="N98" t="s">
        <v>227</v>
      </c>
      <c r="O98" s="79">
        <v>15.95</v>
      </c>
      <c r="P98" t="s">
        <v>228</v>
      </c>
      <c r="Q98" s="79">
        <v>16.989999999999998</v>
      </c>
      <c r="S98" s="79"/>
      <c r="U98" s="79"/>
      <c r="W98" s="79"/>
      <c r="Y98" s="79"/>
      <c r="AA98" s="79"/>
    </row>
    <row r="99" spans="1:27">
      <c r="A99" s="80">
        <v>2014</v>
      </c>
      <c r="B99" s="45" t="s">
        <v>130</v>
      </c>
      <c r="C99" t="s">
        <v>196</v>
      </c>
      <c r="D99">
        <v>2</v>
      </c>
      <c r="E99" t="s">
        <v>194</v>
      </c>
      <c r="F99" s="79">
        <v>50.05</v>
      </c>
      <c r="G99" s="79">
        <f t="shared" si="8"/>
        <v>61.3</v>
      </c>
      <c r="H99" s="79">
        <f t="shared" si="6"/>
        <v>66.663749999999993</v>
      </c>
      <c r="I99">
        <v>233.916</v>
      </c>
      <c r="J99">
        <v>257.346</v>
      </c>
      <c r="K99" s="79">
        <f t="shared" si="5"/>
        <v>67.440063099574203</v>
      </c>
      <c r="L99" t="s">
        <v>188</v>
      </c>
      <c r="M99" s="79">
        <v>11.25</v>
      </c>
      <c r="N99" t="s">
        <v>227</v>
      </c>
      <c r="O99" s="79">
        <v>15.95</v>
      </c>
      <c r="P99" t="s">
        <v>228</v>
      </c>
      <c r="Q99" s="79">
        <v>16.989999999999998</v>
      </c>
      <c r="S99" s="79"/>
      <c r="U99" s="79"/>
      <c r="W99" s="79"/>
      <c r="Y99" s="79"/>
      <c r="AA99" s="79"/>
    </row>
    <row r="100" spans="1:27">
      <c r="A100" s="80">
        <v>2015</v>
      </c>
      <c r="B100" s="45" t="s">
        <v>130</v>
      </c>
      <c r="C100" t="s">
        <v>196</v>
      </c>
      <c r="D100">
        <v>1</v>
      </c>
      <c r="E100" t="s">
        <v>187</v>
      </c>
      <c r="F100" s="79">
        <v>21.75</v>
      </c>
      <c r="G100" s="79">
        <f t="shared" si="8"/>
        <v>33</v>
      </c>
      <c r="H100" s="79">
        <f t="shared" si="6"/>
        <v>35.887500000000003</v>
      </c>
      <c r="I100">
        <v>233.70699999999999</v>
      </c>
      <c r="J100">
        <v>257.346</v>
      </c>
      <c r="K100" s="79">
        <f t="shared" si="5"/>
        <v>36.337884616207475</v>
      </c>
      <c r="L100" t="s">
        <v>188</v>
      </c>
      <c r="M100" s="79">
        <v>11.25</v>
      </c>
      <c r="N100" t="s">
        <v>227</v>
      </c>
      <c r="O100" s="79">
        <v>15.95</v>
      </c>
      <c r="P100" t="s">
        <v>228</v>
      </c>
      <c r="Q100" s="79">
        <v>16.989999999999998</v>
      </c>
      <c r="S100" s="79"/>
      <c r="W100" s="79"/>
      <c r="Y100" s="79"/>
      <c r="AA100" s="79"/>
    </row>
    <row r="101" spans="1:27">
      <c r="A101" s="80">
        <v>2015</v>
      </c>
      <c r="B101" s="45" t="s">
        <v>130</v>
      </c>
      <c r="C101" t="s">
        <v>196</v>
      </c>
      <c r="D101">
        <v>2</v>
      </c>
      <c r="E101" t="s">
        <v>194</v>
      </c>
      <c r="F101" s="79">
        <v>73.989999999999995</v>
      </c>
      <c r="G101" s="79">
        <f t="shared" si="8"/>
        <v>85.24</v>
      </c>
      <c r="H101" s="79">
        <f t="shared" si="6"/>
        <v>92.698499999999996</v>
      </c>
      <c r="I101">
        <v>233.70699999999999</v>
      </c>
      <c r="J101">
        <v>257.346</v>
      </c>
      <c r="K101" s="79">
        <f t="shared" si="5"/>
        <v>93.861857111682582</v>
      </c>
      <c r="L101" t="s">
        <v>188</v>
      </c>
      <c r="M101" s="79">
        <v>11.25</v>
      </c>
      <c r="N101" t="s">
        <v>227</v>
      </c>
      <c r="O101" s="79">
        <v>15.95</v>
      </c>
      <c r="P101" t="s">
        <v>228</v>
      </c>
      <c r="Q101" s="79">
        <v>16.989999999999998</v>
      </c>
      <c r="S101" s="79"/>
      <c r="W101" s="79"/>
      <c r="Y101" s="79"/>
      <c r="AA101" s="79"/>
    </row>
    <row r="102" spans="1:27">
      <c r="A102" s="80">
        <v>2016</v>
      </c>
      <c r="B102" s="45" t="s">
        <v>130</v>
      </c>
      <c r="C102" t="s">
        <v>196</v>
      </c>
      <c r="D102">
        <v>1</v>
      </c>
      <c r="E102" t="s">
        <v>242</v>
      </c>
      <c r="F102" s="79">
        <v>19.989999999999998</v>
      </c>
      <c r="G102" s="79">
        <f>F102+M102+O102</f>
        <v>24.979999999999997</v>
      </c>
      <c r="H102" s="79">
        <f t="shared" si="6"/>
        <v>27.165749999999996</v>
      </c>
      <c r="I102">
        <v>236.916</v>
      </c>
      <c r="J102">
        <v>257.346</v>
      </c>
      <c r="K102" s="79">
        <f t="shared" si="5"/>
        <v>27.134102719951372</v>
      </c>
      <c r="L102" t="s">
        <v>188</v>
      </c>
      <c r="M102" s="79">
        <v>3.99</v>
      </c>
      <c r="N102" t="s">
        <v>221</v>
      </c>
      <c r="O102" s="79">
        <v>1</v>
      </c>
      <c r="W102" s="79"/>
      <c r="Y102" s="79"/>
      <c r="AA102" s="79"/>
    </row>
    <row r="103" spans="1:27">
      <c r="A103" s="80">
        <v>2016</v>
      </c>
      <c r="B103" s="45" t="s">
        <v>130</v>
      </c>
      <c r="C103" t="s">
        <v>196</v>
      </c>
      <c r="D103">
        <v>2</v>
      </c>
      <c r="E103" t="s">
        <v>243</v>
      </c>
      <c r="F103" s="79">
        <v>64.989999999999995</v>
      </c>
      <c r="G103" s="79">
        <f t="shared" ref="G103:G107" si="9">F103+M103+O103</f>
        <v>69.97999999999999</v>
      </c>
      <c r="H103" s="79">
        <f t="shared" si="6"/>
        <v>76.103249999999989</v>
      </c>
      <c r="I103">
        <v>236.916</v>
      </c>
      <c r="J103">
        <v>257.346</v>
      </c>
      <c r="K103" s="79">
        <f t="shared" si="5"/>
        <v>76.014592007293714</v>
      </c>
      <c r="L103" t="s">
        <v>188</v>
      </c>
      <c r="M103" s="79">
        <v>3.99</v>
      </c>
      <c r="N103" t="s">
        <v>221</v>
      </c>
      <c r="O103" s="79">
        <v>1</v>
      </c>
      <c r="W103" s="79"/>
      <c r="Y103" s="79"/>
      <c r="AA103" s="79"/>
    </row>
    <row r="104" spans="1:27">
      <c r="A104" s="80">
        <v>2016</v>
      </c>
      <c r="B104" s="45" t="s">
        <v>130</v>
      </c>
      <c r="C104" t="s">
        <v>196</v>
      </c>
      <c r="D104">
        <v>3</v>
      </c>
      <c r="E104" t="s">
        <v>244</v>
      </c>
      <c r="F104" s="79">
        <v>84.99</v>
      </c>
      <c r="G104" s="79">
        <f t="shared" si="9"/>
        <v>89.97999999999999</v>
      </c>
      <c r="H104" s="79">
        <f t="shared" si="6"/>
        <v>97.853249999999989</v>
      </c>
      <c r="I104">
        <v>236.916</v>
      </c>
      <c r="J104">
        <v>257.346</v>
      </c>
      <c r="K104" s="79">
        <f t="shared" si="5"/>
        <v>97.739253912779205</v>
      </c>
      <c r="L104" t="s">
        <v>188</v>
      </c>
      <c r="M104" s="79">
        <v>3.99</v>
      </c>
      <c r="N104" t="s">
        <v>221</v>
      </c>
      <c r="O104" s="79">
        <v>1</v>
      </c>
      <c r="W104" s="79"/>
      <c r="Y104" s="79"/>
      <c r="AA104" s="79"/>
    </row>
    <row r="105" spans="1:27">
      <c r="A105" s="80">
        <v>2016</v>
      </c>
      <c r="B105" s="45" t="s">
        <v>130</v>
      </c>
      <c r="C105" t="s">
        <v>196</v>
      </c>
      <c r="D105">
        <v>4</v>
      </c>
      <c r="E105" t="s">
        <v>245</v>
      </c>
      <c r="F105" s="79">
        <v>104.99</v>
      </c>
      <c r="G105" s="79">
        <f t="shared" si="9"/>
        <v>109.97999999999999</v>
      </c>
      <c r="H105" s="79">
        <f t="shared" si="6"/>
        <v>119.60324999999999</v>
      </c>
      <c r="I105">
        <v>236.916</v>
      </c>
      <c r="J105">
        <v>257.346</v>
      </c>
      <c r="K105" s="79">
        <f t="shared" si="5"/>
        <v>119.4639158182647</v>
      </c>
      <c r="L105" t="s">
        <v>188</v>
      </c>
      <c r="M105" s="79">
        <v>3.99</v>
      </c>
      <c r="N105" t="s">
        <v>221</v>
      </c>
      <c r="O105" s="79">
        <v>1</v>
      </c>
      <c r="W105" s="79"/>
      <c r="Y105" s="79"/>
      <c r="AA105" s="79"/>
    </row>
    <row r="106" spans="1:27">
      <c r="A106" s="80">
        <v>2016</v>
      </c>
      <c r="B106" s="45" t="s">
        <v>130</v>
      </c>
      <c r="C106" t="s">
        <v>196</v>
      </c>
      <c r="D106">
        <v>5</v>
      </c>
      <c r="E106" t="s">
        <v>246</v>
      </c>
      <c r="F106" s="79">
        <v>7.99</v>
      </c>
      <c r="G106" s="79">
        <f t="shared" si="9"/>
        <v>12.98</v>
      </c>
      <c r="H106" s="79">
        <f t="shared" si="6"/>
        <v>14.11575</v>
      </c>
      <c r="I106">
        <v>236.916</v>
      </c>
      <c r="J106">
        <v>257.346</v>
      </c>
      <c r="K106" s="79">
        <f t="shared" si="5"/>
        <v>14.099305576660083</v>
      </c>
      <c r="L106" t="s">
        <v>188</v>
      </c>
      <c r="M106" s="79">
        <v>3.99</v>
      </c>
      <c r="N106" t="s">
        <v>221</v>
      </c>
      <c r="O106" s="79">
        <v>1</v>
      </c>
      <c r="W106" s="79"/>
      <c r="Y106" s="79"/>
      <c r="AA106" s="79"/>
    </row>
    <row r="107" spans="1:27">
      <c r="A107" s="80">
        <v>2016</v>
      </c>
      <c r="B107" s="45" t="s">
        <v>130</v>
      </c>
      <c r="C107" t="s">
        <v>196</v>
      </c>
      <c r="D107">
        <v>6</v>
      </c>
      <c r="E107" t="s">
        <v>247</v>
      </c>
      <c r="F107" s="79">
        <v>44.99</v>
      </c>
      <c r="G107" s="79">
        <f t="shared" si="9"/>
        <v>49.980000000000004</v>
      </c>
      <c r="H107" s="79">
        <f t="shared" si="6"/>
        <v>54.353250000000003</v>
      </c>
      <c r="I107">
        <v>236.916</v>
      </c>
      <c r="J107">
        <v>257.346</v>
      </c>
      <c r="K107" s="79">
        <f t="shared" si="5"/>
        <v>54.289930101808245</v>
      </c>
      <c r="L107" t="s">
        <v>188</v>
      </c>
      <c r="M107" s="79">
        <v>3.99</v>
      </c>
      <c r="N107" t="s">
        <v>221</v>
      </c>
      <c r="O107" s="79">
        <v>1</v>
      </c>
      <c r="W107" s="79"/>
      <c r="Y107" s="79"/>
      <c r="AA107" s="79"/>
    </row>
    <row r="108" spans="1:27">
      <c r="A108" s="80">
        <v>2017</v>
      </c>
      <c r="B108" s="45" t="s">
        <v>130</v>
      </c>
      <c r="C108" t="s">
        <v>196</v>
      </c>
      <c r="D108">
        <v>1</v>
      </c>
      <c r="E108" t="s">
        <v>242</v>
      </c>
      <c r="F108" s="79">
        <v>23.89</v>
      </c>
      <c r="G108" s="79">
        <f>SUM(F108,M108,O108,Q108)</f>
        <v>32.880000000000003</v>
      </c>
      <c r="H108" s="79">
        <f t="shared" si="6"/>
        <v>35.757000000000005</v>
      </c>
      <c r="I108">
        <v>242.839</v>
      </c>
      <c r="J108">
        <v>257.346</v>
      </c>
      <c r="K108" s="79">
        <f t="shared" si="5"/>
        <v>34.844223868489003</v>
      </c>
      <c r="L108" t="s">
        <v>188</v>
      </c>
      <c r="M108" s="79">
        <v>5.99</v>
      </c>
      <c r="N108" t="s">
        <v>261</v>
      </c>
      <c r="O108" s="79">
        <v>1</v>
      </c>
      <c r="P108" t="s">
        <v>221</v>
      </c>
      <c r="Q108" s="79">
        <v>2</v>
      </c>
      <c r="W108" s="79"/>
      <c r="Y108" s="79"/>
      <c r="AA108" s="79"/>
    </row>
    <row r="109" spans="1:27">
      <c r="A109" s="80">
        <v>2017</v>
      </c>
      <c r="B109" s="45" t="s">
        <v>130</v>
      </c>
      <c r="C109" t="s">
        <v>196</v>
      </c>
      <c r="D109">
        <v>2</v>
      </c>
      <c r="E109" t="s">
        <v>243</v>
      </c>
      <c r="F109" s="79">
        <v>64.989999999999995</v>
      </c>
      <c r="G109" s="79">
        <f t="shared" ref="G109:G119" si="10">SUM(F109,M109,O109,Q109)</f>
        <v>73.97999999999999</v>
      </c>
      <c r="H109" s="79">
        <f t="shared" si="6"/>
        <v>80.453249999999983</v>
      </c>
      <c r="I109">
        <v>242.839</v>
      </c>
      <c r="J109">
        <v>257.346</v>
      </c>
      <c r="K109" s="79">
        <f t="shared" si="5"/>
        <v>78.39950370410024</v>
      </c>
      <c r="L109" t="s">
        <v>188</v>
      </c>
      <c r="M109" s="79">
        <v>5.99</v>
      </c>
      <c r="N109" t="s">
        <v>261</v>
      </c>
      <c r="O109" s="79">
        <v>1</v>
      </c>
      <c r="P109" t="s">
        <v>221</v>
      </c>
      <c r="Q109" s="79">
        <v>2</v>
      </c>
      <c r="W109" s="79"/>
      <c r="Y109" s="79"/>
      <c r="AA109" s="79"/>
    </row>
    <row r="110" spans="1:27">
      <c r="A110" s="80">
        <v>2017</v>
      </c>
      <c r="B110" s="45" t="s">
        <v>130</v>
      </c>
      <c r="C110" t="s">
        <v>196</v>
      </c>
      <c r="D110">
        <v>3</v>
      </c>
      <c r="E110" t="s">
        <v>244</v>
      </c>
      <c r="F110" s="79">
        <v>84.99</v>
      </c>
      <c r="G110" s="79">
        <f t="shared" si="10"/>
        <v>93.97999999999999</v>
      </c>
      <c r="H110" s="79">
        <f t="shared" si="6"/>
        <v>102.20324999999998</v>
      </c>
      <c r="I110">
        <v>242.839</v>
      </c>
      <c r="J110">
        <v>257.346</v>
      </c>
      <c r="K110" s="79">
        <f t="shared" si="5"/>
        <v>99.594287079093547</v>
      </c>
      <c r="L110" t="s">
        <v>188</v>
      </c>
      <c r="M110" s="79">
        <v>5.99</v>
      </c>
      <c r="N110" t="s">
        <v>261</v>
      </c>
      <c r="O110" s="79">
        <v>1</v>
      </c>
      <c r="P110" t="s">
        <v>221</v>
      </c>
      <c r="Q110" s="79">
        <v>2</v>
      </c>
      <c r="W110" s="79"/>
      <c r="Y110" s="79"/>
      <c r="AA110" s="79"/>
    </row>
    <row r="111" spans="1:27">
      <c r="A111" s="80">
        <v>2017</v>
      </c>
      <c r="B111" s="45" t="s">
        <v>130</v>
      </c>
      <c r="C111" t="s">
        <v>196</v>
      </c>
      <c r="D111">
        <v>4</v>
      </c>
      <c r="E111" t="s">
        <v>245</v>
      </c>
      <c r="F111" s="79">
        <v>104.99</v>
      </c>
      <c r="G111" s="79">
        <f t="shared" si="10"/>
        <v>113.97999999999999</v>
      </c>
      <c r="H111" s="79">
        <f t="shared" si="6"/>
        <v>123.95324999999998</v>
      </c>
      <c r="I111">
        <v>242.839</v>
      </c>
      <c r="J111">
        <v>257.346</v>
      </c>
      <c r="K111" s="79">
        <f t="shared" si="5"/>
        <v>120.78907045408687</v>
      </c>
      <c r="L111" t="s">
        <v>188</v>
      </c>
      <c r="M111" s="79">
        <v>5.99</v>
      </c>
      <c r="N111" t="s">
        <v>261</v>
      </c>
      <c r="O111" s="79">
        <v>1</v>
      </c>
      <c r="P111" t="s">
        <v>221</v>
      </c>
      <c r="Q111" s="79">
        <v>2</v>
      </c>
      <c r="W111" s="79"/>
      <c r="Y111" s="79"/>
      <c r="AA111" s="79"/>
    </row>
    <row r="112" spans="1:27">
      <c r="A112" s="80">
        <v>2017</v>
      </c>
      <c r="B112" s="45" t="s">
        <v>130</v>
      </c>
      <c r="C112" t="s">
        <v>196</v>
      </c>
      <c r="D112">
        <v>5</v>
      </c>
      <c r="E112" t="s">
        <v>246</v>
      </c>
      <c r="F112" s="79">
        <v>7.99</v>
      </c>
      <c r="G112" s="79">
        <f t="shared" si="10"/>
        <v>16.98</v>
      </c>
      <c r="H112" s="79">
        <f t="shared" si="6"/>
        <v>18.46575</v>
      </c>
      <c r="I112">
        <v>242.839</v>
      </c>
      <c r="J112">
        <v>257.346</v>
      </c>
      <c r="K112" s="79">
        <f t="shared" si="5"/>
        <v>17.994371085369316</v>
      </c>
      <c r="L112" t="s">
        <v>188</v>
      </c>
      <c r="M112" s="79">
        <v>5.99</v>
      </c>
      <c r="N112" t="s">
        <v>261</v>
      </c>
      <c r="O112" s="79">
        <v>1</v>
      </c>
      <c r="P112" t="s">
        <v>221</v>
      </c>
      <c r="Q112" s="79">
        <v>2</v>
      </c>
      <c r="W112" s="79"/>
      <c r="Y112" s="79"/>
      <c r="AA112" s="79"/>
    </row>
    <row r="113" spans="1:27">
      <c r="A113" s="80">
        <v>2017</v>
      </c>
      <c r="B113" s="45" t="s">
        <v>130</v>
      </c>
      <c r="C113" t="s">
        <v>196</v>
      </c>
      <c r="D113">
        <v>6</v>
      </c>
      <c r="E113" t="s">
        <v>247</v>
      </c>
      <c r="F113" s="79">
        <v>44.99</v>
      </c>
      <c r="G113" s="79">
        <f t="shared" si="10"/>
        <v>53.980000000000004</v>
      </c>
      <c r="H113" s="79">
        <f t="shared" si="6"/>
        <v>58.703250000000004</v>
      </c>
      <c r="I113">
        <v>242.839</v>
      </c>
      <c r="J113">
        <v>257.346</v>
      </c>
      <c r="K113" s="79">
        <f t="shared" si="5"/>
        <v>57.204720329106948</v>
      </c>
      <c r="L113" t="s">
        <v>188</v>
      </c>
      <c r="M113" s="79">
        <v>5.99</v>
      </c>
      <c r="N113" t="s">
        <v>261</v>
      </c>
      <c r="O113" s="79">
        <v>1</v>
      </c>
      <c r="P113" t="s">
        <v>221</v>
      </c>
      <c r="Q113" s="79">
        <v>2</v>
      </c>
      <c r="W113" s="79"/>
      <c r="Y113" s="79"/>
      <c r="AA113" s="79"/>
    </row>
    <row r="114" spans="1:27">
      <c r="A114" s="80">
        <v>2018</v>
      </c>
      <c r="B114" s="45" t="s">
        <v>130</v>
      </c>
      <c r="C114" t="s">
        <v>196</v>
      </c>
      <c r="D114">
        <v>1</v>
      </c>
      <c r="E114" t="s">
        <v>242</v>
      </c>
      <c r="F114" s="79">
        <v>23.89</v>
      </c>
      <c r="G114" s="79">
        <f t="shared" si="10"/>
        <v>33.39</v>
      </c>
      <c r="H114" s="79">
        <f t="shared" si="6"/>
        <v>36.311624999999999</v>
      </c>
      <c r="I114">
        <v>247.86699999999999</v>
      </c>
      <c r="J114">
        <v>257.346</v>
      </c>
      <c r="K114" s="79">
        <f t="shared" si="5"/>
        <v>34.666909834709749</v>
      </c>
      <c r="L114" t="s">
        <v>188</v>
      </c>
      <c r="M114" s="79">
        <v>6.5</v>
      </c>
      <c r="N114" t="s">
        <v>261</v>
      </c>
      <c r="O114" s="79">
        <v>1</v>
      </c>
      <c r="P114" t="s">
        <v>221</v>
      </c>
      <c r="Q114" s="79">
        <v>2</v>
      </c>
      <c r="W114" s="79"/>
      <c r="Y114" s="79"/>
      <c r="AA114" s="79"/>
    </row>
    <row r="115" spans="1:27">
      <c r="A115" s="80">
        <v>2018</v>
      </c>
      <c r="B115" s="45" t="s">
        <v>130</v>
      </c>
      <c r="C115" t="s">
        <v>196</v>
      </c>
      <c r="D115">
        <v>2</v>
      </c>
      <c r="E115" t="s">
        <v>243</v>
      </c>
      <c r="F115" s="79">
        <v>64.989999999999995</v>
      </c>
      <c r="G115" s="79">
        <f t="shared" si="10"/>
        <v>74.489999999999995</v>
      </c>
      <c r="H115" s="79">
        <f t="shared" si="6"/>
        <v>81.007874999999999</v>
      </c>
      <c r="I115">
        <v>247.86699999999999</v>
      </c>
      <c r="J115">
        <v>257.346</v>
      </c>
      <c r="K115" s="79">
        <f t="shared" si="5"/>
        <v>77.338667672582474</v>
      </c>
      <c r="L115" t="s">
        <v>188</v>
      </c>
      <c r="M115" s="79">
        <v>6.5</v>
      </c>
      <c r="N115" t="s">
        <v>261</v>
      </c>
      <c r="O115" s="79">
        <v>1</v>
      </c>
      <c r="P115" t="s">
        <v>221</v>
      </c>
      <c r="Q115" s="79">
        <v>2</v>
      </c>
      <c r="W115" s="79"/>
      <c r="Y115" s="79"/>
      <c r="AA115" s="79"/>
    </row>
    <row r="116" spans="1:27">
      <c r="A116" s="80">
        <v>2018</v>
      </c>
      <c r="B116" s="45" t="s">
        <v>130</v>
      </c>
      <c r="C116" t="s">
        <v>196</v>
      </c>
      <c r="D116">
        <v>3</v>
      </c>
      <c r="E116" t="s">
        <v>244</v>
      </c>
      <c r="F116" s="79">
        <v>84.99</v>
      </c>
      <c r="G116" s="79">
        <f t="shared" si="10"/>
        <v>94.49</v>
      </c>
      <c r="H116" s="79">
        <f t="shared" si="6"/>
        <v>102.757875</v>
      </c>
      <c r="I116">
        <v>247.86699999999999</v>
      </c>
      <c r="J116">
        <v>257.346</v>
      </c>
      <c r="K116" s="79">
        <f t="shared" si="5"/>
        <v>98.103513335780889</v>
      </c>
      <c r="L116" t="s">
        <v>188</v>
      </c>
      <c r="M116" s="79">
        <v>6.5</v>
      </c>
      <c r="N116" t="s">
        <v>261</v>
      </c>
      <c r="O116" s="79">
        <v>1</v>
      </c>
      <c r="P116" t="s">
        <v>221</v>
      </c>
      <c r="Q116" s="79">
        <v>2</v>
      </c>
      <c r="W116" s="79"/>
      <c r="Y116" s="79"/>
      <c r="AA116" s="79"/>
    </row>
    <row r="117" spans="1:27">
      <c r="A117" s="80">
        <v>2018</v>
      </c>
      <c r="B117" s="45" t="s">
        <v>130</v>
      </c>
      <c r="C117" t="s">
        <v>196</v>
      </c>
      <c r="D117">
        <v>4</v>
      </c>
      <c r="E117" t="s">
        <v>245</v>
      </c>
      <c r="F117" s="79">
        <v>104.99</v>
      </c>
      <c r="G117" s="79">
        <f t="shared" si="10"/>
        <v>114.49</v>
      </c>
      <c r="H117" s="79">
        <f t="shared" si="6"/>
        <v>124.507875</v>
      </c>
      <c r="I117">
        <v>247.86699999999999</v>
      </c>
      <c r="J117">
        <v>257.346</v>
      </c>
      <c r="K117" s="79">
        <f t="shared" si="5"/>
        <v>118.86835899897929</v>
      </c>
      <c r="L117" t="s">
        <v>188</v>
      </c>
      <c r="M117" s="79">
        <v>6.5</v>
      </c>
      <c r="N117" t="s">
        <v>261</v>
      </c>
      <c r="O117" s="79">
        <v>1</v>
      </c>
      <c r="P117" t="s">
        <v>221</v>
      </c>
      <c r="Q117" s="79">
        <v>2</v>
      </c>
      <c r="W117" s="79"/>
      <c r="Y117" s="79"/>
      <c r="AA117" s="79"/>
    </row>
    <row r="118" spans="1:27">
      <c r="A118" s="80">
        <v>2018</v>
      </c>
      <c r="B118" s="45" t="s">
        <v>130</v>
      </c>
      <c r="C118" t="s">
        <v>196</v>
      </c>
      <c r="D118">
        <v>5</v>
      </c>
      <c r="E118" t="s">
        <v>246</v>
      </c>
      <c r="F118" s="79">
        <v>8.99</v>
      </c>
      <c r="G118" s="79">
        <f t="shared" si="10"/>
        <v>18.490000000000002</v>
      </c>
      <c r="H118" s="79">
        <f t="shared" si="6"/>
        <v>20.107875000000003</v>
      </c>
      <c r="I118">
        <v>247.86699999999999</v>
      </c>
      <c r="J118">
        <v>257.346</v>
      </c>
      <c r="K118" s="79">
        <f t="shared" si="5"/>
        <v>19.197099815626935</v>
      </c>
      <c r="L118" t="s">
        <v>188</v>
      </c>
      <c r="M118" s="79">
        <v>6.5</v>
      </c>
      <c r="N118" t="s">
        <v>261</v>
      </c>
      <c r="O118" s="79">
        <v>1</v>
      </c>
      <c r="P118" t="s">
        <v>221</v>
      </c>
      <c r="Q118" s="79">
        <v>2</v>
      </c>
      <c r="W118" s="79"/>
      <c r="Y118" s="79"/>
      <c r="AA118" s="79"/>
    </row>
    <row r="119" spans="1:27">
      <c r="A119" s="80">
        <v>2018</v>
      </c>
      <c r="B119" s="45" t="s">
        <v>130</v>
      </c>
      <c r="C119" t="s">
        <v>196</v>
      </c>
      <c r="D119">
        <v>6</v>
      </c>
      <c r="E119" t="s">
        <v>247</v>
      </c>
      <c r="F119" s="79">
        <v>44.99</v>
      </c>
      <c r="G119" s="79">
        <f t="shared" si="10"/>
        <v>54.49</v>
      </c>
      <c r="H119" s="79">
        <f t="shared" si="6"/>
        <v>59.257874999999999</v>
      </c>
      <c r="I119">
        <v>247.86699999999999</v>
      </c>
      <c r="J119">
        <v>257.346</v>
      </c>
      <c r="K119" s="79">
        <f t="shared" si="5"/>
        <v>56.573822009384067</v>
      </c>
      <c r="L119" t="s">
        <v>188</v>
      </c>
      <c r="M119" s="79">
        <v>6.5</v>
      </c>
      <c r="N119" t="s">
        <v>261</v>
      </c>
      <c r="O119" s="79">
        <v>1</v>
      </c>
      <c r="P119" t="s">
        <v>221</v>
      </c>
      <c r="Q119" s="79">
        <v>2</v>
      </c>
      <c r="W119" s="79"/>
      <c r="Y119" s="79"/>
      <c r="AA119" s="79"/>
    </row>
    <row r="120" spans="1:27">
      <c r="A120">
        <v>2011</v>
      </c>
      <c r="B120" s="48" t="s">
        <v>289</v>
      </c>
      <c r="C120" t="s">
        <v>198</v>
      </c>
      <c r="D120">
        <v>1</v>
      </c>
      <c r="E120" t="s">
        <v>199</v>
      </c>
      <c r="F120" s="79">
        <v>12.99</v>
      </c>
      <c r="G120" s="79">
        <f>SUM(F120,M120,O120)</f>
        <v>20.97</v>
      </c>
      <c r="H120" s="79">
        <f t="shared" si="6"/>
        <v>22.804874999999999</v>
      </c>
      <c r="I120">
        <v>220.22300000000001</v>
      </c>
      <c r="J120">
        <v>257.346</v>
      </c>
      <c r="K120" s="79">
        <f t="shared" si="5"/>
        <v>24.504913746520572</v>
      </c>
      <c r="L120" t="s">
        <v>200</v>
      </c>
      <c r="M120" s="79">
        <v>3.99</v>
      </c>
      <c r="N120" t="s">
        <v>201</v>
      </c>
      <c r="O120" s="79">
        <v>3.99</v>
      </c>
      <c r="Q120" s="79"/>
      <c r="S120" s="79"/>
      <c r="U120" s="79"/>
      <c r="W120" s="79"/>
      <c r="Y120" s="79"/>
      <c r="AA120" s="79"/>
    </row>
    <row r="121" spans="1:27">
      <c r="A121">
        <v>2011</v>
      </c>
      <c r="B121" s="48" t="s">
        <v>289</v>
      </c>
      <c r="C121" t="s">
        <v>198</v>
      </c>
      <c r="D121">
        <v>2</v>
      </c>
      <c r="E121" t="s">
        <v>202</v>
      </c>
      <c r="F121" s="79">
        <v>64.989999999999995</v>
      </c>
      <c r="G121" s="79">
        <f t="shared" ref="G121:G124" si="11">SUM(F121,M121,O121)</f>
        <v>72.969999999999985</v>
      </c>
      <c r="H121" s="79">
        <f t="shared" si="6"/>
        <v>79.354874999999979</v>
      </c>
      <c r="I121">
        <v>220.22300000000001</v>
      </c>
      <c r="J121">
        <v>257.346</v>
      </c>
      <c r="K121" s="79">
        <f t="shared" si="5"/>
        <v>85.270555845665513</v>
      </c>
      <c r="L121" t="s">
        <v>200</v>
      </c>
      <c r="M121" s="79">
        <v>3.99</v>
      </c>
      <c r="N121" t="s">
        <v>201</v>
      </c>
      <c r="O121" s="79">
        <v>3.99</v>
      </c>
      <c r="Q121" s="79"/>
      <c r="S121" s="79"/>
      <c r="U121" s="79"/>
      <c r="W121" s="79"/>
      <c r="Y121" s="79"/>
      <c r="AA121" s="79"/>
    </row>
    <row r="122" spans="1:27">
      <c r="A122">
        <v>2011</v>
      </c>
      <c r="B122" s="48" t="s">
        <v>289</v>
      </c>
      <c r="C122" t="s">
        <v>198</v>
      </c>
      <c r="D122">
        <v>3</v>
      </c>
      <c r="E122" t="s">
        <v>203</v>
      </c>
      <c r="F122" s="79">
        <v>74.989999999999995</v>
      </c>
      <c r="G122" s="79">
        <f t="shared" si="11"/>
        <v>82.969999999999985</v>
      </c>
      <c r="H122" s="79">
        <f t="shared" si="6"/>
        <v>90.229874999999979</v>
      </c>
      <c r="I122">
        <v>220.22300000000001</v>
      </c>
      <c r="J122">
        <v>257.346</v>
      </c>
      <c r="K122" s="79">
        <f t="shared" si="5"/>
        <v>96.956256249347234</v>
      </c>
      <c r="L122" t="s">
        <v>200</v>
      </c>
      <c r="M122" s="79">
        <v>3.99</v>
      </c>
      <c r="N122" t="s">
        <v>201</v>
      </c>
      <c r="O122" s="79">
        <v>3.99</v>
      </c>
      <c r="Q122" s="79"/>
      <c r="S122" s="79"/>
      <c r="U122" s="79"/>
      <c r="W122" s="79"/>
      <c r="Y122" s="79"/>
      <c r="AA122" s="79"/>
    </row>
    <row r="123" spans="1:27">
      <c r="A123">
        <v>2011</v>
      </c>
      <c r="B123" s="48" t="s">
        <v>289</v>
      </c>
      <c r="C123" t="s">
        <v>198</v>
      </c>
      <c r="D123">
        <v>4</v>
      </c>
      <c r="E123" t="s">
        <v>204</v>
      </c>
      <c r="F123" s="79">
        <v>89.99</v>
      </c>
      <c r="G123" s="79">
        <f t="shared" si="11"/>
        <v>97.969999999999985</v>
      </c>
      <c r="H123" s="79">
        <f t="shared" si="6"/>
        <v>106.54237499999998</v>
      </c>
      <c r="I123">
        <v>220.22300000000001</v>
      </c>
      <c r="J123">
        <v>257.346</v>
      </c>
      <c r="K123" s="79">
        <f t="shared" si="5"/>
        <v>114.4848068548698</v>
      </c>
      <c r="L123" t="s">
        <v>200</v>
      </c>
      <c r="M123" s="79">
        <v>3.99</v>
      </c>
      <c r="N123" t="s">
        <v>201</v>
      </c>
      <c r="O123" s="79">
        <v>3.99</v>
      </c>
      <c r="Q123" s="79"/>
      <c r="S123" s="79"/>
      <c r="U123" s="79"/>
      <c r="W123" s="79"/>
      <c r="Y123" s="79"/>
      <c r="AA123" s="79"/>
    </row>
    <row r="124" spans="1:27">
      <c r="A124">
        <v>2011</v>
      </c>
      <c r="B124" s="48" t="s">
        <v>289</v>
      </c>
      <c r="C124" t="s">
        <v>198</v>
      </c>
      <c r="D124">
        <v>5</v>
      </c>
      <c r="E124" t="s">
        <v>205</v>
      </c>
      <c r="F124" s="79">
        <v>54.99</v>
      </c>
      <c r="G124" s="79">
        <f t="shared" si="11"/>
        <v>62.970000000000006</v>
      </c>
      <c r="H124" s="79">
        <f t="shared" si="6"/>
        <v>68.479875000000007</v>
      </c>
      <c r="I124">
        <v>220.22300000000001</v>
      </c>
      <c r="J124">
        <v>257.346</v>
      </c>
      <c r="K124" s="79">
        <f t="shared" si="5"/>
        <v>73.584855441983819</v>
      </c>
      <c r="L124" t="s">
        <v>200</v>
      </c>
      <c r="M124" s="79">
        <v>3.99</v>
      </c>
      <c r="N124" t="s">
        <v>201</v>
      </c>
      <c r="O124" s="79">
        <v>3.99</v>
      </c>
      <c r="Q124" s="79"/>
      <c r="S124" s="79"/>
      <c r="U124" s="79"/>
      <c r="W124" s="79"/>
      <c r="Y124" s="79"/>
      <c r="AA124" s="79"/>
    </row>
    <row r="125" spans="1:27">
      <c r="A125">
        <v>2012</v>
      </c>
      <c r="B125" s="48" t="s">
        <v>289</v>
      </c>
      <c r="C125" t="s">
        <v>198</v>
      </c>
      <c r="D125">
        <v>1</v>
      </c>
      <c r="E125" t="s">
        <v>199</v>
      </c>
      <c r="F125" s="79">
        <v>12.99</v>
      </c>
      <c r="G125" s="79">
        <f>SUM(F125,M125)</f>
        <v>19.98</v>
      </c>
      <c r="H125" s="79">
        <f t="shared" si="6"/>
        <v>21.728249999999999</v>
      </c>
      <c r="I125">
        <v>226.66499999999999</v>
      </c>
      <c r="J125">
        <v>257.346</v>
      </c>
      <c r="K125" s="79">
        <f t="shared" si="5"/>
        <v>22.684459797498512</v>
      </c>
      <c r="L125" t="s">
        <v>188</v>
      </c>
      <c r="M125" s="79">
        <v>6.99</v>
      </c>
      <c r="N125" t="s">
        <v>218</v>
      </c>
      <c r="O125" s="79">
        <v>16.989999999999998</v>
      </c>
      <c r="P125" t="s">
        <v>219</v>
      </c>
      <c r="Q125" s="79">
        <v>19.989999999999998</v>
      </c>
      <c r="S125" s="79"/>
      <c r="U125" s="79"/>
      <c r="W125" s="79"/>
      <c r="Y125" s="79"/>
      <c r="AA125" s="79"/>
    </row>
    <row r="126" spans="1:27">
      <c r="A126">
        <v>2012</v>
      </c>
      <c r="B126" s="48" t="s">
        <v>289</v>
      </c>
      <c r="C126" t="s">
        <v>198</v>
      </c>
      <c r="D126">
        <v>2</v>
      </c>
      <c r="E126" t="s">
        <v>202</v>
      </c>
      <c r="F126" s="79">
        <v>64.989999999999995</v>
      </c>
      <c r="G126" s="79">
        <f t="shared" ref="G126:G129" si="12">SUM(F126,M126)</f>
        <v>71.97999999999999</v>
      </c>
      <c r="H126" s="79">
        <f t="shared" si="6"/>
        <v>78.278249999999986</v>
      </c>
      <c r="I126">
        <v>226.66499999999999</v>
      </c>
      <c r="J126">
        <v>257.346</v>
      </c>
      <c r="K126" s="79">
        <f t="shared" si="5"/>
        <v>81.723093905102232</v>
      </c>
      <c r="L126" t="s">
        <v>188</v>
      </c>
      <c r="M126" s="79">
        <v>6.99</v>
      </c>
      <c r="N126" t="s">
        <v>218</v>
      </c>
      <c r="O126" s="79">
        <v>16.989999999999998</v>
      </c>
      <c r="P126" t="s">
        <v>219</v>
      </c>
      <c r="Q126" s="79">
        <v>19.989999999999998</v>
      </c>
      <c r="S126" s="79"/>
      <c r="U126" s="79"/>
      <c r="W126" s="79"/>
      <c r="Y126" s="79"/>
      <c r="AA126" s="79"/>
    </row>
    <row r="127" spans="1:27">
      <c r="A127">
        <v>2012</v>
      </c>
      <c r="B127" s="48" t="s">
        <v>289</v>
      </c>
      <c r="C127" t="s">
        <v>198</v>
      </c>
      <c r="D127">
        <v>3</v>
      </c>
      <c r="E127" t="s">
        <v>203</v>
      </c>
      <c r="F127" s="79">
        <v>74.989999999999995</v>
      </c>
      <c r="G127" s="79">
        <f t="shared" si="12"/>
        <v>81.97999999999999</v>
      </c>
      <c r="H127" s="79">
        <f t="shared" si="6"/>
        <v>89.153249999999986</v>
      </c>
      <c r="I127">
        <v>226.66499999999999</v>
      </c>
      <c r="J127">
        <v>257.346</v>
      </c>
      <c r="K127" s="79">
        <f t="shared" si="5"/>
        <v>93.076677387333717</v>
      </c>
      <c r="L127" t="s">
        <v>188</v>
      </c>
      <c r="M127" s="79">
        <v>6.99</v>
      </c>
      <c r="N127" t="s">
        <v>218</v>
      </c>
      <c r="O127" s="79">
        <v>16.989999999999998</v>
      </c>
      <c r="P127" t="s">
        <v>219</v>
      </c>
      <c r="Q127" s="79">
        <v>19.989999999999998</v>
      </c>
      <c r="S127" s="79"/>
      <c r="U127" s="79"/>
      <c r="W127" s="79"/>
      <c r="Y127" s="79"/>
      <c r="AA127" s="79"/>
    </row>
    <row r="128" spans="1:27">
      <c r="A128">
        <v>2012</v>
      </c>
      <c r="B128" s="48" t="s">
        <v>289</v>
      </c>
      <c r="C128" t="s">
        <v>198</v>
      </c>
      <c r="D128">
        <v>4</v>
      </c>
      <c r="E128" t="s">
        <v>204</v>
      </c>
      <c r="F128" s="79">
        <v>89.99</v>
      </c>
      <c r="G128" s="79">
        <f t="shared" si="12"/>
        <v>96.97999999999999</v>
      </c>
      <c r="H128" s="79">
        <f t="shared" si="6"/>
        <v>105.46574999999999</v>
      </c>
      <c r="I128">
        <v>226.66499999999999</v>
      </c>
      <c r="J128">
        <v>257.346</v>
      </c>
      <c r="K128" s="79">
        <f t="shared" si="5"/>
        <v>110.10705261068095</v>
      </c>
      <c r="L128" t="s">
        <v>188</v>
      </c>
      <c r="M128" s="79">
        <v>6.99</v>
      </c>
      <c r="N128" t="s">
        <v>218</v>
      </c>
      <c r="O128" s="79">
        <v>16.989999999999998</v>
      </c>
      <c r="P128" t="s">
        <v>219</v>
      </c>
      <c r="Q128" s="79">
        <v>19.989999999999998</v>
      </c>
      <c r="S128" s="79"/>
      <c r="U128" s="79"/>
      <c r="W128" s="79"/>
      <c r="Y128" s="79"/>
      <c r="AA128" s="79"/>
    </row>
    <row r="129" spans="1:27">
      <c r="A129">
        <v>2012</v>
      </c>
      <c r="B129" s="48" t="s">
        <v>289</v>
      </c>
      <c r="C129" t="s">
        <v>198</v>
      </c>
      <c r="D129">
        <v>5</v>
      </c>
      <c r="E129" t="s">
        <v>205</v>
      </c>
      <c r="F129" s="79">
        <v>54.99</v>
      </c>
      <c r="G129" s="79">
        <f t="shared" si="12"/>
        <v>61.980000000000004</v>
      </c>
      <c r="H129" s="79">
        <f t="shared" si="6"/>
        <v>67.40325</v>
      </c>
      <c r="I129">
        <v>226.66499999999999</v>
      </c>
      <c r="J129">
        <v>257.346</v>
      </c>
      <c r="K129" s="79">
        <f t="shared" si="5"/>
        <v>70.369510422870775</v>
      </c>
      <c r="L129" t="s">
        <v>188</v>
      </c>
      <c r="M129" s="79">
        <v>6.99</v>
      </c>
      <c r="N129" t="s">
        <v>218</v>
      </c>
      <c r="O129" s="79">
        <v>16.989999999999998</v>
      </c>
      <c r="P129" t="s">
        <v>219</v>
      </c>
      <c r="Q129" s="79">
        <v>19.989999999999998</v>
      </c>
      <c r="S129" s="79"/>
      <c r="U129" s="79"/>
      <c r="W129" s="79"/>
      <c r="Y129" s="79"/>
      <c r="AA129" s="79"/>
    </row>
    <row r="130" spans="1:27">
      <c r="A130">
        <v>2013</v>
      </c>
      <c r="B130" s="48" t="s">
        <v>289</v>
      </c>
      <c r="C130" t="s">
        <v>198</v>
      </c>
      <c r="D130">
        <v>1</v>
      </c>
      <c r="E130" t="s">
        <v>199</v>
      </c>
      <c r="F130" s="79">
        <v>12.99</v>
      </c>
      <c r="G130" s="79">
        <f>SUM(F130,M130,O130)</f>
        <v>23.97</v>
      </c>
      <c r="H130" s="79">
        <f t="shared" si="6"/>
        <v>26.067374999999998</v>
      </c>
      <c r="I130">
        <v>230.28</v>
      </c>
      <c r="J130">
        <v>257.346</v>
      </c>
      <c r="K130" s="79">
        <f t="shared" si="5"/>
        <v>26.787318134445023</v>
      </c>
      <c r="L130" t="s">
        <v>221</v>
      </c>
      <c r="M130" s="79">
        <v>4.99</v>
      </c>
      <c r="N130" t="s">
        <v>201</v>
      </c>
      <c r="O130" s="79">
        <v>5.99</v>
      </c>
      <c r="P130" t="s">
        <v>222</v>
      </c>
      <c r="Q130" s="79">
        <v>19.989999999999998</v>
      </c>
      <c r="R130" t="s">
        <v>223</v>
      </c>
      <c r="S130" s="79">
        <v>7.99</v>
      </c>
      <c r="T130" t="s">
        <v>224</v>
      </c>
      <c r="U130" s="79">
        <v>4.99</v>
      </c>
      <c r="W130" s="79"/>
      <c r="Y130" s="79"/>
      <c r="AA130" s="79"/>
    </row>
    <row r="131" spans="1:27">
      <c r="A131">
        <v>2013</v>
      </c>
      <c r="B131" s="48" t="s">
        <v>289</v>
      </c>
      <c r="C131" t="s">
        <v>198</v>
      </c>
      <c r="D131">
        <v>2</v>
      </c>
      <c r="E131" t="s">
        <v>225</v>
      </c>
      <c r="F131" s="79">
        <v>49.99</v>
      </c>
      <c r="G131" s="79">
        <f t="shared" ref="G131:G135" si="13">SUM(F131,M131,O131)</f>
        <v>60.970000000000006</v>
      </c>
      <c r="H131" s="79">
        <f t="shared" si="6"/>
        <v>66.30487500000001</v>
      </c>
      <c r="I131">
        <v>230.28</v>
      </c>
      <c r="J131">
        <v>257.346</v>
      </c>
      <c r="K131" s="79">
        <f t="shared" si="5"/>
        <v>68.136119593538297</v>
      </c>
      <c r="L131" t="s">
        <v>221</v>
      </c>
      <c r="M131" s="79">
        <v>4.99</v>
      </c>
      <c r="N131" t="s">
        <v>201</v>
      </c>
      <c r="O131" s="79">
        <v>5.99</v>
      </c>
      <c r="P131" t="s">
        <v>222</v>
      </c>
      <c r="Q131" s="79">
        <v>19.989999999999998</v>
      </c>
      <c r="R131" t="s">
        <v>223</v>
      </c>
      <c r="S131" s="79">
        <v>7.99</v>
      </c>
      <c r="T131" t="s">
        <v>224</v>
      </c>
      <c r="U131" s="79">
        <v>4.99</v>
      </c>
      <c r="W131" s="79"/>
      <c r="Y131" s="79"/>
      <c r="AA131" s="79"/>
    </row>
    <row r="132" spans="1:27">
      <c r="A132">
        <v>2013</v>
      </c>
      <c r="B132" s="48" t="s">
        <v>289</v>
      </c>
      <c r="C132" t="s">
        <v>198</v>
      </c>
      <c r="D132">
        <v>3</v>
      </c>
      <c r="E132" t="s">
        <v>202</v>
      </c>
      <c r="F132" s="79">
        <v>64.989999999999995</v>
      </c>
      <c r="G132" s="79">
        <f t="shared" si="13"/>
        <v>75.969999999999985</v>
      </c>
      <c r="H132" s="79">
        <f t="shared" si="6"/>
        <v>82.617374999999981</v>
      </c>
      <c r="I132">
        <v>230.28</v>
      </c>
      <c r="J132">
        <v>257.346</v>
      </c>
      <c r="K132" s="79">
        <f t="shared" si="5"/>
        <v>84.899147212089616</v>
      </c>
      <c r="L132" t="s">
        <v>221</v>
      </c>
      <c r="M132" s="79">
        <v>4.99</v>
      </c>
      <c r="N132" t="s">
        <v>201</v>
      </c>
      <c r="O132" s="79">
        <v>5.99</v>
      </c>
      <c r="P132" t="s">
        <v>222</v>
      </c>
      <c r="Q132" s="79">
        <v>19.989999999999998</v>
      </c>
      <c r="R132" t="s">
        <v>223</v>
      </c>
      <c r="S132" s="79">
        <v>7.99</v>
      </c>
      <c r="T132" t="s">
        <v>224</v>
      </c>
      <c r="U132" s="79">
        <v>4.99</v>
      </c>
      <c r="W132" s="79"/>
      <c r="Y132" s="79"/>
      <c r="AA132" s="79"/>
    </row>
    <row r="133" spans="1:27">
      <c r="A133">
        <v>2013</v>
      </c>
      <c r="B133" s="48" t="s">
        <v>289</v>
      </c>
      <c r="C133" t="s">
        <v>198</v>
      </c>
      <c r="D133">
        <v>4</v>
      </c>
      <c r="E133" t="s">
        <v>203</v>
      </c>
      <c r="F133" s="79">
        <v>74.989999999999995</v>
      </c>
      <c r="G133" s="79">
        <f t="shared" si="13"/>
        <v>85.969999999999985</v>
      </c>
      <c r="H133" s="79">
        <f t="shared" si="6"/>
        <v>93.492374999999981</v>
      </c>
      <c r="I133">
        <v>230.28</v>
      </c>
      <c r="J133">
        <v>257.346</v>
      </c>
      <c r="K133" s="79">
        <f t="shared" si="5"/>
        <v>96.074498957790496</v>
      </c>
      <c r="L133" t="s">
        <v>221</v>
      </c>
      <c r="M133" s="79">
        <v>4.99</v>
      </c>
      <c r="N133" t="s">
        <v>201</v>
      </c>
      <c r="O133" s="79">
        <v>5.99</v>
      </c>
      <c r="P133" t="s">
        <v>222</v>
      </c>
      <c r="Q133" s="79">
        <v>19.989999999999998</v>
      </c>
      <c r="R133" t="s">
        <v>223</v>
      </c>
      <c r="S133" s="79">
        <v>7.99</v>
      </c>
      <c r="T133" t="s">
        <v>224</v>
      </c>
      <c r="U133" s="79">
        <v>4.99</v>
      </c>
      <c r="W133" s="79"/>
      <c r="Y133" s="79"/>
      <c r="AA133" s="79"/>
    </row>
    <row r="134" spans="1:27">
      <c r="A134">
        <v>2013</v>
      </c>
      <c r="B134" s="48" t="s">
        <v>289</v>
      </c>
      <c r="C134" t="s">
        <v>198</v>
      </c>
      <c r="D134">
        <v>5</v>
      </c>
      <c r="E134" t="s">
        <v>204</v>
      </c>
      <c r="F134" s="79">
        <v>89.99</v>
      </c>
      <c r="G134" s="79">
        <f t="shared" si="13"/>
        <v>100.96999999999998</v>
      </c>
      <c r="H134" s="79">
        <f t="shared" si="6"/>
        <v>109.80487499999998</v>
      </c>
      <c r="I134">
        <v>230.28</v>
      </c>
      <c r="J134">
        <v>257.346</v>
      </c>
      <c r="K134" s="79">
        <f t="shared" si="5"/>
        <v>112.83752657634183</v>
      </c>
      <c r="L134" t="s">
        <v>221</v>
      </c>
      <c r="M134" s="79">
        <v>4.99</v>
      </c>
      <c r="N134" t="s">
        <v>201</v>
      </c>
      <c r="O134" s="79">
        <v>5.99</v>
      </c>
      <c r="P134" t="s">
        <v>222</v>
      </c>
      <c r="Q134" s="79">
        <v>19.989999999999998</v>
      </c>
      <c r="R134" t="s">
        <v>223</v>
      </c>
      <c r="S134" s="79">
        <v>7.99</v>
      </c>
      <c r="T134" t="s">
        <v>224</v>
      </c>
      <c r="U134" s="79">
        <v>4.99</v>
      </c>
      <c r="W134" s="79"/>
      <c r="Y134" s="79"/>
      <c r="AA134" s="79"/>
    </row>
    <row r="135" spans="1:27">
      <c r="A135">
        <v>2013</v>
      </c>
      <c r="B135" s="48" t="s">
        <v>289</v>
      </c>
      <c r="C135" t="s">
        <v>198</v>
      </c>
      <c r="D135">
        <v>6</v>
      </c>
      <c r="E135" t="s">
        <v>205</v>
      </c>
      <c r="F135" s="79">
        <v>54.99</v>
      </c>
      <c r="G135" s="79">
        <f t="shared" si="13"/>
        <v>65.97</v>
      </c>
      <c r="H135" s="79">
        <f t="shared" si="6"/>
        <v>71.742374999999996</v>
      </c>
      <c r="I135">
        <v>230.28</v>
      </c>
      <c r="J135">
        <v>257.346</v>
      </c>
      <c r="K135" s="79">
        <f t="shared" si="5"/>
        <v>73.723795466388736</v>
      </c>
      <c r="L135" t="s">
        <v>221</v>
      </c>
      <c r="M135" s="79">
        <v>4.99</v>
      </c>
      <c r="N135" t="s">
        <v>201</v>
      </c>
      <c r="O135" s="79">
        <v>5.99</v>
      </c>
      <c r="P135" t="s">
        <v>222</v>
      </c>
      <c r="Q135" s="79">
        <v>19.989999999999998</v>
      </c>
      <c r="R135" t="s">
        <v>223</v>
      </c>
      <c r="S135" s="79">
        <v>7.99</v>
      </c>
      <c r="T135" t="s">
        <v>224</v>
      </c>
      <c r="U135" s="79">
        <v>4.99</v>
      </c>
      <c r="W135" s="79"/>
      <c r="Y135" s="79"/>
      <c r="AA135" s="79"/>
    </row>
    <row r="136" spans="1:27">
      <c r="A136" s="80">
        <v>2014</v>
      </c>
      <c r="B136" s="48" t="s">
        <v>289</v>
      </c>
      <c r="C136" t="s">
        <v>198</v>
      </c>
      <c r="D136">
        <v>1</v>
      </c>
      <c r="E136" t="s">
        <v>199</v>
      </c>
      <c r="F136" s="79">
        <v>12.99</v>
      </c>
      <c r="G136" s="79">
        <f>SUM(F136,M136,O136,Q136)</f>
        <v>35.96</v>
      </c>
      <c r="H136" s="79">
        <f t="shared" si="6"/>
        <v>39.106500000000004</v>
      </c>
      <c r="I136">
        <v>233.916</v>
      </c>
      <c r="J136">
        <v>257.346</v>
      </c>
      <c r="K136" s="79">
        <f>J136*(G136/I136)</f>
        <v>39.561903247319556</v>
      </c>
      <c r="L136" t="s">
        <v>221</v>
      </c>
      <c r="M136" s="79">
        <v>4.99</v>
      </c>
      <c r="N136" t="s">
        <v>201</v>
      </c>
      <c r="O136" s="79">
        <v>5.99</v>
      </c>
      <c r="P136" t="s">
        <v>223</v>
      </c>
      <c r="Q136" s="79">
        <v>11.99</v>
      </c>
      <c r="R136" t="s">
        <v>229</v>
      </c>
      <c r="S136" s="79">
        <v>9.99</v>
      </c>
      <c r="T136" t="s">
        <v>230</v>
      </c>
      <c r="U136" s="79">
        <v>12</v>
      </c>
      <c r="V136" t="s">
        <v>231</v>
      </c>
      <c r="W136" s="79">
        <v>12</v>
      </c>
      <c r="X136" t="s">
        <v>232</v>
      </c>
      <c r="Y136" s="79">
        <v>22</v>
      </c>
      <c r="Z136" t="s">
        <v>233</v>
      </c>
      <c r="AA136" s="79">
        <v>32</v>
      </c>
    </row>
    <row r="137" spans="1:27">
      <c r="A137" s="80">
        <v>2014</v>
      </c>
      <c r="B137" s="48" t="s">
        <v>289</v>
      </c>
      <c r="C137" t="s">
        <v>198</v>
      </c>
      <c r="D137">
        <v>2</v>
      </c>
      <c r="E137" t="s">
        <v>225</v>
      </c>
      <c r="F137" s="79">
        <v>49.99</v>
      </c>
      <c r="G137" s="79">
        <f t="shared" ref="G137:G175" si="14">SUM(F137,M137,O137,Q137)</f>
        <v>72.960000000000008</v>
      </c>
      <c r="H137" s="79">
        <f t="shared" si="6"/>
        <v>79.344000000000008</v>
      </c>
      <c r="I137">
        <v>233.916</v>
      </c>
      <c r="J137">
        <v>257.346</v>
      </c>
      <c r="K137" s="79">
        <f t="shared" si="5"/>
        <v>80.267977222592734</v>
      </c>
      <c r="L137" t="s">
        <v>221</v>
      </c>
      <c r="M137" s="79">
        <v>4.99</v>
      </c>
      <c r="N137" t="s">
        <v>201</v>
      </c>
      <c r="O137" s="79">
        <v>5.99</v>
      </c>
      <c r="P137" t="s">
        <v>223</v>
      </c>
      <c r="Q137" s="79">
        <v>11.99</v>
      </c>
      <c r="R137" t="s">
        <v>229</v>
      </c>
      <c r="S137" s="79">
        <v>9.99</v>
      </c>
      <c r="T137" t="s">
        <v>230</v>
      </c>
      <c r="U137" s="79">
        <v>12</v>
      </c>
      <c r="V137" t="s">
        <v>231</v>
      </c>
      <c r="W137" s="79">
        <v>12</v>
      </c>
      <c r="X137" t="s">
        <v>232</v>
      </c>
      <c r="Y137" s="79">
        <v>22</v>
      </c>
      <c r="Z137" t="s">
        <v>233</v>
      </c>
      <c r="AA137" s="79">
        <v>32</v>
      </c>
    </row>
    <row r="138" spans="1:27">
      <c r="A138" s="80">
        <v>2014</v>
      </c>
      <c r="B138" s="48" t="s">
        <v>289</v>
      </c>
      <c r="C138" t="s">
        <v>198</v>
      </c>
      <c r="D138">
        <v>3</v>
      </c>
      <c r="E138" t="s">
        <v>234</v>
      </c>
      <c r="F138" s="79">
        <v>64.989999999999995</v>
      </c>
      <c r="G138" s="79">
        <f t="shared" si="14"/>
        <v>87.95999999999998</v>
      </c>
      <c r="H138" s="79">
        <f t="shared" si="6"/>
        <v>95.65649999999998</v>
      </c>
      <c r="I138">
        <v>233.916</v>
      </c>
      <c r="J138">
        <v>257.346</v>
      </c>
      <c r="K138" s="79">
        <f t="shared" si="5"/>
        <v>96.770439645000749</v>
      </c>
      <c r="L138" t="s">
        <v>221</v>
      </c>
      <c r="M138" s="79">
        <v>4.99</v>
      </c>
      <c r="N138" t="s">
        <v>201</v>
      </c>
      <c r="O138" s="79">
        <v>5.99</v>
      </c>
      <c r="P138" t="s">
        <v>223</v>
      </c>
      <c r="Q138" s="79">
        <v>11.99</v>
      </c>
      <c r="R138" t="s">
        <v>229</v>
      </c>
      <c r="S138" s="79">
        <v>9.99</v>
      </c>
      <c r="T138" t="s">
        <v>230</v>
      </c>
      <c r="U138" s="79">
        <v>12</v>
      </c>
      <c r="V138" t="s">
        <v>231</v>
      </c>
      <c r="W138" s="79">
        <v>12</v>
      </c>
      <c r="X138" t="s">
        <v>232</v>
      </c>
      <c r="Y138" s="79">
        <v>22</v>
      </c>
      <c r="Z138" t="s">
        <v>233</v>
      </c>
      <c r="AA138" s="79">
        <v>32</v>
      </c>
    </row>
    <row r="139" spans="1:27">
      <c r="A139" s="80">
        <v>2014</v>
      </c>
      <c r="B139" s="48" t="s">
        <v>289</v>
      </c>
      <c r="C139" t="s">
        <v>198</v>
      </c>
      <c r="D139">
        <v>4</v>
      </c>
      <c r="E139" t="s">
        <v>203</v>
      </c>
      <c r="F139" s="79">
        <v>79.989999999999995</v>
      </c>
      <c r="G139" s="79">
        <f t="shared" si="14"/>
        <v>102.95999999999998</v>
      </c>
      <c r="H139" s="79">
        <f t="shared" si="6"/>
        <v>111.96899999999998</v>
      </c>
      <c r="I139">
        <v>233.916</v>
      </c>
      <c r="J139">
        <v>257.346</v>
      </c>
      <c r="K139" s="79">
        <f t="shared" si="5"/>
        <v>113.27290206740879</v>
      </c>
      <c r="L139" t="s">
        <v>221</v>
      </c>
      <c r="M139" s="79">
        <v>4.99</v>
      </c>
      <c r="N139" t="s">
        <v>201</v>
      </c>
      <c r="O139" s="79">
        <v>5.99</v>
      </c>
      <c r="P139" t="s">
        <v>223</v>
      </c>
      <c r="Q139" s="79">
        <v>11.99</v>
      </c>
      <c r="R139" t="s">
        <v>229</v>
      </c>
      <c r="S139" s="79">
        <v>9.99</v>
      </c>
      <c r="T139" t="s">
        <v>230</v>
      </c>
      <c r="U139" s="79">
        <v>12</v>
      </c>
      <c r="V139" t="s">
        <v>231</v>
      </c>
      <c r="W139" s="79">
        <v>12</v>
      </c>
      <c r="X139" t="s">
        <v>232</v>
      </c>
      <c r="Y139" s="79">
        <v>22</v>
      </c>
      <c r="Z139" t="s">
        <v>233</v>
      </c>
      <c r="AA139" s="79">
        <v>32</v>
      </c>
    </row>
    <row r="140" spans="1:27">
      <c r="A140" s="80">
        <v>2014</v>
      </c>
      <c r="B140" s="48" t="s">
        <v>289</v>
      </c>
      <c r="C140" t="s">
        <v>198</v>
      </c>
      <c r="D140">
        <v>5</v>
      </c>
      <c r="E140" t="s">
        <v>204</v>
      </c>
      <c r="F140" s="79">
        <v>94.99</v>
      </c>
      <c r="G140" s="79">
        <f t="shared" si="14"/>
        <v>117.95999999999998</v>
      </c>
      <c r="H140" s="79">
        <f t="shared" si="6"/>
        <v>128.28149999999997</v>
      </c>
      <c r="I140">
        <v>233.916</v>
      </c>
      <c r="J140">
        <v>257.346</v>
      </c>
      <c r="K140" s="79">
        <f t="shared" si="5"/>
        <v>129.77536448981684</v>
      </c>
      <c r="L140" t="s">
        <v>221</v>
      </c>
      <c r="M140" s="79">
        <v>4.99</v>
      </c>
      <c r="N140" t="s">
        <v>201</v>
      </c>
      <c r="O140" s="79">
        <v>5.99</v>
      </c>
      <c r="P140" t="s">
        <v>223</v>
      </c>
      <c r="Q140" s="79">
        <v>11.99</v>
      </c>
      <c r="R140" t="s">
        <v>229</v>
      </c>
      <c r="S140" s="79">
        <v>9.99</v>
      </c>
      <c r="T140" t="s">
        <v>230</v>
      </c>
      <c r="U140" s="79">
        <v>12</v>
      </c>
      <c r="V140" t="s">
        <v>231</v>
      </c>
      <c r="W140" s="79">
        <v>12</v>
      </c>
      <c r="X140" t="s">
        <v>232</v>
      </c>
      <c r="Y140" s="79">
        <v>22</v>
      </c>
      <c r="Z140" t="s">
        <v>233</v>
      </c>
      <c r="AA140" s="79">
        <v>32</v>
      </c>
    </row>
    <row r="141" spans="1:27">
      <c r="A141" s="80">
        <v>2014</v>
      </c>
      <c r="B141" s="48" t="s">
        <v>289</v>
      </c>
      <c r="C141" t="s">
        <v>198</v>
      </c>
      <c r="D141">
        <v>6</v>
      </c>
      <c r="E141" t="s">
        <v>235</v>
      </c>
      <c r="F141" s="79">
        <v>54.99</v>
      </c>
      <c r="G141" s="79">
        <f t="shared" si="14"/>
        <v>77.959999999999994</v>
      </c>
      <c r="H141" s="79">
        <f t="shared" si="6"/>
        <v>84.781499999999994</v>
      </c>
      <c r="I141">
        <v>233.916</v>
      </c>
      <c r="J141">
        <v>257.346</v>
      </c>
      <c r="K141" s="79">
        <f t="shared" si="5"/>
        <v>85.768798030062058</v>
      </c>
      <c r="L141" t="s">
        <v>221</v>
      </c>
      <c r="M141" s="79">
        <v>4.99</v>
      </c>
      <c r="N141" t="s">
        <v>201</v>
      </c>
      <c r="O141" s="79">
        <v>5.99</v>
      </c>
      <c r="P141" t="s">
        <v>223</v>
      </c>
      <c r="Q141" s="79">
        <v>11.99</v>
      </c>
      <c r="R141" t="s">
        <v>229</v>
      </c>
      <c r="S141" s="79">
        <v>9.99</v>
      </c>
      <c r="T141" t="s">
        <v>230</v>
      </c>
      <c r="U141" s="79">
        <v>12</v>
      </c>
      <c r="V141" t="s">
        <v>231</v>
      </c>
      <c r="W141" s="79">
        <v>12</v>
      </c>
      <c r="X141" t="s">
        <v>232</v>
      </c>
      <c r="Y141" s="79">
        <v>22</v>
      </c>
      <c r="Z141" t="s">
        <v>233</v>
      </c>
      <c r="AA141" s="79">
        <v>32</v>
      </c>
    </row>
    <row r="142" spans="1:27">
      <c r="A142" s="80">
        <v>2014</v>
      </c>
      <c r="B142" s="48" t="s">
        <v>289</v>
      </c>
      <c r="C142" t="s">
        <v>198</v>
      </c>
      <c r="D142">
        <v>7</v>
      </c>
      <c r="E142" t="s">
        <v>236</v>
      </c>
      <c r="F142" s="79">
        <v>49.99</v>
      </c>
      <c r="G142" s="79">
        <f t="shared" si="14"/>
        <v>72.960000000000008</v>
      </c>
      <c r="H142" s="79">
        <f t="shared" si="6"/>
        <v>79.344000000000008</v>
      </c>
      <c r="I142">
        <v>233.916</v>
      </c>
      <c r="J142">
        <v>257.346</v>
      </c>
      <c r="K142" s="79">
        <f t="shared" si="5"/>
        <v>80.267977222592734</v>
      </c>
      <c r="L142" t="s">
        <v>221</v>
      </c>
      <c r="M142" s="79">
        <v>4.99</v>
      </c>
      <c r="N142" t="s">
        <v>201</v>
      </c>
      <c r="O142" s="79">
        <v>5.99</v>
      </c>
      <c r="P142" t="s">
        <v>223</v>
      </c>
      <c r="Q142" s="79">
        <v>11.99</v>
      </c>
      <c r="R142" t="s">
        <v>229</v>
      </c>
      <c r="S142" s="79">
        <v>9.99</v>
      </c>
      <c r="T142" t="s">
        <v>230</v>
      </c>
      <c r="U142" s="79">
        <v>12</v>
      </c>
      <c r="V142" t="s">
        <v>231</v>
      </c>
      <c r="W142" s="79">
        <v>12</v>
      </c>
      <c r="X142" t="s">
        <v>232</v>
      </c>
      <c r="Y142" s="79">
        <v>22</v>
      </c>
      <c r="Z142" t="s">
        <v>233</v>
      </c>
      <c r="AA142" s="79">
        <v>32</v>
      </c>
    </row>
    <row r="143" spans="1:27">
      <c r="A143" s="80">
        <v>2015</v>
      </c>
      <c r="B143" s="48" t="s">
        <v>289</v>
      </c>
      <c r="C143" t="s">
        <v>198</v>
      </c>
      <c r="D143">
        <v>1</v>
      </c>
      <c r="E143" t="s">
        <v>199</v>
      </c>
      <c r="F143" s="79">
        <v>12.99</v>
      </c>
      <c r="G143" s="79">
        <f t="shared" si="14"/>
        <v>37.97</v>
      </c>
      <c r="H143" s="79">
        <f t="shared" ref="H143:H206" si="15">G143+(G143*0.0875)</f>
        <v>41.292375</v>
      </c>
      <c r="I143">
        <v>233.70699999999999</v>
      </c>
      <c r="J143">
        <v>257.346</v>
      </c>
      <c r="K143" s="79">
        <f t="shared" si="5"/>
        <v>41.81059026901206</v>
      </c>
      <c r="L143" t="s">
        <v>221</v>
      </c>
      <c r="M143" s="79">
        <v>4.99</v>
      </c>
      <c r="N143" t="s">
        <v>201</v>
      </c>
      <c r="O143" s="79">
        <v>7.99</v>
      </c>
      <c r="P143" t="s">
        <v>223</v>
      </c>
      <c r="Q143" s="79">
        <v>12</v>
      </c>
      <c r="R143" t="s">
        <v>229</v>
      </c>
      <c r="S143" s="79">
        <v>10</v>
      </c>
      <c r="T143" t="s">
        <v>230</v>
      </c>
      <c r="U143">
        <v>12</v>
      </c>
      <c r="V143" t="s">
        <v>231</v>
      </c>
      <c r="W143" s="79">
        <v>15</v>
      </c>
      <c r="X143" t="s">
        <v>232</v>
      </c>
      <c r="Y143" s="79">
        <v>22</v>
      </c>
      <c r="Z143" t="s">
        <v>233</v>
      </c>
      <c r="AA143" s="79">
        <v>32</v>
      </c>
    </row>
    <row r="144" spans="1:27">
      <c r="A144" s="80">
        <v>2015</v>
      </c>
      <c r="B144" s="48" t="s">
        <v>289</v>
      </c>
      <c r="C144" t="s">
        <v>198</v>
      </c>
      <c r="D144">
        <v>2</v>
      </c>
      <c r="E144" t="s">
        <v>225</v>
      </c>
      <c r="F144" s="79">
        <v>49.99</v>
      </c>
      <c r="G144" s="79">
        <f t="shared" si="14"/>
        <v>77.97</v>
      </c>
      <c r="H144" s="79">
        <f t="shared" si="15"/>
        <v>84.792374999999993</v>
      </c>
      <c r="I144">
        <v>233.70699999999999</v>
      </c>
      <c r="J144">
        <v>257.346</v>
      </c>
      <c r="K144" s="79">
        <f t="shared" si="5"/>
        <v>85.856511015930209</v>
      </c>
      <c r="L144" t="s">
        <v>221</v>
      </c>
      <c r="M144" s="79">
        <v>5.99</v>
      </c>
      <c r="N144" t="s">
        <v>201</v>
      </c>
      <c r="O144" s="79">
        <v>8.99</v>
      </c>
      <c r="P144" t="s">
        <v>223</v>
      </c>
      <c r="Q144" s="79">
        <v>13</v>
      </c>
      <c r="R144" t="s">
        <v>229</v>
      </c>
      <c r="S144" s="79">
        <v>11</v>
      </c>
      <c r="T144" t="s">
        <v>230</v>
      </c>
      <c r="U144">
        <v>13</v>
      </c>
      <c r="V144" t="s">
        <v>231</v>
      </c>
      <c r="W144" s="79">
        <v>16</v>
      </c>
      <c r="X144" t="s">
        <v>232</v>
      </c>
      <c r="Y144" s="79">
        <v>23</v>
      </c>
      <c r="Z144" t="s">
        <v>233</v>
      </c>
      <c r="AA144" s="79">
        <v>33</v>
      </c>
    </row>
    <row r="145" spans="1:29">
      <c r="A145" s="80">
        <v>2015</v>
      </c>
      <c r="B145" s="48" t="s">
        <v>289</v>
      </c>
      <c r="C145" t="s">
        <v>198</v>
      </c>
      <c r="D145">
        <v>3</v>
      </c>
      <c r="E145" t="s">
        <v>234</v>
      </c>
      <c r="F145" s="79">
        <v>74.989999999999995</v>
      </c>
      <c r="G145" s="79">
        <f t="shared" si="14"/>
        <v>105.96999999999998</v>
      </c>
      <c r="H145" s="79">
        <f t="shared" si="15"/>
        <v>115.24237499999998</v>
      </c>
      <c r="I145">
        <v>233.70699999999999</v>
      </c>
      <c r="J145">
        <v>257.346</v>
      </c>
      <c r="K145" s="79">
        <f t="shared" ref="K145:K208" si="16">J145*(G145/I145)</f>
        <v>116.68865553877289</v>
      </c>
      <c r="L145" t="s">
        <v>221</v>
      </c>
      <c r="M145" s="79">
        <v>6.99</v>
      </c>
      <c r="N145" t="s">
        <v>201</v>
      </c>
      <c r="O145" s="79">
        <v>9.99</v>
      </c>
      <c r="P145" t="s">
        <v>223</v>
      </c>
      <c r="Q145" s="79">
        <v>14</v>
      </c>
      <c r="R145" t="s">
        <v>229</v>
      </c>
      <c r="S145" s="79">
        <v>12</v>
      </c>
      <c r="T145" t="s">
        <v>230</v>
      </c>
      <c r="U145">
        <v>14</v>
      </c>
      <c r="V145" t="s">
        <v>231</v>
      </c>
      <c r="W145" s="79">
        <v>17</v>
      </c>
      <c r="X145" t="s">
        <v>232</v>
      </c>
      <c r="Y145" s="79">
        <v>24</v>
      </c>
      <c r="Z145" t="s">
        <v>233</v>
      </c>
      <c r="AA145" s="79">
        <v>34</v>
      </c>
    </row>
    <row r="146" spans="1:29">
      <c r="A146" s="80">
        <v>2015</v>
      </c>
      <c r="B146" s="48" t="s">
        <v>289</v>
      </c>
      <c r="C146" t="s">
        <v>198</v>
      </c>
      <c r="D146">
        <v>4</v>
      </c>
      <c r="E146" t="s">
        <v>237</v>
      </c>
      <c r="F146" s="79">
        <v>64.989999999999995</v>
      </c>
      <c r="G146" s="79">
        <f t="shared" si="14"/>
        <v>98.969999999999985</v>
      </c>
      <c r="H146" s="79">
        <f t="shared" si="15"/>
        <v>107.62987499999998</v>
      </c>
      <c r="I146">
        <v>233.70699999999999</v>
      </c>
      <c r="J146">
        <v>257.346</v>
      </c>
      <c r="K146" s="79">
        <f t="shared" si="16"/>
        <v>108.98061940806222</v>
      </c>
      <c r="L146" t="s">
        <v>221</v>
      </c>
      <c r="M146" s="79">
        <v>7.99</v>
      </c>
      <c r="N146" t="s">
        <v>201</v>
      </c>
      <c r="O146" s="79">
        <v>10.99</v>
      </c>
      <c r="P146" t="s">
        <v>223</v>
      </c>
      <c r="Q146" s="79">
        <v>15</v>
      </c>
      <c r="R146" t="s">
        <v>229</v>
      </c>
      <c r="S146" s="79">
        <v>13</v>
      </c>
      <c r="T146" t="s">
        <v>230</v>
      </c>
      <c r="U146">
        <v>15</v>
      </c>
      <c r="V146" t="s">
        <v>231</v>
      </c>
      <c r="W146" s="79">
        <v>18</v>
      </c>
      <c r="X146" t="s">
        <v>232</v>
      </c>
      <c r="Y146" s="79">
        <v>25</v>
      </c>
      <c r="Z146" t="s">
        <v>233</v>
      </c>
      <c r="AA146" s="79">
        <v>35</v>
      </c>
    </row>
    <row r="147" spans="1:29">
      <c r="A147" s="80">
        <v>2015</v>
      </c>
      <c r="B147" s="48" t="s">
        <v>289</v>
      </c>
      <c r="C147" t="s">
        <v>198</v>
      </c>
      <c r="D147">
        <v>5</v>
      </c>
      <c r="E147" t="s">
        <v>238</v>
      </c>
      <c r="F147" s="79">
        <v>74.989999999999995</v>
      </c>
      <c r="G147" s="79">
        <f t="shared" si="14"/>
        <v>111.96999999999998</v>
      </c>
      <c r="H147" s="79">
        <f t="shared" si="15"/>
        <v>121.76737499999999</v>
      </c>
      <c r="I147">
        <v>233.70699999999999</v>
      </c>
      <c r="J147">
        <v>257.346</v>
      </c>
      <c r="K147" s="79">
        <f t="shared" si="16"/>
        <v>123.29554365081063</v>
      </c>
      <c r="L147" t="s">
        <v>221</v>
      </c>
      <c r="M147" s="79">
        <v>8.99</v>
      </c>
      <c r="N147" t="s">
        <v>201</v>
      </c>
      <c r="O147" s="79">
        <v>11.99</v>
      </c>
      <c r="P147" t="s">
        <v>223</v>
      </c>
      <c r="Q147" s="79">
        <v>16</v>
      </c>
      <c r="R147" t="s">
        <v>229</v>
      </c>
      <c r="S147" s="79">
        <v>14</v>
      </c>
      <c r="T147" t="s">
        <v>230</v>
      </c>
      <c r="U147">
        <v>16</v>
      </c>
      <c r="V147" t="s">
        <v>231</v>
      </c>
      <c r="W147" s="79">
        <v>19</v>
      </c>
      <c r="X147" t="s">
        <v>232</v>
      </c>
      <c r="Y147" s="79">
        <v>26</v>
      </c>
      <c r="Z147" t="s">
        <v>233</v>
      </c>
      <c r="AA147" s="79">
        <v>36</v>
      </c>
    </row>
    <row r="148" spans="1:29">
      <c r="A148" s="80">
        <v>2015</v>
      </c>
      <c r="B148" s="48" t="s">
        <v>289</v>
      </c>
      <c r="C148" t="s">
        <v>198</v>
      </c>
      <c r="D148">
        <v>6</v>
      </c>
      <c r="E148" t="s">
        <v>239</v>
      </c>
      <c r="F148" s="79">
        <v>84.99</v>
      </c>
      <c r="G148" s="79">
        <f t="shared" si="14"/>
        <v>124.96999999999998</v>
      </c>
      <c r="H148" s="79">
        <f t="shared" si="15"/>
        <v>135.90487499999998</v>
      </c>
      <c r="I148">
        <v>233.70699999999999</v>
      </c>
      <c r="J148">
        <v>257.346</v>
      </c>
      <c r="K148" s="79">
        <f t="shared" si="16"/>
        <v>137.61046789355902</v>
      </c>
      <c r="L148" t="s">
        <v>221</v>
      </c>
      <c r="M148" s="79">
        <v>9.99</v>
      </c>
      <c r="N148" t="s">
        <v>201</v>
      </c>
      <c r="O148" s="79">
        <v>12.99</v>
      </c>
      <c r="P148" t="s">
        <v>223</v>
      </c>
      <c r="Q148" s="79">
        <v>17</v>
      </c>
      <c r="R148" t="s">
        <v>229</v>
      </c>
      <c r="S148" s="79">
        <v>15</v>
      </c>
      <c r="T148" t="s">
        <v>230</v>
      </c>
      <c r="U148">
        <v>17</v>
      </c>
      <c r="V148" t="s">
        <v>231</v>
      </c>
      <c r="W148" s="79">
        <v>20</v>
      </c>
      <c r="X148" t="s">
        <v>232</v>
      </c>
      <c r="Y148" s="79">
        <v>27</v>
      </c>
      <c r="Z148" t="s">
        <v>233</v>
      </c>
      <c r="AA148" s="79">
        <v>37</v>
      </c>
    </row>
    <row r="149" spans="1:29">
      <c r="A149" s="80">
        <v>2015</v>
      </c>
      <c r="B149" s="48" t="s">
        <v>289</v>
      </c>
      <c r="C149" t="s">
        <v>198</v>
      </c>
      <c r="D149">
        <v>7</v>
      </c>
      <c r="E149" t="s">
        <v>240</v>
      </c>
      <c r="F149" s="79">
        <v>94.99</v>
      </c>
      <c r="G149" s="79">
        <f t="shared" si="14"/>
        <v>137.96999999999997</v>
      </c>
      <c r="H149" s="79">
        <f t="shared" si="15"/>
        <v>150.04237499999996</v>
      </c>
      <c r="I149">
        <v>233.70699999999999</v>
      </c>
      <c r="J149">
        <v>257.346</v>
      </c>
      <c r="K149" s="79">
        <f t="shared" si="16"/>
        <v>151.92539213630741</v>
      </c>
      <c r="L149" t="s">
        <v>221</v>
      </c>
      <c r="M149" s="79">
        <v>10.99</v>
      </c>
      <c r="N149" t="s">
        <v>201</v>
      </c>
      <c r="O149" s="79">
        <v>13.99</v>
      </c>
      <c r="P149" t="s">
        <v>223</v>
      </c>
      <c r="Q149" s="79">
        <v>18</v>
      </c>
      <c r="R149" t="s">
        <v>229</v>
      </c>
      <c r="S149" s="79">
        <v>16</v>
      </c>
      <c r="T149" t="s">
        <v>230</v>
      </c>
      <c r="U149">
        <v>18</v>
      </c>
      <c r="V149" t="s">
        <v>231</v>
      </c>
      <c r="W149" s="79">
        <v>21</v>
      </c>
      <c r="X149" t="s">
        <v>232</v>
      </c>
      <c r="Y149" s="79">
        <v>28</v>
      </c>
      <c r="Z149" t="s">
        <v>233</v>
      </c>
      <c r="AA149" s="79">
        <v>38</v>
      </c>
    </row>
    <row r="150" spans="1:29">
      <c r="A150" s="80">
        <v>2015</v>
      </c>
      <c r="B150" s="48" t="s">
        <v>289</v>
      </c>
      <c r="C150" t="s">
        <v>198</v>
      </c>
      <c r="D150">
        <v>8</v>
      </c>
      <c r="E150" t="s">
        <v>241</v>
      </c>
      <c r="F150" s="79">
        <v>104.99</v>
      </c>
      <c r="G150" s="79">
        <f t="shared" si="14"/>
        <v>150.97</v>
      </c>
      <c r="H150" s="79">
        <f t="shared" si="15"/>
        <v>164.17987500000001</v>
      </c>
      <c r="I150">
        <v>233.70699999999999</v>
      </c>
      <c r="J150">
        <v>257.346</v>
      </c>
      <c r="K150" s="79">
        <f t="shared" si="16"/>
        <v>166.24031637905583</v>
      </c>
      <c r="L150" t="s">
        <v>221</v>
      </c>
      <c r="M150" s="79">
        <v>11.99</v>
      </c>
      <c r="N150" t="s">
        <v>201</v>
      </c>
      <c r="O150" s="79">
        <v>14.99</v>
      </c>
      <c r="P150" t="s">
        <v>223</v>
      </c>
      <c r="Q150" s="79">
        <v>19</v>
      </c>
      <c r="R150" t="s">
        <v>229</v>
      </c>
      <c r="S150" s="79">
        <v>17</v>
      </c>
      <c r="T150" t="s">
        <v>230</v>
      </c>
      <c r="U150">
        <v>19</v>
      </c>
      <c r="V150" t="s">
        <v>231</v>
      </c>
      <c r="W150" s="79">
        <v>22</v>
      </c>
      <c r="X150" t="s">
        <v>232</v>
      </c>
      <c r="Y150" s="79">
        <v>29</v>
      </c>
      <c r="Z150" t="s">
        <v>233</v>
      </c>
      <c r="AA150" s="79">
        <v>39</v>
      </c>
    </row>
    <row r="151" spans="1:29">
      <c r="A151" s="80">
        <v>2015</v>
      </c>
      <c r="B151" s="48" t="s">
        <v>289</v>
      </c>
      <c r="C151" t="s">
        <v>198</v>
      </c>
      <c r="D151">
        <v>9</v>
      </c>
      <c r="E151" t="s">
        <v>203</v>
      </c>
      <c r="F151" s="79">
        <v>79.989999999999995</v>
      </c>
      <c r="G151" s="79">
        <f t="shared" si="14"/>
        <v>128.96999999999997</v>
      </c>
      <c r="H151" s="79">
        <f t="shared" si="15"/>
        <v>140.25487499999997</v>
      </c>
      <c r="I151">
        <v>233.70699999999999</v>
      </c>
      <c r="J151">
        <v>257.346</v>
      </c>
      <c r="K151" s="79">
        <f t="shared" si="16"/>
        <v>142.0150599682508</v>
      </c>
      <c r="L151" t="s">
        <v>221</v>
      </c>
      <c r="M151" s="79">
        <v>12.99</v>
      </c>
      <c r="N151" t="s">
        <v>201</v>
      </c>
      <c r="O151" s="79">
        <v>15.99</v>
      </c>
      <c r="P151" t="s">
        <v>223</v>
      </c>
      <c r="Q151" s="79">
        <v>20</v>
      </c>
      <c r="R151" t="s">
        <v>229</v>
      </c>
      <c r="S151" s="79">
        <v>18</v>
      </c>
      <c r="T151" t="s">
        <v>230</v>
      </c>
      <c r="U151">
        <v>20</v>
      </c>
      <c r="V151" t="s">
        <v>231</v>
      </c>
      <c r="W151" s="79">
        <v>23</v>
      </c>
      <c r="X151" t="s">
        <v>232</v>
      </c>
      <c r="Y151" s="79">
        <v>30</v>
      </c>
      <c r="Z151" t="s">
        <v>233</v>
      </c>
      <c r="AA151" s="79">
        <v>40</v>
      </c>
    </row>
    <row r="152" spans="1:29">
      <c r="A152" s="80">
        <v>2015</v>
      </c>
      <c r="B152" s="48" t="s">
        <v>289</v>
      </c>
      <c r="C152" t="s">
        <v>198</v>
      </c>
      <c r="D152">
        <v>10</v>
      </c>
      <c r="E152" t="s">
        <v>204</v>
      </c>
      <c r="F152" s="79">
        <v>94.99</v>
      </c>
      <c r="G152" s="79">
        <f t="shared" si="14"/>
        <v>146.96999999999997</v>
      </c>
      <c r="H152" s="79">
        <f t="shared" si="15"/>
        <v>159.82987499999996</v>
      </c>
      <c r="I152">
        <v>233.70699999999999</v>
      </c>
      <c r="J152">
        <v>257.346</v>
      </c>
      <c r="K152" s="79">
        <f t="shared" si="16"/>
        <v>161.83572430436396</v>
      </c>
      <c r="L152" t="s">
        <v>221</v>
      </c>
      <c r="M152" s="79">
        <v>13.99</v>
      </c>
      <c r="N152" t="s">
        <v>201</v>
      </c>
      <c r="O152" s="79">
        <v>16.989999999999998</v>
      </c>
      <c r="P152" t="s">
        <v>223</v>
      </c>
      <c r="Q152" s="79">
        <v>21</v>
      </c>
      <c r="R152" t="s">
        <v>229</v>
      </c>
      <c r="S152" s="79">
        <v>19</v>
      </c>
      <c r="T152" t="s">
        <v>230</v>
      </c>
      <c r="U152">
        <v>21</v>
      </c>
      <c r="V152" t="s">
        <v>231</v>
      </c>
      <c r="W152" s="79">
        <v>24</v>
      </c>
      <c r="X152" t="s">
        <v>232</v>
      </c>
      <c r="Y152" s="79">
        <v>31</v>
      </c>
      <c r="Z152" t="s">
        <v>233</v>
      </c>
      <c r="AA152" s="79">
        <v>41</v>
      </c>
    </row>
    <row r="153" spans="1:29">
      <c r="A153" s="80">
        <v>2015</v>
      </c>
      <c r="B153" s="48" t="s">
        <v>289</v>
      </c>
      <c r="C153" t="s">
        <v>198</v>
      </c>
      <c r="D153">
        <v>11</v>
      </c>
      <c r="E153" t="s">
        <v>235</v>
      </c>
      <c r="F153" s="79">
        <v>54.99</v>
      </c>
      <c r="G153" s="79">
        <f t="shared" si="14"/>
        <v>109.97</v>
      </c>
      <c r="H153" s="79">
        <f t="shared" si="15"/>
        <v>119.592375</v>
      </c>
      <c r="I153">
        <v>233.70699999999999</v>
      </c>
      <c r="J153">
        <v>257.346</v>
      </c>
      <c r="K153" s="79">
        <f t="shared" si="16"/>
        <v>121.09324761346473</v>
      </c>
      <c r="L153" t="s">
        <v>221</v>
      </c>
      <c r="M153" s="79">
        <v>14.99</v>
      </c>
      <c r="N153" t="s">
        <v>201</v>
      </c>
      <c r="O153" s="79">
        <v>17.989999999999998</v>
      </c>
      <c r="P153" t="s">
        <v>223</v>
      </c>
      <c r="Q153" s="79">
        <v>22</v>
      </c>
      <c r="R153" t="s">
        <v>229</v>
      </c>
      <c r="S153" s="79">
        <v>20</v>
      </c>
      <c r="T153" t="s">
        <v>230</v>
      </c>
      <c r="U153">
        <v>22</v>
      </c>
      <c r="V153" t="s">
        <v>231</v>
      </c>
      <c r="W153" s="79">
        <v>25</v>
      </c>
      <c r="X153" t="s">
        <v>232</v>
      </c>
      <c r="Y153" s="79">
        <v>32</v>
      </c>
      <c r="Z153" t="s">
        <v>233</v>
      </c>
      <c r="AA153" s="79">
        <v>42</v>
      </c>
    </row>
    <row r="154" spans="1:29">
      <c r="A154" s="80">
        <v>2015</v>
      </c>
      <c r="B154" s="48" t="s">
        <v>289</v>
      </c>
      <c r="C154" t="s">
        <v>198</v>
      </c>
      <c r="D154">
        <v>12</v>
      </c>
      <c r="E154" t="s">
        <v>236</v>
      </c>
      <c r="F154" s="79">
        <v>49.99</v>
      </c>
      <c r="G154" s="79">
        <f t="shared" si="14"/>
        <v>74.97</v>
      </c>
      <c r="H154" s="79">
        <f t="shared" si="15"/>
        <v>81.529875000000004</v>
      </c>
      <c r="I154">
        <v>233.70699999999999</v>
      </c>
      <c r="J154">
        <v>257.346</v>
      </c>
      <c r="K154" s="79">
        <f t="shared" si="16"/>
        <v>82.553066959911334</v>
      </c>
      <c r="L154" t="s">
        <v>221</v>
      </c>
      <c r="M154" s="79">
        <v>4.99</v>
      </c>
      <c r="N154" t="s">
        <v>201</v>
      </c>
      <c r="O154" s="79">
        <v>7.99</v>
      </c>
      <c r="P154" t="s">
        <v>223</v>
      </c>
      <c r="Q154" s="79">
        <v>12</v>
      </c>
      <c r="R154" t="s">
        <v>229</v>
      </c>
      <c r="S154" s="79">
        <v>10</v>
      </c>
      <c r="T154" t="s">
        <v>230</v>
      </c>
      <c r="U154">
        <v>12</v>
      </c>
      <c r="V154" t="s">
        <v>231</v>
      </c>
      <c r="W154" s="79">
        <v>15</v>
      </c>
      <c r="X154" t="s">
        <v>232</v>
      </c>
      <c r="Y154" s="79">
        <v>22</v>
      </c>
      <c r="Z154" t="s">
        <v>233</v>
      </c>
      <c r="AA154" s="79">
        <v>32</v>
      </c>
    </row>
    <row r="155" spans="1:29">
      <c r="A155" s="80">
        <v>2016</v>
      </c>
      <c r="B155" s="48" t="s">
        <v>289</v>
      </c>
      <c r="C155" t="s">
        <v>198</v>
      </c>
      <c r="D155">
        <v>1</v>
      </c>
      <c r="E155" t="s">
        <v>248</v>
      </c>
      <c r="F155" s="79">
        <v>12.99</v>
      </c>
      <c r="G155" s="79">
        <f t="shared" si="14"/>
        <v>37.99</v>
      </c>
      <c r="H155" s="79">
        <f t="shared" si="15"/>
        <v>41.314125000000004</v>
      </c>
      <c r="I155">
        <v>236.916</v>
      </c>
      <c r="J155">
        <v>257.346</v>
      </c>
      <c r="K155" s="79">
        <f t="shared" si="16"/>
        <v>41.265995289469686</v>
      </c>
      <c r="L155" t="s">
        <v>221</v>
      </c>
      <c r="M155" s="79">
        <v>5</v>
      </c>
      <c r="N155" t="s">
        <v>201</v>
      </c>
      <c r="O155" s="79">
        <v>8</v>
      </c>
      <c r="P155" t="s">
        <v>223</v>
      </c>
      <c r="Q155" s="79">
        <v>12</v>
      </c>
      <c r="R155" t="s">
        <v>249</v>
      </c>
      <c r="S155" s="79">
        <v>10</v>
      </c>
      <c r="T155" s="79" t="s">
        <v>250</v>
      </c>
      <c r="U155" s="79">
        <v>7</v>
      </c>
      <c r="V155" t="s">
        <v>251</v>
      </c>
      <c r="W155" s="79">
        <v>6</v>
      </c>
      <c r="X155" t="s">
        <v>230</v>
      </c>
      <c r="Y155" s="79">
        <v>12</v>
      </c>
      <c r="Z155" t="s">
        <v>252</v>
      </c>
      <c r="AA155" s="79">
        <v>22</v>
      </c>
      <c r="AB155" t="s">
        <v>253</v>
      </c>
      <c r="AC155" s="79">
        <v>32</v>
      </c>
    </row>
    <row r="156" spans="1:29">
      <c r="A156" s="80">
        <v>2016</v>
      </c>
      <c r="B156" s="48" t="s">
        <v>289</v>
      </c>
      <c r="C156" t="s">
        <v>198</v>
      </c>
      <c r="D156">
        <v>2</v>
      </c>
      <c r="E156" t="s">
        <v>254</v>
      </c>
      <c r="F156" s="79">
        <v>64.989999999999995</v>
      </c>
      <c r="G156" s="79">
        <f t="shared" si="14"/>
        <v>89.99</v>
      </c>
      <c r="H156" s="79">
        <f t="shared" si="15"/>
        <v>97.864125000000001</v>
      </c>
      <c r="I156">
        <v>236.916</v>
      </c>
      <c r="J156">
        <v>257.346</v>
      </c>
      <c r="K156" s="79">
        <f t="shared" si="16"/>
        <v>97.750116243731952</v>
      </c>
      <c r="L156" t="s">
        <v>221</v>
      </c>
      <c r="M156" s="79">
        <v>5</v>
      </c>
      <c r="N156" t="s">
        <v>201</v>
      </c>
      <c r="O156" s="79">
        <v>8</v>
      </c>
      <c r="P156" t="s">
        <v>223</v>
      </c>
      <c r="Q156" s="79">
        <v>12</v>
      </c>
      <c r="R156" t="s">
        <v>249</v>
      </c>
      <c r="S156" s="79">
        <v>10</v>
      </c>
      <c r="T156" s="79" t="s">
        <v>250</v>
      </c>
      <c r="U156" s="79">
        <v>7</v>
      </c>
      <c r="V156" t="s">
        <v>251</v>
      </c>
      <c r="W156" s="79">
        <v>6</v>
      </c>
      <c r="X156" t="s">
        <v>230</v>
      </c>
      <c r="Y156" s="79">
        <v>12</v>
      </c>
      <c r="Z156" t="s">
        <v>252</v>
      </c>
      <c r="AA156" s="79">
        <v>22</v>
      </c>
      <c r="AB156" t="s">
        <v>253</v>
      </c>
      <c r="AC156" s="79">
        <v>32</v>
      </c>
    </row>
    <row r="157" spans="1:29">
      <c r="A157" s="80">
        <v>2016</v>
      </c>
      <c r="B157" s="48" t="s">
        <v>289</v>
      </c>
      <c r="C157" t="s">
        <v>198</v>
      </c>
      <c r="D157">
        <v>3</v>
      </c>
      <c r="E157" t="s">
        <v>255</v>
      </c>
      <c r="F157" s="79">
        <v>64.989999999999995</v>
      </c>
      <c r="G157" s="79">
        <f t="shared" si="14"/>
        <v>89.99</v>
      </c>
      <c r="H157" s="79">
        <f t="shared" si="15"/>
        <v>97.864125000000001</v>
      </c>
      <c r="I157">
        <v>236.916</v>
      </c>
      <c r="J157">
        <v>257.346</v>
      </c>
      <c r="K157" s="79">
        <f t="shared" si="16"/>
        <v>97.750116243731952</v>
      </c>
      <c r="L157" t="s">
        <v>221</v>
      </c>
      <c r="M157" s="79">
        <v>5</v>
      </c>
      <c r="N157" t="s">
        <v>201</v>
      </c>
      <c r="O157" s="79">
        <v>8</v>
      </c>
      <c r="P157" t="s">
        <v>223</v>
      </c>
      <c r="Q157" s="79">
        <v>12</v>
      </c>
      <c r="R157" t="s">
        <v>249</v>
      </c>
      <c r="S157" s="79">
        <v>10</v>
      </c>
      <c r="T157" s="79" t="s">
        <v>250</v>
      </c>
      <c r="U157" s="79">
        <v>7</v>
      </c>
      <c r="V157" t="s">
        <v>251</v>
      </c>
      <c r="W157" s="79">
        <v>6</v>
      </c>
      <c r="X157" t="s">
        <v>230</v>
      </c>
      <c r="Y157" s="79">
        <v>12</v>
      </c>
      <c r="Z157" t="s">
        <v>252</v>
      </c>
      <c r="AA157" s="79">
        <v>22</v>
      </c>
      <c r="AB157" t="s">
        <v>253</v>
      </c>
      <c r="AC157" s="79">
        <v>32</v>
      </c>
    </row>
    <row r="158" spans="1:29">
      <c r="A158" s="80">
        <v>2016</v>
      </c>
      <c r="B158" s="48" t="s">
        <v>289</v>
      </c>
      <c r="C158" t="s">
        <v>198</v>
      </c>
      <c r="D158">
        <v>4</v>
      </c>
      <c r="E158" t="s">
        <v>256</v>
      </c>
      <c r="F158" s="79">
        <v>74.989999999999995</v>
      </c>
      <c r="G158" s="79">
        <f t="shared" si="14"/>
        <v>99.99</v>
      </c>
      <c r="H158" s="79">
        <f t="shared" si="15"/>
        <v>108.739125</v>
      </c>
      <c r="I158">
        <v>236.916</v>
      </c>
      <c r="J158">
        <v>257.346</v>
      </c>
      <c r="K158" s="79">
        <f t="shared" si="16"/>
        <v>108.61244719647469</v>
      </c>
      <c r="L158" t="s">
        <v>221</v>
      </c>
      <c r="M158" s="79">
        <v>5</v>
      </c>
      <c r="N158" t="s">
        <v>201</v>
      </c>
      <c r="O158" s="79">
        <v>8</v>
      </c>
      <c r="P158" t="s">
        <v>223</v>
      </c>
      <c r="Q158" s="79">
        <v>12</v>
      </c>
      <c r="R158" t="s">
        <v>249</v>
      </c>
      <c r="S158" s="79">
        <v>10</v>
      </c>
      <c r="T158" s="79" t="s">
        <v>250</v>
      </c>
      <c r="U158" s="79">
        <v>7</v>
      </c>
      <c r="V158" t="s">
        <v>251</v>
      </c>
      <c r="W158" s="79">
        <v>6</v>
      </c>
      <c r="X158" t="s">
        <v>230</v>
      </c>
      <c r="Y158" s="79">
        <v>12</v>
      </c>
      <c r="Z158" t="s">
        <v>252</v>
      </c>
      <c r="AA158" s="79">
        <v>22</v>
      </c>
      <c r="AB158" t="s">
        <v>253</v>
      </c>
      <c r="AC158" s="79">
        <v>32</v>
      </c>
    </row>
    <row r="159" spans="1:29">
      <c r="A159" s="80">
        <v>2016</v>
      </c>
      <c r="B159" s="48" t="s">
        <v>289</v>
      </c>
      <c r="C159" t="s">
        <v>198</v>
      </c>
      <c r="D159">
        <v>5</v>
      </c>
      <c r="E159" t="s">
        <v>257</v>
      </c>
      <c r="F159" s="79">
        <v>79.989999999999995</v>
      </c>
      <c r="G159" s="79">
        <f t="shared" si="14"/>
        <v>104.99</v>
      </c>
      <c r="H159" s="79">
        <f t="shared" si="15"/>
        <v>114.176625</v>
      </c>
      <c r="I159">
        <v>236.916</v>
      </c>
      <c r="J159">
        <v>257.346</v>
      </c>
      <c r="K159" s="79">
        <f t="shared" si="16"/>
        <v>114.04361267284607</v>
      </c>
      <c r="L159" t="s">
        <v>221</v>
      </c>
      <c r="M159" s="79">
        <v>5</v>
      </c>
      <c r="N159" t="s">
        <v>201</v>
      </c>
      <c r="O159" s="79">
        <v>8</v>
      </c>
      <c r="P159" t="s">
        <v>223</v>
      </c>
      <c r="Q159" s="79">
        <v>12</v>
      </c>
      <c r="R159" t="s">
        <v>249</v>
      </c>
      <c r="S159" s="79">
        <v>10</v>
      </c>
      <c r="T159" s="79" t="s">
        <v>250</v>
      </c>
      <c r="U159" s="79">
        <v>7</v>
      </c>
      <c r="V159" t="s">
        <v>251</v>
      </c>
      <c r="W159" s="79">
        <v>6</v>
      </c>
      <c r="X159" t="s">
        <v>230</v>
      </c>
      <c r="Y159" s="79">
        <v>12</v>
      </c>
      <c r="Z159" t="s">
        <v>252</v>
      </c>
      <c r="AA159" s="79">
        <v>22</v>
      </c>
      <c r="AB159" t="s">
        <v>253</v>
      </c>
      <c r="AC159" s="79">
        <v>32</v>
      </c>
    </row>
    <row r="160" spans="1:29">
      <c r="A160" s="80">
        <v>2016</v>
      </c>
      <c r="B160" s="48" t="s">
        <v>289</v>
      </c>
      <c r="C160" t="s">
        <v>198</v>
      </c>
      <c r="D160">
        <v>6</v>
      </c>
      <c r="E160" t="s">
        <v>258</v>
      </c>
      <c r="F160" s="79">
        <v>94.99</v>
      </c>
      <c r="G160" s="79">
        <f t="shared" si="14"/>
        <v>119.99</v>
      </c>
      <c r="H160" s="79">
        <f t="shared" si="15"/>
        <v>130.489125</v>
      </c>
      <c r="I160">
        <v>236.916</v>
      </c>
      <c r="J160">
        <v>257.346</v>
      </c>
      <c r="K160" s="79">
        <f t="shared" si="16"/>
        <v>130.33710910196018</v>
      </c>
      <c r="L160" t="s">
        <v>221</v>
      </c>
      <c r="M160" s="79">
        <v>5</v>
      </c>
      <c r="N160" t="s">
        <v>201</v>
      </c>
      <c r="O160" s="79">
        <v>8</v>
      </c>
      <c r="P160" t="s">
        <v>223</v>
      </c>
      <c r="Q160" s="79">
        <v>12</v>
      </c>
      <c r="R160" t="s">
        <v>249</v>
      </c>
      <c r="S160" s="79">
        <v>10</v>
      </c>
      <c r="T160" s="79" t="s">
        <v>250</v>
      </c>
      <c r="U160" s="79">
        <v>7</v>
      </c>
      <c r="V160" t="s">
        <v>251</v>
      </c>
      <c r="W160" s="79">
        <v>6</v>
      </c>
      <c r="X160" t="s">
        <v>230</v>
      </c>
      <c r="Y160" s="79">
        <v>12</v>
      </c>
      <c r="Z160" t="s">
        <v>252</v>
      </c>
      <c r="AA160" s="79">
        <v>22</v>
      </c>
      <c r="AB160" t="s">
        <v>253</v>
      </c>
      <c r="AC160" s="79">
        <v>32</v>
      </c>
    </row>
    <row r="161" spans="1:29">
      <c r="A161" s="80">
        <v>2016</v>
      </c>
      <c r="B161" s="48" t="s">
        <v>289</v>
      </c>
      <c r="C161" t="s">
        <v>198</v>
      </c>
      <c r="D161">
        <v>7</v>
      </c>
      <c r="E161" t="s">
        <v>259</v>
      </c>
      <c r="F161" s="79">
        <v>54.99</v>
      </c>
      <c r="G161" s="79">
        <f t="shared" si="14"/>
        <v>79.990000000000009</v>
      </c>
      <c r="H161" s="79">
        <f t="shared" si="15"/>
        <v>86.989125000000016</v>
      </c>
      <c r="I161">
        <v>236.916</v>
      </c>
      <c r="J161">
        <v>257.346</v>
      </c>
      <c r="K161" s="79">
        <f t="shared" si="16"/>
        <v>86.887785290989228</v>
      </c>
      <c r="L161" t="s">
        <v>221</v>
      </c>
      <c r="M161" s="79">
        <v>5</v>
      </c>
      <c r="N161" t="s">
        <v>201</v>
      </c>
      <c r="O161" s="79">
        <v>8</v>
      </c>
      <c r="P161" t="s">
        <v>223</v>
      </c>
      <c r="Q161" s="79">
        <v>12</v>
      </c>
      <c r="R161" t="s">
        <v>249</v>
      </c>
      <c r="S161" s="79">
        <v>10</v>
      </c>
      <c r="T161" s="79" t="s">
        <v>250</v>
      </c>
      <c r="U161" s="79">
        <v>7</v>
      </c>
      <c r="V161" t="s">
        <v>251</v>
      </c>
      <c r="W161" s="79">
        <v>6</v>
      </c>
      <c r="X161" t="s">
        <v>230</v>
      </c>
      <c r="Y161" s="79">
        <v>12</v>
      </c>
      <c r="Z161" t="s">
        <v>252</v>
      </c>
      <c r="AA161" s="79">
        <v>22</v>
      </c>
      <c r="AB161" t="s">
        <v>253</v>
      </c>
      <c r="AC161" s="79">
        <v>32</v>
      </c>
    </row>
    <row r="162" spans="1:29">
      <c r="A162" s="80">
        <v>2016</v>
      </c>
      <c r="B162" s="48" t="s">
        <v>289</v>
      </c>
      <c r="C162" t="s">
        <v>198</v>
      </c>
      <c r="D162">
        <v>8</v>
      </c>
      <c r="E162" t="s">
        <v>260</v>
      </c>
      <c r="F162" s="79">
        <v>49.99</v>
      </c>
      <c r="G162" s="79">
        <f t="shared" si="14"/>
        <v>74.990000000000009</v>
      </c>
      <c r="H162" s="79">
        <f t="shared" si="15"/>
        <v>81.551625000000016</v>
      </c>
      <c r="I162">
        <v>236.916</v>
      </c>
      <c r="J162">
        <v>257.346</v>
      </c>
      <c r="K162" s="79">
        <f t="shared" si="16"/>
        <v>81.456619814617852</v>
      </c>
      <c r="L162" t="s">
        <v>221</v>
      </c>
      <c r="M162" s="79">
        <v>5</v>
      </c>
      <c r="N162" t="s">
        <v>201</v>
      </c>
      <c r="O162" s="79">
        <v>8</v>
      </c>
      <c r="P162" t="s">
        <v>223</v>
      </c>
      <c r="Q162" s="79">
        <v>12</v>
      </c>
      <c r="R162" t="s">
        <v>249</v>
      </c>
      <c r="S162" s="79">
        <v>10</v>
      </c>
      <c r="T162" s="79" t="s">
        <v>250</v>
      </c>
      <c r="U162" s="79">
        <v>7</v>
      </c>
      <c r="V162" t="s">
        <v>251</v>
      </c>
      <c r="W162" s="79">
        <v>6</v>
      </c>
      <c r="X162" t="s">
        <v>230</v>
      </c>
      <c r="Y162" s="79">
        <v>12</v>
      </c>
      <c r="Z162" t="s">
        <v>252</v>
      </c>
      <c r="AA162" s="79">
        <v>22</v>
      </c>
      <c r="AB162" t="s">
        <v>253</v>
      </c>
      <c r="AC162" s="79">
        <v>32</v>
      </c>
    </row>
    <row r="163" spans="1:29">
      <c r="A163" s="80">
        <v>2017</v>
      </c>
      <c r="B163" s="48" t="s">
        <v>289</v>
      </c>
      <c r="C163" t="s">
        <v>198</v>
      </c>
      <c r="D163">
        <v>1</v>
      </c>
      <c r="E163" t="s">
        <v>248</v>
      </c>
      <c r="F163" s="79">
        <v>12.99</v>
      </c>
      <c r="G163" s="79">
        <f t="shared" si="14"/>
        <v>37.99</v>
      </c>
      <c r="H163" s="79">
        <f t="shared" si="15"/>
        <v>41.314125000000004</v>
      </c>
      <c r="I163">
        <v>242.839</v>
      </c>
      <c r="J163">
        <v>257.346</v>
      </c>
      <c r="K163" s="79">
        <f t="shared" si="16"/>
        <v>40.259491020799793</v>
      </c>
      <c r="L163" t="s">
        <v>221</v>
      </c>
      <c r="M163" s="79">
        <v>5</v>
      </c>
      <c r="N163" t="s">
        <v>201</v>
      </c>
      <c r="O163" s="79">
        <v>8</v>
      </c>
      <c r="P163" t="s">
        <v>223</v>
      </c>
      <c r="Q163" s="79">
        <v>12</v>
      </c>
      <c r="R163" t="s">
        <v>249</v>
      </c>
      <c r="S163" s="79">
        <v>10</v>
      </c>
      <c r="T163" t="s">
        <v>230</v>
      </c>
      <c r="U163" s="79">
        <v>12</v>
      </c>
      <c r="V163" t="s">
        <v>231</v>
      </c>
      <c r="W163" s="79">
        <v>15</v>
      </c>
      <c r="X163" t="s">
        <v>262</v>
      </c>
      <c r="Y163" s="79">
        <v>20</v>
      </c>
      <c r="Z163" t="s">
        <v>263</v>
      </c>
      <c r="AA163" s="79">
        <v>30</v>
      </c>
    </row>
    <row r="164" spans="1:29">
      <c r="A164" s="80">
        <v>2017</v>
      </c>
      <c r="B164" s="48" t="s">
        <v>289</v>
      </c>
      <c r="C164" t="s">
        <v>198</v>
      </c>
      <c r="D164">
        <v>2</v>
      </c>
      <c r="E164" t="s">
        <v>264</v>
      </c>
      <c r="F164" s="79">
        <v>64.989999999999995</v>
      </c>
      <c r="G164" s="79">
        <f t="shared" si="14"/>
        <v>89.99</v>
      </c>
      <c r="H164" s="79">
        <f t="shared" si="15"/>
        <v>97.864125000000001</v>
      </c>
      <c r="I164">
        <v>242.839</v>
      </c>
      <c r="J164">
        <v>257.346</v>
      </c>
      <c r="K164" s="79">
        <f t="shared" si="16"/>
        <v>95.365927795782383</v>
      </c>
      <c r="L164" t="s">
        <v>221</v>
      </c>
      <c r="M164" s="79">
        <v>5</v>
      </c>
      <c r="N164" t="s">
        <v>201</v>
      </c>
      <c r="O164" s="79">
        <v>8</v>
      </c>
      <c r="P164" t="s">
        <v>223</v>
      </c>
      <c r="Q164" s="79">
        <v>12</v>
      </c>
      <c r="R164" t="s">
        <v>249</v>
      </c>
      <c r="S164" s="79">
        <v>10</v>
      </c>
      <c r="T164" t="s">
        <v>230</v>
      </c>
      <c r="U164" s="79">
        <v>12</v>
      </c>
      <c r="V164" t="s">
        <v>231</v>
      </c>
      <c r="W164" s="79">
        <v>15</v>
      </c>
      <c r="X164" t="s">
        <v>262</v>
      </c>
      <c r="Y164" s="79">
        <v>20</v>
      </c>
      <c r="Z164" t="s">
        <v>263</v>
      </c>
      <c r="AA164" s="79">
        <v>30</v>
      </c>
    </row>
    <row r="165" spans="1:29">
      <c r="A165" s="80">
        <v>2017</v>
      </c>
      <c r="B165" s="48" t="s">
        <v>289</v>
      </c>
      <c r="C165" t="s">
        <v>198</v>
      </c>
      <c r="D165">
        <v>3</v>
      </c>
      <c r="E165" t="s">
        <v>265</v>
      </c>
      <c r="F165" s="79">
        <v>64.989999999999995</v>
      </c>
      <c r="G165" s="79">
        <f t="shared" si="14"/>
        <v>89.99</v>
      </c>
      <c r="H165" s="79">
        <f t="shared" si="15"/>
        <v>97.864125000000001</v>
      </c>
      <c r="I165">
        <v>242.839</v>
      </c>
      <c r="J165">
        <v>257.346</v>
      </c>
      <c r="K165" s="79">
        <f t="shared" si="16"/>
        <v>95.365927795782383</v>
      </c>
      <c r="L165" t="s">
        <v>221</v>
      </c>
      <c r="M165" s="79">
        <v>5</v>
      </c>
      <c r="N165" t="s">
        <v>201</v>
      </c>
      <c r="O165" s="79">
        <v>8</v>
      </c>
      <c r="P165" t="s">
        <v>223</v>
      </c>
      <c r="Q165" s="79">
        <v>12</v>
      </c>
      <c r="R165" t="s">
        <v>249</v>
      </c>
      <c r="S165" s="79">
        <v>10</v>
      </c>
      <c r="T165" t="s">
        <v>230</v>
      </c>
      <c r="U165" s="79">
        <v>12</v>
      </c>
      <c r="V165" t="s">
        <v>231</v>
      </c>
      <c r="W165" s="79">
        <v>15</v>
      </c>
      <c r="X165" t="s">
        <v>262</v>
      </c>
      <c r="Y165" s="79">
        <v>20</v>
      </c>
      <c r="Z165" t="s">
        <v>263</v>
      </c>
      <c r="AA165" s="79">
        <v>30</v>
      </c>
    </row>
    <row r="166" spans="1:29">
      <c r="A166" s="80">
        <v>2017</v>
      </c>
      <c r="B166" s="48" t="s">
        <v>289</v>
      </c>
      <c r="C166" t="s">
        <v>198</v>
      </c>
      <c r="D166">
        <v>4</v>
      </c>
      <c r="E166" t="s">
        <v>266</v>
      </c>
      <c r="F166" s="79">
        <v>64.989999999999995</v>
      </c>
      <c r="G166" s="79">
        <f t="shared" si="14"/>
        <v>89.99</v>
      </c>
      <c r="H166" s="79">
        <f t="shared" si="15"/>
        <v>97.864125000000001</v>
      </c>
      <c r="I166">
        <v>242.839</v>
      </c>
      <c r="J166">
        <v>257.346</v>
      </c>
      <c r="K166" s="79">
        <f t="shared" si="16"/>
        <v>95.365927795782383</v>
      </c>
      <c r="L166" t="s">
        <v>221</v>
      </c>
      <c r="M166" s="79">
        <v>5</v>
      </c>
      <c r="N166" t="s">
        <v>201</v>
      </c>
      <c r="O166" s="79">
        <v>8</v>
      </c>
      <c r="P166" t="s">
        <v>223</v>
      </c>
      <c r="Q166" s="79">
        <v>12</v>
      </c>
      <c r="R166" t="s">
        <v>249</v>
      </c>
      <c r="S166" s="79">
        <v>10</v>
      </c>
      <c r="T166" t="s">
        <v>230</v>
      </c>
      <c r="U166" s="79">
        <v>12</v>
      </c>
      <c r="V166" t="s">
        <v>231</v>
      </c>
      <c r="W166" s="79">
        <v>15</v>
      </c>
      <c r="X166" t="s">
        <v>262</v>
      </c>
      <c r="Y166" s="79">
        <v>20</v>
      </c>
      <c r="Z166" t="s">
        <v>263</v>
      </c>
      <c r="AA166" s="79">
        <v>30</v>
      </c>
    </row>
    <row r="167" spans="1:29">
      <c r="A167" s="80">
        <v>2017</v>
      </c>
      <c r="B167" s="48" t="s">
        <v>289</v>
      </c>
      <c r="C167" t="s">
        <v>198</v>
      </c>
      <c r="D167">
        <v>5</v>
      </c>
      <c r="E167" t="s">
        <v>267</v>
      </c>
      <c r="F167" s="79">
        <v>64.989999999999995</v>
      </c>
      <c r="G167" s="79">
        <f t="shared" si="14"/>
        <v>89.99</v>
      </c>
      <c r="H167" s="79">
        <f t="shared" si="15"/>
        <v>97.864125000000001</v>
      </c>
      <c r="I167">
        <v>242.839</v>
      </c>
      <c r="J167">
        <v>257.346</v>
      </c>
      <c r="K167" s="79">
        <f t="shared" si="16"/>
        <v>95.365927795782383</v>
      </c>
      <c r="L167" t="s">
        <v>221</v>
      </c>
      <c r="M167" s="79">
        <v>5</v>
      </c>
      <c r="N167" t="s">
        <v>201</v>
      </c>
      <c r="O167" s="79">
        <v>8</v>
      </c>
      <c r="P167" t="s">
        <v>223</v>
      </c>
      <c r="Q167" s="79">
        <v>12</v>
      </c>
      <c r="R167" t="s">
        <v>249</v>
      </c>
      <c r="S167" s="79">
        <v>10</v>
      </c>
      <c r="T167" t="s">
        <v>230</v>
      </c>
      <c r="U167" s="79">
        <v>12</v>
      </c>
      <c r="V167" t="s">
        <v>231</v>
      </c>
      <c r="W167" s="79">
        <v>15</v>
      </c>
      <c r="X167" t="s">
        <v>262</v>
      </c>
      <c r="Y167" s="79">
        <v>20</v>
      </c>
      <c r="Z167" t="s">
        <v>263</v>
      </c>
      <c r="AA167" s="79">
        <v>30</v>
      </c>
    </row>
    <row r="168" spans="1:29">
      <c r="A168" s="80">
        <v>2017</v>
      </c>
      <c r="B168" s="48" t="s">
        <v>289</v>
      </c>
      <c r="C168" t="s">
        <v>198</v>
      </c>
      <c r="D168">
        <v>6</v>
      </c>
      <c r="E168" t="s">
        <v>268</v>
      </c>
      <c r="F168" s="79">
        <v>64.989999999999995</v>
      </c>
      <c r="G168" s="79">
        <f t="shared" si="14"/>
        <v>89.99</v>
      </c>
      <c r="H168" s="79">
        <f t="shared" si="15"/>
        <v>97.864125000000001</v>
      </c>
      <c r="I168">
        <v>242.839</v>
      </c>
      <c r="J168">
        <v>257.346</v>
      </c>
      <c r="K168" s="79">
        <f t="shared" si="16"/>
        <v>95.365927795782383</v>
      </c>
      <c r="L168" t="s">
        <v>221</v>
      </c>
      <c r="M168" s="79">
        <v>5</v>
      </c>
      <c r="N168" t="s">
        <v>201</v>
      </c>
      <c r="O168" s="79">
        <v>8</v>
      </c>
      <c r="P168" t="s">
        <v>223</v>
      </c>
      <c r="Q168" s="79">
        <v>12</v>
      </c>
      <c r="R168" t="s">
        <v>249</v>
      </c>
      <c r="S168" s="79">
        <v>10</v>
      </c>
      <c r="T168" t="s">
        <v>230</v>
      </c>
      <c r="U168" s="79">
        <v>12</v>
      </c>
      <c r="V168" t="s">
        <v>231</v>
      </c>
      <c r="W168" s="79">
        <v>15</v>
      </c>
      <c r="X168" t="s">
        <v>262</v>
      </c>
      <c r="Y168" s="79">
        <v>20</v>
      </c>
      <c r="Z168" t="s">
        <v>263</v>
      </c>
      <c r="AA168" s="79">
        <v>30</v>
      </c>
    </row>
    <row r="169" spans="1:29">
      <c r="A169" s="80">
        <v>2017</v>
      </c>
      <c r="B169" s="48" t="s">
        <v>289</v>
      </c>
      <c r="C169" t="s">
        <v>198</v>
      </c>
      <c r="D169">
        <v>7</v>
      </c>
      <c r="E169" t="s">
        <v>269</v>
      </c>
      <c r="F169" s="79">
        <v>64.989999999999995</v>
      </c>
      <c r="G169" s="79">
        <f t="shared" si="14"/>
        <v>89.99</v>
      </c>
      <c r="H169" s="79">
        <f t="shared" si="15"/>
        <v>97.864125000000001</v>
      </c>
      <c r="I169">
        <v>242.839</v>
      </c>
      <c r="J169">
        <v>257.346</v>
      </c>
      <c r="K169" s="79">
        <f t="shared" si="16"/>
        <v>95.365927795782383</v>
      </c>
      <c r="L169" t="s">
        <v>221</v>
      </c>
      <c r="M169" s="79">
        <v>5</v>
      </c>
      <c r="N169" t="s">
        <v>201</v>
      </c>
      <c r="O169" s="79">
        <v>8</v>
      </c>
      <c r="P169" t="s">
        <v>223</v>
      </c>
      <c r="Q169" s="79">
        <v>12</v>
      </c>
      <c r="R169" t="s">
        <v>249</v>
      </c>
      <c r="S169" s="79">
        <v>10</v>
      </c>
      <c r="T169" t="s">
        <v>230</v>
      </c>
      <c r="U169" s="79">
        <v>12</v>
      </c>
      <c r="V169" t="s">
        <v>231</v>
      </c>
      <c r="W169" s="79">
        <v>15</v>
      </c>
      <c r="X169" t="s">
        <v>262</v>
      </c>
      <c r="Y169" s="79">
        <v>20</v>
      </c>
      <c r="Z169" t="s">
        <v>263</v>
      </c>
      <c r="AA169" s="79">
        <v>30</v>
      </c>
    </row>
    <row r="170" spans="1:29">
      <c r="A170" s="80">
        <v>2017</v>
      </c>
      <c r="B170" s="48" t="s">
        <v>289</v>
      </c>
      <c r="C170" t="s">
        <v>198</v>
      </c>
      <c r="D170">
        <v>8</v>
      </c>
      <c r="E170" t="s">
        <v>270</v>
      </c>
      <c r="F170" s="79">
        <v>64.989999999999995</v>
      </c>
      <c r="G170" s="79">
        <f t="shared" si="14"/>
        <v>89.99</v>
      </c>
      <c r="H170" s="79">
        <f t="shared" si="15"/>
        <v>97.864125000000001</v>
      </c>
      <c r="I170">
        <v>242.839</v>
      </c>
      <c r="J170">
        <v>257.346</v>
      </c>
      <c r="K170" s="79">
        <f t="shared" si="16"/>
        <v>95.365927795782383</v>
      </c>
      <c r="L170" t="s">
        <v>221</v>
      </c>
      <c r="M170" s="79">
        <v>5</v>
      </c>
      <c r="N170" t="s">
        <v>201</v>
      </c>
      <c r="O170" s="79">
        <v>8</v>
      </c>
      <c r="P170" t="s">
        <v>223</v>
      </c>
      <c r="Q170" s="79">
        <v>12</v>
      </c>
      <c r="R170" t="s">
        <v>249</v>
      </c>
      <c r="S170" s="79">
        <v>10</v>
      </c>
      <c r="T170" t="s">
        <v>230</v>
      </c>
      <c r="U170" s="79">
        <v>12</v>
      </c>
      <c r="V170" t="s">
        <v>231</v>
      </c>
      <c r="W170" s="79">
        <v>15</v>
      </c>
      <c r="X170" t="s">
        <v>262</v>
      </c>
      <c r="Y170" s="79">
        <v>20</v>
      </c>
      <c r="Z170" t="s">
        <v>263</v>
      </c>
      <c r="AA170" s="79">
        <v>30</v>
      </c>
    </row>
    <row r="171" spans="1:29">
      <c r="A171" s="80">
        <v>2017</v>
      </c>
      <c r="B171" s="48" t="s">
        <v>289</v>
      </c>
      <c r="C171" t="s">
        <v>198</v>
      </c>
      <c r="D171">
        <v>9</v>
      </c>
      <c r="E171" t="s">
        <v>256</v>
      </c>
      <c r="F171" s="79">
        <v>74.989999999999995</v>
      </c>
      <c r="G171" s="79">
        <f t="shared" si="14"/>
        <v>99.99</v>
      </c>
      <c r="H171" s="79">
        <f t="shared" si="15"/>
        <v>108.739125</v>
      </c>
      <c r="I171">
        <v>242.839</v>
      </c>
      <c r="J171">
        <v>257.346</v>
      </c>
      <c r="K171" s="79">
        <f t="shared" si="16"/>
        <v>105.96331948327905</v>
      </c>
      <c r="L171" t="s">
        <v>221</v>
      </c>
      <c r="M171" s="79">
        <v>5</v>
      </c>
      <c r="N171" t="s">
        <v>201</v>
      </c>
      <c r="O171" s="79">
        <v>8</v>
      </c>
      <c r="P171" t="s">
        <v>223</v>
      </c>
      <c r="Q171" s="79">
        <v>12</v>
      </c>
      <c r="R171" t="s">
        <v>249</v>
      </c>
      <c r="S171" s="79">
        <v>10</v>
      </c>
      <c r="T171" t="s">
        <v>230</v>
      </c>
      <c r="U171" s="79">
        <v>12</v>
      </c>
      <c r="V171" t="s">
        <v>231</v>
      </c>
      <c r="W171" s="79">
        <v>15</v>
      </c>
      <c r="X171" t="s">
        <v>262</v>
      </c>
      <c r="Y171" s="79">
        <v>20</v>
      </c>
      <c r="Z171" t="s">
        <v>263</v>
      </c>
      <c r="AA171" s="79">
        <v>30</v>
      </c>
    </row>
    <row r="172" spans="1:29">
      <c r="A172" s="80">
        <v>2017</v>
      </c>
      <c r="B172" s="48" t="s">
        <v>289</v>
      </c>
      <c r="C172" t="s">
        <v>198</v>
      </c>
      <c r="D172">
        <v>10</v>
      </c>
      <c r="E172" t="s">
        <v>257</v>
      </c>
      <c r="F172" s="79">
        <v>79.989999999999995</v>
      </c>
      <c r="G172" s="79">
        <f t="shared" si="14"/>
        <v>104.99</v>
      </c>
      <c r="H172" s="79">
        <f t="shared" si="15"/>
        <v>114.176625</v>
      </c>
      <c r="I172">
        <v>242.839</v>
      </c>
      <c r="J172">
        <v>257.346</v>
      </c>
      <c r="K172" s="79">
        <f t="shared" si="16"/>
        <v>111.26201532702737</v>
      </c>
      <c r="L172" t="s">
        <v>221</v>
      </c>
      <c r="M172" s="79">
        <v>5</v>
      </c>
      <c r="N172" t="s">
        <v>201</v>
      </c>
      <c r="O172" s="79">
        <v>8</v>
      </c>
      <c r="P172" t="s">
        <v>223</v>
      </c>
      <c r="Q172" s="79">
        <v>12</v>
      </c>
      <c r="R172" t="s">
        <v>249</v>
      </c>
      <c r="S172" s="79">
        <v>10</v>
      </c>
      <c r="T172" t="s">
        <v>230</v>
      </c>
      <c r="U172" s="79">
        <v>12</v>
      </c>
      <c r="V172" t="s">
        <v>231</v>
      </c>
      <c r="W172" s="79">
        <v>15</v>
      </c>
      <c r="X172" t="s">
        <v>262</v>
      </c>
      <c r="Y172" s="79">
        <v>20</v>
      </c>
      <c r="Z172" t="s">
        <v>263</v>
      </c>
      <c r="AA172" s="79">
        <v>30</v>
      </c>
    </row>
    <row r="173" spans="1:29">
      <c r="A173" s="80">
        <v>2017</v>
      </c>
      <c r="B173" s="48" t="s">
        <v>289</v>
      </c>
      <c r="C173" t="s">
        <v>198</v>
      </c>
      <c r="D173">
        <v>11</v>
      </c>
      <c r="E173" t="s">
        <v>271</v>
      </c>
      <c r="F173" s="79">
        <v>89.99</v>
      </c>
      <c r="G173" s="79">
        <f t="shared" si="14"/>
        <v>114.99</v>
      </c>
      <c r="H173" s="79">
        <f t="shared" si="15"/>
        <v>125.051625</v>
      </c>
      <c r="I173">
        <v>242.839</v>
      </c>
      <c r="J173">
        <v>257.346</v>
      </c>
      <c r="K173" s="79">
        <f t="shared" si="16"/>
        <v>121.85940701452402</v>
      </c>
      <c r="L173" t="s">
        <v>221</v>
      </c>
      <c r="M173" s="79">
        <v>5</v>
      </c>
      <c r="N173" t="s">
        <v>201</v>
      </c>
      <c r="O173" s="79">
        <v>8</v>
      </c>
      <c r="P173" t="s">
        <v>223</v>
      </c>
      <c r="Q173" s="79">
        <v>12</v>
      </c>
      <c r="R173" t="s">
        <v>249</v>
      </c>
      <c r="S173" s="79">
        <v>10</v>
      </c>
      <c r="T173" t="s">
        <v>230</v>
      </c>
      <c r="U173" s="79">
        <v>12</v>
      </c>
      <c r="V173" t="s">
        <v>231</v>
      </c>
      <c r="W173" s="79">
        <v>15</v>
      </c>
      <c r="X173" t="s">
        <v>262</v>
      </c>
      <c r="Y173" s="79">
        <v>20</v>
      </c>
      <c r="Z173" t="s">
        <v>263</v>
      </c>
      <c r="AA173" s="79">
        <v>30</v>
      </c>
    </row>
    <row r="174" spans="1:29">
      <c r="A174" s="80">
        <v>2017</v>
      </c>
      <c r="B174" s="48" t="s">
        <v>289</v>
      </c>
      <c r="C174" t="s">
        <v>198</v>
      </c>
      <c r="D174">
        <v>12</v>
      </c>
      <c r="E174" t="s">
        <v>259</v>
      </c>
      <c r="F174" s="79">
        <v>54.99</v>
      </c>
      <c r="G174" s="79">
        <f t="shared" si="14"/>
        <v>79.990000000000009</v>
      </c>
      <c r="H174" s="79">
        <f t="shared" si="15"/>
        <v>86.989125000000016</v>
      </c>
      <c r="I174">
        <v>242.839</v>
      </c>
      <c r="J174">
        <v>257.346</v>
      </c>
      <c r="K174" s="79">
        <f t="shared" si="16"/>
        <v>84.768536108285744</v>
      </c>
      <c r="L174" t="s">
        <v>221</v>
      </c>
      <c r="M174" s="79">
        <v>5</v>
      </c>
      <c r="N174" t="s">
        <v>201</v>
      </c>
      <c r="O174" s="79">
        <v>8</v>
      </c>
      <c r="P174" t="s">
        <v>223</v>
      </c>
      <c r="Q174" s="79">
        <v>12</v>
      </c>
      <c r="R174" t="s">
        <v>249</v>
      </c>
      <c r="S174" s="79">
        <v>10</v>
      </c>
      <c r="T174" t="s">
        <v>230</v>
      </c>
      <c r="U174" s="79">
        <v>12</v>
      </c>
      <c r="V174" t="s">
        <v>231</v>
      </c>
      <c r="W174" s="79">
        <v>15</v>
      </c>
      <c r="X174" t="s">
        <v>262</v>
      </c>
      <c r="Y174" s="79">
        <v>20</v>
      </c>
      <c r="Z174" t="s">
        <v>263</v>
      </c>
      <c r="AA174" s="79">
        <v>30</v>
      </c>
    </row>
    <row r="175" spans="1:29">
      <c r="A175" s="80">
        <v>2017</v>
      </c>
      <c r="B175" s="48" t="s">
        <v>289</v>
      </c>
      <c r="C175" t="s">
        <v>198</v>
      </c>
      <c r="D175">
        <v>13</v>
      </c>
      <c r="E175" t="s">
        <v>260</v>
      </c>
      <c r="F175" s="79">
        <v>49.99</v>
      </c>
      <c r="G175" s="79">
        <f t="shared" si="14"/>
        <v>74.990000000000009</v>
      </c>
      <c r="H175" s="79">
        <f t="shared" si="15"/>
        <v>81.551625000000016</v>
      </c>
      <c r="I175">
        <v>242.839</v>
      </c>
      <c r="J175">
        <v>257.346</v>
      </c>
      <c r="K175" s="79">
        <f t="shared" si="16"/>
        <v>79.469840264537424</v>
      </c>
      <c r="L175" t="s">
        <v>221</v>
      </c>
      <c r="M175" s="79">
        <v>5</v>
      </c>
      <c r="N175" t="s">
        <v>201</v>
      </c>
      <c r="O175" s="79">
        <v>8</v>
      </c>
      <c r="P175" t="s">
        <v>223</v>
      </c>
      <c r="Q175" s="79">
        <v>12</v>
      </c>
      <c r="R175" t="s">
        <v>249</v>
      </c>
      <c r="S175" s="79">
        <v>10</v>
      </c>
      <c r="T175" t="s">
        <v>230</v>
      </c>
      <c r="U175" s="79">
        <v>12</v>
      </c>
      <c r="V175" t="s">
        <v>231</v>
      </c>
      <c r="W175" s="79">
        <v>15</v>
      </c>
      <c r="X175" t="s">
        <v>262</v>
      </c>
      <c r="Y175" s="79">
        <v>20</v>
      </c>
      <c r="Z175" t="s">
        <v>263</v>
      </c>
      <c r="AA175" s="79">
        <v>30</v>
      </c>
    </row>
    <row r="176" spans="1:29">
      <c r="A176" s="80">
        <v>2018</v>
      </c>
      <c r="B176" s="48" t="s">
        <v>289</v>
      </c>
      <c r="C176" t="s">
        <v>198</v>
      </c>
      <c r="D176">
        <v>1</v>
      </c>
      <c r="E176" t="s">
        <v>248</v>
      </c>
      <c r="F176" s="79">
        <v>25</v>
      </c>
      <c r="G176" s="79">
        <f>SUM(F176,M176)</f>
        <v>37</v>
      </c>
      <c r="H176" s="79">
        <f t="shared" si="15"/>
        <v>40.237499999999997</v>
      </c>
      <c r="I176">
        <v>247.86699999999999</v>
      </c>
      <c r="J176">
        <v>257.346</v>
      </c>
      <c r="K176" s="79">
        <f t="shared" si="16"/>
        <v>38.414964476917056</v>
      </c>
      <c r="L176" t="s">
        <v>272</v>
      </c>
      <c r="M176" s="79">
        <v>12</v>
      </c>
      <c r="N176" t="s">
        <v>273</v>
      </c>
      <c r="O176" s="79">
        <v>6</v>
      </c>
      <c r="P176" t="s">
        <v>249</v>
      </c>
      <c r="Q176" s="79">
        <v>10</v>
      </c>
      <c r="R176" t="s">
        <v>274</v>
      </c>
      <c r="S176" s="79">
        <v>7.99</v>
      </c>
      <c r="T176" t="s">
        <v>230</v>
      </c>
      <c r="U176" s="79">
        <v>12</v>
      </c>
      <c r="V176" t="s">
        <v>231</v>
      </c>
      <c r="W176" s="79">
        <v>15</v>
      </c>
      <c r="X176" t="s">
        <v>262</v>
      </c>
      <c r="Y176" s="79">
        <v>20</v>
      </c>
      <c r="Z176" t="s">
        <v>263</v>
      </c>
      <c r="AA176" s="79">
        <v>30</v>
      </c>
    </row>
    <row r="177" spans="1:27">
      <c r="A177" s="80">
        <v>2018</v>
      </c>
      <c r="B177" s="48" t="s">
        <v>289</v>
      </c>
      <c r="C177" t="s">
        <v>198</v>
      </c>
      <c r="D177">
        <v>2</v>
      </c>
      <c r="E177" t="s">
        <v>264</v>
      </c>
      <c r="F177" s="79">
        <v>64.989999999999995</v>
      </c>
      <c r="G177" s="79">
        <f t="shared" ref="G177:G188" si="17">SUM(F177,M177)</f>
        <v>76.989999999999995</v>
      </c>
      <c r="H177" s="79">
        <f t="shared" si="15"/>
        <v>83.726624999999999</v>
      </c>
      <c r="I177">
        <v>247.86699999999999</v>
      </c>
      <c r="J177">
        <v>257.346</v>
      </c>
      <c r="K177" s="79">
        <f t="shared" si="16"/>
        <v>79.934273380482267</v>
      </c>
      <c r="L177" t="s">
        <v>272</v>
      </c>
      <c r="M177" s="79">
        <v>12</v>
      </c>
      <c r="N177" t="s">
        <v>273</v>
      </c>
      <c r="O177" s="79">
        <v>6</v>
      </c>
      <c r="P177" t="s">
        <v>249</v>
      </c>
      <c r="Q177" s="79">
        <v>10</v>
      </c>
      <c r="R177" t="s">
        <v>274</v>
      </c>
      <c r="S177" s="79">
        <v>7.99</v>
      </c>
      <c r="T177" t="s">
        <v>230</v>
      </c>
      <c r="U177" s="79">
        <v>12</v>
      </c>
      <c r="V177" t="s">
        <v>231</v>
      </c>
      <c r="W177" s="79">
        <v>15</v>
      </c>
      <c r="X177" t="s">
        <v>262</v>
      </c>
      <c r="Y177" s="79">
        <v>20</v>
      </c>
      <c r="Z177" t="s">
        <v>263</v>
      </c>
      <c r="AA177" s="79">
        <v>30</v>
      </c>
    </row>
    <row r="178" spans="1:27">
      <c r="A178" s="80">
        <v>2018</v>
      </c>
      <c r="B178" s="48" t="s">
        <v>289</v>
      </c>
      <c r="C178" t="s">
        <v>198</v>
      </c>
      <c r="D178">
        <v>3</v>
      </c>
      <c r="E178" t="s">
        <v>265</v>
      </c>
      <c r="F178" s="79">
        <v>64.989999999999995</v>
      </c>
      <c r="G178" s="79">
        <f t="shared" si="17"/>
        <v>76.989999999999995</v>
      </c>
      <c r="H178" s="79">
        <f t="shared" si="15"/>
        <v>83.726624999999999</v>
      </c>
      <c r="I178">
        <v>247.86699999999999</v>
      </c>
      <c r="J178">
        <v>257.346</v>
      </c>
      <c r="K178" s="79">
        <f t="shared" si="16"/>
        <v>79.934273380482267</v>
      </c>
      <c r="L178" t="s">
        <v>272</v>
      </c>
      <c r="M178" s="79">
        <v>12</v>
      </c>
      <c r="N178" t="s">
        <v>273</v>
      </c>
      <c r="O178" s="79">
        <v>6</v>
      </c>
      <c r="P178" t="s">
        <v>249</v>
      </c>
      <c r="Q178" s="79">
        <v>10</v>
      </c>
      <c r="R178" t="s">
        <v>274</v>
      </c>
      <c r="S178" s="79">
        <v>7.99</v>
      </c>
      <c r="T178" t="s">
        <v>230</v>
      </c>
      <c r="U178" s="79">
        <v>12</v>
      </c>
      <c r="V178" t="s">
        <v>231</v>
      </c>
      <c r="W178" s="79">
        <v>15</v>
      </c>
      <c r="X178" t="s">
        <v>262</v>
      </c>
      <c r="Y178" s="79">
        <v>20</v>
      </c>
      <c r="Z178" t="s">
        <v>263</v>
      </c>
      <c r="AA178" s="79">
        <v>30</v>
      </c>
    </row>
    <row r="179" spans="1:27">
      <c r="A179" s="80">
        <v>2018</v>
      </c>
      <c r="B179" s="48" t="s">
        <v>289</v>
      </c>
      <c r="C179" t="s">
        <v>198</v>
      </c>
      <c r="D179">
        <v>4</v>
      </c>
      <c r="E179" t="s">
        <v>266</v>
      </c>
      <c r="F179" s="79">
        <v>64.989999999999995</v>
      </c>
      <c r="G179" s="79">
        <f t="shared" si="17"/>
        <v>76.989999999999995</v>
      </c>
      <c r="H179" s="79">
        <f t="shared" si="15"/>
        <v>83.726624999999999</v>
      </c>
      <c r="I179">
        <v>247.86699999999999</v>
      </c>
      <c r="J179">
        <v>257.346</v>
      </c>
      <c r="K179" s="79">
        <f t="shared" si="16"/>
        <v>79.934273380482267</v>
      </c>
      <c r="L179" t="s">
        <v>272</v>
      </c>
      <c r="M179" s="79">
        <v>12</v>
      </c>
      <c r="N179" t="s">
        <v>273</v>
      </c>
      <c r="O179" s="79">
        <v>6</v>
      </c>
      <c r="P179" t="s">
        <v>249</v>
      </c>
      <c r="Q179" s="79">
        <v>10</v>
      </c>
      <c r="R179" t="s">
        <v>274</v>
      </c>
      <c r="S179" s="79">
        <v>7.99</v>
      </c>
      <c r="T179" t="s">
        <v>230</v>
      </c>
      <c r="U179" s="79">
        <v>12</v>
      </c>
      <c r="V179" t="s">
        <v>231</v>
      </c>
      <c r="W179" s="79">
        <v>15</v>
      </c>
      <c r="X179" t="s">
        <v>262</v>
      </c>
      <c r="Y179" s="79">
        <v>20</v>
      </c>
      <c r="Z179" t="s">
        <v>263</v>
      </c>
      <c r="AA179" s="79">
        <v>30</v>
      </c>
    </row>
    <row r="180" spans="1:27">
      <c r="A180" s="80">
        <v>2018</v>
      </c>
      <c r="B180" s="48" t="s">
        <v>289</v>
      </c>
      <c r="C180" t="s">
        <v>198</v>
      </c>
      <c r="D180">
        <v>5</v>
      </c>
      <c r="E180" t="s">
        <v>267</v>
      </c>
      <c r="F180" s="79">
        <v>64.989999999999995</v>
      </c>
      <c r="G180" s="79">
        <f t="shared" si="17"/>
        <v>76.989999999999995</v>
      </c>
      <c r="H180" s="79">
        <f t="shared" si="15"/>
        <v>83.726624999999999</v>
      </c>
      <c r="I180">
        <v>247.86699999999999</v>
      </c>
      <c r="J180">
        <v>257.346</v>
      </c>
      <c r="K180" s="79">
        <f t="shared" si="16"/>
        <v>79.934273380482267</v>
      </c>
      <c r="L180" t="s">
        <v>272</v>
      </c>
      <c r="M180" s="79">
        <v>12</v>
      </c>
      <c r="N180" t="s">
        <v>273</v>
      </c>
      <c r="O180" s="79">
        <v>6</v>
      </c>
      <c r="P180" t="s">
        <v>249</v>
      </c>
      <c r="Q180" s="79">
        <v>10</v>
      </c>
      <c r="R180" t="s">
        <v>274</v>
      </c>
      <c r="S180" s="79">
        <v>7.99</v>
      </c>
      <c r="T180" t="s">
        <v>230</v>
      </c>
      <c r="U180" s="79">
        <v>12</v>
      </c>
      <c r="V180" t="s">
        <v>231</v>
      </c>
      <c r="W180" s="79">
        <v>15</v>
      </c>
      <c r="X180" t="s">
        <v>262</v>
      </c>
      <c r="Y180" s="79">
        <v>20</v>
      </c>
      <c r="Z180" t="s">
        <v>263</v>
      </c>
      <c r="AA180" s="79">
        <v>30</v>
      </c>
    </row>
    <row r="181" spans="1:27">
      <c r="A181" s="80">
        <v>2018</v>
      </c>
      <c r="B181" s="48" t="s">
        <v>289</v>
      </c>
      <c r="C181" t="s">
        <v>198</v>
      </c>
      <c r="D181">
        <v>6</v>
      </c>
      <c r="E181" t="s">
        <v>268</v>
      </c>
      <c r="F181" s="79">
        <v>64.989999999999995</v>
      </c>
      <c r="G181" s="79">
        <f t="shared" si="17"/>
        <v>76.989999999999995</v>
      </c>
      <c r="H181" s="79">
        <f t="shared" si="15"/>
        <v>83.726624999999999</v>
      </c>
      <c r="I181">
        <v>247.86699999999999</v>
      </c>
      <c r="J181">
        <v>257.346</v>
      </c>
      <c r="K181" s="79">
        <f t="shared" si="16"/>
        <v>79.934273380482267</v>
      </c>
      <c r="L181" t="s">
        <v>272</v>
      </c>
      <c r="M181" s="79">
        <v>12</v>
      </c>
      <c r="N181" t="s">
        <v>273</v>
      </c>
      <c r="O181" s="79">
        <v>6</v>
      </c>
      <c r="P181" t="s">
        <v>249</v>
      </c>
      <c r="Q181" s="79">
        <v>10</v>
      </c>
      <c r="R181" t="s">
        <v>274</v>
      </c>
      <c r="S181" s="79">
        <v>7.99</v>
      </c>
      <c r="T181" t="s">
        <v>230</v>
      </c>
      <c r="U181" s="79">
        <v>12</v>
      </c>
      <c r="V181" t="s">
        <v>231</v>
      </c>
      <c r="W181" s="79">
        <v>15</v>
      </c>
      <c r="X181" t="s">
        <v>262</v>
      </c>
      <c r="Y181" s="79">
        <v>20</v>
      </c>
      <c r="Z181" t="s">
        <v>263</v>
      </c>
      <c r="AA181" s="79">
        <v>30</v>
      </c>
    </row>
    <row r="182" spans="1:27">
      <c r="A182" s="80">
        <v>2018</v>
      </c>
      <c r="B182" s="48" t="s">
        <v>289</v>
      </c>
      <c r="C182" t="s">
        <v>198</v>
      </c>
      <c r="D182">
        <v>7</v>
      </c>
      <c r="E182" t="s">
        <v>269</v>
      </c>
      <c r="F182" s="79">
        <v>64.989999999999995</v>
      </c>
      <c r="G182" s="79">
        <f t="shared" si="17"/>
        <v>76.989999999999995</v>
      </c>
      <c r="H182" s="79">
        <f t="shared" si="15"/>
        <v>83.726624999999999</v>
      </c>
      <c r="I182">
        <v>247.86699999999999</v>
      </c>
      <c r="J182">
        <v>257.346</v>
      </c>
      <c r="K182" s="79">
        <f t="shared" si="16"/>
        <v>79.934273380482267</v>
      </c>
      <c r="L182" t="s">
        <v>272</v>
      </c>
      <c r="M182" s="79">
        <v>12</v>
      </c>
      <c r="N182" t="s">
        <v>273</v>
      </c>
      <c r="O182" s="79">
        <v>6</v>
      </c>
      <c r="P182" t="s">
        <v>249</v>
      </c>
      <c r="Q182" s="79">
        <v>10</v>
      </c>
      <c r="R182" t="s">
        <v>274</v>
      </c>
      <c r="S182" s="79">
        <v>7.99</v>
      </c>
      <c r="T182" t="s">
        <v>230</v>
      </c>
      <c r="U182" s="79">
        <v>12</v>
      </c>
      <c r="V182" t="s">
        <v>231</v>
      </c>
      <c r="W182" s="79">
        <v>15</v>
      </c>
      <c r="X182" t="s">
        <v>262</v>
      </c>
      <c r="Y182" s="79">
        <v>20</v>
      </c>
      <c r="Z182" t="s">
        <v>263</v>
      </c>
      <c r="AA182" s="79">
        <v>30</v>
      </c>
    </row>
    <row r="183" spans="1:27">
      <c r="A183" s="80">
        <v>2018</v>
      </c>
      <c r="B183" s="48" t="s">
        <v>289</v>
      </c>
      <c r="C183" t="s">
        <v>198</v>
      </c>
      <c r="D183">
        <v>8</v>
      </c>
      <c r="E183" t="s">
        <v>270</v>
      </c>
      <c r="F183" s="79">
        <v>64.989999999999995</v>
      </c>
      <c r="G183" s="79">
        <f t="shared" si="17"/>
        <v>76.989999999999995</v>
      </c>
      <c r="H183" s="79">
        <f t="shared" si="15"/>
        <v>83.726624999999999</v>
      </c>
      <c r="I183">
        <v>247.86699999999999</v>
      </c>
      <c r="J183">
        <v>257.346</v>
      </c>
      <c r="K183" s="79">
        <f t="shared" si="16"/>
        <v>79.934273380482267</v>
      </c>
      <c r="L183" t="s">
        <v>272</v>
      </c>
      <c r="M183" s="79">
        <v>12</v>
      </c>
      <c r="N183" t="s">
        <v>273</v>
      </c>
      <c r="O183" s="79">
        <v>6</v>
      </c>
      <c r="P183" t="s">
        <v>249</v>
      </c>
      <c r="Q183" s="79">
        <v>10</v>
      </c>
      <c r="R183" t="s">
        <v>274</v>
      </c>
      <c r="S183" s="79">
        <v>7.99</v>
      </c>
      <c r="T183" t="s">
        <v>230</v>
      </c>
      <c r="U183" s="79">
        <v>12</v>
      </c>
      <c r="V183" t="s">
        <v>231</v>
      </c>
      <c r="W183" s="79">
        <v>15</v>
      </c>
      <c r="X183" t="s">
        <v>262</v>
      </c>
      <c r="Y183" s="79">
        <v>20</v>
      </c>
      <c r="Z183" t="s">
        <v>263</v>
      </c>
      <c r="AA183" s="79">
        <v>30</v>
      </c>
    </row>
    <row r="184" spans="1:27">
      <c r="A184" s="80">
        <v>2018</v>
      </c>
      <c r="B184" s="48" t="s">
        <v>289</v>
      </c>
      <c r="C184" t="s">
        <v>198</v>
      </c>
      <c r="D184">
        <v>9</v>
      </c>
      <c r="E184" t="s">
        <v>256</v>
      </c>
      <c r="F184">
        <v>74.989999999999995</v>
      </c>
      <c r="G184" s="79">
        <f t="shared" si="17"/>
        <v>86.99</v>
      </c>
      <c r="H184" s="79">
        <f t="shared" si="15"/>
        <v>94.601624999999999</v>
      </c>
      <c r="I184">
        <v>247.86699999999999</v>
      </c>
      <c r="J184">
        <v>257.346</v>
      </c>
      <c r="K184" s="79">
        <f t="shared" si="16"/>
        <v>90.316696212081482</v>
      </c>
      <c r="L184" t="s">
        <v>272</v>
      </c>
      <c r="M184" s="79">
        <v>12</v>
      </c>
      <c r="N184" t="s">
        <v>273</v>
      </c>
      <c r="O184" s="79">
        <v>6</v>
      </c>
      <c r="P184" t="s">
        <v>249</v>
      </c>
      <c r="Q184" s="79">
        <v>10</v>
      </c>
      <c r="R184" t="s">
        <v>274</v>
      </c>
      <c r="S184" s="79">
        <v>7.99</v>
      </c>
      <c r="T184" t="s">
        <v>230</v>
      </c>
      <c r="U184" s="79">
        <v>12</v>
      </c>
      <c r="V184" t="s">
        <v>231</v>
      </c>
      <c r="W184" s="79">
        <v>15</v>
      </c>
      <c r="X184" t="s">
        <v>262</v>
      </c>
      <c r="Y184" s="79">
        <v>20</v>
      </c>
      <c r="Z184" t="s">
        <v>263</v>
      </c>
      <c r="AA184" s="79">
        <v>30</v>
      </c>
    </row>
    <row r="185" spans="1:27">
      <c r="A185" s="80">
        <v>2018</v>
      </c>
      <c r="B185" s="48" t="s">
        <v>289</v>
      </c>
      <c r="C185" t="s">
        <v>198</v>
      </c>
      <c r="D185">
        <v>10</v>
      </c>
      <c r="E185" t="s">
        <v>257</v>
      </c>
      <c r="F185">
        <v>79.989999999999995</v>
      </c>
      <c r="G185" s="79">
        <f t="shared" si="17"/>
        <v>91.99</v>
      </c>
      <c r="H185" s="79">
        <f t="shared" si="15"/>
        <v>100.039125</v>
      </c>
      <c r="I185">
        <v>247.86699999999999</v>
      </c>
      <c r="J185">
        <v>257.346</v>
      </c>
      <c r="K185" s="79">
        <f t="shared" si="16"/>
        <v>95.507907627881082</v>
      </c>
      <c r="L185" t="s">
        <v>272</v>
      </c>
      <c r="M185" s="79">
        <v>12</v>
      </c>
      <c r="N185" t="s">
        <v>273</v>
      </c>
      <c r="O185" s="79">
        <v>6</v>
      </c>
      <c r="P185" t="s">
        <v>249</v>
      </c>
      <c r="Q185" s="79">
        <v>10</v>
      </c>
      <c r="R185" t="s">
        <v>274</v>
      </c>
      <c r="S185" s="79">
        <v>7.99</v>
      </c>
      <c r="T185" t="s">
        <v>230</v>
      </c>
      <c r="U185" s="79">
        <v>12</v>
      </c>
      <c r="V185" t="s">
        <v>231</v>
      </c>
      <c r="W185" s="79">
        <v>15</v>
      </c>
      <c r="X185" t="s">
        <v>262</v>
      </c>
      <c r="Y185" s="79">
        <v>20</v>
      </c>
      <c r="Z185" t="s">
        <v>263</v>
      </c>
      <c r="AA185" s="79">
        <v>30</v>
      </c>
    </row>
    <row r="186" spans="1:27">
      <c r="A186" s="80">
        <v>2018</v>
      </c>
      <c r="B186" s="48" t="s">
        <v>289</v>
      </c>
      <c r="C186" t="s">
        <v>198</v>
      </c>
      <c r="D186">
        <v>11</v>
      </c>
      <c r="E186" t="s">
        <v>271</v>
      </c>
      <c r="F186">
        <v>89.99</v>
      </c>
      <c r="G186" s="79">
        <f t="shared" si="17"/>
        <v>101.99</v>
      </c>
      <c r="H186" s="79">
        <f t="shared" si="15"/>
        <v>110.914125</v>
      </c>
      <c r="I186">
        <v>247.86699999999999</v>
      </c>
      <c r="J186">
        <v>257.346</v>
      </c>
      <c r="K186" s="79">
        <f t="shared" si="16"/>
        <v>105.89033045948028</v>
      </c>
      <c r="L186" t="s">
        <v>272</v>
      </c>
      <c r="M186" s="79">
        <v>12</v>
      </c>
      <c r="N186" t="s">
        <v>273</v>
      </c>
      <c r="O186" s="79">
        <v>6</v>
      </c>
      <c r="P186" t="s">
        <v>249</v>
      </c>
      <c r="Q186" s="79">
        <v>10</v>
      </c>
      <c r="R186" t="s">
        <v>274</v>
      </c>
      <c r="S186" s="79">
        <v>7.99</v>
      </c>
      <c r="T186" t="s">
        <v>230</v>
      </c>
      <c r="U186" s="79">
        <v>12</v>
      </c>
      <c r="V186" t="s">
        <v>231</v>
      </c>
      <c r="W186" s="79">
        <v>15</v>
      </c>
      <c r="X186" t="s">
        <v>262</v>
      </c>
      <c r="Y186" s="79">
        <v>20</v>
      </c>
      <c r="Z186" t="s">
        <v>263</v>
      </c>
      <c r="AA186" s="79">
        <v>30</v>
      </c>
    </row>
    <row r="187" spans="1:27">
      <c r="A187" s="80">
        <v>2018</v>
      </c>
      <c r="B187" s="48" t="s">
        <v>289</v>
      </c>
      <c r="C187" t="s">
        <v>198</v>
      </c>
      <c r="D187">
        <v>12</v>
      </c>
      <c r="E187" t="s">
        <v>259</v>
      </c>
      <c r="F187">
        <v>54.99</v>
      </c>
      <c r="G187" s="79">
        <f t="shared" si="17"/>
        <v>66.990000000000009</v>
      </c>
      <c r="H187" s="79">
        <f t="shared" si="15"/>
        <v>72.851625000000013</v>
      </c>
      <c r="I187">
        <v>247.86699999999999</v>
      </c>
      <c r="J187">
        <v>257.346</v>
      </c>
      <c r="K187" s="79">
        <f t="shared" si="16"/>
        <v>69.551850548883081</v>
      </c>
      <c r="L187" t="s">
        <v>272</v>
      </c>
      <c r="M187" s="79">
        <v>12</v>
      </c>
      <c r="N187" t="s">
        <v>273</v>
      </c>
      <c r="O187" s="79">
        <v>6</v>
      </c>
      <c r="P187" t="s">
        <v>249</v>
      </c>
      <c r="Q187" s="79">
        <v>10</v>
      </c>
      <c r="R187" t="s">
        <v>274</v>
      </c>
      <c r="S187" s="79">
        <v>7.99</v>
      </c>
      <c r="T187" t="s">
        <v>230</v>
      </c>
      <c r="U187" s="79">
        <v>12</v>
      </c>
      <c r="V187" t="s">
        <v>231</v>
      </c>
      <c r="W187" s="79">
        <v>15</v>
      </c>
      <c r="X187" t="s">
        <v>262</v>
      </c>
      <c r="Y187" s="79">
        <v>20</v>
      </c>
      <c r="Z187" t="s">
        <v>263</v>
      </c>
      <c r="AA187" s="79">
        <v>30</v>
      </c>
    </row>
    <row r="188" spans="1:27">
      <c r="A188" s="80">
        <v>2018</v>
      </c>
      <c r="B188" s="48" t="s">
        <v>289</v>
      </c>
      <c r="C188" t="s">
        <v>198</v>
      </c>
      <c r="D188">
        <v>13</v>
      </c>
      <c r="E188" t="s">
        <v>260</v>
      </c>
      <c r="F188">
        <v>49.99</v>
      </c>
      <c r="G188" s="79">
        <f t="shared" si="17"/>
        <v>61.99</v>
      </c>
      <c r="H188" s="79">
        <f t="shared" si="15"/>
        <v>67.414124999999999</v>
      </c>
      <c r="I188">
        <v>247.86699999999999</v>
      </c>
      <c r="J188">
        <v>257.346</v>
      </c>
      <c r="K188" s="79">
        <f t="shared" si="16"/>
        <v>64.360639133083481</v>
      </c>
      <c r="L188" t="s">
        <v>272</v>
      </c>
      <c r="M188" s="79">
        <v>12</v>
      </c>
      <c r="N188" t="s">
        <v>273</v>
      </c>
      <c r="O188" s="79">
        <v>6</v>
      </c>
      <c r="P188" t="s">
        <v>249</v>
      </c>
      <c r="Q188" s="79">
        <v>10</v>
      </c>
      <c r="R188" t="s">
        <v>274</v>
      </c>
      <c r="S188" s="79">
        <v>7.99</v>
      </c>
      <c r="T188" t="s">
        <v>230</v>
      </c>
      <c r="U188" s="79">
        <v>12</v>
      </c>
      <c r="V188" t="s">
        <v>231</v>
      </c>
      <c r="W188" s="79">
        <v>15</v>
      </c>
      <c r="X188" t="s">
        <v>262</v>
      </c>
      <c r="Y188" s="79">
        <v>20</v>
      </c>
      <c r="Z188" t="s">
        <v>263</v>
      </c>
      <c r="AA188" s="79">
        <v>30</v>
      </c>
    </row>
    <row r="189" spans="1:27">
      <c r="A189">
        <v>2011</v>
      </c>
      <c r="B189" s="45" t="s">
        <v>130</v>
      </c>
      <c r="C189" t="s">
        <v>195</v>
      </c>
      <c r="D189">
        <v>1</v>
      </c>
      <c r="E189" t="s">
        <v>187</v>
      </c>
      <c r="F189" s="79">
        <v>22.75</v>
      </c>
      <c r="G189" s="79">
        <f>SUM(F189,M189)</f>
        <v>32.75</v>
      </c>
      <c r="H189" s="79">
        <f t="shared" si="15"/>
        <v>35.615625000000001</v>
      </c>
      <c r="I189">
        <v>220.22300000000001</v>
      </c>
      <c r="J189">
        <v>257.346</v>
      </c>
      <c r="K189" s="79">
        <f t="shared" si="16"/>
        <v>38.270668822057644</v>
      </c>
      <c r="L189" t="s">
        <v>188</v>
      </c>
      <c r="M189" s="79">
        <v>10</v>
      </c>
      <c r="N189" t="s">
        <v>193</v>
      </c>
      <c r="O189" s="79">
        <v>14.95</v>
      </c>
      <c r="Q189" s="79"/>
      <c r="S189" s="79"/>
      <c r="U189" s="79"/>
      <c r="W189" s="79"/>
      <c r="Y189" s="79"/>
      <c r="AA189" s="79"/>
    </row>
    <row r="190" spans="1:27">
      <c r="A190">
        <v>2011</v>
      </c>
      <c r="B190" s="45" t="s">
        <v>130</v>
      </c>
      <c r="C190" t="s">
        <v>195</v>
      </c>
      <c r="D190">
        <v>2</v>
      </c>
      <c r="E190" t="s">
        <v>194</v>
      </c>
      <c r="F190" s="79">
        <v>49.05</v>
      </c>
      <c r="G190" s="79">
        <f t="shared" ref="G190:G198" si="18">SUM(F190,M190)</f>
        <v>59.05</v>
      </c>
      <c r="H190" s="79">
        <f t="shared" si="15"/>
        <v>64.216875000000002</v>
      </c>
      <c r="I190">
        <v>220.22300000000001</v>
      </c>
      <c r="J190">
        <v>257.346</v>
      </c>
      <c r="K190" s="79">
        <f t="shared" si="16"/>
        <v>69.004060883740564</v>
      </c>
      <c r="L190" t="s">
        <v>188</v>
      </c>
      <c r="M190" s="79">
        <v>10</v>
      </c>
      <c r="N190" t="s">
        <v>193</v>
      </c>
      <c r="O190" s="79">
        <v>14.95</v>
      </c>
      <c r="Q190" s="79"/>
      <c r="S190" s="79"/>
      <c r="U190" s="79"/>
      <c r="W190" s="79"/>
      <c r="Y190" s="79"/>
      <c r="AA190" s="79"/>
    </row>
    <row r="191" spans="1:27">
      <c r="A191">
        <v>2012</v>
      </c>
      <c r="B191" s="45" t="s">
        <v>130</v>
      </c>
      <c r="C191" t="s">
        <v>195</v>
      </c>
      <c r="D191">
        <v>1</v>
      </c>
      <c r="E191" t="s">
        <v>187</v>
      </c>
      <c r="F191" s="79">
        <v>22.75</v>
      </c>
      <c r="G191" s="79">
        <f t="shared" si="18"/>
        <v>32.75</v>
      </c>
      <c r="H191" s="79">
        <f t="shared" si="15"/>
        <v>35.615625000000001</v>
      </c>
      <c r="I191">
        <v>226.66499999999999</v>
      </c>
      <c r="J191">
        <v>257.346</v>
      </c>
      <c r="K191" s="79">
        <f t="shared" si="16"/>
        <v>37.182985904308119</v>
      </c>
      <c r="L191" t="s">
        <v>188</v>
      </c>
      <c r="M191" s="79">
        <v>10</v>
      </c>
      <c r="N191" t="s">
        <v>193</v>
      </c>
      <c r="O191" s="79">
        <v>15.95</v>
      </c>
      <c r="Q191" s="79"/>
      <c r="S191" s="79"/>
      <c r="U191" s="79"/>
      <c r="W191" s="79"/>
      <c r="Y191" s="79"/>
      <c r="AA191" s="79"/>
    </row>
    <row r="192" spans="1:27">
      <c r="A192">
        <v>2012</v>
      </c>
      <c r="B192" s="45" t="s">
        <v>130</v>
      </c>
      <c r="C192" t="s">
        <v>195</v>
      </c>
      <c r="D192">
        <v>2</v>
      </c>
      <c r="E192" t="s">
        <v>194</v>
      </c>
      <c r="F192" s="79">
        <v>49.5</v>
      </c>
      <c r="G192" s="79">
        <f t="shared" si="18"/>
        <v>59.5</v>
      </c>
      <c r="H192" s="79">
        <f t="shared" si="15"/>
        <v>64.706249999999997</v>
      </c>
      <c r="I192">
        <v>226.66499999999999</v>
      </c>
      <c r="J192">
        <v>257.346</v>
      </c>
      <c r="K192" s="79">
        <f t="shared" si="16"/>
        <v>67.553821719277352</v>
      </c>
      <c r="L192" t="s">
        <v>188</v>
      </c>
      <c r="M192" s="79">
        <v>10</v>
      </c>
      <c r="N192" t="s">
        <v>193</v>
      </c>
      <c r="O192" s="79">
        <v>15.95</v>
      </c>
      <c r="Q192" s="79"/>
      <c r="S192" s="79"/>
      <c r="U192" s="79"/>
      <c r="W192" s="79"/>
      <c r="Y192" s="79"/>
      <c r="AA192" s="79"/>
    </row>
    <row r="193" spans="1:27">
      <c r="A193">
        <v>2013</v>
      </c>
      <c r="B193" s="45" t="s">
        <v>130</v>
      </c>
      <c r="C193" t="s">
        <v>195</v>
      </c>
      <c r="D193">
        <v>1</v>
      </c>
      <c r="E193" t="s">
        <v>187</v>
      </c>
      <c r="F193" s="79">
        <v>22.75</v>
      </c>
      <c r="G193" s="79">
        <f t="shared" si="18"/>
        <v>32.75</v>
      </c>
      <c r="H193" s="79">
        <f t="shared" si="15"/>
        <v>35.615625000000001</v>
      </c>
      <c r="I193">
        <v>230.28</v>
      </c>
      <c r="J193">
        <v>257.346</v>
      </c>
      <c r="K193" s="79">
        <f t="shared" si="16"/>
        <v>36.599276967170404</v>
      </c>
      <c r="L193" t="s">
        <v>188</v>
      </c>
      <c r="M193" s="79">
        <v>10</v>
      </c>
      <c r="N193" t="s">
        <v>220</v>
      </c>
      <c r="O193" s="79">
        <v>15.95</v>
      </c>
      <c r="Q193" s="79"/>
      <c r="S193" s="79"/>
      <c r="U193" s="79"/>
      <c r="W193" s="79"/>
      <c r="Y193" s="79"/>
      <c r="AA193" s="79"/>
    </row>
    <row r="194" spans="1:27">
      <c r="A194">
        <v>2013</v>
      </c>
      <c r="B194" s="45" t="s">
        <v>130</v>
      </c>
      <c r="C194" t="s">
        <v>195</v>
      </c>
      <c r="D194">
        <v>2</v>
      </c>
      <c r="E194" t="s">
        <v>194</v>
      </c>
      <c r="F194" s="79">
        <v>49.05</v>
      </c>
      <c r="G194" s="79">
        <f t="shared" si="18"/>
        <v>59.05</v>
      </c>
      <c r="H194" s="79">
        <f t="shared" si="15"/>
        <v>64.216875000000002</v>
      </c>
      <c r="I194">
        <v>230.28</v>
      </c>
      <c r="J194">
        <v>257.346</v>
      </c>
      <c r="K194" s="79">
        <f t="shared" si="16"/>
        <v>65.990452058363729</v>
      </c>
      <c r="L194" t="s">
        <v>188</v>
      </c>
      <c r="M194" s="79">
        <v>10</v>
      </c>
      <c r="N194" t="s">
        <v>220</v>
      </c>
      <c r="O194" s="79">
        <v>15.95</v>
      </c>
      <c r="Q194" s="79"/>
      <c r="S194" s="79"/>
      <c r="U194" s="79"/>
      <c r="W194" s="79"/>
      <c r="Y194" s="79"/>
      <c r="AA194" s="79"/>
    </row>
    <row r="195" spans="1:27">
      <c r="A195" s="80">
        <v>2014</v>
      </c>
      <c r="B195" s="45" t="s">
        <v>130</v>
      </c>
      <c r="C195" t="s">
        <v>195</v>
      </c>
      <c r="D195">
        <v>1</v>
      </c>
      <c r="E195" t="s">
        <v>187</v>
      </c>
      <c r="F195" s="79">
        <v>22.75</v>
      </c>
      <c r="G195" s="79">
        <f t="shared" si="18"/>
        <v>34</v>
      </c>
      <c r="H195" s="79">
        <f t="shared" si="15"/>
        <v>36.975000000000001</v>
      </c>
      <c r="I195">
        <v>233.916</v>
      </c>
      <c r="J195">
        <v>257.346</v>
      </c>
      <c r="K195" s="79">
        <f t="shared" si="16"/>
        <v>37.405581490791569</v>
      </c>
      <c r="L195" t="s">
        <v>188</v>
      </c>
      <c r="M195" s="79">
        <v>11.25</v>
      </c>
      <c r="N195" t="s">
        <v>227</v>
      </c>
      <c r="O195" s="79">
        <v>15.95</v>
      </c>
      <c r="P195" t="s">
        <v>228</v>
      </c>
      <c r="Q195" s="79">
        <v>16.989999999999998</v>
      </c>
      <c r="S195" s="79"/>
      <c r="U195" s="79"/>
      <c r="W195" s="79"/>
      <c r="Y195" s="79"/>
      <c r="AA195" s="79"/>
    </row>
    <row r="196" spans="1:27">
      <c r="A196" s="80">
        <v>2014</v>
      </c>
      <c r="B196" s="45" t="s">
        <v>130</v>
      </c>
      <c r="C196" t="s">
        <v>195</v>
      </c>
      <c r="D196">
        <v>2</v>
      </c>
      <c r="E196" t="s">
        <v>194</v>
      </c>
      <c r="F196" s="79">
        <v>73.989999999999995</v>
      </c>
      <c r="G196" s="79">
        <f t="shared" si="18"/>
        <v>85.24</v>
      </c>
      <c r="H196" s="79">
        <f t="shared" si="15"/>
        <v>92.698499999999996</v>
      </c>
      <c r="I196">
        <v>233.916</v>
      </c>
      <c r="J196">
        <v>257.346</v>
      </c>
      <c r="K196" s="79">
        <f t="shared" si="16"/>
        <v>93.777993125737439</v>
      </c>
      <c r="L196" t="s">
        <v>188</v>
      </c>
      <c r="M196" s="79">
        <v>11.25</v>
      </c>
      <c r="N196" t="s">
        <v>227</v>
      </c>
      <c r="O196" s="79">
        <v>15.95</v>
      </c>
      <c r="P196" t="s">
        <v>228</v>
      </c>
      <c r="Q196" s="79">
        <v>16.989999999999998</v>
      </c>
      <c r="S196" s="79"/>
      <c r="U196" s="79"/>
      <c r="W196" s="79"/>
      <c r="Y196" s="79"/>
      <c r="AA196" s="79"/>
    </row>
    <row r="197" spans="1:27">
      <c r="A197" s="80">
        <v>2015</v>
      </c>
      <c r="B197" s="45" t="s">
        <v>130</v>
      </c>
      <c r="C197" t="s">
        <v>195</v>
      </c>
      <c r="D197">
        <v>1</v>
      </c>
      <c r="E197" t="s">
        <v>187</v>
      </c>
      <c r="F197" s="79">
        <v>22.75</v>
      </c>
      <c r="G197" s="79">
        <f t="shared" si="18"/>
        <v>34</v>
      </c>
      <c r="H197" s="79">
        <f t="shared" si="15"/>
        <v>36.975000000000001</v>
      </c>
      <c r="I197">
        <v>233.70699999999999</v>
      </c>
      <c r="J197">
        <v>257.346</v>
      </c>
      <c r="K197" s="79">
        <f t="shared" si="16"/>
        <v>37.439032634880427</v>
      </c>
      <c r="L197" t="s">
        <v>188</v>
      </c>
      <c r="M197" s="79">
        <v>11.25</v>
      </c>
      <c r="N197" t="s">
        <v>227</v>
      </c>
      <c r="O197" s="79">
        <v>15.95</v>
      </c>
      <c r="P197" t="s">
        <v>228</v>
      </c>
      <c r="Q197" s="79">
        <v>16.989999999999998</v>
      </c>
      <c r="S197" s="79"/>
      <c r="W197" s="79"/>
      <c r="Y197" s="79"/>
      <c r="AA197" s="79"/>
    </row>
    <row r="198" spans="1:27">
      <c r="A198" s="80">
        <v>2015</v>
      </c>
      <c r="B198" s="45" t="s">
        <v>130</v>
      </c>
      <c r="C198" t="s">
        <v>195</v>
      </c>
      <c r="D198">
        <v>2</v>
      </c>
      <c r="E198" t="s">
        <v>194</v>
      </c>
      <c r="F198" s="79">
        <v>73.989999999999995</v>
      </c>
      <c r="G198" s="79">
        <f t="shared" si="18"/>
        <v>85.24</v>
      </c>
      <c r="H198" s="79">
        <f t="shared" si="15"/>
        <v>92.698499999999996</v>
      </c>
      <c r="I198">
        <v>233.70699999999999</v>
      </c>
      <c r="J198">
        <v>257.346</v>
      </c>
      <c r="K198" s="79">
        <f t="shared" si="16"/>
        <v>93.861857111682582</v>
      </c>
      <c r="L198" t="s">
        <v>188</v>
      </c>
      <c r="M198" s="79">
        <v>11.25</v>
      </c>
      <c r="N198" t="s">
        <v>227</v>
      </c>
      <c r="O198" s="79">
        <v>15.95</v>
      </c>
      <c r="P198" t="s">
        <v>228</v>
      </c>
      <c r="Q198" s="79">
        <v>16.989999999999998</v>
      </c>
      <c r="S198" s="79"/>
      <c r="W198" s="79"/>
      <c r="Y198" s="79"/>
      <c r="AA198" s="79"/>
    </row>
    <row r="199" spans="1:27">
      <c r="A199" s="80">
        <v>2016</v>
      </c>
      <c r="B199" s="45" t="s">
        <v>130</v>
      </c>
      <c r="C199" t="s">
        <v>195</v>
      </c>
      <c r="D199">
        <v>1</v>
      </c>
      <c r="E199" t="s">
        <v>242</v>
      </c>
      <c r="F199" s="79">
        <v>19.989999999999998</v>
      </c>
      <c r="G199" s="79">
        <f>SUM(F199,M199,O199)</f>
        <v>24.979999999999997</v>
      </c>
      <c r="H199" s="79">
        <f t="shared" si="15"/>
        <v>27.165749999999996</v>
      </c>
      <c r="I199">
        <v>236.916</v>
      </c>
      <c r="J199">
        <v>257.346</v>
      </c>
      <c r="K199" s="79">
        <f t="shared" si="16"/>
        <v>27.134102719951372</v>
      </c>
      <c r="L199" t="s">
        <v>188</v>
      </c>
      <c r="M199" s="79">
        <v>3.99</v>
      </c>
      <c r="N199" t="s">
        <v>221</v>
      </c>
      <c r="O199" s="79">
        <v>1</v>
      </c>
      <c r="W199" s="79"/>
      <c r="Y199" s="79"/>
      <c r="AA199" s="79"/>
    </row>
    <row r="200" spans="1:27">
      <c r="A200" s="80">
        <v>2016</v>
      </c>
      <c r="B200" s="45" t="s">
        <v>130</v>
      </c>
      <c r="C200" t="s">
        <v>195</v>
      </c>
      <c r="D200">
        <v>2</v>
      </c>
      <c r="E200" t="s">
        <v>243</v>
      </c>
      <c r="F200" s="79">
        <v>64.989999999999995</v>
      </c>
      <c r="G200" s="79">
        <f t="shared" ref="G200:G204" si="19">SUM(F200,M200,O200)</f>
        <v>69.97999999999999</v>
      </c>
      <c r="H200" s="79">
        <f t="shared" si="15"/>
        <v>76.103249999999989</v>
      </c>
      <c r="I200">
        <v>236.916</v>
      </c>
      <c r="J200">
        <v>257.346</v>
      </c>
      <c r="K200" s="79">
        <f t="shared" si="16"/>
        <v>76.014592007293714</v>
      </c>
      <c r="L200" t="s">
        <v>188</v>
      </c>
      <c r="M200" s="79">
        <v>3.99</v>
      </c>
      <c r="N200" t="s">
        <v>221</v>
      </c>
      <c r="O200" s="79">
        <v>1</v>
      </c>
      <c r="W200" s="79"/>
      <c r="Y200" s="79"/>
      <c r="AA200" s="79"/>
    </row>
    <row r="201" spans="1:27">
      <c r="A201" s="80">
        <v>2016</v>
      </c>
      <c r="B201" s="45" t="s">
        <v>130</v>
      </c>
      <c r="C201" t="s">
        <v>195</v>
      </c>
      <c r="D201">
        <v>3</v>
      </c>
      <c r="E201" t="s">
        <v>244</v>
      </c>
      <c r="F201" s="79">
        <v>84.99</v>
      </c>
      <c r="G201" s="79">
        <f t="shared" si="19"/>
        <v>89.97999999999999</v>
      </c>
      <c r="H201" s="79">
        <f t="shared" si="15"/>
        <v>97.853249999999989</v>
      </c>
      <c r="I201">
        <v>236.916</v>
      </c>
      <c r="J201">
        <v>257.346</v>
      </c>
      <c r="K201" s="79">
        <f t="shared" si="16"/>
        <v>97.739253912779205</v>
      </c>
      <c r="L201" t="s">
        <v>188</v>
      </c>
      <c r="M201" s="79">
        <v>3.99</v>
      </c>
      <c r="N201" t="s">
        <v>221</v>
      </c>
      <c r="O201" s="79">
        <v>1</v>
      </c>
      <c r="W201" s="79"/>
      <c r="Y201" s="79"/>
      <c r="AA201" s="79"/>
    </row>
    <row r="202" spans="1:27">
      <c r="A202" s="80">
        <v>2016</v>
      </c>
      <c r="B202" s="45" t="s">
        <v>130</v>
      </c>
      <c r="C202" t="s">
        <v>195</v>
      </c>
      <c r="D202">
        <v>4</v>
      </c>
      <c r="E202" t="s">
        <v>245</v>
      </c>
      <c r="F202" s="79">
        <v>104.99</v>
      </c>
      <c r="G202" s="79">
        <f t="shared" si="19"/>
        <v>109.97999999999999</v>
      </c>
      <c r="H202" s="79">
        <f t="shared" si="15"/>
        <v>119.60324999999999</v>
      </c>
      <c r="I202">
        <v>236.916</v>
      </c>
      <c r="J202">
        <v>257.346</v>
      </c>
      <c r="K202" s="79">
        <f t="shared" si="16"/>
        <v>119.4639158182647</v>
      </c>
      <c r="L202" t="s">
        <v>188</v>
      </c>
      <c r="M202" s="79">
        <v>3.99</v>
      </c>
      <c r="N202" t="s">
        <v>221</v>
      </c>
      <c r="O202" s="79">
        <v>1</v>
      </c>
      <c r="W202" s="79"/>
      <c r="Y202" s="79"/>
      <c r="AA202" s="79"/>
    </row>
    <row r="203" spans="1:27">
      <c r="A203" s="80">
        <v>2016</v>
      </c>
      <c r="B203" s="45" t="s">
        <v>130</v>
      </c>
      <c r="C203" t="s">
        <v>195</v>
      </c>
      <c r="D203">
        <v>5</v>
      </c>
      <c r="E203" t="s">
        <v>246</v>
      </c>
      <c r="F203" s="79">
        <v>7.99</v>
      </c>
      <c r="G203" s="79">
        <f t="shared" si="19"/>
        <v>12.98</v>
      </c>
      <c r="H203" s="79">
        <f t="shared" si="15"/>
        <v>14.11575</v>
      </c>
      <c r="I203">
        <v>236.916</v>
      </c>
      <c r="J203">
        <v>257.346</v>
      </c>
      <c r="K203" s="79">
        <f t="shared" si="16"/>
        <v>14.099305576660083</v>
      </c>
      <c r="L203" t="s">
        <v>188</v>
      </c>
      <c r="M203" s="79">
        <v>3.99</v>
      </c>
      <c r="N203" t="s">
        <v>221</v>
      </c>
      <c r="O203" s="79">
        <v>1</v>
      </c>
      <c r="W203" s="79"/>
      <c r="Y203" s="79"/>
      <c r="AA203" s="79"/>
    </row>
    <row r="204" spans="1:27">
      <c r="A204" s="80">
        <v>2016</v>
      </c>
      <c r="B204" s="45" t="s">
        <v>130</v>
      </c>
      <c r="C204" t="s">
        <v>195</v>
      </c>
      <c r="D204">
        <v>6</v>
      </c>
      <c r="E204" t="s">
        <v>247</v>
      </c>
      <c r="F204" s="79">
        <v>44.99</v>
      </c>
      <c r="G204" s="79">
        <f t="shared" si="19"/>
        <v>49.980000000000004</v>
      </c>
      <c r="H204" s="79">
        <f t="shared" si="15"/>
        <v>54.353250000000003</v>
      </c>
      <c r="I204">
        <v>236.916</v>
      </c>
      <c r="J204">
        <v>257.346</v>
      </c>
      <c r="K204" s="79">
        <f t="shared" si="16"/>
        <v>54.289930101808245</v>
      </c>
      <c r="L204" t="s">
        <v>188</v>
      </c>
      <c r="M204" s="79">
        <v>3.99</v>
      </c>
      <c r="N204" t="s">
        <v>221</v>
      </c>
      <c r="O204" s="79">
        <v>1</v>
      </c>
      <c r="W204" s="79"/>
      <c r="Y204" s="79"/>
      <c r="AA204" s="79"/>
    </row>
    <row r="205" spans="1:27">
      <c r="A205" s="80">
        <v>2017</v>
      </c>
      <c r="B205" s="45" t="s">
        <v>130</v>
      </c>
      <c r="C205" t="s">
        <v>195</v>
      </c>
      <c r="D205">
        <v>1</v>
      </c>
      <c r="E205" t="s">
        <v>242</v>
      </c>
      <c r="F205" s="79">
        <v>23.89</v>
      </c>
      <c r="G205" s="79">
        <f>SUM(F205,M205,O205,Q205)</f>
        <v>32.880000000000003</v>
      </c>
      <c r="H205" s="79">
        <f t="shared" si="15"/>
        <v>35.757000000000005</v>
      </c>
      <c r="I205">
        <v>242.839</v>
      </c>
      <c r="J205">
        <v>257.346</v>
      </c>
      <c r="K205" s="79">
        <f t="shared" si="16"/>
        <v>34.844223868489003</v>
      </c>
      <c r="L205" t="s">
        <v>188</v>
      </c>
      <c r="M205" s="79">
        <v>5.99</v>
      </c>
      <c r="N205" t="s">
        <v>261</v>
      </c>
      <c r="O205" s="79">
        <v>1</v>
      </c>
      <c r="P205" t="s">
        <v>221</v>
      </c>
      <c r="Q205" s="79">
        <v>2</v>
      </c>
      <c r="W205" s="79"/>
      <c r="Y205" s="79"/>
      <c r="AA205" s="79"/>
    </row>
    <row r="206" spans="1:27">
      <c r="A206" s="80">
        <v>2017</v>
      </c>
      <c r="B206" s="45" t="s">
        <v>130</v>
      </c>
      <c r="C206" t="s">
        <v>195</v>
      </c>
      <c r="D206">
        <v>2</v>
      </c>
      <c r="E206" t="s">
        <v>243</v>
      </c>
      <c r="F206" s="79">
        <v>64.989999999999995</v>
      </c>
      <c r="G206" s="79">
        <f t="shared" ref="G206:G216" si="20">SUM(F206,M206,O206,Q206)</f>
        <v>73.97999999999999</v>
      </c>
      <c r="H206" s="79">
        <f t="shared" si="15"/>
        <v>80.453249999999983</v>
      </c>
      <c r="I206">
        <v>242.839</v>
      </c>
      <c r="J206">
        <v>257.346</v>
      </c>
      <c r="K206" s="79">
        <f t="shared" si="16"/>
        <v>78.39950370410024</v>
      </c>
      <c r="L206" t="s">
        <v>188</v>
      </c>
      <c r="M206" s="79">
        <v>5.99</v>
      </c>
      <c r="N206" t="s">
        <v>261</v>
      </c>
      <c r="O206" s="79">
        <v>1</v>
      </c>
      <c r="P206" t="s">
        <v>221</v>
      </c>
      <c r="Q206" s="79">
        <v>2</v>
      </c>
      <c r="W206" s="79"/>
      <c r="Y206" s="79"/>
      <c r="AA206" s="79"/>
    </row>
    <row r="207" spans="1:27">
      <c r="A207" s="80">
        <v>2017</v>
      </c>
      <c r="B207" s="45" t="s">
        <v>130</v>
      </c>
      <c r="C207" t="s">
        <v>195</v>
      </c>
      <c r="D207">
        <v>3</v>
      </c>
      <c r="E207" t="s">
        <v>244</v>
      </c>
      <c r="F207" s="79">
        <v>84.99</v>
      </c>
      <c r="G207" s="79">
        <f t="shared" si="20"/>
        <v>93.97999999999999</v>
      </c>
      <c r="H207" s="79">
        <f t="shared" ref="H207:H270" si="21">G207+(G207*0.0875)</f>
        <v>102.20324999999998</v>
      </c>
      <c r="I207">
        <v>242.839</v>
      </c>
      <c r="J207">
        <v>257.346</v>
      </c>
      <c r="K207" s="79">
        <f t="shared" si="16"/>
        <v>99.594287079093547</v>
      </c>
      <c r="L207" t="s">
        <v>188</v>
      </c>
      <c r="M207" s="79">
        <v>5.99</v>
      </c>
      <c r="N207" t="s">
        <v>261</v>
      </c>
      <c r="O207" s="79">
        <v>1</v>
      </c>
      <c r="P207" t="s">
        <v>221</v>
      </c>
      <c r="Q207" s="79">
        <v>2</v>
      </c>
      <c r="W207" s="79"/>
      <c r="Y207" s="79"/>
      <c r="AA207" s="79"/>
    </row>
    <row r="208" spans="1:27">
      <c r="A208" s="80">
        <v>2017</v>
      </c>
      <c r="B208" s="45" t="s">
        <v>130</v>
      </c>
      <c r="C208" t="s">
        <v>195</v>
      </c>
      <c r="D208">
        <v>4</v>
      </c>
      <c r="E208" t="s">
        <v>245</v>
      </c>
      <c r="F208" s="79">
        <v>104.99</v>
      </c>
      <c r="G208" s="79">
        <f t="shared" si="20"/>
        <v>113.97999999999999</v>
      </c>
      <c r="H208" s="79">
        <f t="shared" si="21"/>
        <v>123.95324999999998</v>
      </c>
      <c r="I208">
        <v>242.839</v>
      </c>
      <c r="J208">
        <v>257.346</v>
      </c>
      <c r="K208" s="79">
        <f t="shared" si="16"/>
        <v>120.78907045408687</v>
      </c>
      <c r="L208" t="s">
        <v>188</v>
      </c>
      <c r="M208" s="79">
        <v>5.99</v>
      </c>
      <c r="N208" t="s">
        <v>261</v>
      </c>
      <c r="O208" s="79">
        <v>1</v>
      </c>
      <c r="P208" t="s">
        <v>221</v>
      </c>
      <c r="Q208" s="79">
        <v>2</v>
      </c>
      <c r="W208" s="79"/>
      <c r="Y208" s="79"/>
      <c r="AA208" s="79"/>
    </row>
    <row r="209" spans="1:27">
      <c r="A209" s="80">
        <v>2017</v>
      </c>
      <c r="B209" s="45" t="s">
        <v>130</v>
      </c>
      <c r="C209" t="s">
        <v>195</v>
      </c>
      <c r="D209">
        <v>5</v>
      </c>
      <c r="E209" t="s">
        <v>246</v>
      </c>
      <c r="F209" s="79">
        <v>7.99</v>
      </c>
      <c r="G209" s="79">
        <f t="shared" si="20"/>
        <v>16.98</v>
      </c>
      <c r="H209" s="79">
        <f t="shared" si="21"/>
        <v>18.46575</v>
      </c>
      <c r="I209">
        <v>242.839</v>
      </c>
      <c r="J209">
        <v>257.346</v>
      </c>
      <c r="K209" s="79">
        <f t="shared" ref="K209:K272" si="22">J209*(G209/I209)</f>
        <v>17.994371085369316</v>
      </c>
      <c r="L209" t="s">
        <v>188</v>
      </c>
      <c r="M209" s="79">
        <v>5.99</v>
      </c>
      <c r="N209" t="s">
        <v>261</v>
      </c>
      <c r="O209" s="79">
        <v>1</v>
      </c>
      <c r="P209" t="s">
        <v>221</v>
      </c>
      <c r="Q209" s="79">
        <v>2</v>
      </c>
      <c r="W209" s="79"/>
      <c r="Y209" s="79"/>
      <c r="AA209" s="79"/>
    </row>
    <row r="210" spans="1:27">
      <c r="A210" s="80">
        <v>2017</v>
      </c>
      <c r="B210" s="45" t="s">
        <v>130</v>
      </c>
      <c r="C210" t="s">
        <v>195</v>
      </c>
      <c r="D210">
        <v>6</v>
      </c>
      <c r="E210" t="s">
        <v>247</v>
      </c>
      <c r="F210" s="79">
        <v>44.99</v>
      </c>
      <c r="G210" s="79">
        <f t="shared" si="20"/>
        <v>53.980000000000004</v>
      </c>
      <c r="H210" s="79">
        <f t="shared" si="21"/>
        <v>58.703250000000004</v>
      </c>
      <c r="I210">
        <v>242.839</v>
      </c>
      <c r="J210">
        <v>257.346</v>
      </c>
      <c r="K210" s="79">
        <f t="shared" si="22"/>
        <v>57.204720329106948</v>
      </c>
      <c r="L210" t="s">
        <v>188</v>
      </c>
      <c r="M210" s="79">
        <v>5.99</v>
      </c>
      <c r="N210" t="s">
        <v>261</v>
      </c>
      <c r="O210" s="79">
        <v>1</v>
      </c>
      <c r="P210" t="s">
        <v>221</v>
      </c>
      <c r="Q210" s="79">
        <v>2</v>
      </c>
      <c r="W210" s="79"/>
      <c r="Y210" s="79"/>
      <c r="AA210" s="79"/>
    </row>
    <row r="211" spans="1:27">
      <c r="A211" s="80">
        <v>2018</v>
      </c>
      <c r="B211" s="45" t="s">
        <v>130</v>
      </c>
      <c r="C211" t="s">
        <v>195</v>
      </c>
      <c r="D211">
        <v>1</v>
      </c>
      <c r="E211" t="s">
        <v>242</v>
      </c>
      <c r="F211" s="79">
        <v>23.89</v>
      </c>
      <c r="G211" s="79">
        <f t="shared" si="20"/>
        <v>33.39</v>
      </c>
      <c r="H211" s="79">
        <f t="shared" si="21"/>
        <v>36.311624999999999</v>
      </c>
      <c r="I211">
        <v>247.86699999999999</v>
      </c>
      <c r="J211">
        <v>257.346</v>
      </c>
      <c r="K211" s="79">
        <f t="shared" si="22"/>
        <v>34.666909834709749</v>
      </c>
      <c r="L211" t="s">
        <v>188</v>
      </c>
      <c r="M211" s="79">
        <v>6.5</v>
      </c>
      <c r="N211" t="s">
        <v>261</v>
      </c>
      <c r="O211" s="79">
        <v>1</v>
      </c>
      <c r="P211" t="s">
        <v>221</v>
      </c>
      <c r="Q211" s="79">
        <v>2</v>
      </c>
      <c r="W211" s="79"/>
      <c r="Y211" s="79"/>
      <c r="AA211" s="79"/>
    </row>
    <row r="212" spans="1:27">
      <c r="A212" s="80">
        <v>2018</v>
      </c>
      <c r="B212" s="45" t="s">
        <v>130</v>
      </c>
      <c r="C212" t="s">
        <v>195</v>
      </c>
      <c r="D212">
        <v>2</v>
      </c>
      <c r="E212" t="s">
        <v>243</v>
      </c>
      <c r="F212" s="79">
        <v>64.989999999999995</v>
      </c>
      <c r="G212" s="79">
        <f t="shared" si="20"/>
        <v>74.489999999999995</v>
      </c>
      <c r="H212" s="79">
        <f t="shared" si="21"/>
        <v>81.007874999999999</v>
      </c>
      <c r="I212">
        <v>247.86699999999999</v>
      </c>
      <c r="J212">
        <v>257.346</v>
      </c>
      <c r="K212" s="79">
        <f t="shared" si="22"/>
        <v>77.338667672582474</v>
      </c>
      <c r="L212" t="s">
        <v>188</v>
      </c>
      <c r="M212" s="79">
        <v>6.5</v>
      </c>
      <c r="N212" t="s">
        <v>261</v>
      </c>
      <c r="O212" s="79">
        <v>1</v>
      </c>
      <c r="P212" t="s">
        <v>221</v>
      </c>
      <c r="Q212" s="79">
        <v>2</v>
      </c>
      <c r="W212" s="79"/>
      <c r="Y212" s="79"/>
      <c r="AA212" s="79"/>
    </row>
    <row r="213" spans="1:27">
      <c r="A213" s="80">
        <v>2018</v>
      </c>
      <c r="B213" s="45" t="s">
        <v>130</v>
      </c>
      <c r="C213" t="s">
        <v>195</v>
      </c>
      <c r="D213">
        <v>3</v>
      </c>
      <c r="E213" t="s">
        <v>244</v>
      </c>
      <c r="F213" s="79">
        <v>84.99</v>
      </c>
      <c r="G213" s="79">
        <f t="shared" si="20"/>
        <v>94.49</v>
      </c>
      <c r="H213" s="79">
        <f t="shared" si="21"/>
        <v>102.757875</v>
      </c>
      <c r="I213">
        <v>247.86699999999999</v>
      </c>
      <c r="J213">
        <v>257.346</v>
      </c>
      <c r="K213" s="79">
        <f t="shared" si="22"/>
        <v>98.103513335780889</v>
      </c>
      <c r="L213" t="s">
        <v>188</v>
      </c>
      <c r="M213" s="79">
        <v>6.5</v>
      </c>
      <c r="N213" t="s">
        <v>261</v>
      </c>
      <c r="O213" s="79">
        <v>1</v>
      </c>
      <c r="P213" t="s">
        <v>221</v>
      </c>
      <c r="Q213" s="79">
        <v>2</v>
      </c>
      <c r="W213" s="79"/>
      <c r="Y213" s="79"/>
      <c r="AA213" s="79"/>
    </row>
    <row r="214" spans="1:27">
      <c r="A214" s="80">
        <v>2018</v>
      </c>
      <c r="B214" s="45" t="s">
        <v>130</v>
      </c>
      <c r="C214" t="s">
        <v>195</v>
      </c>
      <c r="D214">
        <v>4</v>
      </c>
      <c r="E214" t="s">
        <v>245</v>
      </c>
      <c r="F214" s="79">
        <v>104.99</v>
      </c>
      <c r="G214" s="79">
        <f t="shared" si="20"/>
        <v>114.49</v>
      </c>
      <c r="H214" s="79">
        <f t="shared" si="21"/>
        <v>124.507875</v>
      </c>
      <c r="I214">
        <v>247.86699999999999</v>
      </c>
      <c r="J214">
        <v>257.346</v>
      </c>
      <c r="K214" s="79">
        <f t="shared" si="22"/>
        <v>118.86835899897929</v>
      </c>
      <c r="L214" t="s">
        <v>188</v>
      </c>
      <c r="M214" s="79">
        <v>6.5</v>
      </c>
      <c r="N214" t="s">
        <v>261</v>
      </c>
      <c r="O214" s="79">
        <v>1</v>
      </c>
      <c r="P214" t="s">
        <v>221</v>
      </c>
      <c r="Q214" s="79">
        <v>2</v>
      </c>
      <c r="W214" s="79"/>
      <c r="Y214" s="79"/>
      <c r="AA214" s="79"/>
    </row>
    <row r="215" spans="1:27">
      <c r="A215" s="80">
        <v>2018</v>
      </c>
      <c r="B215" s="45" t="s">
        <v>130</v>
      </c>
      <c r="C215" t="s">
        <v>195</v>
      </c>
      <c r="D215">
        <v>5</v>
      </c>
      <c r="E215" t="s">
        <v>246</v>
      </c>
      <c r="F215" s="79">
        <v>8.99</v>
      </c>
      <c r="G215" s="79">
        <f t="shared" si="20"/>
        <v>18.490000000000002</v>
      </c>
      <c r="H215" s="79">
        <f t="shared" si="21"/>
        <v>20.107875000000003</v>
      </c>
      <c r="I215">
        <v>247.86699999999999</v>
      </c>
      <c r="J215">
        <v>257.346</v>
      </c>
      <c r="K215" s="79">
        <f t="shared" si="22"/>
        <v>19.197099815626935</v>
      </c>
      <c r="L215" t="s">
        <v>188</v>
      </c>
      <c r="M215" s="79">
        <v>6.5</v>
      </c>
      <c r="N215" t="s">
        <v>261</v>
      </c>
      <c r="O215" s="79">
        <v>1</v>
      </c>
      <c r="P215" t="s">
        <v>221</v>
      </c>
      <c r="Q215" s="79">
        <v>2</v>
      </c>
      <c r="W215" s="79"/>
      <c r="Y215" s="79"/>
      <c r="AA215" s="79"/>
    </row>
    <row r="216" spans="1:27">
      <c r="A216" s="80">
        <v>2018</v>
      </c>
      <c r="B216" s="45" t="s">
        <v>130</v>
      </c>
      <c r="C216" t="s">
        <v>195</v>
      </c>
      <c r="D216">
        <v>6</v>
      </c>
      <c r="E216" t="s">
        <v>247</v>
      </c>
      <c r="F216" s="79">
        <v>44.99</v>
      </c>
      <c r="G216" s="79">
        <f t="shared" si="20"/>
        <v>54.49</v>
      </c>
      <c r="H216" s="79">
        <f t="shared" si="21"/>
        <v>59.257874999999999</v>
      </c>
      <c r="I216">
        <v>247.86699999999999</v>
      </c>
      <c r="J216">
        <v>257.346</v>
      </c>
      <c r="K216" s="79">
        <f t="shared" si="22"/>
        <v>56.573822009384067</v>
      </c>
      <c r="L216" t="s">
        <v>188</v>
      </c>
      <c r="M216" s="79">
        <v>6.5</v>
      </c>
      <c r="N216" t="s">
        <v>261</v>
      </c>
      <c r="O216" s="79">
        <v>1</v>
      </c>
      <c r="P216" t="s">
        <v>221</v>
      </c>
      <c r="Q216" s="79">
        <v>2</v>
      </c>
      <c r="W216" s="79"/>
      <c r="Y216" s="79"/>
      <c r="AA216" s="79"/>
    </row>
    <row r="217" spans="1:27">
      <c r="A217">
        <v>2011</v>
      </c>
      <c r="B217" s="45" t="s">
        <v>130</v>
      </c>
      <c r="C217" t="s">
        <v>197</v>
      </c>
      <c r="D217">
        <v>1</v>
      </c>
      <c r="E217" t="s">
        <v>187</v>
      </c>
      <c r="F217" s="79">
        <v>22.75</v>
      </c>
      <c r="G217" s="79">
        <f>SUM(F217,M217)</f>
        <v>32.75</v>
      </c>
      <c r="H217" s="79">
        <f t="shared" si="21"/>
        <v>35.615625000000001</v>
      </c>
      <c r="I217">
        <v>220.22300000000001</v>
      </c>
      <c r="J217">
        <v>257.346</v>
      </c>
      <c r="K217" s="79">
        <f t="shared" si="22"/>
        <v>38.270668822057644</v>
      </c>
      <c r="L217" t="s">
        <v>188</v>
      </c>
      <c r="M217" s="79">
        <v>10</v>
      </c>
      <c r="N217" t="s">
        <v>193</v>
      </c>
      <c r="O217" s="79">
        <v>14.95</v>
      </c>
      <c r="Q217" s="79"/>
      <c r="S217" s="79"/>
      <c r="U217" s="79"/>
      <c r="W217" s="79"/>
      <c r="Y217" s="79"/>
      <c r="AA217" s="79"/>
    </row>
    <row r="218" spans="1:27">
      <c r="A218">
        <v>2011</v>
      </c>
      <c r="B218" s="45" t="s">
        <v>130</v>
      </c>
      <c r="C218" t="s">
        <v>197</v>
      </c>
      <c r="D218">
        <v>2</v>
      </c>
      <c r="E218" t="s">
        <v>194</v>
      </c>
      <c r="F218" s="79">
        <v>49.05</v>
      </c>
      <c r="G218" s="79">
        <f t="shared" ref="G218:G226" si="23">SUM(F218,M218)</f>
        <v>59.05</v>
      </c>
      <c r="H218" s="79">
        <f t="shared" si="21"/>
        <v>64.216875000000002</v>
      </c>
      <c r="I218">
        <v>220.22300000000001</v>
      </c>
      <c r="J218">
        <v>257.346</v>
      </c>
      <c r="K218" s="79">
        <f t="shared" si="22"/>
        <v>69.004060883740564</v>
      </c>
      <c r="L218" t="s">
        <v>188</v>
      </c>
      <c r="M218" s="79">
        <v>10</v>
      </c>
      <c r="N218" t="s">
        <v>193</v>
      </c>
      <c r="O218" s="79">
        <v>14.95</v>
      </c>
      <c r="Q218" s="79"/>
      <c r="S218" s="79"/>
      <c r="U218" s="79"/>
      <c r="W218" s="79"/>
      <c r="Y218" s="79"/>
      <c r="AA218" s="79"/>
    </row>
    <row r="219" spans="1:27">
      <c r="A219">
        <v>2012</v>
      </c>
      <c r="B219" s="45" t="s">
        <v>130</v>
      </c>
      <c r="C219" t="s">
        <v>197</v>
      </c>
      <c r="D219">
        <v>1</v>
      </c>
      <c r="E219" t="s">
        <v>187</v>
      </c>
      <c r="F219" s="79">
        <v>22.75</v>
      </c>
      <c r="G219" s="79">
        <f t="shared" si="23"/>
        <v>32.75</v>
      </c>
      <c r="H219" s="79">
        <f t="shared" si="21"/>
        <v>35.615625000000001</v>
      </c>
      <c r="I219">
        <v>226.66499999999999</v>
      </c>
      <c r="J219">
        <v>257.346</v>
      </c>
      <c r="K219" s="79">
        <f t="shared" si="22"/>
        <v>37.182985904308119</v>
      </c>
      <c r="L219" t="s">
        <v>188</v>
      </c>
      <c r="M219" s="79">
        <v>10</v>
      </c>
      <c r="N219" t="s">
        <v>193</v>
      </c>
      <c r="O219" s="79">
        <v>15.95</v>
      </c>
      <c r="Q219" s="79"/>
      <c r="S219" s="79"/>
      <c r="U219" s="79"/>
      <c r="W219" s="79"/>
      <c r="Y219" s="79"/>
      <c r="AA219" s="79"/>
    </row>
    <row r="220" spans="1:27">
      <c r="A220">
        <v>2012</v>
      </c>
      <c r="B220" s="45" t="s">
        <v>130</v>
      </c>
      <c r="C220" t="s">
        <v>197</v>
      </c>
      <c r="D220">
        <v>2</v>
      </c>
      <c r="E220" t="s">
        <v>194</v>
      </c>
      <c r="F220" s="79">
        <v>49.05</v>
      </c>
      <c r="G220" s="79">
        <f t="shared" si="23"/>
        <v>59.05</v>
      </c>
      <c r="H220" s="79">
        <f t="shared" si="21"/>
        <v>64.216875000000002</v>
      </c>
      <c r="I220">
        <v>226.66499999999999</v>
      </c>
      <c r="J220">
        <v>257.346</v>
      </c>
      <c r="K220" s="79">
        <f t="shared" si="22"/>
        <v>67.042910462576941</v>
      </c>
      <c r="L220" t="s">
        <v>188</v>
      </c>
      <c r="M220" s="79">
        <v>10</v>
      </c>
      <c r="N220" t="s">
        <v>193</v>
      </c>
      <c r="O220" s="79">
        <v>15.95</v>
      </c>
      <c r="Q220" s="79"/>
      <c r="S220" s="79"/>
      <c r="U220" s="79"/>
      <c r="W220" s="79"/>
      <c r="Y220" s="79"/>
      <c r="AA220" s="79"/>
    </row>
    <row r="221" spans="1:27">
      <c r="A221">
        <v>2013</v>
      </c>
      <c r="B221" s="45" t="s">
        <v>130</v>
      </c>
      <c r="C221" t="s">
        <v>197</v>
      </c>
      <c r="D221">
        <v>1</v>
      </c>
      <c r="E221" t="s">
        <v>187</v>
      </c>
      <c r="F221" s="79">
        <v>22.75</v>
      </c>
      <c r="G221" s="79">
        <f t="shared" si="23"/>
        <v>32.75</v>
      </c>
      <c r="H221" s="79">
        <f t="shared" si="21"/>
        <v>35.615625000000001</v>
      </c>
      <c r="I221">
        <v>230.28</v>
      </c>
      <c r="J221">
        <v>257.346</v>
      </c>
      <c r="K221" s="79">
        <f t="shared" si="22"/>
        <v>36.599276967170404</v>
      </c>
      <c r="L221" t="s">
        <v>188</v>
      </c>
      <c r="M221" s="79">
        <v>10</v>
      </c>
      <c r="N221" t="s">
        <v>220</v>
      </c>
      <c r="O221" s="79">
        <v>15.95</v>
      </c>
      <c r="Q221" s="79"/>
      <c r="S221" s="79"/>
      <c r="U221" s="79"/>
      <c r="W221" s="79"/>
      <c r="Y221" s="79"/>
      <c r="AA221" s="79"/>
    </row>
    <row r="222" spans="1:27">
      <c r="A222">
        <v>2013</v>
      </c>
      <c r="B222" s="45" t="s">
        <v>130</v>
      </c>
      <c r="C222" t="s">
        <v>197</v>
      </c>
      <c r="D222">
        <v>2</v>
      </c>
      <c r="E222" t="s">
        <v>194</v>
      </c>
      <c r="F222" s="79">
        <v>49.05</v>
      </c>
      <c r="G222" s="79">
        <f t="shared" si="23"/>
        <v>59.05</v>
      </c>
      <c r="H222" s="79">
        <f t="shared" si="21"/>
        <v>64.216875000000002</v>
      </c>
      <c r="I222">
        <v>230.28</v>
      </c>
      <c r="J222">
        <v>257.346</v>
      </c>
      <c r="K222" s="79">
        <f t="shared" si="22"/>
        <v>65.990452058363729</v>
      </c>
      <c r="L222" t="s">
        <v>188</v>
      </c>
      <c r="M222" s="79">
        <v>10</v>
      </c>
      <c r="N222" t="s">
        <v>220</v>
      </c>
      <c r="O222" s="79">
        <v>15.95</v>
      </c>
      <c r="Q222" s="79"/>
      <c r="S222" s="79"/>
      <c r="U222" s="79"/>
      <c r="W222" s="79"/>
      <c r="Y222" s="79"/>
      <c r="AA222" s="79"/>
    </row>
    <row r="223" spans="1:27">
      <c r="A223" s="80">
        <v>2014</v>
      </c>
      <c r="B223" s="45" t="s">
        <v>130</v>
      </c>
      <c r="C223" t="s">
        <v>197</v>
      </c>
      <c r="D223">
        <v>1</v>
      </c>
      <c r="E223" t="s">
        <v>187</v>
      </c>
      <c r="F223" s="79">
        <v>22.75</v>
      </c>
      <c r="G223" s="79">
        <f t="shared" si="23"/>
        <v>34</v>
      </c>
      <c r="H223" s="79">
        <f t="shared" si="21"/>
        <v>36.975000000000001</v>
      </c>
      <c r="I223">
        <v>233.916</v>
      </c>
      <c r="J223">
        <v>257.346</v>
      </c>
      <c r="K223" s="79">
        <f t="shared" si="22"/>
        <v>37.405581490791569</v>
      </c>
      <c r="L223" t="s">
        <v>188</v>
      </c>
      <c r="M223" s="79">
        <v>11.25</v>
      </c>
      <c r="N223" t="s">
        <v>227</v>
      </c>
      <c r="O223" s="79">
        <v>15.95</v>
      </c>
      <c r="P223" t="s">
        <v>228</v>
      </c>
      <c r="Q223" s="79">
        <v>16.989999999999998</v>
      </c>
      <c r="S223" s="79"/>
      <c r="U223" s="79"/>
      <c r="W223" s="79"/>
      <c r="Y223" s="79"/>
      <c r="AA223" s="79"/>
    </row>
    <row r="224" spans="1:27">
      <c r="A224" s="80">
        <v>2014</v>
      </c>
      <c r="B224" s="45" t="s">
        <v>130</v>
      </c>
      <c r="C224" t="s">
        <v>197</v>
      </c>
      <c r="D224">
        <v>2</v>
      </c>
      <c r="E224" t="s">
        <v>194</v>
      </c>
      <c r="F224" s="79">
        <v>49.05</v>
      </c>
      <c r="G224" s="79">
        <f t="shared" si="23"/>
        <v>60.3</v>
      </c>
      <c r="H224" s="79">
        <f t="shared" si="21"/>
        <v>65.576250000000002</v>
      </c>
      <c r="I224">
        <v>233.916</v>
      </c>
      <c r="J224">
        <v>257.346</v>
      </c>
      <c r="K224" s="79">
        <f t="shared" si="22"/>
        <v>66.339898938080339</v>
      </c>
      <c r="L224" t="s">
        <v>188</v>
      </c>
      <c r="M224" s="79">
        <v>11.25</v>
      </c>
      <c r="N224" t="s">
        <v>227</v>
      </c>
      <c r="O224" s="79">
        <v>15.95</v>
      </c>
      <c r="P224" t="s">
        <v>228</v>
      </c>
      <c r="Q224" s="79">
        <v>16.989999999999998</v>
      </c>
      <c r="S224" s="79"/>
      <c r="U224" s="79"/>
      <c r="W224" s="79"/>
      <c r="Y224" s="79"/>
      <c r="AA224" s="79"/>
    </row>
    <row r="225" spans="1:27">
      <c r="A225" s="80">
        <v>2015</v>
      </c>
      <c r="B225" s="45" t="s">
        <v>130</v>
      </c>
      <c r="C225" t="s">
        <v>197</v>
      </c>
      <c r="D225">
        <v>1</v>
      </c>
      <c r="E225" t="s">
        <v>187</v>
      </c>
      <c r="F225" s="79">
        <v>22.75</v>
      </c>
      <c r="G225" s="79">
        <f t="shared" si="23"/>
        <v>34</v>
      </c>
      <c r="H225" s="79">
        <f t="shared" si="21"/>
        <v>36.975000000000001</v>
      </c>
      <c r="I225">
        <v>233.70699999999999</v>
      </c>
      <c r="J225">
        <v>257.346</v>
      </c>
      <c r="K225" s="79">
        <f t="shared" si="22"/>
        <v>37.439032634880427</v>
      </c>
      <c r="L225" t="s">
        <v>188</v>
      </c>
      <c r="M225" s="79">
        <v>11.25</v>
      </c>
      <c r="N225" t="s">
        <v>227</v>
      </c>
      <c r="O225" s="79">
        <v>15.95</v>
      </c>
      <c r="P225" t="s">
        <v>228</v>
      </c>
      <c r="Q225" s="79">
        <v>16.989999999999998</v>
      </c>
      <c r="S225" s="79"/>
      <c r="W225" s="79"/>
      <c r="Y225" s="79"/>
      <c r="AA225" s="79"/>
    </row>
    <row r="226" spans="1:27">
      <c r="A226" s="80">
        <v>2015</v>
      </c>
      <c r="B226" s="45" t="s">
        <v>130</v>
      </c>
      <c r="C226" t="s">
        <v>197</v>
      </c>
      <c r="D226">
        <v>2</v>
      </c>
      <c r="E226" t="s">
        <v>194</v>
      </c>
      <c r="F226" s="79">
        <v>73.989999999999995</v>
      </c>
      <c r="G226" s="79">
        <f t="shared" si="23"/>
        <v>85.24</v>
      </c>
      <c r="H226" s="79">
        <f t="shared" si="21"/>
        <v>92.698499999999996</v>
      </c>
      <c r="I226">
        <v>233.70699999999999</v>
      </c>
      <c r="J226">
        <v>257.346</v>
      </c>
      <c r="K226" s="79">
        <f t="shared" si="22"/>
        <v>93.861857111682582</v>
      </c>
      <c r="L226" t="s">
        <v>188</v>
      </c>
      <c r="M226" s="79">
        <v>11.25</v>
      </c>
      <c r="N226" t="s">
        <v>227</v>
      </c>
      <c r="O226" s="79">
        <v>15.95</v>
      </c>
      <c r="P226" t="s">
        <v>228</v>
      </c>
      <c r="Q226" s="79">
        <v>16.989999999999998</v>
      </c>
      <c r="S226" s="79"/>
      <c r="W226" s="79"/>
      <c r="Y226" s="79"/>
      <c r="AA226" s="79"/>
    </row>
    <row r="227" spans="1:27">
      <c r="A227" s="80">
        <v>2016</v>
      </c>
      <c r="B227" s="45" t="s">
        <v>130</v>
      </c>
      <c r="C227" t="s">
        <v>197</v>
      </c>
      <c r="D227">
        <v>1</v>
      </c>
      <c r="E227" t="s">
        <v>242</v>
      </c>
      <c r="F227" s="79">
        <v>19.989999999999998</v>
      </c>
      <c r="G227" s="79">
        <f>SUM(F227,M227,O227)</f>
        <v>24.979999999999997</v>
      </c>
      <c r="H227" s="79">
        <f t="shared" si="21"/>
        <v>27.165749999999996</v>
      </c>
      <c r="I227">
        <v>236.916</v>
      </c>
      <c r="J227">
        <v>257.346</v>
      </c>
      <c r="K227" s="79">
        <f t="shared" si="22"/>
        <v>27.134102719951372</v>
      </c>
      <c r="L227" t="s">
        <v>188</v>
      </c>
      <c r="M227" s="79">
        <v>3.99</v>
      </c>
      <c r="N227" t="s">
        <v>221</v>
      </c>
      <c r="O227" s="79">
        <v>1</v>
      </c>
      <c r="W227" s="79"/>
      <c r="Y227" s="79"/>
      <c r="AA227" s="79"/>
    </row>
    <row r="228" spans="1:27">
      <c r="A228" s="80">
        <v>2016</v>
      </c>
      <c r="B228" s="45" t="s">
        <v>130</v>
      </c>
      <c r="C228" t="s">
        <v>197</v>
      </c>
      <c r="D228">
        <v>2</v>
      </c>
      <c r="E228" t="s">
        <v>243</v>
      </c>
      <c r="F228" s="79">
        <v>64.989999999999995</v>
      </c>
      <c r="G228" s="79">
        <f t="shared" ref="G228:G232" si="24">SUM(F228,M228,O228)</f>
        <v>69.97999999999999</v>
      </c>
      <c r="H228" s="79">
        <f t="shared" si="21"/>
        <v>76.103249999999989</v>
      </c>
      <c r="I228">
        <v>236.916</v>
      </c>
      <c r="J228">
        <v>257.346</v>
      </c>
      <c r="K228" s="79">
        <f t="shared" si="22"/>
        <v>76.014592007293714</v>
      </c>
      <c r="L228" t="s">
        <v>188</v>
      </c>
      <c r="M228" s="79">
        <v>3.99</v>
      </c>
      <c r="N228" t="s">
        <v>221</v>
      </c>
      <c r="O228" s="79">
        <v>1</v>
      </c>
      <c r="W228" s="79"/>
      <c r="Y228" s="79"/>
      <c r="AA228" s="79"/>
    </row>
    <row r="229" spans="1:27">
      <c r="A229" s="80">
        <v>2016</v>
      </c>
      <c r="B229" s="45" t="s">
        <v>130</v>
      </c>
      <c r="C229" t="s">
        <v>197</v>
      </c>
      <c r="D229">
        <v>3</v>
      </c>
      <c r="E229" t="s">
        <v>244</v>
      </c>
      <c r="F229" s="79">
        <v>84.99</v>
      </c>
      <c r="G229" s="79">
        <f t="shared" si="24"/>
        <v>89.97999999999999</v>
      </c>
      <c r="H229" s="79">
        <f t="shared" si="21"/>
        <v>97.853249999999989</v>
      </c>
      <c r="I229">
        <v>236.916</v>
      </c>
      <c r="J229">
        <v>257.346</v>
      </c>
      <c r="K229" s="79">
        <f t="shared" si="22"/>
        <v>97.739253912779205</v>
      </c>
      <c r="L229" t="s">
        <v>188</v>
      </c>
      <c r="M229" s="79">
        <v>3.99</v>
      </c>
      <c r="N229" t="s">
        <v>221</v>
      </c>
      <c r="O229" s="79">
        <v>1</v>
      </c>
      <c r="W229" s="79"/>
      <c r="Y229" s="79"/>
      <c r="AA229" s="79"/>
    </row>
    <row r="230" spans="1:27">
      <c r="A230" s="80">
        <v>2016</v>
      </c>
      <c r="B230" s="45" t="s">
        <v>130</v>
      </c>
      <c r="C230" t="s">
        <v>197</v>
      </c>
      <c r="D230">
        <v>4</v>
      </c>
      <c r="E230" t="s">
        <v>245</v>
      </c>
      <c r="F230" s="79">
        <v>104.99</v>
      </c>
      <c r="G230" s="79">
        <f t="shared" si="24"/>
        <v>109.97999999999999</v>
      </c>
      <c r="H230" s="79">
        <f t="shared" si="21"/>
        <v>119.60324999999999</v>
      </c>
      <c r="I230">
        <v>236.916</v>
      </c>
      <c r="J230">
        <v>257.346</v>
      </c>
      <c r="K230" s="79">
        <f t="shared" si="22"/>
        <v>119.4639158182647</v>
      </c>
      <c r="L230" t="s">
        <v>188</v>
      </c>
      <c r="M230" s="79">
        <v>3.99</v>
      </c>
      <c r="N230" t="s">
        <v>221</v>
      </c>
      <c r="O230" s="79">
        <v>1</v>
      </c>
      <c r="W230" s="79"/>
      <c r="Y230" s="79"/>
      <c r="AA230" s="79"/>
    </row>
    <row r="231" spans="1:27">
      <c r="A231" s="80">
        <v>2016</v>
      </c>
      <c r="B231" s="45" t="s">
        <v>130</v>
      </c>
      <c r="C231" t="s">
        <v>197</v>
      </c>
      <c r="D231">
        <v>5</v>
      </c>
      <c r="E231" t="s">
        <v>246</v>
      </c>
      <c r="F231" s="79">
        <v>7.99</v>
      </c>
      <c r="G231" s="79">
        <f t="shared" si="24"/>
        <v>12.98</v>
      </c>
      <c r="H231" s="79">
        <f t="shared" si="21"/>
        <v>14.11575</v>
      </c>
      <c r="I231">
        <v>236.916</v>
      </c>
      <c r="J231">
        <v>257.346</v>
      </c>
      <c r="K231" s="79">
        <f t="shared" si="22"/>
        <v>14.099305576660083</v>
      </c>
      <c r="L231" t="s">
        <v>188</v>
      </c>
      <c r="M231" s="79">
        <v>3.99</v>
      </c>
      <c r="N231" t="s">
        <v>221</v>
      </c>
      <c r="O231" s="79">
        <v>1</v>
      </c>
      <c r="W231" s="79"/>
      <c r="Y231" s="79"/>
      <c r="AA231" s="79"/>
    </row>
    <row r="232" spans="1:27">
      <c r="A232" s="80">
        <v>2016</v>
      </c>
      <c r="B232" s="45" t="s">
        <v>130</v>
      </c>
      <c r="C232" t="s">
        <v>197</v>
      </c>
      <c r="D232">
        <v>6</v>
      </c>
      <c r="E232" t="s">
        <v>247</v>
      </c>
      <c r="F232" s="79">
        <v>44.99</v>
      </c>
      <c r="G232" s="79">
        <f t="shared" si="24"/>
        <v>49.980000000000004</v>
      </c>
      <c r="H232" s="79">
        <f t="shared" si="21"/>
        <v>54.353250000000003</v>
      </c>
      <c r="I232">
        <v>236.916</v>
      </c>
      <c r="J232">
        <v>257.346</v>
      </c>
      <c r="K232" s="79">
        <f t="shared" si="22"/>
        <v>54.289930101808245</v>
      </c>
      <c r="L232" t="s">
        <v>188</v>
      </c>
      <c r="M232" s="79">
        <v>3.99</v>
      </c>
      <c r="N232" t="s">
        <v>221</v>
      </c>
      <c r="O232" s="79">
        <v>1</v>
      </c>
      <c r="W232" s="79"/>
      <c r="Y232" s="79"/>
      <c r="AA232" s="79"/>
    </row>
    <row r="233" spans="1:27">
      <c r="A233" s="80">
        <v>2017</v>
      </c>
      <c r="B233" s="45" t="s">
        <v>130</v>
      </c>
      <c r="C233" t="s">
        <v>197</v>
      </c>
      <c r="D233">
        <v>1</v>
      </c>
      <c r="E233" t="s">
        <v>242</v>
      </c>
      <c r="F233" s="79">
        <v>23.89</v>
      </c>
      <c r="G233" s="79">
        <f>SUM(F233,M233,O233,Q233)</f>
        <v>32.880000000000003</v>
      </c>
      <c r="H233" s="79">
        <f t="shared" si="21"/>
        <v>35.757000000000005</v>
      </c>
      <c r="I233">
        <v>242.839</v>
      </c>
      <c r="J233">
        <v>257.346</v>
      </c>
      <c r="K233" s="79">
        <f t="shared" si="22"/>
        <v>34.844223868489003</v>
      </c>
      <c r="L233" t="s">
        <v>188</v>
      </c>
      <c r="M233" s="79">
        <v>5.99</v>
      </c>
      <c r="N233" t="s">
        <v>261</v>
      </c>
      <c r="O233" s="79">
        <v>1</v>
      </c>
      <c r="P233" t="s">
        <v>221</v>
      </c>
      <c r="Q233" s="79">
        <v>2</v>
      </c>
      <c r="W233" s="79"/>
      <c r="Y233" s="79"/>
      <c r="AA233" s="79"/>
    </row>
    <row r="234" spans="1:27">
      <c r="A234" s="80">
        <v>2017</v>
      </c>
      <c r="B234" s="45" t="s">
        <v>130</v>
      </c>
      <c r="C234" t="s">
        <v>197</v>
      </c>
      <c r="D234">
        <v>2</v>
      </c>
      <c r="E234" t="s">
        <v>243</v>
      </c>
      <c r="F234" s="79">
        <v>64.989999999999995</v>
      </c>
      <c r="G234" s="79">
        <f t="shared" ref="G234:G244" si="25">SUM(F234,M234,O234,Q234)</f>
        <v>73.97999999999999</v>
      </c>
      <c r="H234" s="79">
        <f t="shared" si="21"/>
        <v>80.453249999999983</v>
      </c>
      <c r="I234">
        <v>242.839</v>
      </c>
      <c r="J234">
        <v>257.346</v>
      </c>
      <c r="K234" s="79">
        <f t="shared" si="22"/>
        <v>78.39950370410024</v>
      </c>
      <c r="L234" t="s">
        <v>188</v>
      </c>
      <c r="M234" s="79">
        <v>5.99</v>
      </c>
      <c r="N234" t="s">
        <v>261</v>
      </c>
      <c r="O234" s="79">
        <v>1</v>
      </c>
      <c r="P234" t="s">
        <v>221</v>
      </c>
      <c r="Q234" s="79">
        <v>2</v>
      </c>
      <c r="W234" s="79"/>
      <c r="Y234" s="79"/>
      <c r="AA234" s="79"/>
    </row>
    <row r="235" spans="1:27">
      <c r="A235" s="80">
        <v>2017</v>
      </c>
      <c r="B235" s="45" t="s">
        <v>130</v>
      </c>
      <c r="C235" t="s">
        <v>197</v>
      </c>
      <c r="D235">
        <v>3</v>
      </c>
      <c r="E235" t="s">
        <v>244</v>
      </c>
      <c r="F235" s="79">
        <v>84.99</v>
      </c>
      <c r="G235" s="79">
        <f t="shared" si="25"/>
        <v>93.97999999999999</v>
      </c>
      <c r="H235" s="79">
        <f t="shared" si="21"/>
        <v>102.20324999999998</v>
      </c>
      <c r="I235">
        <v>242.839</v>
      </c>
      <c r="J235">
        <v>257.346</v>
      </c>
      <c r="K235" s="79">
        <f t="shared" si="22"/>
        <v>99.594287079093547</v>
      </c>
      <c r="L235" t="s">
        <v>188</v>
      </c>
      <c r="M235" s="79">
        <v>5.99</v>
      </c>
      <c r="N235" t="s">
        <v>261</v>
      </c>
      <c r="O235" s="79">
        <v>1</v>
      </c>
      <c r="P235" t="s">
        <v>221</v>
      </c>
      <c r="Q235" s="79">
        <v>2</v>
      </c>
      <c r="W235" s="79"/>
      <c r="Y235" s="79"/>
      <c r="AA235" s="79"/>
    </row>
    <row r="236" spans="1:27">
      <c r="A236" s="80">
        <v>2017</v>
      </c>
      <c r="B236" s="45" t="s">
        <v>130</v>
      </c>
      <c r="C236" t="s">
        <v>197</v>
      </c>
      <c r="D236">
        <v>4</v>
      </c>
      <c r="E236" t="s">
        <v>245</v>
      </c>
      <c r="F236" s="79">
        <v>104.99</v>
      </c>
      <c r="G236" s="79">
        <f t="shared" si="25"/>
        <v>113.97999999999999</v>
      </c>
      <c r="H236" s="79">
        <f t="shared" si="21"/>
        <v>123.95324999999998</v>
      </c>
      <c r="I236">
        <v>242.839</v>
      </c>
      <c r="J236">
        <v>257.346</v>
      </c>
      <c r="K236" s="79">
        <f t="shared" si="22"/>
        <v>120.78907045408687</v>
      </c>
      <c r="L236" t="s">
        <v>188</v>
      </c>
      <c r="M236" s="79">
        <v>5.99</v>
      </c>
      <c r="N236" t="s">
        <v>261</v>
      </c>
      <c r="O236" s="79">
        <v>1</v>
      </c>
      <c r="P236" t="s">
        <v>221</v>
      </c>
      <c r="Q236" s="79">
        <v>2</v>
      </c>
      <c r="W236" s="79"/>
      <c r="Y236" s="79"/>
      <c r="AA236" s="79"/>
    </row>
    <row r="237" spans="1:27">
      <c r="A237" s="80">
        <v>2017</v>
      </c>
      <c r="B237" s="45" t="s">
        <v>130</v>
      </c>
      <c r="C237" t="s">
        <v>197</v>
      </c>
      <c r="D237">
        <v>5</v>
      </c>
      <c r="E237" t="s">
        <v>246</v>
      </c>
      <c r="F237" s="79">
        <v>7.99</v>
      </c>
      <c r="G237" s="79">
        <f t="shared" si="25"/>
        <v>16.98</v>
      </c>
      <c r="H237" s="79">
        <f t="shared" si="21"/>
        <v>18.46575</v>
      </c>
      <c r="I237">
        <v>242.839</v>
      </c>
      <c r="J237">
        <v>257.346</v>
      </c>
      <c r="K237" s="79">
        <f t="shared" si="22"/>
        <v>17.994371085369316</v>
      </c>
      <c r="L237" t="s">
        <v>188</v>
      </c>
      <c r="M237" s="79">
        <v>5.99</v>
      </c>
      <c r="N237" t="s">
        <v>261</v>
      </c>
      <c r="O237" s="79">
        <v>1</v>
      </c>
      <c r="P237" t="s">
        <v>221</v>
      </c>
      <c r="Q237" s="79">
        <v>2</v>
      </c>
      <c r="W237" s="79"/>
      <c r="Y237" s="79"/>
      <c r="AA237" s="79"/>
    </row>
    <row r="238" spans="1:27">
      <c r="A238" s="80">
        <v>2017</v>
      </c>
      <c r="B238" s="45" t="s">
        <v>130</v>
      </c>
      <c r="C238" t="s">
        <v>197</v>
      </c>
      <c r="D238">
        <v>6</v>
      </c>
      <c r="E238" t="s">
        <v>247</v>
      </c>
      <c r="F238" s="79">
        <v>44.99</v>
      </c>
      <c r="G238" s="79">
        <f t="shared" si="25"/>
        <v>53.980000000000004</v>
      </c>
      <c r="H238" s="79">
        <f t="shared" si="21"/>
        <v>58.703250000000004</v>
      </c>
      <c r="I238">
        <v>242.839</v>
      </c>
      <c r="J238">
        <v>257.346</v>
      </c>
      <c r="K238" s="79">
        <f t="shared" si="22"/>
        <v>57.204720329106948</v>
      </c>
      <c r="L238" t="s">
        <v>188</v>
      </c>
      <c r="M238" s="79">
        <v>5.99</v>
      </c>
      <c r="N238" t="s">
        <v>261</v>
      </c>
      <c r="O238" s="79">
        <v>1</v>
      </c>
      <c r="P238" t="s">
        <v>221</v>
      </c>
      <c r="Q238" s="79">
        <v>2</v>
      </c>
      <c r="W238" s="79"/>
      <c r="Y238" s="79"/>
      <c r="AA238" s="79"/>
    </row>
    <row r="239" spans="1:27">
      <c r="A239" s="80">
        <v>2018</v>
      </c>
      <c r="B239" s="45" t="s">
        <v>130</v>
      </c>
      <c r="C239" t="s">
        <v>197</v>
      </c>
      <c r="D239">
        <v>1</v>
      </c>
      <c r="E239" t="s">
        <v>242</v>
      </c>
      <c r="F239" s="79">
        <v>23.89</v>
      </c>
      <c r="G239" s="79">
        <f t="shared" si="25"/>
        <v>33.39</v>
      </c>
      <c r="H239" s="79">
        <f t="shared" si="21"/>
        <v>36.311624999999999</v>
      </c>
      <c r="I239">
        <v>247.86699999999999</v>
      </c>
      <c r="J239">
        <v>257.346</v>
      </c>
      <c r="K239" s="79">
        <f t="shared" si="22"/>
        <v>34.666909834709749</v>
      </c>
      <c r="L239" t="s">
        <v>188</v>
      </c>
      <c r="M239" s="79">
        <v>6.5</v>
      </c>
      <c r="N239" t="s">
        <v>261</v>
      </c>
      <c r="O239" s="79">
        <v>1</v>
      </c>
      <c r="P239" t="s">
        <v>221</v>
      </c>
      <c r="Q239" s="79">
        <v>2</v>
      </c>
      <c r="W239" s="79"/>
      <c r="Y239" s="79"/>
      <c r="AA239" s="79"/>
    </row>
    <row r="240" spans="1:27">
      <c r="A240" s="80">
        <v>2018</v>
      </c>
      <c r="B240" s="45" t="s">
        <v>130</v>
      </c>
      <c r="C240" t="s">
        <v>197</v>
      </c>
      <c r="D240">
        <v>2</v>
      </c>
      <c r="E240" t="s">
        <v>243</v>
      </c>
      <c r="F240" s="79">
        <v>64.989999999999995</v>
      </c>
      <c r="G240" s="79">
        <f t="shared" si="25"/>
        <v>74.489999999999995</v>
      </c>
      <c r="H240" s="79">
        <f t="shared" si="21"/>
        <v>81.007874999999999</v>
      </c>
      <c r="I240">
        <v>247.86699999999999</v>
      </c>
      <c r="J240">
        <v>257.346</v>
      </c>
      <c r="K240" s="79">
        <f t="shared" si="22"/>
        <v>77.338667672582474</v>
      </c>
      <c r="L240" t="s">
        <v>188</v>
      </c>
      <c r="M240" s="79">
        <v>6.5</v>
      </c>
      <c r="N240" t="s">
        <v>261</v>
      </c>
      <c r="O240" s="79">
        <v>1</v>
      </c>
      <c r="P240" t="s">
        <v>221</v>
      </c>
      <c r="Q240" s="79">
        <v>2</v>
      </c>
      <c r="W240" s="79"/>
      <c r="Y240" s="79"/>
      <c r="AA240" s="79"/>
    </row>
    <row r="241" spans="1:27">
      <c r="A241" s="80">
        <v>2018</v>
      </c>
      <c r="B241" s="45" t="s">
        <v>130</v>
      </c>
      <c r="C241" t="s">
        <v>197</v>
      </c>
      <c r="D241">
        <v>3</v>
      </c>
      <c r="E241" t="s">
        <v>244</v>
      </c>
      <c r="F241" s="79">
        <v>84.99</v>
      </c>
      <c r="G241" s="79">
        <f t="shared" si="25"/>
        <v>94.49</v>
      </c>
      <c r="H241" s="79">
        <f t="shared" si="21"/>
        <v>102.757875</v>
      </c>
      <c r="I241">
        <v>247.86699999999999</v>
      </c>
      <c r="J241">
        <v>257.346</v>
      </c>
      <c r="K241" s="79">
        <f t="shared" si="22"/>
        <v>98.103513335780889</v>
      </c>
      <c r="L241" t="s">
        <v>188</v>
      </c>
      <c r="M241" s="79">
        <v>6.5</v>
      </c>
      <c r="N241" t="s">
        <v>261</v>
      </c>
      <c r="O241" s="79">
        <v>1</v>
      </c>
      <c r="P241" t="s">
        <v>221</v>
      </c>
      <c r="Q241" s="79">
        <v>2</v>
      </c>
      <c r="W241" s="79"/>
      <c r="Y241" s="79"/>
      <c r="AA241" s="79"/>
    </row>
    <row r="242" spans="1:27">
      <c r="A242" s="80">
        <v>2018</v>
      </c>
      <c r="B242" s="45" t="s">
        <v>130</v>
      </c>
      <c r="C242" t="s">
        <v>197</v>
      </c>
      <c r="D242">
        <v>4</v>
      </c>
      <c r="E242" t="s">
        <v>245</v>
      </c>
      <c r="F242" s="79">
        <v>104.99</v>
      </c>
      <c r="G242" s="79">
        <f t="shared" si="25"/>
        <v>114.49</v>
      </c>
      <c r="H242" s="79">
        <f t="shared" si="21"/>
        <v>124.507875</v>
      </c>
      <c r="I242">
        <v>247.86699999999999</v>
      </c>
      <c r="J242">
        <v>257.346</v>
      </c>
      <c r="K242" s="79">
        <f t="shared" si="22"/>
        <v>118.86835899897929</v>
      </c>
      <c r="L242" t="s">
        <v>188</v>
      </c>
      <c r="M242" s="79">
        <v>6.5</v>
      </c>
      <c r="N242" t="s">
        <v>261</v>
      </c>
      <c r="O242" s="79">
        <v>1</v>
      </c>
      <c r="P242" t="s">
        <v>221</v>
      </c>
      <c r="Q242" s="79">
        <v>2</v>
      </c>
      <c r="W242" s="79"/>
      <c r="Y242" s="79"/>
      <c r="AA242" s="79"/>
    </row>
    <row r="243" spans="1:27">
      <c r="A243" s="80">
        <v>2018</v>
      </c>
      <c r="B243" s="45" t="s">
        <v>130</v>
      </c>
      <c r="C243" t="s">
        <v>197</v>
      </c>
      <c r="D243">
        <v>5</v>
      </c>
      <c r="E243" t="s">
        <v>246</v>
      </c>
      <c r="F243" s="79">
        <v>8.99</v>
      </c>
      <c r="G243" s="79">
        <f t="shared" si="25"/>
        <v>18.490000000000002</v>
      </c>
      <c r="H243" s="79">
        <f t="shared" si="21"/>
        <v>20.107875000000003</v>
      </c>
      <c r="I243">
        <v>247.86699999999999</v>
      </c>
      <c r="J243">
        <v>257.346</v>
      </c>
      <c r="K243" s="79">
        <f t="shared" si="22"/>
        <v>19.197099815626935</v>
      </c>
      <c r="L243" t="s">
        <v>188</v>
      </c>
      <c r="M243" s="79">
        <v>6.5</v>
      </c>
      <c r="N243" t="s">
        <v>261</v>
      </c>
      <c r="O243" s="79">
        <v>1</v>
      </c>
      <c r="P243" t="s">
        <v>221</v>
      </c>
      <c r="Q243" s="79">
        <v>2</v>
      </c>
      <c r="W243" s="79"/>
      <c r="Y243" s="79"/>
      <c r="AA243" s="79"/>
    </row>
    <row r="244" spans="1:27">
      <c r="A244" s="80">
        <v>2018</v>
      </c>
      <c r="B244" s="45" t="s">
        <v>130</v>
      </c>
      <c r="C244" t="s">
        <v>197</v>
      </c>
      <c r="D244">
        <v>6</v>
      </c>
      <c r="E244" t="s">
        <v>247</v>
      </c>
      <c r="F244" s="79">
        <v>44.99</v>
      </c>
      <c r="G244" s="79">
        <f t="shared" si="25"/>
        <v>54.49</v>
      </c>
      <c r="H244" s="79">
        <f t="shared" si="21"/>
        <v>59.257874999999999</v>
      </c>
      <c r="I244">
        <v>247.86699999999999</v>
      </c>
      <c r="J244">
        <v>257.346</v>
      </c>
      <c r="K244" s="79">
        <f t="shared" si="22"/>
        <v>56.573822009384067</v>
      </c>
      <c r="L244" t="s">
        <v>188</v>
      </c>
      <c r="M244" s="79">
        <v>6.5</v>
      </c>
      <c r="N244" t="s">
        <v>261</v>
      </c>
      <c r="O244" s="79">
        <v>1</v>
      </c>
      <c r="P244" t="s">
        <v>221</v>
      </c>
      <c r="Q244" s="79">
        <v>2</v>
      </c>
      <c r="W244" s="79"/>
      <c r="Y244" s="79"/>
      <c r="AA244" s="79"/>
    </row>
    <row r="245" spans="1:27">
      <c r="A245">
        <v>2012</v>
      </c>
      <c r="B245" s="45" t="s">
        <v>130</v>
      </c>
      <c r="C245" t="s">
        <v>217</v>
      </c>
      <c r="D245">
        <v>1</v>
      </c>
      <c r="E245" t="s">
        <v>187</v>
      </c>
      <c r="F245" s="79">
        <v>21</v>
      </c>
      <c r="G245" s="79">
        <f>SUM(F245,M245)</f>
        <v>31</v>
      </c>
      <c r="H245" s="79">
        <f t="shared" si="21"/>
        <v>33.712499999999999</v>
      </c>
      <c r="I245">
        <v>226.66499999999999</v>
      </c>
      <c r="J245">
        <v>257.346</v>
      </c>
      <c r="K245" s="79">
        <f t="shared" si="22"/>
        <v>35.196108794917613</v>
      </c>
      <c r="L245" t="s">
        <v>188</v>
      </c>
      <c r="M245" s="79">
        <v>10</v>
      </c>
      <c r="N245" t="s">
        <v>193</v>
      </c>
      <c r="O245" s="79">
        <v>15.95</v>
      </c>
      <c r="Q245" s="79"/>
      <c r="S245" s="79"/>
      <c r="U245" s="79"/>
      <c r="W245" s="79"/>
      <c r="Y245" s="79"/>
      <c r="AA245" s="79"/>
    </row>
    <row r="246" spans="1:27">
      <c r="A246">
        <v>2012</v>
      </c>
      <c r="B246" s="45" t="s">
        <v>130</v>
      </c>
      <c r="C246" t="s">
        <v>217</v>
      </c>
      <c r="D246">
        <v>2</v>
      </c>
      <c r="E246" t="s">
        <v>194</v>
      </c>
      <c r="F246" s="79">
        <v>44.5</v>
      </c>
      <c r="G246" s="79">
        <f t="shared" ref="G246:G252" si="26">SUM(F246,M246)</f>
        <v>54.5</v>
      </c>
      <c r="H246" s="79">
        <f t="shared" si="21"/>
        <v>59.268749999999997</v>
      </c>
      <c r="I246">
        <v>226.66499999999999</v>
      </c>
      <c r="J246">
        <v>257.346</v>
      </c>
      <c r="K246" s="79">
        <f t="shared" si="22"/>
        <v>61.877029978161609</v>
      </c>
      <c r="L246" t="s">
        <v>188</v>
      </c>
      <c r="M246" s="79">
        <v>10</v>
      </c>
      <c r="N246" t="s">
        <v>193</v>
      </c>
      <c r="O246" s="79">
        <v>15.95</v>
      </c>
      <c r="Q246" s="79"/>
      <c r="S246" s="79"/>
      <c r="U246" s="79"/>
      <c r="W246" s="79"/>
      <c r="Y246" s="79"/>
      <c r="AA246" s="79"/>
    </row>
    <row r="247" spans="1:27">
      <c r="A247">
        <v>2013</v>
      </c>
      <c r="B247" s="45" t="s">
        <v>130</v>
      </c>
      <c r="C247" t="s">
        <v>217</v>
      </c>
      <c r="D247">
        <v>1</v>
      </c>
      <c r="E247" t="s">
        <v>187</v>
      </c>
      <c r="F247" s="79">
        <v>21</v>
      </c>
      <c r="G247" s="79">
        <f t="shared" si="26"/>
        <v>31</v>
      </c>
      <c r="H247" s="79">
        <f t="shared" si="21"/>
        <v>33.712499999999999</v>
      </c>
      <c r="I247">
        <v>230.28</v>
      </c>
      <c r="J247">
        <v>257.346</v>
      </c>
      <c r="K247" s="79">
        <f t="shared" si="22"/>
        <v>34.64359041167274</v>
      </c>
      <c r="L247" t="s">
        <v>188</v>
      </c>
      <c r="M247" s="79">
        <v>10</v>
      </c>
      <c r="N247" t="s">
        <v>220</v>
      </c>
      <c r="O247" s="79">
        <v>15.95</v>
      </c>
      <c r="Q247" s="79"/>
      <c r="S247" s="79"/>
      <c r="U247" s="79"/>
      <c r="W247" s="79"/>
      <c r="Y247" s="79"/>
      <c r="AA247" s="79"/>
    </row>
    <row r="248" spans="1:27">
      <c r="A248">
        <v>2013</v>
      </c>
      <c r="B248" s="45" t="s">
        <v>130</v>
      </c>
      <c r="C248" t="s">
        <v>217</v>
      </c>
      <c r="D248">
        <v>2</v>
      </c>
      <c r="E248" t="s">
        <v>194</v>
      </c>
      <c r="F248" s="79">
        <v>44.5</v>
      </c>
      <c r="G248" s="79">
        <f t="shared" si="26"/>
        <v>54.5</v>
      </c>
      <c r="H248" s="79">
        <f t="shared" si="21"/>
        <v>59.268749999999997</v>
      </c>
      <c r="I248">
        <v>230.28</v>
      </c>
      <c r="J248">
        <v>257.346</v>
      </c>
      <c r="K248" s="79">
        <f t="shared" si="22"/>
        <v>60.905667014069834</v>
      </c>
      <c r="L248" t="s">
        <v>188</v>
      </c>
      <c r="M248" s="79">
        <v>10</v>
      </c>
      <c r="N248" t="s">
        <v>220</v>
      </c>
      <c r="O248" s="79">
        <v>15.95</v>
      </c>
      <c r="Q248" s="79"/>
      <c r="S248" s="79"/>
      <c r="U248" s="79"/>
      <c r="W248" s="79"/>
      <c r="Y248" s="79"/>
      <c r="AA248" s="79"/>
    </row>
    <row r="249" spans="1:27">
      <c r="A249" s="80">
        <v>2014</v>
      </c>
      <c r="B249" s="45" t="s">
        <v>130</v>
      </c>
      <c r="C249" t="s">
        <v>217</v>
      </c>
      <c r="D249">
        <v>1</v>
      </c>
      <c r="E249" t="s">
        <v>187</v>
      </c>
      <c r="F249" s="79">
        <v>21</v>
      </c>
      <c r="G249" s="79">
        <f t="shared" si="26"/>
        <v>32.25</v>
      </c>
      <c r="H249" s="79">
        <f t="shared" si="21"/>
        <v>35.071874999999999</v>
      </c>
      <c r="I249">
        <v>233.916</v>
      </c>
      <c r="J249">
        <v>257.346</v>
      </c>
      <c r="K249" s="79">
        <f t="shared" si="22"/>
        <v>35.480294208177298</v>
      </c>
      <c r="L249" t="s">
        <v>188</v>
      </c>
      <c r="M249" s="79">
        <v>11.25</v>
      </c>
      <c r="N249" t="s">
        <v>227</v>
      </c>
      <c r="O249" s="79">
        <v>15.95</v>
      </c>
      <c r="P249" t="s">
        <v>228</v>
      </c>
      <c r="Q249" s="79">
        <v>16.989999999999998</v>
      </c>
      <c r="S249" s="79"/>
      <c r="U249" s="79"/>
      <c r="W249" s="79"/>
      <c r="Y249" s="79"/>
      <c r="AA249" s="79"/>
    </row>
    <row r="250" spans="1:27">
      <c r="A250" s="80">
        <v>2014</v>
      </c>
      <c r="B250" s="45" t="s">
        <v>130</v>
      </c>
      <c r="C250" t="s">
        <v>217</v>
      </c>
      <c r="D250">
        <v>2</v>
      </c>
      <c r="E250" t="s">
        <v>194</v>
      </c>
      <c r="F250" s="79">
        <v>44.5</v>
      </c>
      <c r="G250" s="79">
        <f t="shared" si="26"/>
        <v>55.75</v>
      </c>
      <c r="H250" s="79">
        <f t="shared" si="21"/>
        <v>60.628124999999997</v>
      </c>
      <c r="I250">
        <v>233.916</v>
      </c>
      <c r="J250">
        <v>257.346</v>
      </c>
      <c r="K250" s="79">
        <f t="shared" si="22"/>
        <v>61.334152003283229</v>
      </c>
      <c r="L250" t="s">
        <v>188</v>
      </c>
      <c r="M250" s="79">
        <v>11.25</v>
      </c>
      <c r="N250" t="s">
        <v>227</v>
      </c>
      <c r="O250" s="79">
        <v>15.95</v>
      </c>
      <c r="P250" t="s">
        <v>228</v>
      </c>
      <c r="Q250" s="79">
        <v>16.989999999999998</v>
      </c>
      <c r="S250" s="79"/>
      <c r="U250" s="79"/>
      <c r="W250" s="79"/>
      <c r="Y250" s="79"/>
      <c r="AA250" s="79"/>
    </row>
    <row r="251" spans="1:27">
      <c r="A251" s="80">
        <v>2015</v>
      </c>
      <c r="B251" s="45" t="s">
        <v>130</v>
      </c>
      <c r="C251" t="s">
        <v>217</v>
      </c>
      <c r="D251">
        <v>1</v>
      </c>
      <c r="E251" t="s">
        <v>187</v>
      </c>
      <c r="F251" s="79">
        <v>21</v>
      </c>
      <c r="G251" s="79">
        <f t="shared" si="26"/>
        <v>32.25</v>
      </c>
      <c r="H251" s="79">
        <f t="shared" si="21"/>
        <v>35.071874999999999</v>
      </c>
      <c r="I251">
        <v>233.70699999999999</v>
      </c>
      <c r="J251">
        <v>257.346</v>
      </c>
      <c r="K251" s="79">
        <f t="shared" si="22"/>
        <v>35.51202360220276</v>
      </c>
      <c r="L251" t="s">
        <v>188</v>
      </c>
      <c r="M251" s="79">
        <v>11.25</v>
      </c>
      <c r="N251" t="s">
        <v>227</v>
      </c>
      <c r="O251" s="79">
        <v>15.95</v>
      </c>
      <c r="P251" t="s">
        <v>228</v>
      </c>
      <c r="Q251" s="79">
        <v>16.989999999999998</v>
      </c>
      <c r="S251" s="79"/>
      <c r="W251" s="79"/>
      <c r="Y251" s="79"/>
      <c r="AA251" s="79"/>
    </row>
    <row r="252" spans="1:27">
      <c r="A252" s="80">
        <v>2015</v>
      </c>
      <c r="B252" s="45" t="s">
        <v>130</v>
      </c>
      <c r="C252" t="s">
        <v>217</v>
      </c>
      <c r="D252">
        <v>2</v>
      </c>
      <c r="E252" t="s">
        <v>194</v>
      </c>
      <c r="F252" s="79">
        <v>66.989999999999995</v>
      </c>
      <c r="G252" s="79">
        <f t="shared" si="26"/>
        <v>78.239999999999995</v>
      </c>
      <c r="H252" s="79">
        <f t="shared" si="21"/>
        <v>85.085999999999999</v>
      </c>
      <c r="I252">
        <v>233.70699999999999</v>
      </c>
      <c r="J252">
        <v>257.346</v>
      </c>
      <c r="K252" s="79">
        <f t="shared" si="22"/>
        <v>86.153820980971886</v>
      </c>
      <c r="L252" t="s">
        <v>188</v>
      </c>
      <c r="M252" s="79">
        <v>11.25</v>
      </c>
      <c r="N252" t="s">
        <v>227</v>
      </c>
      <c r="O252" s="79">
        <v>15.95</v>
      </c>
      <c r="P252" t="s">
        <v>228</v>
      </c>
      <c r="Q252" s="79">
        <v>16.989999999999998</v>
      </c>
      <c r="S252" s="79"/>
      <c r="W252" s="79"/>
      <c r="Y252" s="79"/>
      <c r="AA252" s="79"/>
    </row>
    <row r="253" spans="1:27">
      <c r="A253" s="80">
        <v>2016</v>
      </c>
      <c r="B253" s="45" t="s">
        <v>130</v>
      </c>
      <c r="C253" t="s">
        <v>217</v>
      </c>
      <c r="D253">
        <v>1</v>
      </c>
      <c r="E253" t="s">
        <v>242</v>
      </c>
      <c r="F253" s="79">
        <v>19.989999999999998</v>
      </c>
      <c r="G253" s="79">
        <f>SUM(F253,M253,O253)</f>
        <v>24.979999999999997</v>
      </c>
      <c r="H253" s="79">
        <f t="shared" si="21"/>
        <v>27.165749999999996</v>
      </c>
      <c r="I253">
        <v>236.916</v>
      </c>
      <c r="J253">
        <v>257.346</v>
      </c>
      <c r="K253" s="79">
        <f t="shared" si="22"/>
        <v>27.134102719951372</v>
      </c>
      <c r="L253" t="s">
        <v>188</v>
      </c>
      <c r="M253" s="79">
        <v>3.99</v>
      </c>
      <c r="N253" t="s">
        <v>221</v>
      </c>
      <c r="O253" s="79">
        <v>1</v>
      </c>
      <c r="W253" s="79"/>
      <c r="Y253" s="79"/>
      <c r="AA253" s="79"/>
    </row>
    <row r="254" spans="1:27">
      <c r="A254" s="80">
        <v>2016</v>
      </c>
      <c r="B254" s="45" t="s">
        <v>130</v>
      </c>
      <c r="C254" t="s">
        <v>217</v>
      </c>
      <c r="D254">
        <v>2</v>
      </c>
      <c r="E254" t="s">
        <v>243</v>
      </c>
      <c r="F254" s="79">
        <v>64.989999999999995</v>
      </c>
      <c r="G254" s="79">
        <f t="shared" ref="G254:G258" si="27">SUM(F254,M254,O254)</f>
        <v>69.97999999999999</v>
      </c>
      <c r="H254" s="79">
        <f t="shared" si="21"/>
        <v>76.103249999999989</v>
      </c>
      <c r="I254">
        <v>236.916</v>
      </c>
      <c r="J254">
        <v>257.346</v>
      </c>
      <c r="K254" s="79">
        <f t="shared" si="22"/>
        <v>76.014592007293714</v>
      </c>
      <c r="L254" t="s">
        <v>188</v>
      </c>
      <c r="M254" s="79">
        <v>3.99</v>
      </c>
      <c r="N254" t="s">
        <v>221</v>
      </c>
      <c r="O254" s="79">
        <v>1</v>
      </c>
      <c r="W254" s="79"/>
      <c r="Y254" s="79"/>
      <c r="AA254" s="79"/>
    </row>
    <row r="255" spans="1:27">
      <c r="A255" s="80">
        <v>2016</v>
      </c>
      <c r="B255" s="45" t="s">
        <v>130</v>
      </c>
      <c r="C255" t="s">
        <v>217</v>
      </c>
      <c r="D255">
        <v>3</v>
      </c>
      <c r="E255" t="s">
        <v>244</v>
      </c>
      <c r="F255" s="79">
        <v>84.99</v>
      </c>
      <c r="G255" s="79">
        <f t="shared" si="27"/>
        <v>89.97999999999999</v>
      </c>
      <c r="H255" s="79">
        <f t="shared" si="21"/>
        <v>97.853249999999989</v>
      </c>
      <c r="I255">
        <v>236.916</v>
      </c>
      <c r="J255">
        <v>257.346</v>
      </c>
      <c r="K255" s="79">
        <f t="shared" si="22"/>
        <v>97.739253912779205</v>
      </c>
      <c r="L255" t="s">
        <v>188</v>
      </c>
      <c r="M255" s="79">
        <v>3.99</v>
      </c>
      <c r="N255" t="s">
        <v>221</v>
      </c>
      <c r="O255" s="79">
        <v>1</v>
      </c>
      <c r="W255" s="79"/>
      <c r="Y255" s="79"/>
      <c r="AA255" s="79"/>
    </row>
    <row r="256" spans="1:27">
      <c r="A256" s="80">
        <v>2016</v>
      </c>
      <c r="B256" s="45" t="s">
        <v>130</v>
      </c>
      <c r="C256" t="s">
        <v>217</v>
      </c>
      <c r="D256">
        <v>4</v>
      </c>
      <c r="E256" t="s">
        <v>245</v>
      </c>
      <c r="F256" s="79">
        <v>104.99</v>
      </c>
      <c r="G256" s="79">
        <f t="shared" si="27"/>
        <v>109.97999999999999</v>
      </c>
      <c r="H256" s="79">
        <f t="shared" si="21"/>
        <v>119.60324999999999</v>
      </c>
      <c r="I256">
        <v>236.916</v>
      </c>
      <c r="J256">
        <v>257.346</v>
      </c>
      <c r="K256" s="79">
        <f t="shared" si="22"/>
        <v>119.4639158182647</v>
      </c>
      <c r="L256" t="s">
        <v>188</v>
      </c>
      <c r="M256" s="79">
        <v>3.99</v>
      </c>
      <c r="N256" t="s">
        <v>221</v>
      </c>
      <c r="O256" s="79">
        <v>1</v>
      </c>
      <c r="W256" s="79"/>
      <c r="Y256" s="79"/>
      <c r="AA256" s="79"/>
    </row>
    <row r="257" spans="1:27">
      <c r="A257" s="80">
        <v>2016</v>
      </c>
      <c r="B257" s="45" t="s">
        <v>130</v>
      </c>
      <c r="C257" t="s">
        <v>217</v>
      </c>
      <c r="D257">
        <v>5</v>
      </c>
      <c r="E257" t="s">
        <v>246</v>
      </c>
      <c r="F257" s="79">
        <v>7.99</v>
      </c>
      <c r="G257" s="79">
        <f t="shared" si="27"/>
        <v>12.98</v>
      </c>
      <c r="H257" s="79">
        <f t="shared" si="21"/>
        <v>14.11575</v>
      </c>
      <c r="I257">
        <v>236.916</v>
      </c>
      <c r="J257">
        <v>257.346</v>
      </c>
      <c r="K257" s="79">
        <f t="shared" si="22"/>
        <v>14.099305576660083</v>
      </c>
      <c r="L257" t="s">
        <v>188</v>
      </c>
      <c r="M257" s="79">
        <v>3.99</v>
      </c>
      <c r="N257" t="s">
        <v>221</v>
      </c>
      <c r="O257" s="79">
        <v>1</v>
      </c>
      <c r="W257" s="79"/>
      <c r="Y257" s="79"/>
      <c r="AA257" s="79"/>
    </row>
    <row r="258" spans="1:27">
      <c r="A258" s="80">
        <v>2016</v>
      </c>
      <c r="B258" s="45" t="s">
        <v>130</v>
      </c>
      <c r="C258" t="s">
        <v>217</v>
      </c>
      <c r="D258">
        <v>6</v>
      </c>
      <c r="E258" t="s">
        <v>247</v>
      </c>
      <c r="F258" s="79">
        <v>44.99</v>
      </c>
      <c r="G258" s="79">
        <f t="shared" si="27"/>
        <v>49.980000000000004</v>
      </c>
      <c r="H258" s="79">
        <f t="shared" si="21"/>
        <v>54.353250000000003</v>
      </c>
      <c r="I258">
        <v>236.916</v>
      </c>
      <c r="J258">
        <v>257.346</v>
      </c>
      <c r="K258" s="79">
        <f t="shared" si="22"/>
        <v>54.289930101808245</v>
      </c>
      <c r="L258" t="s">
        <v>188</v>
      </c>
      <c r="M258" s="79">
        <v>3.99</v>
      </c>
      <c r="N258" t="s">
        <v>221</v>
      </c>
      <c r="O258" s="79">
        <v>1</v>
      </c>
      <c r="W258" s="79"/>
      <c r="Y258" s="79"/>
      <c r="AA258" s="79"/>
    </row>
    <row r="259" spans="1:27">
      <c r="A259" s="80">
        <v>2017</v>
      </c>
      <c r="B259" s="45" t="s">
        <v>130</v>
      </c>
      <c r="C259" t="s">
        <v>217</v>
      </c>
      <c r="D259">
        <v>1</v>
      </c>
      <c r="E259" t="s">
        <v>242</v>
      </c>
      <c r="F259" s="79">
        <v>23.89</v>
      </c>
      <c r="G259" s="79">
        <f>SUM(F259,M259,O259,Q259)</f>
        <v>32.880000000000003</v>
      </c>
      <c r="H259" s="79">
        <f t="shared" si="21"/>
        <v>35.757000000000005</v>
      </c>
      <c r="I259">
        <v>242.839</v>
      </c>
      <c r="J259">
        <v>257.346</v>
      </c>
      <c r="K259" s="79">
        <f t="shared" si="22"/>
        <v>34.844223868489003</v>
      </c>
      <c r="L259" t="s">
        <v>188</v>
      </c>
      <c r="M259" s="79">
        <v>5.99</v>
      </c>
      <c r="N259" t="s">
        <v>261</v>
      </c>
      <c r="O259" s="79">
        <v>1</v>
      </c>
      <c r="P259" t="s">
        <v>221</v>
      </c>
      <c r="Q259" s="79">
        <v>2</v>
      </c>
      <c r="W259" s="79"/>
      <c r="Y259" s="79"/>
      <c r="AA259" s="79"/>
    </row>
    <row r="260" spans="1:27">
      <c r="A260" s="80">
        <v>2017</v>
      </c>
      <c r="B260" s="45" t="s">
        <v>130</v>
      </c>
      <c r="C260" t="s">
        <v>217</v>
      </c>
      <c r="D260">
        <v>2</v>
      </c>
      <c r="E260" t="s">
        <v>243</v>
      </c>
      <c r="F260" s="79">
        <v>64.989999999999995</v>
      </c>
      <c r="G260" s="79">
        <f t="shared" ref="G260:G270" si="28">SUM(F260,M260,O260,Q260)</f>
        <v>73.97999999999999</v>
      </c>
      <c r="H260" s="79">
        <f t="shared" si="21"/>
        <v>80.453249999999983</v>
      </c>
      <c r="I260">
        <v>242.839</v>
      </c>
      <c r="J260">
        <v>257.346</v>
      </c>
      <c r="K260" s="79">
        <f t="shared" si="22"/>
        <v>78.39950370410024</v>
      </c>
      <c r="L260" t="s">
        <v>188</v>
      </c>
      <c r="M260" s="79">
        <v>5.99</v>
      </c>
      <c r="N260" t="s">
        <v>261</v>
      </c>
      <c r="O260" s="79">
        <v>1</v>
      </c>
      <c r="P260" t="s">
        <v>221</v>
      </c>
      <c r="Q260" s="79">
        <v>2</v>
      </c>
      <c r="W260" s="79"/>
      <c r="Y260" s="79"/>
      <c r="AA260" s="79"/>
    </row>
    <row r="261" spans="1:27">
      <c r="A261" s="80">
        <v>2017</v>
      </c>
      <c r="B261" s="45" t="s">
        <v>130</v>
      </c>
      <c r="C261" t="s">
        <v>217</v>
      </c>
      <c r="D261">
        <v>3</v>
      </c>
      <c r="E261" t="s">
        <v>244</v>
      </c>
      <c r="F261" s="79">
        <v>84.99</v>
      </c>
      <c r="G261" s="79">
        <f t="shared" si="28"/>
        <v>93.97999999999999</v>
      </c>
      <c r="H261" s="79">
        <f t="shared" si="21"/>
        <v>102.20324999999998</v>
      </c>
      <c r="I261">
        <v>242.839</v>
      </c>
      <c r="J261">
        <v>257.346</v>
      </c>
      <c r="K261" s="79">
        <f t="shared" si="22"/>
        <v>99.594287079093547</v>
      </c>
      <c r="L261" t="s">
        <v>188</v>
      </c>
      <c r="M261" s="79">
        <v>5.99</v>
      </c>
      <c r="N261" t="s">
        <v>261</v>
      </c>
      <c r="O261" s="79">
        <v>1</v>
      </c>
      <c r="P261" t="s">
        <v>221</v>
      </c>
      <c r="Q261" s="79">
        <v>2</v>
      </c>
      <c r="W261" s="79"/>
      <c r="Y261" s="79"/>
      <c r="AA261" s="79"/>
    </row>
    <row r="262" spans="1:27">
      <c r="A262" s="80">
        <v>2017</v>
      </c>
      <c r="B262" s="45" t="s">
        <v>130</v>
      </c>
      <c r="C262" t="s">
        <v>217</v>
      </c>
      <c r="D262">
        <v>4</v>
      </c>
      <c r="E262" t="s">
        <v>245</v>
      </c>
      <c r="F262" s="79">
        <v>104.99</v>
      </c>
      <c r="G262" s="79">
        <f t="shared" si="28"/>
        <v>113.97999999999999</v>
      </c>
      <c r="H262" s="79">
        <f t="shared" si="21"/>
        <v>123.95324999999998</v>
      </c>
      <c r="I262">
        <v>242.839</v>
      </c>
      <c r="J262">
        <v>257.346</v>
      </c>
      <c r="K262" s="79">
        <f t="shared" si="22"/>
        <v>120.78907045408687</v>
      </c>
      <c r="L262" t="s">
        <v>188</v>
      </c>
      <c r="M262" s="79">
        <v>5.99</v>
      </c>
      <c r="N262" t="s">
        <v>261</v>
      </c>
      <c r="O262" s="79">
        <v>1</v>
      </c>
      <c r="P262" t="s">
        <v>221</v>
      </c>
      <c r="Q262" s="79">
        <v>2</v>
      </c>
      <c r="W262" s="79"/>
      <c r="Y262" s="79"/>
      <c r="AA262" s="79"/>
    </row>
    <row r="263" spans="1:27">
      <c r="A263" s="80">
        <v>2017</v>
      </c>
      <c r="B263" s="45" t="s">
        <v>130</v>
      </c>
      <c r="C263" t="s">
        <v>217</v>
      </c>
      <c r="D263">
        <v>5</v>
      </c>
      <c r="E263" t="s">
        <v>246</v>
      </c>
      <c r="F263" s="79">
        <v>7.99</v>
      </c>
      <c r="G263" s="79">
        <f t="shared" si="28"/>
        <v>16.98</v>
      </c>
      <c r="H263" s="79">
        <f t="shared" si="21"/>
        <v>18.46575</v>
      </c>
      <c r="I263">
        <v>242.839</v>
      </c>
      <c r="J263">
        <v>257.346</v>
      </c>
      <c r="K263" s="79">
        <f t="shared" si="22"/>
        <v>17.994371085369316</v>
      </c>
      <c r="L263" t="s">
        <v>188</v>
      </c>
      <c r="M263" s="79">
        <v>5.99</v>
      </c>
      <c r="N263" t="s">
        <v>261</v>
      </c>
      <c r="O263" s="79">
        <v>1</v>
      </c>
      <c r="P263" t="s">
        <v>221</v>
      </c>
      <c r="Q263" s="79">
        <v>2</v>
      </c>
      <c r="W263" s="79"/>
      <c r="Y263" s="79"/>
      <c r="AA263" s="79"/>
    </row>
    <row r="264" spans="1:27">
      <c r="A264" s="80">
        <v>2017</v>
      </c>
      <c r="B264" s="45" t="s">
        <v>130</v>
      </c>
      <c r="C264" t="s">
        <v>217</v>
      </c>
      <c r="D264">
        <v>6</v>
      </c>
      <c r="E264" t="s">
        <v>247</v>
      </c>
      <c r="F264" s="79">
        <v>44.99</v>
      </c>
      <c r="G264" s="79">
        <f t="shared" si="28"/>
        <v>53.980000000000004</v>
      </c>
      <c r="H264" s="79">
        <f t="shared" si="21"/>
        <v>58.703250000000004</v>
      </c>
      <c r="I264">
        <v>242.839</v>
      </c>
      <c r="J264">
        <v>257.346</v>
      </c>
      <c r="K264" s="79">
        <f t="shared" si="22"/>
        <v>57.204720329106948</v>
      </c>
      <c r="L264" t="s">
        <v>188</v>
      </c>
      <c r="M264" s="79">
        <v>5.99</v>
      </c>
      <c r="N264" t="s">
        <v>261</v>
      </c>
      <c r="O264" s="79">
        <v>1</v>
      </c>
      <c r="P264" t="s">
        <v>221</v>
      </c>
      <c r="Q264" s="79">
        <v>2</v>
      </c>
      <c r="W264" s="79"/>
      <c r="Y264" s="79"/>
      <c r="AA264" s="79"/>
    </row>
    <row r="265" spans="1:27">
      <c r="A265" s="80">
        <v>2018</v>
      </c>
      <c r="B265" s="45" t="s">
        <v>130</v>
      </c>
      <c r="C265" t="s">
        <v>217</v>
      </c>
      <c r="D265">
        <v>1</v>
      </c>
      <c r="E265" t="s">
        <v>242</v>
      </c>
      <c r="F265" s="79">
        <v>23.89</v>
      </c>
      <c r="G265" s="79">
        <f t="shared" si="28"/>
        <v>33.39</v>
      </c>
      <c r="H265" s="79">
        <f t="shared" si="21"/>
        <v>36.311624999999999</v>
      </c>
      <c r="I265">
        <v>247.86699999999999</v>
      </c>
      <c r="J265">
        <v>257.346</v>
      </c>
      <c r="K265" s="79">
        <f t="shared" si="22"/>
        <v>34.666909834709749</v>
      </c>
      <c r="L265" t="s">
        <v>188</v>
      </c>
      <c r="M265" s="79">
        <v>6.5</v>
      </c>
      <c r="N265" t="s">
        <v>261</v>
      </c>
      <c r="O265" s="79">
        <v>1</v>
      </c>
      <c r="P265" t="s">
        <v>221</v>
      </c>
      <c r="Q265" s="79">
        <v>2</v>
      </c>
      <c r="W265" s="79"/>
      <c r="Y265" s="79"/>
      <c r="AA265" s="79"/>
    </row>
    <row r="266" spans="1:27">
      <c r="A266" s="80">
        <v>2018</v>
      </c>
      <c r="B266" s="45" t="s">
        <v>130</v>
      </c>
      <c r="C266" t="s">
        <v>217</v>
      </c>
      <c r="D266">
        <v>2</v>
      </c>
      <c r="E266" t="s">
        <v>243</v>
      </c>
      <c r="F266" s="79">
        <v>64.989999999999995</v>
      </c>
      <c r="G266" s="79">
        <f t="shared" si="28"/>
        <v>74.489999999999995</v>
      </c>
      <c r="H266" s="79">
        <f t="shared" si="21"/>
        <v>81.007874999999999</v>
      </c>
      <c r="I266">
        <v>247.86699999999999</v>
      </c>
      <c r="J266">
        <v>257.346</v>
      </c>
      <c r="K266" s="79">
        <f t="shared" si="22"/>
        <v>77.338667672582474</v>
      </c>
      <c r="L266" t="s">
        <v>188</v>
      </c>
      <c r="M266" s="79">
        <v>6.5</v>
      </c>
      <c r="N266" t="s">
        <v>261</v>
      </c>
      <c r="O266" s="79">
        <v>1</v>
      </c>
      <c r="P266" t="s">
        <v>221</v>
      </c>
      <c r="Q266" s="79">
        <v>2</v>
      </c>
      <c r="W266" s="79"/>
      <c r="Y266" s="79"/>
      <c r="AA266" s="79"/>
    </row>
    <row r="267" spans="1:27">
      <c r="A267" s="80">
        <v>2018</v>
      </c>
      <c r="B267" s="45" t="s">
        <v>130</v>
      </c>
      <c r="C267" t="s">
        <v>217</v>
      </c>
      <c r="D267">
        <v>3</v>
      </c>
      <c r="E267" t="s">
        <v>244</v>
      </c>
      <c r="F267" s="79">
        <v>84.99</v>
      </c>
      <c r="G267" s="79">
        <f t="shared" si="28"/>
        <v>94.49</v>
      </c>
      <c r="H267" s="79">
        <f t="shared" si="21"/>
        <v>102.757875</v>
      </c>
      <c r="I267">
        <v>247.86699999999999</v>
      </c>
      <c r="J267">
        <v>257.346</v>
      </c>
      <c r="K267" s="79">
        <f t="shared" si="22"/>
        <v>98.103513335780889</v>
      </c>
      <c r="L267" t="s">
        <v>188</v>
      </c>
      <c r="M267" s="79">
        <v>6.5</v>
      </c>
      <c r="N267" t="s">
        <v>261</v>
      </c>
      <c r="O267" s="79">
        <v>1</v>
      </c>
      <c r="P267" t="s">
        <v>221</v>
      </c>
      <c r="Q267" s="79">
        <v>2</v>
      </c>
      <c r="W267" s="79"/>
      <c r="Y267" s="79"/>
      <c r="AA267" s="79"/>
    </row>
    <row r="268" spans="1:27">
      <c r="A268" s="80">
        <v>2018</v>
      </c>
      <c r="B268" s="45" t="s">
        <v>130</v>
      </c>
      <c r="C268" t="s">
        <v>217</v>
      </c>
      <c r="D268">
        <v>4</v>
      </c>
      <c r="E268" t="s">
        <v>245</v>
      </c>
      <c r="F268" s="79">
        <v>104.99</v>
      </c>
      <c r="G268" s="79">
        <f t="shared" si="28"/>
        <v>114.49</v>
      </c>
      <c r="H268" s="79">
        <f t="shared" si="21"/>
        <v>124.507875</v>
      </c>
      <c r="I268">
        <v>247.86699999999999</v>
      </c>
      <c r="J268">
        <v>257.346</v>
      </c>
      <c r="K268" s="79">
        <f t="shared" si="22"/>
        <v>118.86835899897929</v>
      </c>
      <c r="L268" t="s">
        <v>188</v>
      </c>
      <c r="M268" s="79">
        <v>6.5</v>
      </c>
      <c r="N268" t="s">
        <v>261</v>
      </c>
      <c r="O268" s="79">
        <v>1</v>
      </c>
      <c r="P268" t="s">
        <v>221</v>
      </c>
      <c r="Q268" s="79">
        <v>2</v>
      </c>
      <c r="W268" s="79"/>
      <c r="Y268" s="79"/>
      <c r="AA268" s="79"/>
    </row>
    <row r="269" spans="1:27">
      <c r="A269" s="80">
        <v>2018</v>
      </c>
      <c r="B269" s="45" t="s">
        <v>130</v>
      </c>
      <c r="C269" t="s">
        <v>217</v>
      </c>
      <c r="D269">
        <v>5</v>
      </c>
      <c r="E269" t="s">
        <v>246</v>
      </c>
      <c r="F269" s="79">
        <v>8.99</v>
      </c>
      <c r="G269" s="79">
        <f t="shared" si="28"/>
        <v>18.490000000000002</v>
      </c>
      <c r="H269" s="79">
        <f t="shared" si="21"/>
        <v>20.107875000000003</v>
      </c>
      <c r="I269">
        <v>247.86699999999999</v>
      </c>
      <c r="J269">
        <v>257.346</v>
      </c>
      <c r="K269" s="79">
        <f t="shared" si="22"/>
        <v>19.197099815626935</v>
      </c>
      <c r="L269" t="s">
        <v>188</v>
      </c>
      <c r="M269" s="79">
        <v>6.5</v>
      </c>
      <c r="N269" t="s">
        <v>261</v>
      </c>
      <c r="O269" s="79">
        <v>1</v>
      </c>
      <c r="P269" t="s">
        <v>221</v>
      </c>
      <c r="Q269" s="79">
        <v>2</v>
      </c>
      <c r="W269" s="79"/>
      <c r="Y269" s="79"/>
      <c r="AA269" s="79"/>
    </row>
    <row r="270" spans="1:27">
      <c r="A270" s="80">
        <v>2018</v>
      </c>
      <c r="B270" s="45" t="s">
        <v>130</v>
      </c>
      <c r="C270" t="s">
        <v>217</v>
      </c>
      <c r="D270">
        <v>6</v>
      </c>
      <c r="E270" t="s">
        <v>247</v>
      </c>
      <c r="F270" s="79">
        <v>44.99</v>
      </c>
      <c r="G270" s="79">
        <f t="shared" si="28"/>
        <v>54.49</v>
      </c>
      <c r="H270" s="79">
        <f t="shared" si="21"/>
        <v>59.257874999999999</v>
      </c>
      <c r="I270">
        <v>247.86699999999999</v>
      </c>
      <c r="J270">
        <v>257.346</v>
      </c>
      <c r="K270" s="79">
        <f t="shared" si="22"/>
        <v>56.573822009384067</v>
      </c>
      <c r="L270" t="s">
        <v>188</v>
      </c>
      <c r="M270" s="79">
        <v>6.5</v>
      </c>
      <c r="N270" t="s">
        <v>261</v>
      </c>
      <c r="O270" s="79">
        <v>1</v>
      </c>
      <c r="P270" t="s">
        <v>221</v>
      </c>
      <c r="Q270" s="79">
        <v>2</v>
      </c>
      <c r="W270" s="79"/>
      <c r="Y270" s="79"/>
      <c r="AA270" s="79"/>
    </row>
    <row r="271" spans="1:27">
      <c r="A271">
        <v>2011</v>
      </c>
      <c r="B271" s="45" t="s">
        <v>130</v>
      </c>
      <c r="C271" t="s">
        <v>192</v>
      </c>
      <c r="D271">
        <v>1</v>
      </c>
      <c r="E271" t="s">
        <v>187</v>
      </c>
      <c r="F271" s="79">
        <v>22.75</v>
      </c>
      <c r="G271" s="79">
        <f>SUM(F271,M271)</f>
        <v>32.75</v>
      </c>
      <c r="H271" s="79">
        <f t="shared" ref="H271:H298" si="29">G271+(G271*0.0875)</f>
        <v>35.615625000000001</v>
      </c>
      <c r="I271">
        <v>220.22300000000001</v>
      </c>
      <c r="J271">
        <v>257.346</v>
      </c>
      <c r="K271" s="79">
        <f t="shared" si="22"/>
        <v>38.270668822057644</v>
      </c>
      <c r="L271" t="s">
        <v>188</v>
      </c>
      <c r="M271" s="79">
        <v>10</v>
      </c>
      <c r="N271" t="s">
        <v>193</v>
      </c>
      <c r="O271" s="79">
        <v>14.95</v>
      </c>
      <c r="Q271" s="79"/>
      <c r="S271" s="79"/>
      <c r="U271" s="79"/>
      <c r="W271" s="79"/>
      <c r="Y271" s="79"/>
      <c r="AA271" s="79"/>
    </row>
    <row r="272" spans="1:27">
      <c r="A272">
        <v>2011</v>
      </c>
      <c r="B272" s="45" t="s">
        <v>130</v>
      </c>
      <c r="C272" t="s">
        <v>192</v>
      </c>
      <c r="D272">
        <v>2</v>
      </c>
      <c r="E272" t="s">
        <v>194</v>
      </c>
      <c r="F272" s="79">
        <v>49.05</v>
      </c>
      <c r="G272" s="79">
        <f t="shared" ref="G272:G280" si="30">SUM(F272,M272)</f>
        <v>59.05</v>
      </c>
      <c r="H272" s="79">
        <f t="shared" si="29"/>
        <v>64.216875000000002</v>
      </c>
      <c r="I272">
        <v>220.22300000000001</v>
      </c>
      <c r="J272">
        <v>257.346</v>
      </c>
      <c r="K272" s="79">
        <f t="shared" si="22"/>
        <v>69.004060883740564</v>
      </c>
      <c r="L272" t="s">
        <v>188</v>
      </c>
      <c r="M272" s="79">
        <v>10</v>
      </c>
      <c r="N272" t="s">
        <v>193</v>
      </c>
      <c r="O272" s="79">
        <v>14.95</v>
      </c>
      <c r="Q272" s="79"/>
      <c r="S272" s="79"/>
      <c r="U272" s="79"/>
      <c r="W272" s="79"/>
      <c r="Y272" s="79"/>
      <c r="AA272" s="79"/>
    </row>
    <row r="273" spans="1:27">
      <c r="A273">
        <v>2012</v>
      </c>
      <c r="B273" s="45" t="s">
        <v>130</v>
      </c>
      <c r="C273" t="s">
        <v>192</v>
      </c>
      <c r="D273">
        <v>1</v>
      </c>
      <c r="E273" t="s">
        <v>187</v>
      </c>
      <c r="F273" s="79">
        <v>22.75</v>
      </c>
      <c r="G273" s="79">
        <f t="shared" si="30"/>
        <v>32.75</v>
      </c>
      <c r="H273" s="79">
        <f t="shared" si="29"/>
        <v>35.615625000000001</v>
      </c>
      <c r="I273">
        <v>226.66499999999999</v>
      </c>
      <c r="J273">
        <v>257.346</v>
      </c>
      <c r="K273" s="79">
        <f t="shared" ref="K273:K298" si="31">J273*(G273/I273)</f>
        <v>37.182985904308119</v>
      </c>
      <c r="L273" t="s">
        <v>188</v>
      </c>
      <c r="M273" s="79">
        <v>10</v>
      </c>
      <c r="N273" t="s">
        <v>193</v>
      </c>
      <c r="O273" s="79">
        <v>15.95</v>
      </c>
      <c r="Q273" s="79"/>
      <c r="S273" s="79"/>
      <c r="U273" s="79"/>
      <c r="W273" s="79"/>
      <c r="Y273" s="79"/>
      <c r="AA273" s="79"/>
    </row>
    <row r="274" spans="1:27">
      <c r="A274">
        <v>2012</v>
      </c>
      <c r="B274" s="45" t="s">
        <v>130</v>
      </c>
      <c r="C274" t="s">
        <v>192</v>
      </c>
      <c r="D274">
        <v>2</v>
      </c>
      <c r="E274" t="s">
        <v>194</v>
      </c>
      <c r="F274" s="79">
        <v>49.05</v>
      </c>
      <c r="G274" s="79">
        <f t="shared" si="30"/>
        <v>59.05</v>
      </c>
      <c r="H274" s="79">
        <f t="shared" si="29"/>
        <v>64.216875000000002</v>
      </c>
      <c r="I274">
        <v>226.66499999999999</v>
      </c>
      <c r="J274">
        <v>257.346</v>
      </c>
      <c r="K274" s="79">
        <f t="shared" si="31"/>
        <v>67.042910462576941</v>
      </c>
      <c r="L274" t="s">
        <v>188</v>
      </c>
      <c r="M274" s="79">
        <v>10</v>
      </c>
      <c r="N274" t="s">
        <v>193</v>
      </c>
      <c r="O274" s="79">
        <v>15.95</v>
      </c>
      <c r="Q274" s="79"/>
      <c r="S274" s="79"/>
      <c r="U274" s="79"/>
      <c r="W274" s="79"/>
      <c r="Y274" s="79"/>
      <c r="AA274" s="79"/>
    </row>
    <row r="275" spans="1:27">
      <c r="A275">
        <v>2013</v>
      </c>
      <c r="B275" s="45" t="s">
        <v>130</v>
      </c>
      <c r="C275" t="s">
        <v>192</v>
      </c>
      <c r="D275">
        <v>1</v>
      </c>
      <c r="E275" t="s">
        <v>187</v>
      </c>
      <c r="F275" s="79">
        <v>22.75</v>
      </c>
      <c r="G275" s="79">
        <f t="shared" si="30"/>
        <v>32.75</v>
      </c>
      <c r="H275" s="79">
        <f t="shared" si="29"/>
        <v>35.615625000000001</v>
      </c>
      <c r="I275">
        <v>230.28</v>
      </c>
      <c r="J275">
        <v>257.346</v>
      </c>
      <c r="K275" s="79">
        <f t="shared" si="31"/>
        <v>36.599276967170404</v>
      </c>
      <c r="L275" t="s">
        <v>188</v>
      </c>
      <c r="M275" s="79">
        <v>10</v>
      </c>
      <c r="N275" t="s">
        <v>220</v>
      </c>
      <c r="O275" s="79">
        <v>15.95</v>
      </c>
      <c r="Q275" s="79"/>
      <c r="S275" s="79"/>
      <c r="U275" s="79"/>
      <c r="W275" s="79"/>
      <c r="Y275" s="79"/>
      <c r="AA275" s="79"/>
    </row>
    <row r="276" spans="1:27">
      <c r="A276">
        <v>2013</v>
      </c>
      <c r="B276" s="45" t="s">
        <v>130</v>
      </c>
      <c r="C276" t="s">
        <v>192</v>
      </c>
      <c r="D276">
        <v>2</v>
      </c>
      <c r="E276" t="s">
        <v>194</v>
      </c>
      <c r="F276" s="79">
        <v>49.05</v>
      </c>
      <c r="G276" s="79">
        <f t="shared" si="30"/>
        <v>59.05</v>
      </c>
      <c r="H276" s="79">
        <f t="shared" si="29"/>
        <v>64.216875000000002</v>
      </c>
      <c r="I276">
        <v>230.28</v>
      </c>
      <c r="J276">
        <v>257.346</v>
      </c>
      <c r="K276" s="79">
        <f t="shared" si="31"/>
        <v>65.990452058363729</v>
      </c>
      <c r="L276" t="s">
        <v>188</v>
      </c>
      <c r="M276" s="79">
        <v>10</v>
      </c>
      <c r="N276" t="s">
        <v>220</v>
      </c>
      <c r="O276" s="79">
        <v>15.95</v>
      </c>
      <c r="Q276" s="79"/>
      <c r="S276" s="79"/>
      <c r="U276" s="79"/>
      <c r="W276" s="79"/>
      <c r="Y276" s="79"/>
      <c r="AA276" s="79"/>
    </row>
    <row r="277" spans="1:27">
      <c r="A277" s="80">
        <v>2014</v>
      </c>
      <c r="B277" s="45" t="s">
        <v>130</v>
      </c>
      <c r="C277" t="s">
        <v>192</v>
      </c>
      <c r="D277">
        <v>1</v>
      </c>
      <c r="E277" t="s">
        <v>187</v>
      </c>
      <c r="F277" s="79">
        <v>22.75</v>
      </c>
      <c r="G277" s="79">
        <f t="shared" si="30"/>
        <v>34</v>
      </c>
      <c r="H277" s="79">
        <f t="shared" si="29"/>
        <v>36.975000000000001</v>
      </c>
      <c r="I277">
        <v>233.916</v>
      </c>
      <c r="J277">
        <v>257.346</v>
      </c>
      <c r="K277" s="79">
        <f t="shared" si="31"/>
        <v>37.405581490791569</v>
      </c>
      <c r="L277" t="s">
        <v>188</v>
      </c>
      <c r="M277" s="79">
        <v>11.25</v>
      </c>
      <c r="N277" t="s">
        <v>227</v>
      </c>
      <c r="O277" s="79">
        <v>15.95</v>
      </c>
      <c r="P277" t="s">
        <v>228</v>
      </c>
      <c r="Q277" s="79">
        <v>16.989999999999998</v>
      </c>
      <c r="S277" s="79"/>
      <c r="U277" s="79"/>
      <c r="W277" s="79"/>
      <c r="Y277" s="79"/>
      <c r="AA277" s="79"/>
    </row>
    <row r="278" spans="1:27">
      <c r="A278" s="80">
        <v>2014</v>
      </c>
      <c r="B278" s="45" t="s">
        <v>130</v>
      </c>
      <c r="C278" t="s">
        <v>192</v>
      </c>
      <c r="D278">
        <v>2</v>
      </c>
      <c r="E278" t="s">
        <v>194</v>
      </c>
      <c r="F278" s="79">
        <v>73.989999999999995</v>
      </c>
      <c r="G278" s="79">
        <f t="shared" si="30"/>
        <v>85.24</v>
      </c>
      <c r="H278" s="79">
        <f t="shared" si="29"/>
        <v>92.698499999999996</v>
      </c>
      <c r="I278">
        <v>233.916</v>
      </c>
      <c r="J278">
        <v>257.346</v>
      </c>
      <c r="K278" s="79">
        <f t="shared" si="31"/>
        <v>93.777993125737439</v>
      </c>
      <c r="L278" t="s">
        <v>188</v>
      </c>
      <c r="M278" s="79">
        <v>11.25</v>
      </c>
      <c r="N278" t="s">
        <v>227</v>
      </c>
      <c r="O278" s="79">
        <v>15.95</v>
      </c>
      <c r="P278" t="s">
        <v>228</v>
      </c>
      <c r="Q278" s="79">
        <v>16.989999999999998</v>
      </c>
      <c r="S278" s="79"/>
      <c r="U278" s="79"/>
      <c r="W278" s="79"/>
      <c r="Y278" s="79"/>
      <c r="AA278" s="79"/>
    </row>
    <row r="279" spans="1:27">
      <c r="A279" s="80">
        <v>2015</v>
      </c>
      <c r="B279" s="45" t="s">
        <v>130</v>
      </c>
      <c r="C279" t="s">
        <v>192</v>
      </c>
      <c r="D279">
        <v>1</v>
      </c>
      <c r="E279" t="s">
        <v>187</v>
      </c>
      <c r="F279" s="79">
        <v>22.75</v>
      </c>
      <c r="G279" s="79">
        <f t="shared" si="30"/>
        <v>34</v>
      </c>
      <c r="H279" s="79">
        <f t="shared" si="29"/>
        <v>36.975000000000001</v>
      </c>
      <c r="I279">
        <v>233.70699999999999</v>
      </c>
      <c r="J279">
        <v>257.346</v>
      </c>
      <c r="K279" s="79">
        <f t="shared" si="31"/>
        <v>37.439032634880427</v>
      </c>
      <c r="L279" t="s">
        <v>188</v>
      </c>
      <c r="M279" s="79">
        <v>11.25</v>
      </c>
      <c r="N279" t="s">
        <v>227</v>
      </c>
      <c r="O279" s="79">
        <v>15.95</v>
      </c>
      <c r="P279" t="s">
        <v>228</v>
      </c>
      <c r="Q279" s="79">
        <v>16.989999999999998</v>
      </c>
      <c r="S279" s="79"/>
      <c r="W279" s="79"/>
      <c r="Y279" s="79"/>
      <c r="AA279" s="79"/>
    </row>
    <row r="280" spans="1:27">
      <c r="A280" s="80">
        <v>2015</v>
      </c>
      <c r="B280" s="45" t="s">
        <v>130</v>
      </c>
      <c r="C280" t="s">
        <v>192</v>
      </c>
      <c r="D280">
        <v>2</v>
      </c>
      <c r="E280" t="s">
        <v>194</v>
      </c>
      <c r="F280" s="79">
        <v>73.989999999999995</v>
      </c>
      <c r="G280" s="79">
        <f t="shared" si="30"/>
        <v>85.24</v>
      </c>
      <c r="H280" s="79">
        <f t="shared" si="29"/>
        <v>92.698499999999996</v>
      </c>
      <c r="I280">
        <v>233.70699999999999</v>
      </c>
      <c r="J280">
        <v>257.346</v>
      </c>
      <c r="K280" s="79">
        <f t="shared" si="31"/>
        <v>93.861857111682582</v>
      </c>
      <c r="L280" t="s">
        <v>188</v>
      </c>
      <c r="M280" s="79">
        <v>11.25</v>
      </c>
      <c r="N280" t="s">
        <v>227</v>
      </c>
      <c r="O280" s="79">
        <v>15.95</v>
      </c>
      <c r="P280" t="s">
        <v>228</v>
      </c>
      <c r="Q280" s="79">
        <v>16.989999999999998</v>
      </c>
      <c r="S280" s="79"/>
      <c r="W280" s="79"/>
      <c r="Y280" s="79"/>
      <c r="AA280" s="79"/>
    </row>
    <row r="281" spans="1:27">
      <c r="A281" s="80">
        <v>2016</v>
      </c>
      <c r="B281" s="45" t="s">
        <v>130</v>
      </c>
      <c r="C281" t="s">
        <v>192</v>
      </c>
      <c r="D281">
        <v>1</v>
      </c>
      <c r="E281" t="s">
        <v>242</v>
      </c>
      <c r="F281" s="79">
        <v>19.989999999999998</v>
      </c>
      <c r="G281" s="79">
        <f>SUM(F281,M281,O281)</f>
        <v>24.979999999999997</v>
      </c>
      <c r="H281" s="79">
        <f t="shared" si="29"/>
        <v>27.165749999999996</v>
      </c>
      <c r="I281">
        <v>236.916</v>
      </c>
      <c r="J281">
        <v>257.346</v>
      </c>
      <c r="K281" s="79">
        <f t="shared" si="31"/>
        <v>27.134102719951372</v>
      </c>
      <c r="L281" t="s">
        <v>188</v>
      </c>
      <c r="M281" s="79">
        <v>3.99</v>
      </c>
      <c r="N281" t="s">
        <v>221</v>
      </c>
      <c r="O281" s="79">
        <v>1</v>
      </c>
      <c r="W281" s="79"/>
      <c r="Y281" s="79"/>
      <c r="AA281" s="79"/>
    </row>
    <row r="282" spans="1:27">
      <c r="A282" s="80">
        <v>2016</v>
      </c>
      <c r="B282" s="45" t="s">
        <v>130</v>
      </c>
      <c r="C282" t="s">
        <v>192</v>
      </c>
      <c r="D282">
        <v>2</v>
      </c>
      <c r="E282" t="s">
        <v>243</v>
      </c>
      <c r="F282" s="79">
        <v>64.989999999999995</v>
      </c>
      <c r="G282" s="79">
        <f t="shared" ref="G282:G286" si="32">SUM(F282,M282,O282)</f>
        <v>69.97999999999999</v>
      </c>
      <c r="H282" s="79">
        <f t="shared" si="29"/>
        <v>76.103249999999989</v>
      </c>
      <c r="I282">
        <v>236.916</v>
      </c>
      <c r="J282">
        <v>257.346</v>
      </c>
      <c r="K282" s="79">
        <f t="shared" si="31"/>
        <v>76.014592007293714</v>
      </c>
      <c r="L282" t="s">
        <v>188</v>
      </c>
      <c r="M282" s="79">
        <v>3.99</v>
      </c>
      <c r="N282" t="s">
        <v>221</v>
      </c>
      <c r="O282" s="79">
        <v>1</v>
      </c>
      <c r="W282" s="79"/>
      <c r="Y282" s="79"/>
      <c r="AA282" s="79"/>
    </row>
    <row r="283" spans="1:27">
      <c r="A283" s="80">
        <v>2016</v>
      </c>
      <c r="B283" s="45" t="s">
        <v>130</v>
      </c>
      <c r="C283" t="s">
        <v>192</v>
      </c>
      <c r="D283">
        <v>3</v>
      </c>
      <c r="E283" t="s">
        <v>244</v>
      </c>
      <c r="F283" s="79">
        <v>84.99</v>
      </c>
      <c r="G283" s="79">
        <f t="shared" si="32"/>
        <v>89.97999999999999</v>
      </c>
      <c r="H283" s="79">
        <f t="shared" si="29"/>
        <v>97.853249999999989</v>
      </c>
      <c r="I283">
        <v>236.916</v>
      </c>
      <c r="J283">
        <v>257.346</v>
      </c>
      <c r="K283" s="79">
        <f t="shared" si="31"/>
        <v>97.739253912779205</v>
      </c>
      <c r="L283" t="s">
        <v>188</v>
      </c>
      <c r="M283" s="79">
        <v>3.99</v>
      </c>
      <c r="N283" t="s">
        <v>221</v>
      </c>
      <c r="O283" s="79">
        <v>1</v>
      </c>
      <c r="W283" s="79"/>
      <c r="Y283" s="79"/>
      <c r="AA283" s="79"/>
    </row>
    <row r="284" spans="1:27">
      <c r="A284" s="80">
        <v>2016</v>
      </c>
      <c r="B284" s="45" t="s">
        <v>130</v>
      </c>
      <c r="C284" t="s">
        <v>192</v>
      </c>
      <c r="D284">
        <v>4</v>
      </c>
      <c r="E284" t="s">
        <v>245</v>
      </c>
      <c r="F284" s="79">
        <v>104.99</v>
      </c>
      <c r="G284" s="79">
        <f t="shared" si="32"/>
        <v>109.97999999999999</v>
      </c>
      <c r="H284" s="79">
        <f t="shared" si="29"/>
        <v>119.60324999999999</v>
      </c>
      <c r="I284">
        <v>236.916</v>
      </c>
      <c r="J284">
        <v>257.346</v>
      </c>
      <c r="K284" s="79">
        <f t="shared" si="31"/>
        <v>119.4639158182647</v>
      </c>
      <c r="L284" t="s">
        <v>188</v>
      </c>
      <c r="M284" s="79">
        <v>3.99</v>
      </c>
      <c r="N284" t="s">
        <v>221</v>
      </c>
      <c r="O284" s="79">
        <v>1</v>
      </c>
      <c r="W284" s="79"/>
      <c r="Y284" s="79"/>
      <c r="AA284" s="79"/>
    </row>
    <row r="285" spans="1:27">
      <c r="A285" s="80">
        <v>2016</v>
      </c>
      <c r="B285" s="45" t="s">
        <v>130</v>
      </c>
      <c r="C285" t="s">
        <v>192</v>
      </c>
      <c r="D285">
        <v>5</v>
      </c>
      <c r="E285" t="s">
        <v>246</v>
      </c>
      <c r="F285" s="79">
        <v>7.99</v>
      </c>
      <c r="G285" s="79">
        <f t="shared" si="32"/>
        <v>12.98</v>
      </c>
      <c r="H285" s="79">
        <f t="shared" si="29"/>
        <v>14.11575</v>
      </c>
      <c r="I285">
        <v>236.916</v>
      </c>
      <c r="J285">
        <v>257.346</v>
      </c>
      <c r="K285" s="79">
        <f t="shared" si="31"/>
        <v>14.099305576660083</v>
      </c>
      <c r="L285" t="s">
        <v>188</v>
      </c>
      <c r="M285" s="79">
        <v>3.99</v>
      </c>
      <c r="N285" t="s">
        <v>221</v>
      </c>
      <c r="O285" s="79">
        <v>1</v>
      </c>
      <c r="W285" s="79"/>
      <c r="Y285" s="79"/>
      <c r="AA285" s="79"/>
    </row>
    <row r="286" spans="1:27">
      <c r="A286" s="80">
        <v>2016</v>
      </c>
      <c r="B286" s="45" t="s">
        <v>130</v>
      </c>
      <c r="C286" t="s">
        <v>192</v>
      </c>
      <c r="D286">
        <v>6</v>
      </c>
      <c r="E286" t="s">
        <v>247</v>
      </c>
      <c r="F286" s="79">
        <v>44.99</v>
      </c>
      <c r="G286" s="79">
        <f t="shared" si="32"/>
        <v>49.980000000000004</v>
      </c>
      <c r="H286" s="79">
        <f t="shared" si="29"/>
        <v>54.353250000000003</v>
      </c>
      <c r="I286">
        <v>236.916</v>
      </c>
      <c r="J286">
        <v>257.346</v>
      </c>
      <c r="K286" s="79">
        <f t="shared" si="31"/>
        <v>54.289930101808245</v>
      </c>
      <c r="L286" t="s">
        <v>188</v>
      </c>
      <c r="M286" s="79">
        <v>3.99</v>
      </c>
      <c r="N286" t="s">
        <v>221</v>
      </c>
      <c r="O286" s="79">
        <v>1</v>
      </c>
      <c r="W286" s="79"/>
      <c r="Y286" s="79"/>
      <c r="AA286" s="79"/>
    </row>
    <row r="287" spans="1:27">
      <c r="A287" s="80">
        <v>2017</v>
      </c>
      <c r="B287" s="45" t="s">
        <v>130</v>
      </c>
      <c r="C287" t="s">
        <v>192</v>
      </c>
      <c r="D287">
        <v>1</v>
      </c>
      <c r="E287" t="s">
        <v>242</v>
      </c>
      <c r="F287" s="79">
        <v>23.89</v>
      </c>
      <c r="G287" s="79">
        <f>SUM(F287,M287,O287,Q287)</f>
        <v>32.880000000000003</v>
      </c>
      <c r="H287" s="79">
        <f t="shared" si="29"/>
        <v>35.757000000000005</v>
      </c>
      <c r="I287">
        <v>242.839</v>
      </c>
      <c r="J287">
        <v>257.346</v>
      </c>
      <c r="K287" s="79">
        <f t="shared" si="31"/>
        <v>34.844223868489003</v>
      </c>
      <c r="L287" t="s">
        <v>188</v>
      </c>
      <c r="M287" s="79">
        <v>5.99</v>
      </c>
      <c r="N287" t="s">
        <v>261</v>
      </c>
      <c r="O287" s="79">
        <v>1</v>
      </c>
      <c r="P287" t="s">
        <v>221</v>
      </c>
      <c r="Q287" s="79">
        <v>2</v>
      </c>
      <c r="W287" s="79"/>
      <c r="Y287" s="79"/>
      <c r="AA287" s="79"/>
    </row>
    <row r="288" spans="1:27">
      <c r="A288" s="80">
        <v>2017</v>
      </c>
      <c r="B288" s="45" t="s">
        <v>130</v>
      </c>
      <c r="C288" t="s">
        <v>192</v>
      </c>
      <c r="D288">
        <v>2</v>
      </c>
      <c r="E288" t="s">
        <v>243</v>
      </c>
      <c r="F288" s="79">
        <v>64.989999999999995</v>
      </c>
      <c r="G288" s="79">
        <f t="shared" ref="G288:G298" si="33">SUM(F288,M288,O288,Q288)</f>
        <v>73.97999999999999</v>
      </c>
      <c r="H288" s="79">
        <f t="shared" si="29"/>
        <v>80.453249999999983</v>
      </c>
      <c r="I288">
        <v>242.839</v>
      </c>
      <c r="J288">
        <v>257.346</v>
      </c>
      <c r="K288" s="79">
        <f t="shared" si="31"/>
        <v>78.39950370410024</v>
      </c>
      <c r="L288" t="s">
        <v>188</v>
      </c>
      <c r="M288" s="79">
        <v>5.99</v>
      </c>
      <c r="N288" t="s">
        <v>261</v>
      </c>
      <c r="O288" s="79">
        <v>1</v>
      </c>
      <c r="P288" t="s">
        <v>221</v>
      </c>
      <c r="Q288" s="79">
        <v>2</v>
      </c>
      <c r="W288" s="79"/>
      <c r="Y288" s="79"/>
      <c r="AA288" s="79"/>
    </row>
    <row r="289" spans="1:27">
      <c r="A289" s="80">
        <v>2017</v>
      </c>
      <c r="B289" s="45" t="s">
        <v>130</v>
      </c>
      <c r="C289" t="s">
        <v>192</v>
      </c>
      <c r="D289">
        <v>3</v>
      </c>
      <c r="E289" t="s">
        <v>244</v>
      </c>
      <c r="F289" s="79">
        <v>84.99</v>
      </c>
      <c r="G289" s="79">
        <f t="shared" si="33"/>
        <v>93.97999999999999</v>
      </c>
      <c r="H289" s="79">
        <f t="shared" si="29"/>
        <v>102.20324999999998</v>
      </c>
      <c r="I289">
        <v>242.839</v>
      </c>
      <c r="J289">
        <v>257.346</v>
      </c>
      <c r="K289" s="79">
        <f t="shared" si="31"/>
        <v>99.594287079093547</v>
      </c>
      <c r="L289" t="s">
        <v>188</v>
      </c>
      <c r="M289" s="79">
        <v>5.99</v>
      </c>
      <c r="N289" t="s">
        <v>261</v>
      </c>
      <c r="O289" s="79">
        <v>1</v>
      </c>
      <c r="P289" t="s">
        <v>221</v>
      </c>
      <c r="Q289" s="79">
        <v>2</v>
      </c>
      <c r="W289" s="79"/>
      <c r="Y289" s="79"/>
      <c r="AA289" s="79"/>
    </row>
    <row r="290" spans="1:27">
      <c r="A290" s="80">
        <v>2017</v>
      </c>
      <c r="B290" s="45" t="s">
        <v>130</v>
      </c>
      <c r="C290" t="s">
        <v>192</v>
      </c>
      <c r="D290">
        <v>4</v>
      </c>
      <c r="E290" t="s">
        <v>245</v>
      </c>
      <c r="F290" s="79">
        <v>104.99</v>
      </c>
      <c r="G290" s="79">
        <f t="shared" si="33"/>
        <v>113.97999999999999</v>
      </c>
      <c r="H290" s="79">
        <f t="shared" si="29"/>
        <v>123.95324999999998</v>
      </c>
      <c r="I290">
        <v>242.839</v>
      </c>
      <c r="J290">
        <v>257.346</v>
      </c>
      <c r="K290" s="79">
        <f t="shared" si="31"/>
        <v>120.78907045408687</v>
      </c>
      <c r="L290" t="s">
        <v>188</v>
      </c>
      <c r="M290" s="79">
        <v>5.99</v>
      </c>
      <c r="N290" t="s">
        <v>261</v>
      </c>
      <c r="O290" s="79">
        <v>1</v>
      </c>
      <c r="P290" t="s">
        <v>221</v>
      </c>
      <c r="Q290" s="79">
        <v>2</v>
      </c>
      <c r="W290" s="79"/>
      <c r="Y290" s="79"/>
      <c r="AA290" s="79"/>
    </row>
    <row r="291" spans="1:27">
      <c r="A291" s="80">
        <v>2017</v>
      </c>
      <c r="B291" s="45" t="s">
        <v>130</v>
      </c>
      <c r="C291" t="s">
        <v>192</v>
      </c>
      <c r="D291">
        <v>5</v>
      </c>
      <c r="E291" t="s">
        <v>246</v>
      </c>
      <c r="F291" s="79">
        <v>7.99</v>
      </c>
      <c r="G291" s="79">
        <f t="shared" si="33"/>
        <v>16.98</v>
      </c>
      <c r="H291" s="79">
        <f t="shared" si="29"/>
        <v>18.46575</v>
      </c>
      <c r="I291">
        <v>242.839</v>
      </c>
      <c r="J291">
        <v>257.346</v>
      </c>
      <c r="K291" s="79">
        <f t="shared" si="31"/>
        <v>17.994371085369316</v>
      </c>
      <c r="L291" t="s">
        <v>188</v>
      </c>
      <c r="M291" s="79">
        <v>5.99</v>
      </c>
      <c r="N291" t="s">
        <v>261</v>
      </c>
      <c r="O291" s="79">
        <v>1</v>
      </c>
      <c r="P291" t="s">
        <v>221</v>
      </c>
      <c r="Q291" s="79">
        <v>2</v>
      </c>
      <c r="W291" s="79"/>
      <c r="Y291" s="79"/>
      <c r="AA291" s="79"/>
    </row>
    <row r="292" spans="1:27">
      <c r="A292" s="80">
        <v>2017</v>
      </c>
      <c r="B292" s="45" t="s">
        <v>130</v>
      </c>
      <c r="C292" t="s">
        <v>192</v>
      </c>
      <c r="D292">
        <v>6</v>
      </c>
      <c r="E292" t="s">
        <v>247</v>
      </c>
      <c r="F292" s="79">
        <v>44.99</v>
      </c>
      <c r="G292" s="79">
        <f t="shared" si="33"/>
        <v>53.980000000000004</v>
      </c>
      <c r="H292" s="79">
        <f t="shared" si="29"/>
        <v>58.703250000000004</v>
      </c>
      <c r="I292">
        <v>242.839</v>
      </c>
      <c r="J292">
        <v>257.346</v>
      </c>
      <c r="K292" s="79">
        <f t="shared" si="31"/>
        <v>57.204720329106948</v>
      </c>
      <c r="L292" t="s">
        <v>188</v>
      </c>
      <c r="M292" s="79">
        <v>5.99</v>
      </c>
      <c r="N292" t="s">
        <v>261</v>
      </c>
      <c r="O292" s="79">
        <v>1</v>
      </c>
      <c r="P292" t="s">
        <v>221</v>
      </c>
      <c r="Q292" s="79">
        <v>2</v>
      </c>
      <c r="W292" s="79"/>
      <c r="Y292" s="79"/>
      <c r="AA292" s="79"/>
    </row>
    <row r="293" spans="1:27">
      <c r="A293" s="80">
        <v>2018</v>
      </c>
      <c r="B293" s="45" t="s">
        <v>130</v>
      </c>
      <c r="C293" t="s">
        <v>192</v>
      </c>
      <c r="D293">
        <v>1</v>
      </c>
      <c r="E293" t="s">
        <v>242</v>
      </c>
      <c r="F293" s="79">
        <v>23.89</v>
      </c>
      <c r="G293" s="79">
        <f t="shared" si="33"/>
        <v>33.39</v>
      </c>
      <c r="H293" s="79">
        <f t="shared" si="29"/>
        <v>36.311624999999999</v>
      </c>
      <c r="I293">
        <v>247.86699999999999</v>
      </c>
      <c r="J293">
        <v>257.346</v>
      </c>
      <c r="K293" s="79">
        <f t="shared" si="31"/>
        <v>34.666909834709749</v>
      </c>
      <c r="L293" t="s">
        <v>188</v>
      </c>
      <c r="M293" s="79">
        <v>6.5</v>
      </c>
      <c r="N293" t="s">
        <v>261</v>
      </c>
      <c r="O293" s="79">
        <v>1</v>
      </c>
      <c r="P293" t="s">
        <v>221</v>
      </c>
      <c r="Q293" s="79">
        <v>2</v>
      </c>
      <c r="W293" s="79"/>
      <c r="Y293" s="79"/>
      <c r="AA293" s="79"/>
    </row>
    <row r="294" spans="1:27">
      <c r="A294" s="80">
        <v>2018</v>
      </c>
      <c r="B294" s="45" t="s">
        <v>130</v>
      </c>
      <c r="C294" t="s">
        <v>192</v>
      </c>
      <c r="D294">
        <v>2</v>
      </c>
      <c r="E294" t="s">
        <v>243</v>
      </c>
      <c r="F294" s="79">
        <v>64.989999999999995</v>
      </c>
      <c r="G294" s="79">
        <f t="shared" si="33"/>
        <v>74.489999999999995</v>
      </c>
      <c r="H294" s="79">
        <f t="shared" si="29"/>
        <v>81.007874999999999</v>
      </c>
      <c r="I294">
        <v>247.86699999999999</v>
      </c>
      <c r="J294">
        <v>257.346</v>
      </c>
      <c r="K294" s="79">
        <f t="shared" si="31"/>
        <v>77.338667672582474</v>
      </c>
      <c r="L294" t="s">
        <v>188</v>
      </c>
      <c r="M294" s="79">
        <v>6.5</v>
      </c>
      <c r="N294" t="s">
        <v>261</v>
      </c>
      <c r="O294" s="79">
        <v>1</v>
      </c>
      <c r="P294" t="s">
        <v>221</v>
      </c>
      <c r="Q294" s="79">
        <v>2</v>
      </c>
      <c r="W294" s="79"/>
      <c r="Y294" s="79"/>
      <c r="AA294" s="79"/>
    </row>
    <row r="295" spans="1:27">
      <c r="A295" s="80">
        <v>2018</v>
      </c>
      <c r="B295" s="45" t="s">
        <v>130</v>
      </c>
      <c r="C295" t="s">
        <v>192</v>
      </c>
      <c r="D295">
        <v>3</v>
      </c>
      <c r="E295" t="s">
        <v>244</v>
      </c>
      <c r="F295" s="79">
        <v>84.99</v>
      </c>
      <c r="G295" s="79">
        <f t="shared" si="33"/>
        <v>94.49</v>
      </c>
      <c r="H295" s="79">
        <f t="shared" si="29"/>
        <v>102.757875</v>
      </c>
      <c r="I295">
        <v>247.86699999999999</v>
      </c>
      <c r="J295">
        <v>257.346</v>
      </c>
      <c r="K295" s="79">
        <f t="shared" si="31"/>
        <v>98.103513335780889</v>
      </c>
      <c r="L295" t="s">
        <v>188</v>
      </c>
      <c r="M295" s="79">
        <v>6.5</v>
      </c>
      <c r="N295" t="s">
        <v>261</v>
      </c>
      <c r="O295" s="79">
        <v>1</v>
      </c>
      <c r="P295" t="s">
        <v>221</v>
      </c>
      <c r="Q295" s="79">
        <v>2</v>
      </c>
      <c r="W295" s="79"/>
      <c r="Y295" s="79"/>
      <c r="AA295" s="79"/>
    </row>
    <row r="296" spans="1:27">
      <c r="A296" s="80">
        <v>2018</v>
      </c>
      <c r="B296" s="45" t="s">
        <v>130</v>
      </c>
      <c r="C296" t="s">
        <v>192</v>
      </c>
      <c r="D296">
        <v>4</v>
      </c>
      <c r="E296" t="s">
        <v>245</v>
      </c>
      <c r="F296" s="79">
        <v>104.99</v>
      </c>
      <c r="G296" s="79">
        <f t="shared" si="33"/>
        <v>114.49</v>
      </c>
      <c r="H296" s="79">
        <f t="shared" si="29"/>
        <v>124.507875</v>
      </c>
      <c r="I296">
        <v>247.86699999999999</v>
      </c>
      <c r="J296">
        <v>257.346</v>
      </c>
      <c r="K296" s="79">
        <f t="shared" si="31"/>
        <v>118.86835899897929</v>
      </c>
      <c r="L296" t="s">
        <v>188</v>
      </c>
      <c r="M296" s="79">
        <v>6.5</v>
      </c>
      <c r="N296" t="s">
        <v>261</v>
      </c>
      <c r="O296" s="79">
        <v>1</v>
      </c>
      <c r="P296" t="s">
        <v>221</v>
      </c>
      <c r="Q296" s="79">
        <v>2</v>
      </c>
      <c r="W296" s="79"/>
      <c r="Y296" s="79"/>
      <c r="AA296" s="79"/>
    </row>
    <row r="297" spans="1:27">
      <c r="A297" s="80">
        <v>2018</v>
      </c>
      <c r="B297" s="45" t="s">
        <v>130</v>
      </c>
      <c r="C297" t="s">
        <v>192</v>
      </c>
      <c r="D297">
        <v>5</v>
      </c>
      <c r="E297" t="s">
        <v>246</v>
      </c>
      <c r="F297" s="79">
        <v>8.99</v>
      </c>
      <c r="G297" s="79">
        <f t="shared" si="33"/>
        <v>18.490000000000002</v>
      </c>
      <c r="H297" s="79">
        <f t="shared" si="29"/>
        <v>20.107875000000003</v>
      </c>
      <c r="I297">
        <v>247.86699999999999</v>
      </c>
      <c r="J297">
        <v>257.346</v>
      </c>
      <c r="K297" s="79">
        <f t="shared" si="31"/>
        <v>19.197099815626935</v>
      </c>
      <c r="L297" t="s">
        <v>188</v>
      </c>
      <c r="M297" s="79">
        <v>6.5</v>
      </c>
      <c r="N297" t="s">
        <v>261</v>
      </c>
      <c r="O297" s="79">
        <v>1</v>
      </c>
      <c r="P297" t="s">
        <v>221</v>
      </c>
      <c r="Q297" s="79">
        <v>2</v>
      </c>
      <c r="W297" s="79"/>
      <c r="Y297" s="79"/>
      <c r="AA297" s="79"/>
    </row>
    <row r="298" spans="1:27">
      <c r="A298" s="80">
        <v>2018</v>
      </c>
      <c r="B298" s="45" t="s">
        <v>130</v>
      </c>
      <c r="C298" t="s">
        <v>192</v>
      </c>
      <c r="D298">
        <v>6</v>
      </c>
      <c r="E298" t="s">
        <v>247</v>
      </c>
      <c r="F298" s="79">
        <v>44.99</v>
      </c>
      <c r="G298" s="79">
        <f t="shared" si="33"/>
        <v>54.49</v>
      </c>
      <c r="H298" s="79">
        <f t="shared" si="29"/>
        <v>59.257874999999999</v>
      </c>
      <c r="I298">
        <v>247.86699999999999</v>
      </c>
      <c r="J298">
        <v>257.346</v>
      </c>
      <c r="K298" s="79">
        <f t="shared" si="31"/>
        <v>56.573822009384067</v>
      </c>
      <c r="L298" t="s">
        <v>188</v>
      </c>
      <c r="M298" s="79">
        <v>6.5</v>
      </c>
      <c r="N298" t="s">
        <v>261</v>
      </c>
      <c r="O298" s="79">
        <v>1</v>
      </c>
      <c r="P298" t="s">
        <v>221</v>
      </c>
      <c r="Q298" s="79">
        <v>2</v>
      </c>
      <c r="W298" s="79"/>
      <c r="Y298" s="79"/>
      <c r="AA298" s="79"/>
    </row>
  </sheetData>
  <sortState xmlns:xlrd2="http://schemas.microsoft.com/office/spreadsheetml/2017/richdata2" ref="A2:AC298">
    <sortCondition ref="C2:C298"/>
    <sortCondition ref="B2:B298"/>
    <sortCondition ref="A2:A2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A1CA-80BA-4848-ADDC-A29D530865C6}">
  <dimension ref="A1:T26"/>
  <sheetViews>
    <sheetView workbookViewId="0">
      <selection activeCell="D26" sqref="D26"/>
    </sheetView>
  </sheetViews>
  <sheetFormatPr defaultRowHeight="15"/>
  <cols>
    <col min="1" max="1" width="17" style="92" customWidth="1"/>
    <col min="2" max="2" width="20.85546875" style="93" customWidth="1"/>
    <col min="3" max="3" width="18.42578125" style="98" bestFit="1" customWidth="1"/>
    <col min="4" max="4" width="16.85546875" style="100" bestFit="1" customWidth="1"/>
    <col min="5" max="5" width="14.140625" bestFit="1" customWidth="1"/>
    <col min="6" max="6" width="9.28515625" bestFit="1" customWidth="1"/>
    <col min="7" max="7" width="9.5703125" style="84" bestFit="1" customWidth="1"/>
    <col min="8" max="8" width="16.140625" style="84" bestFit="1" customWidth="1"/>
    <col min="9" max="9" width="17.5703125" style="84" bestFit="1" customWidth="1"/>
    <col min="10" max="10" width="8" bestFit="1" customWidth="1"/>
    <col min="11" max="11" width="9.42578125" customWidth="1"/>
    <col min="12" max="12" width="12.85546875" bestFit="1" customWidth="1"/>
    <col min="13" max="13" width="11.28515625" bestFit="1" customWidth="1"/>
    <col min="14" max="19" width="12.42578125" customWidth="1"/>
    <col min="20" max="20" width="56.7109375" customWidth="1"/>
  </cols>
  <sheetData>
    <row r="1" spans="1:20" s="88" customFormat="1" ht="15.75" thickBot="1">
      <c r="A1" s="73" t="s">
        <v>0</v>
      </c>
      <c r="B1" s="141" t="s">
        <v>1</v>
      </c>
      <c r="C1" s="97" t="s">
        <v>290</v>
      </c>
      <c r="D1" s="99" t="s">
        <v>291</v>
      </c>
      <c r="E1" s="74" t="s">
        <v>292</v>
      </c>
      <c r="F1" s="74" t="s">
        <v>293</v>
      </c>
      <c r="G1" s="74" t="s">
        <v>164</v>
      </c>
      <c r="H1" s="74" t="s">
        <v>294</v>
      </c>
      <c r="I1" s="74" t="s">
        <v>295</v>
      </c>
      <c r="J1" s="74" t="s">
        <v>296</v>
      </c>
      <c r="K1" s="74" t="s">
        <v>297</v>
      </c>
      <c r="L1" s="74" t="s">
        <v>298</v>
      </c>
      <c r="M1" s="119" t="s">
        <v>299</v>
      </c>
      <c r="N1" s="73" t="s">
        <v>191</v>
      </c>
      <c r="O1" s="74" t="s">
        <v>186</v>
      </c>
      <c r="P1" s="74" t="s">
        <v>192</v>
      </c>
      <c r="Q1" s="74" t="s">
        <v>300</v>
      </c>
      <c r="R1" s="74" t="s">
        <v>195</v>
      </c>
      <c r="S1" s="119" t="s">
        <v>217</v>
      </c>
      <c r="T1" s="119" t="s">
        <v>301</v>
      </c>
    </row>
    <row r="2" spans="1:20">
      <c r="A2" s="125" t="s">
        <v>136</v>
      </c>
      <c r="B2" s="89" t="s">
        <v>137</v>
      </c>
      <c r="C2" s="101" t="s">
        <v>302</v>
      </c>
      <c r="D2" s="103">
        <v>30</v>
      </c>
      <c r="E2" s="138" t="s">
        <v>46</v>
      </c>
      <c r="F2" s="138" t="s">
        <v>303</v>
      </c>
      <c r="G2" s="86">
        <v>14.99</v>
      </c>
      <c r="H2" s="86">
        <v>0</v>
      </c>
      <c r="I2" s="86">
        <v>10</v>
      </c>
      <c r="J2" s="87">
        <f>SUM(G2:I2)*0.0875</f>
        <v>2.1866249999999998</v>
      </c>
      <c r="K2" s="87"/>
      <c r="L2" s="87">
        <f>SUM(G2:K2)</f>
        <v>27.176625000000001</v>
      </c>
      <c r="M2" s="121">
        <f>L2*12</f>
        <v>326.11950000000002</v>
      </c>
      <c r="N2" s="120" t="s">
        <v>304</v>
      </c>
      <c r="O2" s="87" t="s">
        <v>304</v>
      </c>
      <c r="P2" s="87" t="s">
        <v>305</v>
      </c>
      <c r="Q2" s="87" t="s">
        <v>305</v>
      </c>
      <c r="R2" s="87" t="s">
        <v>305</v>
      </c>
      <c r="S2" s="121" t="s">
        <v>305</v>
      </c>
      <c r="T2" s="133"/>
    </row>
    <row r="3" spans="1:20">
      <c r="A3" s="126" t="s">
        <v>136</v>
      </c>
      <c r="B3" s="55" t="s">
        <v>137</v>
      </c>
      <c r="C3" s="102" t="s">
        <v>306</v>
      </c>
      <c r="D3" s="104">
        <v>200</v>
      </c>
      <c r="E3" s="139" t="s">
        <v>46</v>
      </c>
      <c r="F3" s="139" t="s">
        <v>307</v>
      </c>
      <c r="G3" s="85">
        <v>44.99</v>
      </c>
      <c r="H3" s="85">
        <v>0</v>
      </c>
      <c r="I3" s="85">
        <v>10</v>
      </c>
      <c r="J3" s="87">
        <f t="shared" ref="J3:J5" si="0">SUM(G3:I3)*0.0875</f>
        <v>4.8116250000000003</v>
      </c>
      <c r="K3" s="87"/>
      <c r="L3" s="87">
        <f t="shared" ref="L3:L21" si="1">SUM(G3:K3)</f>
        <v>59.801625000000001</v>
      </c>
      <c r="M3" s="121">
        <f t="shared" ref="M3:M21" si="2">L3*12</f>
        <v>717.61950000000002</v>
      </c>
      <c r="N3" s="120" t="s">
        <v>304</v>
      </c>
      <c r="O3" s="87" t="s">
        <v>304</v>
      </c>
      <c r="P3" s="87" t="s">
        <v>305</v>
      </c>
      <c r="Q3" s="87" t="s">
        <v>305</v>
      </c>
      <c r="R3" s="87" t="s">
        <v>305</v>
      </c>
      <c r="S3" s="121" t="s">
        <v>305</v>
      </c>
      <c r="T3" s="26"/>
    </row>
    <row r="4" spans="1:20">
      <c r="A4" s="126" t="s">
        <v>136</v>
      </c>
      <c r="B4" s="55" t="s">
        <v>137</v>
      </c>
      <c r="C4" s="102" t="s">
        <v>308</v>
      </c>
      <c r="D4" s="104">
        <v>300</v>
      </c>
      <c r="E4" s="139" t="s">
        <v>46</v>
      </c>
      <c r="F4" s="139" t="s">
        <v>307</v>
      </c>
      <c r="G4" s="85">
        <v>54.99</v>
      </c>
      <c r="H4" s="85">
        <v>0</v>
      </c>
      <c r="I4" s="85">
        <v>10</v>
      </c>
      <c r="J4" s="87">
        <f t="shared" si="0"/>
        <v>5.6866250000000003</v>
      </c>
      <c r="K4" s="87"/>
      <c r="L4" s="87">
        <f t="shared" si="1"/>
        <v>70.676625000000016</v>
      </c>
      <c r="M4" s="121">
        <f t="shared" si="2"/>
        <v>848.11950000000024</v>
      </c>
      <c r="N4" s="120" t="s">
        <v>304</v>
      </c>
      <c r="O4" s="87" t="s">
        <v>304</v>
      </c>
      <c r="P4" s="87" t="s">
        <v>305</v>
      </c>
      <c r="Q4" s="87" t="s">
        <v>305</v>
      </c>
      <c r="R4" s="87" t="s">
        <v>305</v>
      </c>
      <c r="S4" s="121" t="s">
        <v>305</v>
      </c>
      <c r="T4" s="26"/>
    </row>
    <row r="5" spans="1:20">
      <c r="A5" s="126" t="s">
        <v>136</v>
      </c>
      <c r="B5" s="55" t="s">
        <v>137</v>
      </c>
      <c r="C5" s="102" t="s">
        <v>309</v>
      </c>
      <c r="D5" s="104">
        <v>400</v>
      </c>
      <c r="E5" s="139" t="s">
        <v>46</v>
      </c>
      <c r="F5" s="139" t="s">
        <v>307</v>
      </c>
      <c r="G5" s="85">
        <v>64.989999999999995</v>
      </c>
      <c r="H5" s="85">
        <v>0</v>
      </c>
      <c r="I5" s="85">
        <v>10</v>
      </c>
      <c r="J5" s="87">
        <f t="shared" si="0"/>
        <v>6.5616249999999994</v>
      </c>
      <c r="K5" s="87"/>
      <c r="L5" s="87">
        <f t="shared" si="1"/>
        <v>81.551625000000001</v>
      </c>
      <c r="M5" s="121">
        <f t="shared" si="2"/>
        <v>978.61950000000002</v>
      </c>
      <c r="N5" s="120" t="s">
        <v>304</v>
      </c>
      <c r="O5" s="87" t="s">
        <v>304</v>
      </c>
      <c r="P5" s="87" t="s">
        <v>305</v>
      </c>
      <c r="Q5" s="87" t="s">
        <v>305</v>
      </c>
      <c r="R5" s="87" t="s">
        <v>305</v>
      </c>
      <c r="S5" s="121" t="s">
        <v>305</v>
      </c>
      <c r="T5" s="26"/>
    </row>
    <row r="6" spans="1:20">
      <c r="A6" s="127"/>
      <c r="B6" s="94" t="s">
        <v>310</v>
      </c>
      <c r="C6" s="102" t="s">
        <v>187</v>
      </c>
      <c r="D6" s="104">
        <v>20</v>
      </c>
      <c r="E6" s="104">
        <v>10</v>
      </c>
      <c r="F6" s="139" t="s">
        <v>307</v>
      </c>
      <c r="G6" s="85">
        <v>75</v>
      </c>
      <c r="H6" s="85" t="s">
        <v>46</v>
      </c>
      <c r="I6" s="85" t="s">
        <v>46</v>
      </c>
      <c r="J6" s="87">
        <f>SUM(G6:I6)*0.0875</f>
        <v>6.5625</v>
      </c>
      <c r="K6" s="87"/>
      <c r="L6" s="87">
        <f>SUM(G6:K6)</f>
        <v>81.5625</v>
      </c>
      <c r="M6" s="121">
        <f t="shared" si="2"/>
        <v>978.75</v>
      </c>
      <c r="N6" s="120" t="s">
        <v>305</v>
      </c>
      <c r="O6" s="87" t="s">
        <v>305</v>
      </c>
      <c r="P6" s="87" t="s">
        <v>311</v>
      </c>
      <c r="Q6" s="87" t="s">
        <v>311</v>
      </c>
      <c r="R6" s="87" t="s">
        <v>311</v>
      </c>
      <c r="S6" s="121" t="s">
        <v>305</v>
      </c>
      <c r="T6" s="26"/>
    </row>
    <row r="7" spans="1:20">
      <c r="A7" s="127"/>
      <c r="B7" s="94" t="s">
        <v>310</v>
      </c>
      <c r="C7" s="102" t="s">
        <v>312</v>
      </c>
      <c r="D7" s="104">
        <v>30</v>
      </c>
      <c r="E7" s="104">
        <v>20</v>
      </c>
      <c r="F7" s="139" t="s">
        <v>307</v>
      </c>
      <c r="G7" s="85">
        <v>100</v>
      </c>
      <c r="H7" s="85" t="s">
        <v>46</v>
      </c>
      <c r="I7" s="85" t="s">
        <v>46</v>
      </c>
      <c r="J7" s="87">
        <f t="shared" ref="J7:J21" si="3">SUM(G7:I7)*0.0875</f>
        <v>8.75</v>
      </c>
      <c r="K7" s="87"/>
      <c r="L7" s="87">
        <f t="shared" si="1"/>
        <v>108.75</v>
      </c>
      <c r="M7" s="121">
        <f t="shared" si="2"/>
        <v>1305</v>
      </c>
      <c r="N7" s="120" t="s">
        <v>305</v>
      </c>
      <c r="O7" s="87" t="s">
        <v>305</v>
      </c>
      <c r="P7" s="87" t="s">
        <v>311</v>
      </c>
      <c r="Q7" s="87" t="s">
        <v>311</v>
      </c>
      <c r="R7" s="87" t="s">
        <v>311</v>
      </c>
      <c r="S7" s="121" t="s">
        <v>305</v>
      </c>
      <c r="T7" s="26"/>
    </row>
    <row r="8" spans="1:20">
      <c r="A8" s="127"/>
      <c r="B8" s="94" t="s">
        <v>310</v>
      </c>
      <c r="C8" s="102" t="s">
        <v>313</v>
      </c>
      <c r="D8" s="104">
        <v>50</v>
      </c>
      <c r="E8" s="104">
        <v>25</v>
      </c>
      <c r="F8" s="139" t="s">
        <v>307</v>
      </c>
      <c r="G8" s="85">
        <v>215</v>
      </c>
      <c r="H8" s="85" t="s">
        <v>46</v>
      </c>
      <c r="I8" s="85" t="s">
        <v>46</v>
      </c>
      <c r="J8" s="87">
        <f>SUM(G8:I8)*0.0875</f>
        <v>18.8125</v>
      </c>
      <c r="K8" s="87"/>
      <c r="L8" s="87">
        <f t="shared" si="1"/>
        <v>233.8125</v>
      </c>
      <c r="M8" s="121">
        <f t="shared" si="2"/>
        <v>2805.75</v>
      </c>
      <c r="N8" s="120" t="s">
        <v>305</v>
      </c>
      <c r="O8" s="87" t="s">
        <v>305</v>
      </c>
      <c r="P8" s="87" t="s">
        <v>311</v>
      </c>
      <c r="Q8" s="87" t="s">
        <v>311</v>
      </c>
      <c r="R8" s="87" t="s">
        <v>311</v>
      </c>
      <c r="S8" s="121" t="s">
        <v>305</v>
      </c>
      <c r="T8" s="26"/>
    </row>
    <row r="9" spans="1:20">
      <c r="A9" s="127"/>
      <c r="B9" s="45" t="s">
        <v>130</v>
      </c>
      <c r="C9" s="102" t="s">
        <v>314</v>
      </c>
      <c r="D9" s="104">
        <v>30</v>
      </c>
      <c r="E9" s="104">
        <v>4</v>
      </c>
      <c r="F9" s="104" t="s">
        <v>303</v>
      </c>
      <c r="G9" s="85">
        <v>14.99</v>
      </c>
      <c r="H9" s="85">
        <v>5</v>
      </c>
      <c r="I9" s="85">
        <v>0</v>
      </c>
      <c r="J9" s="87">
        <f>SUM(G9:I9)*0.0875</f>
        <v>1.749125</v>
      </c>
      <c r="K9" s="87"/>
      <c r="L9" s="87">
        <f t="shared" si="1"/>
        <v>21.739125000000001</v>
      </c>
      <c r="M9" s="121">
        <f t="shared" si="2"/>
        <v>260.86950000000002</v>
      </c>
      <c r="N9" s="120" t="s">
        <v>305</v>
      </c>
      <c r="O9" s="87" t="s">
        <v>305</v>
      </c>
      <c r="P9" s="87" t="s">
        <v>304</v>
      </c>
      <c r="Q9" s="87" t="s">
        <v>304</v>
      </c>
      <c r="R9" s="87" t="s">
        <v>304</v>
      </c>
      <c r="S9" s="121" t="s">
        <v>304</v>
      </c>
      <c r="T9" s="133"/>
    </row>
    <row r="10" spans="1:20">
      <c r="A10" s="127"/>
      <c r="B10" s="45" t="s">
        <v>130</v>
      </c>
      <c r="C10" s="102" t="s">
        <v>315</v>
      </c>
      <c r="D10" s="104">
        <v>200</v>
      </c>
      <c r="E10" s="104">
        <v>10</v>
      </c>
      <c r="F10" s="139" t="s">
        <v>307</v>
      </c>
      <c r="G10" s="85">
        <v>65.989999999999995</v>
      </c>
      <c r="H10" s="85">
        <v>5</v>
      </c>
      <c r="I10" s="85">
        <v>0</v>
      </c>
      <c r="J10" s="87">
        <f>SUM(G10:I10)*0.0875</f>
        <v>6.2116249999999988</v>
      </c>
      <c r="K10" s="87"/>
      <c r="L10" s="87">
        <f t="shared" si="1"/>
        <v>77.201624999999993</v>
      </c>
      <c r="M10" s="121">
        <f t="shared" si="2"/>
        <v>926.41949999999997</v>
      </c>
      <c r="N10" s="120" t="s">
        <v>305</v>
      </c>
      <c r="O10" s="87" t="s">
        <v>305</v>
      </c>
      <c r="P10" s="87" t="s">
        <v>304</v>
      </c>
      <c r="Q10" s="87" t="s">
        <v>304</v>
      </c>
      <c r="R10" s="87" t="s">
        <v>304</v>
      </c>
      <c r="S10" s="121" t="s">
        <v>304</v>
      </c>
      <c r="T10" s="26"/>
    </row>
    <row r="11" spans="1:20">
      <c r="A11" s="127"/>
      <c r="B11" s="45" t="s">
        <v>130</v>
      </c>
      <c r="C11" s="102" t="s">
        <v>316</v>
      </c>
      <c r="D11" s="104">
        <v>400</v>
      </c>
      <c r="E11" s="104">
        <v>20</v>
      </c>
      <c r="F11" s="139" t="s">
        <v>307</v>
      </c>
      <c r="G11" s="85">
        <v>90.99</v>
      </c>
      <c r="H11" s="85">
        <v>0</v>
      </c>
      <c r="I11" s="85">
        <v>0</v>
      </c>
      <c r="J11" s="87">
        <f t="shared" si="3"/>
        <v>7.9616249999999988</v>
      </c>
      <c r="K11" s="87"/>
      <c r="L11" s="87">
        <f t="shared" si="1"/>
        <v>98.951624999999993</v>
      </c>
      <c r="M11" s="121">
        <f t="shared" si="2"/>
        <v>1187.4195</v>
      </c>
      <c r="N11" s="120" t="s">
        <v>305</v>
      </c>
      <c r="O11" s="87" t="s">
        <v>305</v>
      </c>
      <c r="P11" s="87" t="s">
        <v>304</v>
      </c>
      <c r="Q11" s="87" t="s">
        <v>304</v>
      </c>
      <c r="R11" s="87" t="s">
        <v>304</v>
      </c>
      <c r="S11" s="121" t="s">
        <v>304</v>
      </c>
      <c r="T11" s="26"/>
    </row>
    <row r="12" spans="1:20">
      <c r="A12" s="127"/>
      <c r="B12" s="45" t="s">
        <v>130</v>
      </c>
      <c r="C12" s="102" t="s">
        <v>317</v>
      </c>
      <c r="D12" s="104">
        <v>940</v>
      </c>
      <c r="E12" s="104">
        <v>35</v>
      </c>
      <c r="F12" s="139" t="s">
        <v>307</v>
      </c>
      <c r="G12" s="85">
        <v>125.99</v>
      </c>
      <c r="H12" s="85">
        <v>0</v>
      </c>
      <c r="I12" s="85">
        <v>0</v>
      </c>
      <c r="J12" s="87">
        <f t="shared" si="3"/>
        <v>11.024125</v>
      </c>
      <c r="K12" s="87"/>
      <c r="L12" s="87">
        <f t="shared" si="1"/>
        <v>137.01412500000001</v>
      </c>
      <c r="M12" s="121">
        <f t="shared" si="2"/>
        <v>1644.1695</v>
      </c>
      <c r="N12" s="120" t="s">
        <v>305</v>
      </c>
      <c r="O12" s="87" t="s">
        <v>305</v>
      </c>
      <c r="P12" s="87" t="s">
        <v>304</v>
      </c>
      <c r="Q12" s="87" t="s">
        <v>304</v>
      </c>
      <c r="R12" s="87" t="s">
        <v>304</v>
      </c>
      <c r="S12" s="121" t="s">
        <v>304</v>
      </c>
      <c r="T12" s="26"/>
    </row>
    <row r="13" spans="1:20">
      <c r="A13" s="127"/>
      <c r="B13" s="95" t="s">
        <v>318</v>
      </c>
      <c r="C13" s="102" t="s">
        <v>317</v>
      </c>
      <c r="D13" s="104">
        <v>980</v>
      </c>
      <c r="E13" s="139" t="s">
        <v>46</v>
      </c>
      <c r="F13" s="139" t="s">
        <v>307</v>
      </c>
      <c r="G13" s="85">
        <v>50</v>
      </c>
      <c r="H13" s="85" t="s">
        <v>46</v>
      </c>
      <c r="I13" s="85">
        <v>5</v>
      </c>
      <c r="J13" s="87">
        <f t="shared" si="3"/>
        <v>4.8125</v>
      </c>
      <c r="K13" s="87"/>
      <c r="L13" s="87">
        <f t="shared" si="1"/>
        <v>59.8125</v>
      </c>
      <c r="M13" s="121">
        <f t="shared" si="2"/>
        <v>717.75</v>
      </c>
      <c r="N13" s="120" t="s">
        <v>319</v>
      </c>
      <c r="O13" s="87" t="s">
        <v>319</v>
      </c>
      <c r="P13" s="87" t="s">
        <v>319</v>
      </c>
      <c r="Q13" s="87" t="s">
        <v>319</v>
      </c>
      <c r="R13" s="87" t="s">
        <v>319</v>
      </c>
      <c r="S13" s="121" t="s">
        <v>319</v>
      </c>
      <c r="T13" s="26"/>
    </row>
    <row r="14" spans="1:20">
      <c r="A14" s="127"/>
      <c r="B14" s="96" t="s">
        <v>320</v>
      </c>
      <c r="C14" s="102" t="s">
        <v>321</v>
      </c>
      <c r="D14" s="104" t="s">
        <v>46</v>
      </c>
      <c r="E14" s="139" t="s">
        <v>46</v>
      </c>
      <c r="F14" s="139" t="s">
        <v>307</v>
      </c>
      <c r="G14" s="85">
        <v>20</v>
      </c>
      <c r="H14" s="85" t="s">
        <v>46</v>
      </c>
      <c r="I14" s="85">
        <v>0</v>
      </c>
      <c r="J14" s="85">
        <v>0</v>
      </c>
      <c r="K14" s="85">
        <v>0</v>
      </c>
      <c r="L14" s="87">
        <f t="shared" si="1"/>
        <v>20</v>
      </c>
      <c r="M14" s="121">
        <f t="shared" si="2"/>
        <v>240</v>
      </c>
      <c r="N14" s="120" t="s">
        <v>311</v>
      </c>
      <c r="O14" s="87" t="s">
        <v>311</v>
      </c>
      <c r="P14" s="87" t="s">
        <v>311</v>
      </c>
      <c r="Q14" s="87" t="s">
        <v>311</v>
      </c>
      <c r="R14" s="87" t="s">
        <v>311</v>
      </c>
      <c r="S14" s="121" t="s">
        <v>305</v>
      </c>
      <c r="T14" s="26" t="s">
        <v>322</v>
      </c>
    </row>
    <row r="15" spans="1:20">
      <c r="A15" s="127"/>
      <c r="B15" s="90" t="s">
        <v>323</v>
      </c>
      <c r="C15" s="102" t="s">
        <v>324</v>
      </c>
      <c r="D15" s="104">
        <v>250</v>
      </c>
      <c r="E15" s="139" t="s">
        <v>46</v>
      </c>
      <c r="F15" s="139" t="s">
        <v>307</v>
      </c>
      <c r="G15" s="85">
        <v>34.99</v>
      </c>
      <c r="H15" s="85">
        <v>9.9499999999999993</v>
      </c>
      <c r="I15" s="85">
        <v>10.5</v>
      </c>
      <c r="J15" s="87">
        <f t="shared" si="3"/>
        <v>4.8509999999999991</v>
      </c>
      <c r="K15" s="87"/>
      <c r="L15" s="87">
        <f t="shared" si="1"/>
        <v>60.290999999999997</v>
      </c>
      <c r="M15" s="121">
        <f t="shared" si="2"/>
        <v>723.49199999999996</v>
      </c>
      <c r="N15" s="120" t="s">
        <v>305</v>
      </c>
      <c r="O15" s="87" t="s">
        <v>311</v>
      </c>
      <c r="P15" s="87" t="s">
        <v>311</v>
      </c>
      <c r="Q15" s="87" t="s">
        <v>311</v>
      </c>
      <c r="R15" s="87" t="s">
        <v>311</v>
      </c>
      <c r="S15" s="121" t="s">
        <v>305</v>
      </c>
      <c r="T15" s="26"/>
    </row>
    <row r="16" spans="1:20">
      <c r="A16" s="127"/>
      <c r="B16" s="90" t="s">
        <v>323</v>
      </c>
      <c r="C16" s="102" t="s">
        <v>325</v>
      </c>
      <c r="D16" s="104">
        <v>500</v>
      </c>
      <c r="E16" s="139" t="s">
        <v>46</v>
      </c>
      <c r="F16" s="139" t="s">
        <v>307</v>
      </c>
      <c r="G16" s="85">
        <v>44.99</v>
      </c>
      <c r="H16" s="85">
        <v>9.9499999999999993</v>
      </c>
      <c r="I16" s="85">
        <v>10.5</v>
      </c>
      <c r="J16" s="87">
        <f t="shared" si="3"/>
        <v>5.7259999999999991</v>
      </c>
      <c r="K16" s="87"/>
      <c r="L16" s="87">
        <f t="shared" si="1"/>
        <v>71.165999999999997</v>
      </c>
      <c r="M16" s="121">
        <f t="shared" si="2"/>
        <v>853.99199999999996</v>
      </c>
      <c r="N16" s="120" t="s">
        <v>305</v>
      </c>
      <c r="O16" s="87" t="s">
        <v>311</v>
      </c>
      <c r="P16" s="87" t="s">
        <v>311</v>
      </c>
      <c r="Q16" s="87" t="s">
        <v>311</v>
      </c>
      <c r="R16" s="87" t="s">
        <v>311</v>
      </c>
      <c r="S16" s="121" t="s">
        <v>305</v>
      </c>
      <c r="T16" s="26"/>
    </row>
    <row r="17" spans="1:20">
      <c r="A17" s="127"/>
      <c r="B17" s="90" t="s">
        <v>323</v>
      </c>
      <c r="C17" s="102" t="s">
        <v>317</v>
      </c>
      <c r="D17" s="104">
        <v>1000</v>
      </c>
      <c r="E17" s="139" t="s">
        <v>46</v>
      </c>
      <c r="F17" s="139" t="s">
        <v>307</v>
      </c>
      <c r="G17" s="85">
        <v>49.99</v>
      </c>
      <c r="H17" s="85">
        <v>9.9499999999999993</v>
      </c>
      <c r="I17" s="85">
        <v>15</v>
      </c>
      <c r="J17" s="87">
        <f>SUM(G17:I17)*0.0875</f>
        <v>6.5572499999999998</v>
      </c>
      <c r="K17" s="87"/>
      <c r="L17" s="87">
        <f>SUM(G17:K17)</f>
        <v>81.497249999999994</v>
      </c>
      <c r="M17" s="121">
        <f>L17*12</f>
        <v>977.96699999999987</v>
      </c>
      <c r="N17" s="120" t="s">
        <v>305</v>
      </c>
      <c r="O17" s="87" t="s">
        <v>311</v>
      </c>
      <c r="P17" s="87" t="s">
        <v>311</v>
      </c>
      <c r="Q17" s="87" t="s">
        <v>311</v>
      </c>
      <c r="R17" s="87" t="s">
        <v>311</v>
      </c>
      <c r="S17" s="121" t="s">
        <v>305</v>
      </c>
      <c r="T17" s="26"/>
    </row>
    <row r="18" spans="1:20">
      <c r="A18" s="127"/>
      <c r="B18" s="91" t="s">
        <v>326</v>
      </c>
      <c r="C18" s="102"/>
      <c r="D18" s="104">
        <v>200</v>
      </c>
      <c r="E18" s="139" t="s">
        <v>46</v>
      </c>
      <c r="F18" s="139" t="s">
        <v>307</v>
      </c>
      <c r="G18" s="85">
        <v>50</v>
      </c>
      <c r="H18" s="85">
        <v>0</v>
      </c>
      <c r="I18" s="85">
        <v>0</v>
      </c>
      <c r="J18" s="85">
        <v>0</v>
      </c>
      <c r="K18" s="85">
        <v>0</v>
      </c>
      <c r="L18" s="87">
        <f t="shared" si="1"/>
        <v>50</v>
      </c>
      <c r="M18" s="121">
        <f t="shared" si="2"/>
        <v>600</v>
      </c>
      <c r="N18" s="120" t="s">
        <v>319</v>
      </c>
      <c r="O18" s="87" t="s">
        <v>319</v>
      </c>
      <c r="P18" s="87" t="s">
        <v>319</v>
      </c>
      <c r="Q18" s="87" t="s">
        <v>319</v>
      </c>
      <c r="R18" s="87" t="s">
        <v>319</v>
      </c>
      <c r="S18" s="121" t="s">
        <v>319</v>
      </c>
      <c r="T18" s="26" t="s">
        <v>327</v>
      </c>
    </row>
    <row r="19" spans="1:20">
      <c r="A19" s="128" t="s">
        <v>83</v>
      </c>
      <c r="B19" s="48" t="s">
        <v>289</v>
      </c>
      <c r="C19" s="102">
        <v>200</v>
      </c>
      <c r="D19" s="104">
        <v>200</v>
      </c>
      <c r="E19" s="104">
        <v>200</v>
      </c>
      <c r="F19" s="139" t="s">
        <v>307</v>
      </c>
      <c r="G19" s="85">
        <v>39.99</v>
      </c>
      <c r="H19" s="85">
        <v>15</v>
      </c>
      <c r="I19" s="85">
        <v>0</v>
      </c>
      <c r="J19" s="87">
        <f t="shared" si="3"/>
        <v>4.8116250000000003</v>
      </c>
      <c r="K19" s="87"/>
      <c r="L19" s="87">
        <f t="shared" si="1"/>
        <v>59.801625000000001</v>
      </c>
      <c r="M19" s="121">
        <f t="shared" si="2"/>
        <v>717.61950000000002</v>
      </c>
      <c r="N19" s="120" t="s">
        <v>304</v>
      </c>
      <c r="O19" s="87" t="s">
        <v>304</v>
      </c>
      <c r="P19" s="87" t="s">
        <v>304</v>
      </c>
      <c r="Q19" s="87" t="s">
        <v>304</v>
      </c>
      <c r="R19" s="87" t="s">
        <v>304</v>
      </c>
      <c r="S19" s="121" t="s">
        <v>304</v>
      </c>
      <c r="T19" s="26" t="s">
        <v>328</v>
      </c>
    </row>
    <row r="20" spans="1:20">
      <c r="A20" s="128" t="s">
        <v>83</v>
      </c>
      <c r="B20" s="48" t="s">
        <v>289</v>
      </c>
      <c r="C20" s="102">
        <v>400</v>
      </c>
      <c r="D20" s="104">
        <v>400</v>
      </c>
      <c r="E20" s="104">
        <v>400</v>
      </c>
      <c r="F20" s="139" t="s">
        <v>307</v>
      </c>
      <c r="G20" s="85">
        <v>59.99</v>
      </c>
      <c r="H20" s="85">
        <v>15</v>
      </c>
      <c r="I20" s="85">
        <v>0</v>
      </c>
      <c r="J20" s="87">
        <f t="shared" si="3"/>
        <v>6.5616250000000003</v>
      </c>
      <c r="K20" s="87"/>
      <c r="L20" s="87">
        <f t="shared" si="1"/>
        <v>81.551625000000016</v>
      </c>
      <c r="M20" s="121">
        <f t="shared" si="2"/>
        <v>978.61950000000024</v>
      </c>
      <c r="N20" s="120" t="s">
        <v>304</v>
      </c>
      <c r="O20" s="87" t="s">
        <v>304</v>
      </c>
      <c r="P20" s="87" t="s">
        <v>304</v>
      </c>
      <c r="Q20" s="87" t="s">
        <v>304</v>
      </c>
      <c r="R20" s="87" t="s">
        <v>304</v>
      </c>
      <c r="S20" s="121" t="s">
        <v>304</v>
      </c>
      <c r="T20" s="26" t="s">
        <v>328</v>
      </c>
    </row>
    <row r="21" spans="1:20" ht="15.75" thickBot="1">
      <c r="A21" s="129" t="s">
        <v>83</v>
      </c>
      <c r="B21" s="108" t="s">
        <v>289</v>
      </c>
      <c r="C21" s="109" t="s">
        <v>329</v>
      </c>
      <c r="D21" s="110">
        <v>940</v>
      </c>
      <c r="E21" s="110">
        <v>880</v>
      </c>
      <c r="F21" s="139" t="s">
        <v>307</v>
      </c>
      <c r="G21" s="111">
        <v>79.989999999999995</v>
      </c>
      <c r="H21" s="111">
        <v>0</v>
      </c>
      <c r="I21" s="111">
        <v>0</v>
      </c>
      <c r="J21" s="87">
        <f t="shared" si="3"/>
        <v>6.9991249999999994</v>
      </c>
      <c r="K21" s="112"/>
      <c r="L21" s="87">
        <f t="shared" si="1"/>
        <v>86.989125000000001</v>
      </c>
      <c r="M21" s="130">
        <f t="shared" si="2"/>
        <v>1043.8695</v>
      </c>
      <c r="N21" s="122" t="s">
        <v>304</v>
      </c>
      <c r="O21" s="123" t="s">
        <v>304</v>
      </c>
      <c r="P21" s="123" t="s">
        <v>304</v>
      </c>
      <c r="Q21" s="123" t="s">
        <v>304</v>
      </c>
      <c r="R21" s="123" t="s">
        <v>304</v>
      </c>
      <c r="S21" s="124" t="s">
        <v>304</v>
      </c>
      <c r="T21" s="26" t="s">
        <v>328</v>
      </c>
    </row>
    <row r="22" spans="1:20">
      <c r="A22" s="163" t="s">
        <v>154</v>
      </c>
      <c r="B22" s="164"/>
      <c r="C22" s="165"/>
      <c r="D22" s="113">
        <f>AVERAGE(D1:D21)</f>
        <v>372.10526315789474</v>
      </c>
      <c r="E22" s="113">
        <f>AVERAGE(E1:E21)</f>
        <v>160.4</v>
      </c>
      <c r="F22" s="113"/>
      <c r="G22" s="114">
        <f>AVERAGE(G1:G21)</f>
        <v>64.893000000000001</v>
      </c>
      <c r="H22" s="114">
        <f>AVERAGE(H1:H21)</f>
        <v>4.6566666666666663</v>
      </c>
      <c r="I22" s="114">
        <f>AVERAGE(I1:I21)</f>
        <v>4.7647058823529411</v>
      </c>
      <c r="J22" s="114"/>
      <c r="K22" s="114"/>
      <c r="L22" s="114">
        <f>AVERAGE(L1:L21)</f>
        <v>78.467356250000009</v>
      </c>
      <c r="M22" s="131">
        <f>AVERAGE(M1:M21)</f>
        <v>941.60827500000016</v>
      </c>
      <c r="N22" s="148" t="s">
        <v>330</v>
      </c>
      <c r="O22" s="149"/>
      <c r="P22" s="149"/>
      <c r="Q22" s="149"/>
      <c r="R22" s="149"/>
      <c r="S22" s="150"/>
      <c r="T22" s="134"/>
    </row>
    <row r="23" spans="1:20">
      <c r="A23" s="160" t="s">
        <v>155</v>
      </c>
      <c r="B23" s="161"/>
      <c r="C23" s="162"/>
      <c r="D23" s="106">
        <f>MEDIAN(D2:D21)</f>
        <v>250</v>
      </c>
      <c r="E23" s="106">
        <f>MEDIAN(E2:E21)</f>
        <v>22.5</v>
      </c>
      <c r="F23" s="106"/>
      <c r="G23" s="107">
        <f>MEDIAN(G2:G21)</f>
        <v>52.495000000000005</v>
      </c>
      <c r="H23" s="107">
        <f>MEDIAN(H2:H21)</f>
        <v>0</v>
      </c>
      <c r="I23" s="107">
        <f>MEDIAN(I2:I21)</f>
        <v>0</v>
      </c>
      <c r="J23" s="106"/>
      <c r="K23" s="106"/>
      <c r="L23" s="107">
        <f>MEDIAN(L2:L21)</f>
        <v>74.183812499999988</v>
      </c>
      <c r="M23" s="143">
        <f>MEDIAN(M2:M21)</f>
        <v>890.20574999999997</v>
      </c>
      <c r="N23" s="117" t="s">
        <v>304</v>
      </c>
      <c r="O23" s="154" t="s">
        <v>331</v>
      </c>
      <c r="P23" s="155"/>
      <c r="Q23" s="155"/>
      <c r="R23" s="155"/>
      <c r="S23" s="156"/>
      <c r="T23" s="135"/>
    </row>
    <row r="24" spans="1:20">
      <c r="A24" s="160" t="s">
        <v>157</v>
      </c>
      <c r="B24" s="161"/>
      <c r="C24" s="162"/>
      <c r="D24" s="106">
        <f>MIN(D2:D21)</f>
        <v>20</v>
      </c>
      <c r="E24" s="106">
        <f>MIN(E2:E21)</f>
        <v>4</v>
      </c>
      <c r="F24" s="106"/>
      <c r="G24" s="107">
        <f>MIN(G2:G21)</f>
        <v>14.99</v>
      </c>
      <c r="H24" s="107">
        <f>MIN(H2:H21)</f>
        <v>0</v>
      </c>
      <c r="I24" s="107">
        <f>MIN(I2:I21)</f>
        <v>0</v>
      </c>
      <c r="J24" s="106"/>
      <c r="K24" s="106"/>
      <c r="L24" s="107">
        <f>MIN(L2:L21)</f>
        <v>20</v>
      </c>
      <c r="M24" s="143">
        <f>MIN(M2:M21)</f>
        <v>240</v>
      </c>
      <c r="N24" s="117" t="s">
        <v>305</v>
      </c>
      <c r="O24" s="154" t="s">
        <v>332</v>
      </c>
      <c r="P24" s="155"/>
      <c r="Q24" s="155"/>
      <c r="R24" s="155"/>
      <c r="S24" s="156"/>
      <c r="T24" s="136"/>
    </row>
    <row r="25" spans="1:20" ht="15.75" thickBot="1">
      <c r="A25" s="157" t="s">
        <v>156</v>
      </c>
      <c r="B25" s="158"/>
      <c r="C25" s="159"/>
      <c r="D25" s="115">
        <f>MAX(D2:D21)</f>
        <v>1000</v>
      </c>
      <c r="E25" s="115">
        <f>MAX(E2:E21)</f>
        <v>880</v>
      </c>
      <c r="F25" s="115"/>
      <c r="G25" s="116">
        <f>MAX(G2:G21)</f>
        <v>215</v>
      </c>
      <c r="H25" s="116">
        <f>MAX(H2:H21)</f>
        <v>15</v>
      </c>
      <c r="I25" s="116">
        <f>MAX(I2:I21)</f>
        <v>15</v>
      </c>
      <c r="J25" s="115"/>
      <c r="K25" s="115"/>
      <c r="L25" s="116">
        <f>MAX(L2:L21)</f>
        <v>233.8125</v>
      </c>
      <c r="M25" s="142">
        <f>MAX(M2:M21)</f>
        <v>2805.75</v>
      </c>
      <c r="N25" s="118" t="s">
        <v>311</v>
      </c>
      <c r="O25" s="151" t="s">
        <v>303</v>
      </c>
      <c r="P25" s="152"/>
      <c r="Q25" s="152"/>
      <c r="R25" s="152"/>
      <c r="S25" s="153"/>
      <c r="T25" s="137"/>
    </row>
    <row r="26" spans="1:20">
      <c r="A26" s="127"/>
      <c r="B26" s="132" t="s">
        <v>333</v>
      </c>
      <c r="C26" s="102"/>
      <c r="D26" s="104">
        <v>1000</v>
      </c>
      <c r="E26" s="105" t="s">
        <v>46</v>
      </c>
      <c r="F26" s="105"/>
      <c r="G26" s="85"/>
      <c r="H26" s="85"/>
      <c r="I26" s="85"/>
      <c r="J26" s="86"/>
      <c r="K26" s="86"/>
      <c r="L26" s="87"/>
      <c r="M26" s="121"/>
      <c r="N26" s="120" t="s">
        <v>311</v>
      </c>
      <c r="O26" s="87" t="s">
        <v>311</v>
      </c>
      <c r="P26" s="87" t="s">
        <v>304</v>
      </c>
      <c r="Q26" s="87" t="s">
        <v>311</v>
      </c>
      <c r="R26" s="87" t="s">
        <v>311</v>
      </c>
      <c r="S26" s="121" t="s">
        <v>305</v>
      </c>
      <c r="T26" s="26" t="s">
        <v>334</v>
      </c>
    </row>
  </sheetData>
  <mergeCells count="8">
    <mergeCell ref="N22:S22"/>
    <mergeCell ref="O25:S25"/>
    <mergeCell ref="O24:S24"/>
    <mergeCell ref="O23:S23"/>
    <mergeCell ref="A25:C25"/>
    <mergeCell ref="A24:C24"/>
    <mergeCell ref="A23:C23"/>
    <mergeCell ref="A22:C22"/>
  </mergeCells>
  <conditionalFormatting sqref="N2:S21">
    <cfRule type="cellIs" dxfId="5" priority="4" operator="equal">
      <formula>"L"</formula>
    </cfRule>
    <cfRule type="cellIs" dxfId="4" priority="5" operator="equal">
      <formula>"N"</formula>
    </cfRule>
    <cfRule type="cellIs" dxfId="3" priority="6" operator="equal">
      <formula>"Y"</formula>
    </cfRule>
  </conditionalFormatting>
  <conditionalFormatting sqref="N26:S26">
    <cfRule type="cellIs" dxfId="2" priority="1" operator="equal">
      <formula>"L"</formula>
    </cfRule>
    <cfRule type="cellIs" dxfId="1" priority="2" operator="equal">
      <formula>"N"</formula>
    </cfRule>
    <cfRule type="cellIs" dxfId="0" priority="3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A33C-8A86-4E72-9FDA-A8BAC95845CB}">
  <dimension ref="A1:O23"/>
  <sheetViews>
    <sheetView workbookViewId="0">
      <selection activeCell="I25" sqref="I25"/>
    </sheetView>
  </sheetViews>
  <sheetFormatPr defaultRowHeight="15"/>
  <sheetData>
    <row r="1" spans="1:15" ht="15.75">
      <c r="A1" s="168" t="s">
        <v>335</v>
      </c>
      <c r="B1" s="170"/>
      <c r="C1" s="170"/>
      <c r="D1" s="170"/>
      <c r="E1" s="170"/>
      <c r="F1" s="170"/>
      <c r="G1" s="144"/>
      <c r="H1" s="144"/>
      <c r="I1" s="144"/>
      <c r="J1" s="144"/>
      <c r="K1" s="144"/>
      <c r="L1" s="144"/>
      <c r="M1" s="144"/>
      <c r="N1" s="144"/>
      <c r="O1" s="144"/>
    </row>
    <row r="2" spans="1:15" ht="15.75">
      <c r="A2" s="168" t="s">
        <v>336</v>
      </c>
      <c r="B2" s="170"/>
      <c r="C2" s="170"/>
      <c r="D2" s="170"/>
      <c r="E2" s="170"/>
      <c r="F2" s="170"/>
      <c r="G2" s="144"/>
      <c r="H2" s="144"/>
      <c r="I2" s="144"/>
      <c r="J2" s="144"/>
      <c r="K2" s="144"/>
      <c r="L2" s="144"/>
      <c r="M2" s="144"/>
      <c r="N2" s="144"/>
      <c r="O2" s="144"/>
    </row>
    <row r="3" spans="1:15">
      <c r="A3" s="171" t="s">
        <v>337</v>
      </c>
      <c r="B3" s="170"/>
      <c r="C3" s="170"/>
      <c r="D3" s="170"/>
      <c r="E3" s="170"/>
      <c r="F3" s="170"/>
      <c r="G3" s="144"/>
      <c r="H3" s="144"/>
      <c r="I3" s="144"/>
      <c r="J3" s="144"/>
      <c r="K3" s="144"/>
      <c r="L3" s="144"/>
      <c r="M3" s="144"/>
      <c r="N3" s="144"/>
      <c r="O3" s="144"/>
    </row>
    <row r="4" spans="1:15" ht="25.5">
      <c r="A4" s="145" t="s">
        <v>338</v>
      </c>
      <c r="B4" s="166" t="s">
        <v>339</v>
      </c>
      <c r="C4" s="170"/>
      <c r="D4" s="170"/>
      <c r="E4" s="170"/>
      <c r="F4" s="170"/>
      <c r="G4" s="144"/>
      <c r="H4" s="144"/>
      <c r="I4" s="144"/>
      <c r="J4" s="144"/>
      <c r="K4" s="144"/>
      <c r="L4" s="144"/>
      <c r="M4" s="144"/>
      <c r="N4" s="144"/>
      <c r="O4" s="144"/>
    </row>
    <row r="5" spans="1:15">
      <c r="A5" s="169" t="s">
        <v>340</v>
      </c>
      <c r="B5" s="170"/>
      <c r="C5" s="170"/>
      <c r="D5" s="170"/>
      <c r="E5" s="170"/>
      <c r="F5" s="170"/>
      <c r="G5" s="144"/>
      <c r="H5" s="144"/>
      <c r="I5" s="144"/>
      <c r="J5" s="144"/>
      <c r="K5" s="144"/>
      <c r="L5" s="144"/>
      <c r="M5" s="144"/>
      <c r="N5" s="144"/>
      <c r="O5" s="144"/>
    </row>
    <row r="6" spans="1:15" ht="25.5">
      <c r="A6" s="145" t="s">
        <v>341</v>
      </c>
      <c r="B6" s="166" t="s">
        <v>342</v>
      </c>
      <c r="C6" s="170"/>
      <c r="D6" s="170"/>
      <c r="E6" s="170"/>
      <c r="F6" s="170"/>
      <c r="G6" s="144"/>
      <c r="H6" s="144"/>
      <c r="I6" s="144"/>
      <c r="J6" s="144"/>
      <c r="K6" s="144"/>
      <c r="L6" s="144"/>
      <c r="M6" s="144"/>
      <c r="N6" s="144"/>
      <c r="O6" s="144"/>
    </row>
    <row r="7" spans="1:15">
      <c r="A7" s="145" t="s">
        <v>343</v>
      </c>
      <c r="B7" s="166" t="s">
        <v>344</v>
      </c>
      <c r="C7" s="170"/>
      <c r="D7" s="170"/>
      <c r="E7" s="170"/>
      <c r="F7" s="170"/>
      <c r="G7" s="144"/>
      <c r="H7" s="144"/>
      <c r="I7" s="144"/>
      <c r="J7" s="144"/>
      <c r="K7" s="144"/>
      <c r="L7" s="144"/>
      <c r="M7" s="144"/>
      <c r="N7" s="144"/>
      <c r="O7" s="144"/>
    </row>
    <row r="8" spans="1:15">
      <c r="A8" s="145" t="s">
        <v>345</v>
      </c>
      <c r="B8" s="166" t="s">
        <v>346</v>
      </c>
      <c r="C8" s="170"/>
      <c r="D8" s="170"/>
      <c r="E8" s="170"/>
      <c r="F8" s="170"/>
      <c r="G8" s="144"/>
      <c r="H8" s="144"/>
      <c r="I8" s="144"/>
      <c r="J8" s="144"/>
      <c r="K8" s="144"/>
      <c r="L8" s="144"/>
      <c r="M8" s="144"/>
      <c r="N8" s="144"/>
      <c r="O8" s="144"/>
    </row>
    <row r="9" spans="1:15" ht="25.5">
      <c r="A9" s="145" t="s">
        <v>347</v>
      </c>
      <c r="B9" s="166" t="s">
        <v>348</v>
      </c>
      <c r="C9" s="170"/>
      <c r="D9" s="170"/>
      <c r="E9" s="170"/>
      <c r="F9" s="170"/>
      <c r="G9" s="144"/>
      <c r="H9" s="144"/>
      <c r="I9" s="144"/>
      <c r="J9" s="144"/>
      <c r="K9" s="144"/>
      <c r="L9" s="144"/>
      <c r="M9" s="144"/>
      <c r="N9" s="144"/>
      <c r="O9" s="144"/>
    </row>
    <row r="10" spans="1:15">
      <c r="A10" s="145" t="s">
        <v>349</v>
      </c>
      <c r="B10" s="167" t="s">
        <v>350</v>
      </c>
      <c r="C10" s="170"/>
      <c r="D10" s="170"/>
      <c r="E10" s="170"/>
      <c r="F10" s="170"/>
      <c r="G10" s="144"/>
      <c r="H10" s="144"/>
      <c r="I10" s="144"/>
      <c r="J10" s="144"/>
      <c r="K10" s="144"/>
      <c r="L10" s="144"/>
      <c r="M10" s="144"/>
      <c r="N10" s="144"/>
      <c r="O10" s="144"/>
    </row>
    <row r="12" spans="1:15" ht="15.75" thickBot="1">
      <c r="A12" s="81" t="s">
        <v>159</v>
      </c>
      <c r="B12" s="81" t="s">
        <v>351</v>
      </c>
      <c r="C12" s="81" t="s">
        <v>352</v>
      </c>
      <c r="D12" s="81" t="s">
        <v>353</v>
      </c>
      <c r="E12" s="81" t="s">
        <v>354</v>
      </c>
      <c r="F12" s="81" t="s">
        <v>355</v>
      </c>
      <c r="G12" s="81" t="s">
        <v>356</v>
      </c>
      <c r="H12" s="81" t="s">
        <v>357</v>
      </c>
      <c r="I12" s="81" t="s">
        <v>358</v>
      </c>
      <c r="J12" s="81" t="s">
        <v>359</v>
      </c>
      <c r="K12" s="81" t="s">
        <v>360</v>
      </c>
      <c r="L12" s="81" t="s">
        <v>361</v>
      </c>
      <c r="M12" s="81" t="s">
        <v>362</v>
      </c>
      <c r="N12" s="81" t="s">
        <v>363</v>
      </c>
      <c r="O12" s="81" t="s">
        <v>364</v>
      </c>
    </row>
    <row r="13" spans="1:15" ht="15.75" thickTop="1">
      <c r="A13" s="82">
        <v>2009</v>
      </c>
      <c r="B13" s="83">
        <v>211.143</v>
      </c>
      <c r="C13" s="83">
        <v>212.19300000000001</v>
      </c>
      <c r="D13" s="83">
        <v>212.709</v>
      </c>
      <c r="E13" s="83">
        <v>213.24</v>
      </c>
      <c r="F13" s="83">
        <v>213.85599999999999</v>
      </c>
      <c r="G13" s="83">
        <v>215.69300000000001</v>
      </c>
      <c r="H13" s="83">
        <v>215.351</v>
      </c>
      <c r="I13" s="83">
        <v>215.834</v>
      </c>
      <c r="J13" s="83">
        <v>215.96899999999999</v>
      </c>
      <c r="K13" s="83">
        <v>216.17699999999999</v>
      </c>
      <c r="L13" s="83">
        <v>216.33</v>
      </c>
      <c r="M13" s="83">
        <v>215.94900000000001</v>
      </c>
      <c r="N13" s="83">
        <v>213.13900000000001</v>
      </c>
      <c r="O13" s="83">
        <v>215.935</v>
      </c>
    </row>
    <row r="14" spans="1:15">
      <c r="A14" s="82">
        <v>2010</v>
      </c>
      <c r="B14" s="83">
        <v>216.68700000000001</v>
      </c>
      <c r="C14" s="83">
        <v>216.74100000000001</v>
      </c>
      <c r="D14" s="83">
        <v>217.631</v>
      </c>
      <c r="E14" s="83">
        <v>218.00899999999999</v>
      </c>
      <c r="F14" s="83">
        <v>218.178</v>
      </c>
      <c r="G14" s="83">
        <v>217.965</v>
      </c>
      <c r="H14" s="83">
        <v>218.011</v>
      </c>
      <c r="I14" s="83">
        <v>218.31200000000001</v>
      </c>
      <c r="J14" s="83">
        <v>218.43899999999999</v>
      </c>
      <c r="K14" s="83">
        <v>218.71100000000001</v>
      </c>
      <c r="L14" s="83">
        <v>218.803</v>
      </c>
      <c r="M14" s="83">
        <v>219.179</v>
      </c>
      <c r="N14" s="83">
        <v>217.535</v>
      </c>
      <c r="O14" s="83">
        <v>218.57599999999999</v>
      </c>
    </row>
    <row r="15" spans="1:15">
      <c r="A15" s="82">
        <v>2011</v>
      </c>
      <c r="B15" s="83">
        <v>220.22300000000001</v>
      </c>
      <c r="C15" s="83">
        <v>221.309</v>
      </c>
      <c r="D15" s="83">
        <v>223.46700000000001</v>
      </c>
      <c r="E15" s="83">
        <v>224.90600000000001</v>
      </c>
      <c r="F15" s="83">
        <v>225.964</v>
      </c>
      <c r="G15" s="83">
        <v>225.72200000000001</v>
      </c>
      <c r="H15" s="83">
        <v>225.922</v>
      </c>
      <c r="I15" s="83">
        <v>226.54499999999999</v>
      </c>
      <c r="J15" s="83">
        <v>226.88900000000001</v>
      </c>
      <c r="K15" s="83">
        <v>226.42099999999999</v>
      </c>
      <c r="L15" s="83">
        <v>226.23</v>
      </c>
      <c r="M15" s="83">
        <v>225.672</v>
      </c>
      <c r="N15" s="83">
        <v>223.59800000000001</v>
      </c>
      <c r="O15" s="83">
        <v>226.28</v>
      </c>
    </row>
    <row r="16" spans="1:15">
      <c r="A16" s="82">
        <v>2012</v>
      </c>
      <c r="B16" s="83">
        <v>226.66499999999999</v>
      </c>
      <c r="C16" s="83">
        <v>227.66300000000001</v>
      </c>
      <c r="D16" s="83">
        <v>229.392</v>
      </c>
      <c r="E16" s="83">
        <v>230.08500000000001</v>
      </c>
      <c r="F16" s="83">
        <v>229.815</v>
      </c>
      <c r="G16" s="83">
        <v>229.47800000000001</v>
      </c>
      <c r="H16" s="83">
        <v>229.10400000000001</v>
      </c>
      <c r="I16" s="83">
        <v>230.37899999999999</v>
      </c>
      <c r="J16" s="83">
        <v>231.40700000000001</v>
      </c>
      <c r="K16" s="83">
        <v>231.31700000000001</v>
      </c>
      <c r="L16" s="83">
        <v>230.221</v>
      </c>
      <c r="M16" s="83">
        <v>229.601</v>
      </c>
      <c r="N16" s="83">
        <v>228.85</v>
      </c>
      <c r="O16" s="83">
        <v>230.33799999999999</v>
      </c>
    </row>
    <row r="17" spans="1:15">
      <c r="A17" s="82">
        <v>2013</v>
      </c>
      <c r="B17" s="83">
        <v>230.28</v>
      </c>
      <c r="C17" s="83">
        <v>232.166</v>
      </c>
      <c r="D17" s="83">
        <v>232.773</v>
      </c>
      <c r="E17" s="83">
        <v>232.53100000000001</v>
      </c>
      <c r="F17" s="83">
        <v>232.94499999999999</v>
      </c>
      <c r="G17" s="83">
        <v>233.50399999999999</v>
      </c>
      <c r="H17" s="83">
        <v>233.596</v>
      </c>
      <c r="I17" s="83">
        <v>233.87700000000001</v>
      </c>
      <c r="J17" s="83">
        <v>234.149</v>
      </c>
      <c r="K17" s="83">
        <v>233.54599999999999</v>
      </c>
      <c r="L17" s="83">
        <v>233.06899999999999</v>
      </c>
      <c r="M17" s="83">
        <v>233.04900000000001</v>
      </c>
      <c r="N17" s="83">
        <v>232.36600000000001</v>
      </c>
      <c r="O17" s="83">
        <v>233.548</v>
      </c>
    </row>
    <row r="18" spans="1:15">
      <c r="A18" s="82">
        <v>2014</v>
      </c>
      <c r="B18" s="83">
        <v>233.916</v>
      </c>
      <c r="C18" s="83">
        <v>234.78100000000001</v>
      </c>
      <c r="D18" s="83">
        <v>236.29300000000001</v>
      </c>
      <c r="E18" s="83">
        <v>237.072</v>
      </c>
      <c r="F18" s="83">
        <v>237.9</v>
      </c>
      <c r="G18" s="83">
        <v>238.34299999999999</v>
      </c>
      <c r="H18" s="83">
        <v>238.25</v>
      </c>
      <c r="I18" s="83">
        <v>237.852</v>
      </c>
      <c r="J18" s="83">
        <v>238.03100000000001</v>
      </c>
      <c r="K18" s="83">
        <v>237.43299999999999</v>
      </c>
      <c r="L18" s="83">
        <v>236.15100000000001</v>
      </c>
      <c r="M18" s="83">
        <v>234.81200000000001</v>
      </c>
      <c r="N18" s="83">
        <v>236.38399999999999</v>
      </c>
      <c r="O18" s="83">
        <v>237.08799999999999</v>
      </c>
    </row>
    <row r="19" spans="1:15">
      <c r="A19" s="82">
        <v>2015</v>
      </c>
      <c r="B19" s="83">
        <v>233.70699999999999</v>
      </c>
      <c r="C19" s="83">
        <v>234.72200000000001</v>
      </c>
      <c r="D19" s="83">
        <v>236.119</v>
      </c>
      <c r="E19" s="83">
        <v>236.59899999999999</v>
      </c>
      <c r="F19" s="83">
        <v>237.80500000000001</v>
      </c>
      <c r="G19" s="83">
        <v>238.63800000000001</v>
      </c>
      <c r="H19" s="83">
        <v>238.654</v>
      </c>
      <c r="I19" s="83">
        <v>238.316</v>
      </c>
      <c r="J19" s="83">
        <v>237.94499999999999</v>
      </c>
      <c r="K19" s="83">
        <v>237.83799999999999</v>
      </c>
      <c r="L19" s="83">
        <v>237.33600000000001</v>
      </c>
      <c r="M19" s="83">
        <v>236.52500000000001</v>
      </c>
      <c r="N19" s="83">
        <v>236.26499999999999</v>
      </c>
      <c r="O19" s="83">
        <v>237.76900000000001</v>
      </c>
    </row>
    <row r="20" spans="1:15">
      <c r="A20" s="82">
        <v>2016</v>
      </c>
      <c r="B20" s="83">
        <v>236.916</v>
      </c>
      <c r="C20" s="83">
        <v>237.11099999999999</v>
      </c>
      <c r="D20" s="83">
        <v>238.13200000000001</v>
      </c>
      <c r="E20" s="83">
        <v>239.261</v>
      </c>
      <c r="F20" s="83">
        <v>240.22900000000001</v>
      </c>
      <c r="G20" s="83">
        <v>241.018</v>
      </c>
      <c r="H20" s="83">
        <v>240.62799999999999</v>
      </c>
      <c r="I20" s="83">
        <v>240.84899999999999</v>
      </c>
      <c r="J20" s="83">
        <v>241.428</v>
      </c>
      <c r="K20" s="83">
        <v>241.72900000000001</v>
      </c>
      <c r="L20" s="83">
        <v>241.35300000000001</v>
      </c>
      <c r="M20" s="83">
        <v>241.43199999999999</v>
      </c>
      <c r="N20" s="83">
        <v>238.77799999999999</v>
      </c>
      <c r="O20" s="83">
        <v>241.23699999999999</v>
      </c>
    </row>
    <row r="21" spans="1:15">
      <c r="A21" s="82">
        <v>2017</v>
      </c>
      <c r="B21" s="83">
        <v>242.839</v>
      </c>
      <c r="C21" s="83">
        <v>243.60300000000001</v>
      </c>
      <c r="D21" s="83">
        <v>243.80099999999999</v>
      </c>
      <c r="E21" s="83">
        <v>244.524</v>
      </c>
      <c r="F21" s="83">
        <v>244.733</v>
      </c>
      <c r="G21" s="83">
        <v>244.95500000000001</v>
      </c>
      <c r="H21" s="83">
        <v>244.786</v>
      </c>
      <c r="I21" s="83">
        <v>245.51900000000001</v>
      </c>
      <c r="J21" s="83">
        <v>246.81899999999999</v>
      </c>
      <c r="K21" s="83">
        <v>246.66300000000001</v>
      </c>
      <c r="L21" s="83">
        <v>246.66900000000001</v>
      </c>
      <c r="M21" s="83">
        <v>246.524</v>
      </c>
      <c r="N21" s="83">
        <v>244.07599999999999</v>
      </c>
      <c r="O21" s="83">
        <v>246.16300000000001</v>
      </c>
    </row>
    <row r="22" spans="1:15">
      <c r="A22" s="82">
        <v>2018</v>
      </c>
      <c r="B22" s="83">
        <v>247.86699999999999</v>
      </c>
      <c r="C22" s="83">
        <v>248.99100000000001</v>
      </c>
      <c r="D22" s="83">
        <v>249.554</v>
      </c>
      <c r="E22" s="83">
        <v>250.54599999999999</v>
      </c>
      <c r="F22" s="83">
        <v>251.58799999999999</v>
      </c>
      <c r="G22" s="83">
        <v>251.989</v>
      </c>
      <c r="H22" s="83">
        <v>252.006</v>
      </c>
      <c r="I22" s="83">
        <v>252.14599999999999</v>
      </c>
      <c r="J22" s="83">
        <v>252.43899999999999</v>
      </c>
      <c r="K22" s="83">
        <v>252.88499999999999</v>
      </c>
      <c r="L22" s="83">
        <v>252.03800000000001</v>
      </c>
      <c r="M22" s="83">
        <v>251.233</v>
      </c>
      <c r="N22" s="83">
        <v>250.089</v>
      </c>
      <c r="O22" s="83">
        <v>252.125</v>
      </c>
    </row>
    <row r="23" spans="1:15">
      <c r="A23" s="82">
        <v>2019</v>
      </c>
      <c r="B23" s="83">
        <v>251.71199999999999</v>
      </c>
      <c r="C23" s="83">
        <v>252.77600000000001</v>
      </c>
      <c r="D23" s="83">
        <v>254.202</v>
      </c>
      <c r="E23" s="83">
        <v>255.548</v>
      </c>
      <c r="F23" s="83">
        <v>256.09199999999998</v>
      </c>
      <c r="G23" s="83">
        <v>256.14299999999997</v>
      </c>
      <c r="H23" s="83">
        <v>256.57100000000003</v>
      </c>
      <c r="I23" s="83">
        <v>256.55799999999999</v>
      </c>
      <c r="J23" s="83">
        <v>256.75900000000001</v>
      </c>
      <c r="K23" s="83">
        <v>257.346</v>
      </c>
      <c r="L23" s="144"/>
      <c r="M23" s="144"/>
      <c r="N23" s="83">
        <v>254.41200000000001</v>
      </c>
      <c r="O23" s="144"/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hyperlinks>
    <hyperlink ref="A3" r:id="rId1" xr:uid="{D39D8230-ABBA-4E93-88D5-6ED753FC086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12FC-7EBD-46A9-8C63-6127058E9916}">
  <dimension ref="A1:B2"/>
  <sheetViews>
    <sheetView tabSelected="1" workbookViewId="0">
      <selection activeCell="A3" sqref="A3"/>
    </sheetView>
  </sheetViews>
  <sheetFormatPr defaultRowHeight="15"/>
  <cols>
    <col min="1" max="1" width="22.5703125" bestFit="1" customWidth="1"/>
  </cols>
  <sheetData>
    <row r="1" spans="1:2">
      <c r="A1" t="s">
        <v>365</v>
      </c>
      <c r="B1" t="s">
        <v>366</v>
      </c>
    </row>
    <row r="2" spans="1:2">
      <c r="A2" t="s">
        <v>367</v>
      </c>
      <c r="B2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2B28C0C79CF34EB0DD2FF728029BAA" ma:contentTypeVersion="13" ma:contentTypeDescription="Create a new document." ma:contentTypeScope="" ma:versionID="8fb541e173292b44369eedc478e28b09">
  <xsd:schema xmlns:xsd="http://www.w3.org/2001/XMLSchema" xmlns:xs="http://www.w3.org/2001/XMLSchema" xmlns:p="http://schemas.microsoft.com/office/2006/metadata/properties" xmlns:ns3="a9626137-d198-4992-84fd-ca4c8eea7823" xmlns:ns4="5dacdc13-1386-40d2-a396-995ddfd8db67" targetNamespace="http://schemas.microsoft.com/office/2006/metadata/properties" ma:root="true" ma:fieldsID="1865e9b0781d47e6e8b510a683e70f4f" ns3:_="" ns4:_="">
    <xsd:import namespace="a9626137-d198-4992-84fd-ca4c8eea7823"/>
    <xsd:import namespace="5dacdc13-1386-40d2-a396-995ddfd8db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26137-d198-4992-84fd-ca4c8eea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cdc13-1386-40d2-a396-995ddfd8db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98BEB-C4EA-4D72-96F9-EAE4D063E795}"/>
</file>

<file path=customXml/itemProps2.xml><?xml version="1.0" encoding="utf-8"?>
<ds:datastoreItem xmlns:ds="http://schemas.openxmlformats.org/officeDocument/2006/customXml" ds:itemID="{85C9509D-57F2-42EA-848E-9C0E85228096}"/>
</file>

<file path=customXml/itemProps3.xml><?xml version="1.0" encoding="utf-8"?>
<ds:datastoreItem xmlns:ds="http://schemas.openxmlformats.org/officeDocument/2006/customXml" ds:itemID="{7162E24A-FE57-4F1A-8965-C7375F0963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 Gold</dc:creator>
  <cp:keywords/>
  <dc:description/>
  <cp:lastModifiedBy>Gold, Zachary</cp:lastModifiedBy>
  <cp:revision/>
  <dcterms:created xsi:type="dcterms:W3CDTF">2019-08-02T21:11:16Z</dcterms:created>
  <dcterms:modified xsi:type="dcterms:W3CDTF">2020-03-25T19:23:50Z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0x010100A72B28C0C79CF34EB0DD2FF728029BAA</vt:lpwstr>
  </property>
</Properties>
</file>