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8565"/>
  </bookViews>
  <sheets>
    <sheet name="256s_all" sheetId="4" r:id="rId1"/>
    <sheet name="256_1q" sheetId="1" r:id="rId2"/>
    <sheet name="256_2q" sheetId="2" r:id="rId3"/>
    <sheet name="256_stream" sheetId="3" r:id="rId4"/>
  </sheets>
  <calcPr calcId="144525"/>
</workbook>
</file>

<file path=xl/sharedStrings.xml><?xml version="1.0" encoding="utf-8"?>
<sst xmlns="http://schemas.openxmlformats.org/spreadsheetml/2006/main" count="56" uniqueCount="38">
  <si>
    <t>OTF\Ring</t>
  </si>
  <si>
    <t>Max TP/OTF</t>
  </si>
  <si>
    <t>TP/Ring</t>
  </si>
  <si>
    <t>Delay (us)</t>
  </si>
  <si>
    <t>For each run, 20K * #Ring operations are submitted. Latency is the average of last 16384 results.</t>
  </si>
  <si>
    <t>Conclusion:</t>
  </si>
  <si>
    <t>OTF is on-the-fly operations, i.e. operation submited to hardware - operation completed</t>
  </si>
  <si>
    <t>Optimal Latency</t>
  </si>
  <si>
    <t>us</t>
  </si>
  <si>
    <t>For each num. of Ring, increase OTF till no better TP obtainable and/or hardware buffer full.</t>
  </si>
  <si>
    <t>Optimal TP/OTF</t>
  </si>
  <si>
    <t>op/s</t>
  </si>
  <si>
    <t>With #Ring &lt; 5, optimal latency and TP is generally achieved with OTF=Ring*6</t>
  </si>
  <si>
    <t>Highlighted: best run for 40/7 is 62331, for 36/7 is 60099</t>
  </si>
  <si>
    <t>TP of 36/6: although seems to be outlier, this performance is stable. (Sweet-spot?)</t>
  </si>
  <si>
    <t>Maximally achievable TP</t>
  </si>
  <si>
    <t>kop/s</t>
  </si>
  <si>
    <t>Rings</t>
  </si>
  <si>
    <t>8-s</t>
  </si>
  <si>
    <t>8-s-pgk</t>
  </si>
  <si>
    <t>Avg(us)</t>
  </si>
  <si>
    <t>Avg*Ring</t>
  </si>
  <si>
    <t>TP(op/s)</t>
  </si>
  <si>
    <t>Queue/Ring</t>
  </si>
  <si>
    <t>Min. Delay</t>
  </si>
  <si>
    <t>Curve</t>
  </si>
  <si>
    <t>secp256r1</t>
  </si>
  <si>
    <t>Max. TP</t>
  </si>
  <si>
    <t>Batch</t>
  </si>
  <si>
    <t>10*Ring</t>
  </si>
  <si>
    <t>Min. Intv</t>
  </si>
  <si>
    <t>(batch=36, due to buffer size)</t>
  </si>
  <si>
    <t>Param</t>
  </si>
  <si>
    <t>Min</t>
  </si>
  <si>
    <t>Max</t>
  </si>
  <si>
    <t>Average</t>
  </si>
  <si>
    <t>Thrp</t>
  </si>
  <si>
    <t>ring=8,test=200K,otf=40,delayrec=16384</t>
  </si>
</sst>
</file>

<file path=xl/styles.xml><?xml version="1.0" encoding="utf-8"?>
<styleSheet xmlns="http://schemas.openxmlformats.org/spreadsheetml/2006/main">
  <numFmts count="6">
    <numFmt numFmtId="176" formatCode="0.00_ 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7" formatCode="0.0_ "/>
    <numFmt numFmtId="41" formatCode="_-* #,##0_-;\-* #,##0_-;_-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/>
      <right style="thin">
        <color auto="true"/>
      </right>
      <top/>
      <bottom/>
      <diagonal/>
    </border>
    <border>
      <left/>
      <right/>
      <top/>
      <bottom style="double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0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3" fillId="33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18" fillId="0" borderId="12" applyNumberFormat="false" applyFill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8" fillId="34" borderId="0" applyNumberFormat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8" fillId="13" borderId="0" applyNumberFormat="false" applyBorder="false" applyAlignment="false" applyProtection="false">
      <alignment vertical="center"/>
    </xf>
    <xf numFmtId="0" fontId="12" fillId="0" borderId="9" applyNumberFormat="false" applyFill="false" applyAlignment="false" applyProtection="false">
      <alignment vertical="center"/>
    </xf>
    <xf numFmtId="0" fontId="11" fillId="14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0" fillId="10" borderId="7" applyNumberFormat="false" applyFont="false" applyAlignment="false" applyProtection="false">
      <alignment vertical="center"/>
    </xf>
    <xf numFmtId="0" fontId="13" fillId="16" borderId="10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6" fillId="14" borderId="10" applyNumberFormat="false" applyAlignment="false" applyProtection="false">
      <alignment vertical="center"/>
    </xf>
    <xf numFmtId="0" fontId="10" fillId="9" borderId="0" applyNumberFormat="false" applyBorder="false" applyAlignment="false" applyProtection="false">
      <alignment vertical="center"/>
    </xf>
    <xf numFmtId="0" fontId="9" fillId="0" borderId="6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7" fillId="0" borderId="1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20" fillId="0" borderId="1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4" fillId="5" borderId="5" applyNumberFormat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true">
      <alignment horizontal="center" vertical="center" wrapText="true"/>
    </xf>
    <xf numFmtId="176" fontId="0" fillId="0" borderId="0" xfId="0" applyNumberFormat="true">
      <alignment vertical="center"/>
    </xf>
    <xf numFmtId="177" fontId="0" fillId="0" borderId="0" xfId="0" applyNumberFormat="true">
      <alignment vertical="center"/>
    </xf>
    <xf numFmtId="0" fontId="0" fillId="0" borderId="1" xfId="0" applyBorder="true">
      <alignment vertical="center"/>
    </xf>
    <xf numFmtId="0" fontId="0" fillId="0" borderId="2" xfId="0" applyBorder="true">
      <alignment vertical="center"/>
    </xf>
    <xf numFmtId="0" fontId="0" fillId="0" borderId="3" xfId="0" applyBorder="true">
      <alignment vertical="center"/>
    </xf>
    <xf numFmtId="0" fontId="1" fillId="0" borderId="0" xfId="0" applyFont="true">
      <alignment vertical="center"/>
    </xf>
    <xf numFmtId="0" fontId="0" fillId="0" borderId="2" xfId="0" applyBorder="true">
      <alignment vertical="center"/>
    </xf>
    <xf numFmtId="0" fontId="0" fillId="0" borderId="4" xfId="0" applyBorder="true">
      <alignment vertical="center"/>
    </xf>
    <xf numFmtId="177" fontId="0" fillId="0" borderId="4" xfId="0" applyNumberFormat="true" applyBorder="true">
      <alignment vertical="center"/>
    </xf>
    <xf numFmtId="0" fontId="0" fillId="2" borderId="0" xfId="0" applyFill="true">
      <alignment vertical="center"/>
    </xf>
    <xf numFmtId="0" fontId="0" fillId="3" borderId="0" xfId="0" applyFill="true">
      <alignment vertical="center"/>
    </xf>
    <xf numFmtId="0" fontId="1" fillId="3" borderId="0" xfId="0" applyFont="true" applyFill="true">
      <alignment vertical="center"/>
    </xf>
    <xf numFmtId="0" fontId="1" fillId="2" borderId="0" xfId="0" applyFont="true" applyFill="true">
      <alignment vertical="center"/>
    </xf>
    <xf numFmtId="0" fontId="0" fillId="0" borderId="0" xfId="0" applyFill="true">
      <alignment vertical="center"/>
    </xf>
    <xf numFmtId="0" fontId="1" fillId="0" borderId="3" xfId="0" applyFont="true" applyBorder="true">
      <alignment vertical="center"/>
    </xf>
    <xf numFmtId="0" fontId="0" fillId="0" borderId="3" xfId="0" applyFill="true" applyBorder="true">
      <alignment vertical="center"/>
    </xf>
    <xf numFmtId="0" fontId="0" fillId="0" borderId="1" xfId="0" applyFill="true" applyBorder="true">
      <alignment vertical="center"/>
    </xf>
    <xf numFmtId="0" fontId="0" fillId="0" borderId="4" xfId="0" applyBorder="true" applyAlignment="true">
      <alignment horizontal="center" vertical="center"/>
    </xf>
    <xf numFmtId="176" fontId="0" fillId="0" borderId="2" xfId="0" applyNumberFormat="true" applyBorder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"/>
  <sheetViews>
    <sheetView tabSelected="1" workbookViewId="0">
      <selection activeCell="J22" sqref="J22"/>
    </sheetView>
  </sheetViews>
  <sheetFormatPr defaultColWidth="8.96666666666667" defaultRowHeight="13.85"/>
  <cols>
    <col min="2" max="2" width="9.44166666666667"/>
    <col min="6" max="6" width="9.44166666666667"/>
    <col min="8" max="9" width="8.94166666666667" customWidth="true"/>
    <col min="18" max="18" width="11.6916666666667" customWidth="true"/>
  </cols>
  <sheetData>
    <row r="1" spans="1:18">
      <c r="A1" s="4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4">
        <v>8</v>
      </c>
      <c r="J1" s="5">
        <v>1</v>
      </c>
      <c r="K1" s="5">
        <v>2</v>
      </c>
      <c r="L1" s="5">
        <v>3</v>
      </c>
      <c r="M1" s="5">
        <v>4</v>
      </c>
      <c r="N1" s="5">
        <v>5</v>
      </c>
      <c r="O1" s="5">
        <v>6</v>
      </c>
      <c r="P1" s="5">
        <v>7</v>
      </c>
      <c r="Q1" s="4">
        <v>8</v>
      </c>
      <c r="R1" s="5" t="s">
        <v>1</v>
      </c>
    </row>
    <row r="2" spans="1:18">
      <c r="A2" s="6">
        <v>1</v>
      </c>
      <c r="B2">
        <v>1688.8</v>
      </c>
      <c r="C2">
        <v>1685.28</v>
      </c>
      <c r="I2" s="6"/>
      <c r="J2">
        <v>580.16</v>
      </c>
      <c r="K2">
        <v>580.45</v>
      </c>
      <c r="Q2" s="6"/>
      <c r="R2" s="2">
        <f>MAXA(B2:I2)/A2</f>
        <v>1688.8</v>
      </c>
    </row>
    <row r="3" spans="1:18">
      <c r="A3" s="6">
        <v>2</v>
      </c>
      <c r="B3">
        <v>3381.9</v>
      </c>
      <c r="C3">
        <v>3379.8</v>
      </c>
      <c r="E3">
        <v>3370.1</v>
      </c>
      <c r="G3">
        <v>3366.2</v>
      </c>
      <c r="I3" s="6">
        <v>3370.1</v>
      </c>
      <c r="J3">
        <v>580.27</v>
      </c>
      <c r="K3">
        <v>580.45</v>
      </c>
      <c r="M3">
        <v>580.9</v>
      </c>
      <c r="O3">
        <v>581.25</v>
      </c>
      <c r="Q3" s="6">
        <v>581.47</v>
      </c>
      <c r="R3" s="2">
        <f t="shared" ref="R3:R20" si="0">MAXA(B3:I3)/A3</f>
        <v>1690.95</v>
      </c>
    </row>
    <row r="4" spans="1:18">
      <c r="A4" s="6">
        <v>4</v>
      </c>
      <c r="B4">
        <v>6750</v>
      </c>
      <c r="C4">
        <v>6749.9</v>
      </c>
      <c r="I4" s="6"/>
      <c r="J4">
        <v>580.57</v>
      </c>
      <c r="K4">
        <v>580.56</v>
      </c>
      <c r="Q4" s="6"/>
      <c r="R4" s="2">
        <f t="shared" si="0"/>
        <v>1687.5</v>
      </c>
    </row>
    <row r="5" spans="1:18">
      <c r="A5" s="6">
        <v>6</v>
      </c>
      <c r="B5" s="7">
        <v>10118.3</v>
      </c>
      <c r="C5">
        <v>10124.4</v>
      </c>
      <c r="I5" s="6"/>
      <c r="J5" s="7">
        <v>580.95</v>
      </c>
      <c r="K5">
        <v>580.57</v>
      </c>
      <c r="Q5" s="6"/>
      <c r="R5" s="2">
        <f t="shared" si="0"/>
        <v>1687.4</v>
      </c>
    </row>
    <row r="6" spans="1:18">
      <c r="A6" s="6">
        <v>8</v>
      </c>
      <c r="B6">
        <v>10449.2</v>
      </c>
      <c r="C6">
        <v>13468.5</v>
      </c>
      <c r="E6">
        <v>13509.2</v>
      </c>
      <c r="G6">
        <v>13480.1</v>
      </c>
      <c r="I6" s="6">
        <v>13456.2</v>
      </c>
      <c r="J6">
        <v>752.54</v>
      </c>
      <c r="K6">
        <v>580.93</v>
      </c>
      <c r="M6">
        <v>580.67</v>
      </c>
      <c r="O6">
        <v>581.1</v>
      </c>
      <c r="Q6" s="6">
        <v>581.71</v>
      </c>
      <c r="R6" s="2">
        <f t="shared" si="0"/>
        <v>1688.65</v>
      </c>
    </row>
    <row r="7" spans="1:18">
      <c r="A7" s="6">
        <v>10</v>
      </c>
      <c r="B7">
        <v>10448.92</v>
      </c>
      <c r="C7">
        <v>16848.8</v>
      </c>
      <c r="I7" s="6"/>
      <c r="J7">
        <v>945.9</v>
      </c>
      <c r="K7">
        <v>581.21</v>
      </c>
      <c r="Q7" s="6"/>
      <c r="R7" s="2">
        <f t="shared" si="0"/>
        <v>1684.88</v>
      </c>
    </row>
    <row r="8" spans="1:18">
      <c r="A8" s="6">
        <v>12</v>
      </c>
      <c r="C8" s="7">
        <v>20206.4</v>
      </c>
      <c r="D8">
        <v>20190.1</v>
      </c>
      <c r="I8" s="6"/>
      <c r="K8" s="7">
        <v>581.32</v>
      </c>
      <c r="L8">
        <v>581.27</v>
      </c>
      <c r="Q8" s="6"/>
      <c r="R8" s="2">
        <f t="shared" si="0"/>
        <v>1683.86666666667</v>
      </c>
    </row>
    <row r="9" spans="1:18">
      <c r="A9" s="6">
        <v>16</v>
      </c>
      <c r="C9">
        <v>20897.4</v>
      </c>
      <c r="D9" s="7">
        <v>26879.5</v>
      </c>
      <c r="E9">
        <v>26942.8</v>
      </c>
      <c r="G9">
        <v>26975.7</v>
      </c>
      <c r="I9" s="6">
        <v>26892.1</v>
      </c>
      <c r="K9">
        <v>749.38</v>
      </c>
      <c r="L9" s="7">
        <v>581.82</v>
      </c>
      <c r="M9">
        <v>581.36</v>
      </c>
      <c r="O9">
        <v>581.27</v>
      </c>
      <c r="Q9" s="6">
        <v>581.71</v>
      </c>
      <c r="R9" s="2">
        <f t="shared" si="0"/>
        <v>1685.98125</v>
      </c>
    </row>
    <row r="10" spans="1:18">
      <c r="A10" s="6">
        <v>20</v>
      </c>
      <c r="C10">
        <v>20896.8</v>
      </c>
      <c r="D10">
        <v>30525.2</v>
      </c>
      <c r="E10">
        <v>33582.2</v>
      </c>
      <c r="F10">
        <v>33666.32</v>
      </c>
      <c r="I10" s="6"/>
      <c r="K10">
        <v>939.43</v>
      </c>
      <c r="L10">
        <v>630.01</v>
      </c>
      <c r="M10">
        <v>582.01</v>
      </c>
      <c r="N10">
        <v>581.4</v>
      </c>
      <c r="Q10" s="6"/>
      <c r="R10" s="2">
        <f t="shared" si="0"/>
        <v>1683.316</v>
      </c>
    </row>
    <row r="11" spans="1:18">
      <c r="A11" s="6">
        <v>24</v>
      </c>
      <c r="D11">
        <v>31339.9</v>
      </c>
      <c r="E11" s="7">
        <v>40371.2</v>
      </c>
      <c r="F11">
        <v>40351.83</v>
      </c>
      <c r="G11">
        <v>40245.2</v>
      </c>
      <c r="I11" s="6"/>
      <c r="L11">
        <v>740.66</v>
      </c>
      <c r="M11" s="7">
        <v>581.88</v>
      </c>
      <c r="N11">
        <v>581.65</v>
      </c>
      <c r="O11">
        <v>581.9</v>
      </c>
      <c r="Q11" s="6"/>
      <c r="R11" s="2">
        <f t="shared" si="0"/>
        <v>1682.13333333333</v>
      </c>
    </row>
    <row r="12" spans="1:18">
      <c r="A12" s="6">
        <v>28</v>
      </c>
      <c r="D12">
        <v>31344.4</v>
      </c>
      <c r="E12">
        <v>41567.5</v>
      </c>
      <c r="F12" s="7">
        <v>47011.9</v>
      </c>
      <c r="G12">
        <v>47011.8</v>
      </c>
      <c r="I12" s="6">
        <v>46959.7</v>
      </c>
      <c r="L12">
        <v>871.22</v>
      </c>
      <c r="M12">
        <v>644.96</v>
      </c>
      <c r="N12" s="7">
        <v>582.14</v>
      </c>
      <c r="O12">
        <v>582.31</v>
      </c>
      <c r="Q12" s="6">
        <v>582.58</v>
      </c>
      <c r="R12" s="2">
        <f t="shared" si="0"/>
        <v>1678.99642857143</v>
      </c>
    </row>
    <row r="13" spans="1:18">
      <c r="A13" s="6">
        <v>32</v>
      </c>
      <c r="E13">
        <v>41782.1</v>
      </c>
      <c r="F13">
        <v>48910.8</v>
      </c>
      <c r="G13">
        <v>53282.1</v>
      </c>
      <c r="H13">
        <v>53545.6</v>
      </c>
      <c r="I13" s="6"/>
      <c r="M13">
        <v>740.77</v>
      </c>
      <c r="N13">
        <v>610.31</v>
      </c>
      <c r="O13">
        <v>584.28</v>
      </c>
      <c r="P13">
        <v>582.79</v>
      </c>
      <c r="Q13" s="6"/>
      <c r="R13" s="2">
        <f t="shared" si="0"/>
        <v>1673.3</v>
      </c>
    </row>
    <row r="14" spans="1:18">
      <c r="A14" s="6">
        <v>36</v>
      </c>
      <c r="F14">
        <v>51985.7</v>
      </c>
      <c r="G14" s="13">
        <v>60139.9</v>
      </c>
      <c r="H14" s="11">
        <v>58375.5</v>
      </c>
      <c r="I14" s="6"/>
      <c r="N14">
        <v>656.78</v>
      </c>
      <c r="O14" s="7">
        <v>584.46</v>
      </c>
      <c r="P14">
        <v>584.93</v>
      </c>
      <c r="Q14" s="6"/>
      <c r="R14" s="2">
        <f t="shared" si="0"/>
        <v>1670.55277777778</v>
      </c>
    </row>
    <row r="15" spans="1:18">
      <c r="A15" s="6">
        <v>40</v>
      </c>
      <c r="F15">
        <v>52223.7</v>
      </c>
      <c r="G15">
        <v>58855.1</v>
      </c>
      <c r="H15" s="14">
        <v>54386</v>
      </c>
      <c r="I15" s="6">
        <v>53293.4</v>
      </c>
      <c r="N15">
        <v>722.54</v>
      </c>
      <c r="O15">
        <v>586.62</v>
      </c>
      <c r="P15" s="7">
        <v>587.15</v>
      </c>
      <c r="Q15" s="6">
        <v>584.75</v>
      </c>
      <c r="R15" s="2">
        <f t="shared" si="0"/>
        <v>1471.3775</v>
      </c>
    </row>
    <row r="16" spans="1:18">
      <c r="A16" s="6">
        <v>44</v>
      </c>
      <c r="G16">
        <v>59507.3</v>
      </c>
      <c r="H16" s="15">
        <v>62301.1</v>
      </c>
      <c r="I16" s="6">
        <v>57141.6</v>
      </c>
      <c r="O16">
        <v>588.99</v>
      </c>
      <c r="P16">
        <v>586.1</v>
      </c>
      <c r="Q16" s="6">
        <v>586.39</v>
      </c>
      <c r="R16" s="2">
        <f t="shared" si="0"/>
        <v>1415.93409090909</v>
      </c>
    </row>
    <row r="17" spans="1:18">
      <c r="A17" s="6">
        <v>48</v>
      </c>
      <c r="G17">
        <v>59116.4</v>
      </c>
      <c r="H17">
        <v>54386.7</v>
      </c>
      <c r="I17" s="16">
        <v>61019.9</v>
      </c>
      <c r="O17">
        <v>587.48</v>
      </c>
      <c r="P17">
        <v>587.12</v>
      </c>
      <c r="Q17" s="16">
        <v>586.42</v>
      </c>
      <c r="R17" s="2">
        <f t="shared" si="0"/>
        <v>1271.24791666667</v>
      </c>
    </row>
    <row r="18" spans="1:18">
      <c r="A18" s="6">
        <v>56</v>
      </c>
      <c r="G18">
        <v>59346.1</v>
      </c>
      <c r="H18">
        <v>62248.8</v>
      </c>
      <c r="I18" s="17">
        <v>61144.4</v>
      </c>
      <c r="O18">
        <v>588.07</v>
      </c>
      <c r="P18">
        <v>585.97</v>
      </c>
      <c r="Q18" s="6">
        <v>586.56</v>
      </c>
      <c r="R18" s="2">
        <f t="shared" si="0"/>
        <v>1111.58571428571</v>
      </c>
    </row>
    <row r="19" spans="1:18">
      <c r="A19" s="6">
        <v>64</v>
      </c>
      <c r="H19">
        <v>58441.2</v>
      </c>
      <c r="I19" s="17">
        <v>57241.1</v>
      </c>
      <c r="P19">
        <v>584.72</v>
      </c>
      <c r="Q19" s="6">
        <v>586.11</v>
      </c>
      <c r="R19" s="2">
        <f t="shared" si="0"/>
        <v>913.14375</v>
      </c>
    </row>
    <row r="20" spans="1:18">
      <c r="A20" s="4">
        <v>72</v>
      </c>
      <c r="B20" s="8"/>
      <c r="C20" s="8"/>
      <c r="D20" s="8"/>
      <c r="E20" s="8"/>
      <c r="F20" s="8"/>
      <c r="G20" s="8"/>
      <c r="H20" s="8"/>
      <c r="I20" s="18">
        <v>56427.6</v>
      </c>
      <c r="J20" s="8"/>
      <c r="K20" s="8"/>
      <c r="L20" s="8"/>
      <c r="M20" s="8"/>
      <c r="N20" s="8"/>
      <c r="O20" s="8"/>
      <c r="P20" s="8"/>
      <c r="Q20" s="4">
        <v>585.73</v>
      </c>
      <c r="R20" s="20">
        <f t="shared" si="0"/>
        <v>783.716666666667</v>
      </c>
    </row>
    <row r="21" ht="14.6" spans="1:18">
      <c r="A21" s="9" t="s">
        <v>2</v>
      </c>
      <c r="B21" s="10">
        <f>MAXA(B2:B20)/B1</f>
        <v>10449.2</v>
      </c>
      <c r="C21" s="10">
        <f t="shared" ref="C21:I21" si="1">MAXA(C2:C20)/C1</f>
        <v>10448.7</v>
      </c>
      <c r="D21" s="10">
        <f t="shared" si="1"/>
        <v>10448.1333333333</v>
      </c>
      <c r="E21" s="10">
        <f t="shared" si="1"/>
        <v>10445.525</v>
      </c>
      <c r="F21" s="10">
        <f t="shared" si="1"/>
        <v>10444.74</v>
      </c>
      <c r="G21" s="10">
        <f t="shared" si="1"/>
        <v>10023.3166666667</v>
      </c>
      <c r="H21" s="10">
        <f t="shared" si="1"/>
        <v>8900.15714285714</v>
      </c>
      <c r="I21" s="10">
        <f t="shared" si="1"/>
        <v>7643.05</v>
      </c>
      <c r="J21" s="19" t="s">
        <v>3</v>
      </c>
      <c r="K21" s="19"/>
      <c r="L21" s="19"/>
      <c r="M21" s="19"/>
      <c r="N21" s="19"/>
      <c r="O21" s="19"/>
      <c r="P21" s="19"/>
      <c r="Q21" s="19"/>
      <c r="R21" s="9"/>
    </row>
    <row r="23" spans="1:11">
      <c r="A23" t="s">
        <v>4</v>
      </c>
      <c r="K23" t="s">
        <v>5</v>
      </c>
    </row>
    <row r="24" spans="1:14">
      <c r="A24" t="s">
        <v>6</v>
      </c>
      <c r="K24" t="s">
        <v>7</v>
      </c>
      <c r="M24">
        <v>581</v>
      </c>
      <c r="N24" t="s">
        <v>8</v>
      </c>
    </row>
    <row r="25" spans="1:14">
      <c r="A25" t="s">
        <v>9</v>
      </c>
      <c r="K25" t="s">
        <v>10</v>
      </c>
      <c r="M25">
        <v>1684</v>
      </c>
      <c r="N25" t="s">
        <v>11</v>
      </c>
    </row>
    <row r="26" spans="11:11">
      <c r="K26" t="s">
        <v>12</v>
      </c>
    </row>
    <row r="27" spans="1:1">
      <c r="A27" s="11" t="s">
        <v>13</v>
      </c>
    </row>
    <row r="28" spans="1:15">
      <c r="A28" s="12" t="s">
        <v>14</v>
      </c>
      <c r="K28" t="s">
        <v>15</v>
      </c>
      <c r="N28">
        <v>62</v>
      </c>
      <c r="O28" t="s">
        <v>16</v>
      </c>
    </row>
  </sheetData>
  <mergeCells count="1">
    <mergeCell ref="J21:Q2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J9" sqref="J9"/>
    </sheetView>
  </sheetViews>
  <sheetFormatPr defaultColWidth="8.96666666666667" defaultRowHeight="13.85"/>
  <cols>
    <col min="1" max="1" width="10.1916666666667" customWidth="true"/>
    <col min="2" max="2" width="9.575" customWidth="true"/>
    <col min="3" max="4" width="9.75833333333333" customWidth="true"/>
    <col min="5" max="5" width="9.56666666666667" customWidth="true"/>
    <col min="8" max="8" width="9.44166666666667" customWidth="true"/>
    <col min="9" max="9" width="9.44166666666667"/>
  </cols>
  <sheetData>
    <row r="1" spans="1:9">
      <c r="A1" t="s">
        <v>17</v>
      </c>
      <c r="B1">
        <v>1</v>
      </c>
      <c r="C1">
        <v>2</v>
      </c>
      <c r="D1">
        <v>3</v>
      </c>
      <c r="E1">
        <v>4</v>
      </c>
      <c r="F1">
        <v>8</v>
      </c>
      <c r="H1" t="s">
        <v>18</v>
      </c>
      <c r="I1" t="s">
        <v>19</v>
      </c>
    </row>
    <row r="2" spans="2:9">
      <c r="B2" s="2">
        <v>121.32</v>
      </c>
      <c r="C2" s="2">
        <v>65.68</v>
      </c>
      <c r="D2" s="2">
        <v>46.49</v>
      </c>
      <c r="E2" s="2">
        <v>36.12</v>
      </c>
      <c r="F2" s="2">
        <v>24.65</v>
      </c>
      <c r="H2">
        <v>18.98</v>
      </c>
      <c r="I2">
        <v>17.53</v>
      </c>
    </row>
    <row r="3" spans="2:9">
      <c r="B3" s="2">
        <v>124.64</v>
      </c>
      <c r="C3" s="2">
        <v>65.89</v>
      </c>
      <c r="D3" s="2">
        <v>46.07</v>
      </c>
      <c r="E3" s="2">
        <v>36.15</v>
      </c>
      <c r="F3" s="2">
        <v>24.8</v>
      </c>
      <c r="H3">
        <v>20.37</v>
      </c>
      <c r="I3">
        <v>17.51</v>
      </c>
    </row>
    <row r="4" spans="2:9">
      <c r="B4" s="2">
        <v>120.75</v>
      </c>
      <c r="C4" s="2">
        <v>65.23</v>
      </c>
      <c r="D4" s="2">
        <v>46.02</v>
      </c>
      <c r="E4" s="2">
        <v>36.19</v>
      </c>
      <c r="F4" s="2">
        <v>24.57</v>
      </c>
      <c r="H4">
        <v>20.3</v>
      </c>
      <c r="I4">
        <v>17.62</v>
      </c>
    </row>
    <row r="5" spans="2:9">
      <c r="B5" s="2">
        <v>124</v>
      </c>
      <c r="C5" s="2">
        <v>65.67</v>
      </c>
      <c r="D5" s="2">
        <v>46.23</v>
      </c>
      <c r="E5" s="2">
        <v>36.17</v>
      </c>
      <c r="F5" s="2">
        <v>24.56</v>
      </c>
      <c r="H5">
        <v>20.22</v>
      </c>
      <c r="I5">
        <v>17.5</v>
      </c>
    </row>
    <row r="6" spans="2:9">
      <c r="B6" s="2">
        <v>124.09</v>
      </c>
      <c r="C6" s="2">
        <v>65.75</v>
      </c>
      <c r="D6" s="2">
        <v>45.69</v>
      </c>
      <c r="E6" s="2">
        <v>36.29</v>
      </c>
      <c r="F6" s="2">
        <v>25.02</v>
      </c>
      <c r="H6">
        <v>20.38</v>
      </c>
      <c r="I6">
        <v>17.49</v>
      </c>
    </row>
    <row r="7" spans="1:9">
      <c r="A7" t="s">
        <v>20</v>
      </c>
      <c r="B7" s="2">
        <f>AVERAGE(B2:B6)</f>
        <v>122.96</v>
      </c>
      <c r="C7" s="2">
        <f>AVERAGE(C2:C6)</f>
        <v>65.644</v>
      </c>
      <c r="D7" s="2">
        <f>AVERAGE(D2:D6)</f>
        <v>46.1</v>
      </c>
      <c r="E7" s="2">
        <f>AVERAGE(E2:E6)</f>
        <v>36.184</v>
      </c>
      <c r="F7" s="2">
        <v>24.74</v>
      </c>
      <c r="H7">
        <f>AVERAGE(H2:H6)</f>
        <v>20.05</v>
      </c>
      <c r="I7">
        <f>AVERAGE(I2:I6)</f>
        <v>17.53</v>
      </c>
    </row>
    <row r="8" spans="1:6">
      <c r="A8" t="s">
        <v>21</v>
      </c>
      <c r="B8" s="2">
        <f>B7*B1</f>
        <v>122.96</v>
      </c>
      <c r="C8" s="2">
        <f>C7*C1</f>
        <v>131.288</v>
      </c>
      <c r="D8" s="2">
        <f>D7*D1</f>
        <v>138.3</v>
      </c>
      <c r="E8" s="2">
        <f>E7*E1</f>
        <v>144.736</v>
      </c>
      <c r="F8" s="2">
        <f>F7*F1</f>
        <v>197.92</v>
      </c>
    </row>
    <row r="9" spans="1:9">
      <c r="A9" t="s">
        <v>22</v>
      </c>
      <c r="B9" s="3">
        <f>1000000/B7</f>
        <v>8132.7260897853</v>
      </c>
      <c r="C9" s="3">
        <f>1000000/C7</f>
        <v>15233.684723661</v>
      </c>
      <c r="D9" s="3">
        <f>1000000/D7</f>
        <v>21691.9739696312</v>
      </c>
      <c r="E9" s="3">
        <f>1000000/E7</f>
        <v>27636.5244306876</v>
      </c>
      <c r="F9" s="3">
        <f>1000000/F7</f>
        <v>40420.3718674212</v>
      </c>
      <c r="H9" s="2">
        <f>1000000/H7</f>
        <v>49875.3117206982</v>
      </c>
      <c r="I9" s="2">
        <f>1000000/I7</f>
        <v>57045.0656018254</v>
      </c>
    </row>
    <row r="12" spans="1:6">
      <c r="A12" t="s">
        <v>23</v>
      </c>
      <c r="B12">
        <v>1</v>
      </c>
      <c r="D12" t="s">
        <v>24</v>
      </c>
      <c r="E12">
        <f>B7</f>
        <v>122.96</v>
      </c>
      <c r="F12" t="s">
        <v>8</v>
      </c>
    </row>
    <row r="13" spans="1:6">
      <c r="A13" t="s">
        <v>25</v>
      </c>
      <c r="B13" t="s">
        <v>26</v>
      </c>
      <c r="D13" t="s">
        <v>27</v>
      </c>
      <c r="E13" s="3">
        <f>F9</f>
        <v>40420.3718674212</v>
      </c>
      <c r="F13" t="s">
        <v>11</v>
      </c>
    </row>
    <row r="14" spans="1:6">
      <c r="A14" t="s">
        <v>28</v>
      </c>
      <c r="B14" t="s">
        <v>29</v>
      </c>
      <c r="D14" t="s">
        <v>30</v>
      </c>
      <c r="E14" s="2">
        <f>F7</f>
        <v>24.74</v>
      </c>
      <c r="F14" t="s">
        <v>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D14" sqref="D14:F14"/>
    </sheetView>
  </sheetViews>
  <sheetFormatPr defaultColWidth="8.96666666666667" defaultRowHeight="13.85" outlineLevelCol="5"/>
  <cols>
    <col min="1" max="1" width="10.4416666666667" customWidth="true"/>
    <col min="6" max="6" width="9.19166666666667" customWidth="true"/>
  </cols>
  <sheetData>
    <row r="1" spans="1:6">
      <c r="A1" t="s">
        <v>17</v>
      </c>
      <c r="B1">
        <v>1</v>
      </c>
      <c r="C1">
        <v>2</v>
      </c>
      <c r="D1">
        <v>3</v>
      </c>
      <c r="E1">
        <v>4</v>
      </c>
      <c r="F1" t="s">
        <v>31</v>
      </c>
    </row>
    <row r="2" spans="2:5">
      <c r="B2" s="2">
        <v>124.25</v>
      </c>
      <c r="C2" s="2">
        <v>66.61</v>
      </c>
      <c r="D2" s="2">
        <v>46.89</v>
      </c>
      <c r="E2" s="2">
        <v>39.7</v>
      </c>
    </row>
    <row r="3" spans="2:5">
      <c r="B3" s="2">
        <v>124.35</v>
      </c>
      <c r="C3" s="2">
        <v>65.3</v>
      </c>
      <c r="D3" s="2">
        <v>45.95</v>
      </c>
      <c r="E3" s="2">
        <v>39.38</v>
      </c>
    </row>
    <row r="4" spans="2:5">
      <c r="B4" s="2">
        <v>121.13</v>
      </c>
      <c r="C4" s="2">
        <v>65.96</v>
      </c>
      <c r="D4" s="2">
        <v>46.01</v>
      </c>
      <c r="E4" s="2">
        <v>39.46</v>
      </c>
    </row>
    <row r="5" spans="2:5">
      <c r="B5" s="2">
        <v>124.14</v>
      </c>
      <c r="C5" s="2">
        <v>65.4</v>
      </c>
      <c r="D5" s="2">
        <v>46.04</v>
      </c>
      <c r="E5" s="2">
        <v>39.36</v>
      </c>
    </row>
    <row r="6" spans="2:5">
      <c r="B6" s="2">
        <v>124.82</v>
      </c>
      <c r="C6" s="2">
        <v>65.79</v>
      </c>
      <c r="D6" s="2">
        <v>46.59</v>
      </c>
      <c r="E6" s="2">
        <v>39.24</v>
      </c>
    </row>
    <row r="7" spans="1:5">
      <c r="A7" t="s">
        <v>20</v>
      </c>
      <c r="B7" s="2">
        <f>AVERAGE(B2:B6)</f>
        <v>123.738</v>
      </c>
      <c r="C7" s="2">
        <f>AVERAGE(C2:C6)</f>
        <v>65.812</v>
      </c>
      <c r="D7" s="2">
        <f>AVERAGE(D2:D6)</f>
        <v>46.296</v>
      </c>
      <c r="E7" s="2">
        <f>AVERAGE(E2:E6)</f>
        <v>39.428</v>
      </c>
    </row>
    <row r="8" spans="1:5">
      <c r="A8" t="s">
        <v>21</v>
      </c>
      <c r="B8" s="2">
        <f>B7*B1</f>
        <v>123.738</v>
      </c>
      <c r="C8" s="2">
        <f>C7*C1</f>
        <v>131.624</v>
      </c>
      <c r="D8" s="2">
        <f>D7*D1</f>
        <v>138.888</v>
      </c>
      <c r="E8" s="2">
        <f>E7*E1</f>
        <v>157.712</v>
      </c>
    </row>
    <row r="9" spans="1:5">
      <c r="A9" t="s">
        <v>22</v>
      </c>
      <c r="B9" s="3">
        <f>1000000/B7</f>
        <v>8081.59175031114</v>
      </c>
      <c r="C9" s="3">
        <f>1000000/C7</f>
        <v>15194.797301404</v>
      </c>
      <c r="D9" s="3">
        <f>1000000/D7</f>
        <v>21600.1382408847</v>
      </c>
      <c r="E9" s="3">
        <f>1000000/E7</f>
        <v>25362.6864157451</v>
      </c>
    </row>
    <row r="12" spans="1:6">
      <c r="A12" t="s">
        <v>23</v>
      </c>
      <c r="B12">
        <v>2</v>
      </c>
      <c r="D12" t="s">
        <v>24</v>
      </c>
      <c r="E12" s="2">
        <f>B7</f>
        <v>123.738</v>
      </c>
      <c r="F12" t="s">
        <v>8</v>
      </c>
    </row>
    <row r="13" spans="1:6">
      <c r="A13" t="s">
        <v>25</v>
      </c>
      <c r="B13" t="s">
        <v>26</v>
      </c>
      <c r="D13" t="s">
        <v>27</v>
      </c>
      <c r="E13" s="3">
        <f>E9</f>
        <v>25362.6864157451</v>
      </c>
      <c r="F13" t="s">
        <v>11</v>
      </c>
    </row>
    <row r="14" spans="1:6">
      <c r="A14" t="s">
        <v>28</v>
      </c>
      <c r="B14" t="s">
        <v>29</v>
      </c>
      <c r="D14" t="s">
        <v>30</v>
      </c>
      <c r="E14" s="2">
        <f>E7</f>
        <v>39.428</v>
      </c>
      <c r="F14" t="s">
        <v>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I7" sqref="I7"/>
    </sheetView>
  </sheetViews>
  <sheetFormatPr defaultColWidth="8.96666666666667" defaultRowHeight="13.85" outlineLevelCol="4"/>
  <cols>
    <col min="5" max="5" width="9.44166666666667"/>
  </cols>
  <sheetData>
    <row r="1" spans="1: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>
      <c r="A2" s="1" t="s">
        <v>37</v>
      </c>
      <c r="B2">
        <v>571.89</v>
      </c>
      <c r="C2">
        <v>651.74</v>
      </c>
      <c r="D2">
        <v>600.51</v>
      </c>
      <c r="E2">
        <v>53350.13</v>
      </c>
    </row>
    <row r="3" spans="1:5">
      <c r="A3" s="1"/>
      <c r="B3">
        <v>575.53</v>
      </c>
      <c r="C3">
        <v>629.65</v>
      </c>
      <c r="D3">
        <v>600.5</v>
      </c>
      <c r="E3">
        <v>53200.43</v>
      </c>
    </row>
    <row r="4" spans="1:5">
      <c r="A4" s="1"/>
      <c r="B4">
        <v>573.08</v>
      </c>
      <c r="C4">
        <v>630.98</v>
      </c>
      <c r="D4">
        <v>600.91</v>
      </c>
      <c r="E4">
        <v>53423.76</v>
      </c>
    </row>
    <row r="5" spans="1:5">
      <c r="A5" s="1"/>
      <c r="B5">
        <v>331.57</v>
      </c>
      <c r="C5">
        <v>590.6</v>
      </c>
      <c r="D5">
        <v>469.22</v>
      </c>
      <c r="E5">
        <v>61426.92</v>
      </c>
    </row>
    <row r="6" spans="1:5">
      <c r="A6" s="1"/>
      <c r="B6">
        <v>260.49</v>
      </c>
      <c r="C6">
        <v>404.18</v>
      </c>
      <c r="D6">
        <v>334.48</v>
      </c>
      <c r="E6">
        <v>60476.11</v>
      </c>
    </row>
    <row r="7" spans="1:5">
      <c r="A7" s="1"/>
      <c r="B7">
        <v>48.09</v>
      </c>
      <c r="C7">
        <v>310.56</v>
      </c>
      <c r="D7">
        <v>166.2</v>
      </c>
      <c r="E7">
        <v>61580.42</v>
      </c>
    </row>
    <row r="8" spans="1:5">
      <c r="A8" s="1"/>
      <c r="B8">
        <v>147.44</v>
      </c>
      <c r="C8">
        <v>360.75</v>
      </c>
      <c r="D8">
        <v>211.32</v>
      </c>
      <c r="E8">
        <v>61549.59</v>
      </c>
    </row>
    <row r="9" spans="1:5">
      <c r="A9" s="1"/>
      <c r="B9">
        <v>391.63</v>
      </c>
      <c r="C9">
        <v>545.88</v>
      </c>
      <c r="D9">
        <v>469.4</v>
      </c>
      <c r="E9">
        <v>61207.48</v>
      </c>
    </row>
    <row r="10" spans="1:5">
      <c r="A10" s="1"/>
      <c r="B10">
        <v>575.75</v>
      </c>
      <c r="C10">
        <v>636.98</v>
      </c>
      <c r="D10">
        <v>599.44</v>
      </c>
      <c r="E10">
        <v>56818.04</v>
      </c>
    </row>
    <row r="11" spans="1:5">
      <c r="A11" s="1"/>
      <c r="B11">
        <v>280.81</v>
      </c>
      <c r="C11">
        <v>389</v>
      </c>
      <c r="D11">
        <v>338.42</v>
      </c>
      <c r="E11">
        <v>61162.6</v>
      </c>
    </row>
  </sheetData>
  <mergeCells count="1">
    <mergeCell ref="A2:A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256s_all</vt:lpstr>
      <vt:lpstr>256_1q</vt:lpstr>
      <vt:lpstr>256_2q</vt:lpstr>
      <vt:lpstr>256_stream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lyf</dc:creator>
  <cp:lastModifiedBy>lyf</cp:lastModifiedBy>
  <dcterms:created xsi:type="dcterms:W3CDTF">2021-12-01T21:49:00Z</dcterms:created>
  <dcterms:modified xsi:type="dcterms:W3CDTF">2022-01-07T20:25:23Z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