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yuhao/Documents/quarantine/UE/new_0424/"/>
    </mc:Choice>
  </mc:AlternateContent>
  <xr:revisionPtr revIDLastSave="0" documentId="13_ncr:1_{9B7C2D74-6A34-F740-B7CA-08DD7A894461}" xr6:coauthVersionLast="47" xr6:coauthVersionMax="47" xr10:uidLastSave="{00000000-0000-0000-0000-000000000000}"/>
  <bookViews>
    <workbookView xWindow="0" yWindow="500" windowWidth="38400" windowHeight="19280" activeTab="1" xr2:uid="{00000000-000D-0000-FFFF-FFFF00000000}"/>
  </bookViews>
  <sheets>
    <sheet name="Sheet1" sheetId="1" r:id="rId1"/>
    <sheet name="worst" sheetId="2" r:id="rId2"/>
  </sheets>
  <definedNames>
    <definedName name="solver_adj" localSheetId="0" hidden="1">Sheet1!$W$30:$AU$30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Sheet1!$AU$30</definedName>
    <definedName name="solver_lhs2" localSheetId="0" hidden="1">Sheet1!$S$32:$S$39</definedName>
    <definedName name="solver_lhs3" localSheetId="0" hidden="1">Sheet1!$S$40:$S$41</definedName>
    <definedName name="solver_lhs4" localSheetId="0" hidden="1">Sheet1!$S$42</definedName>
    <definedName name="solver_lhs5" localSheetId="0" hidden="1">Sheet1!$S$43</definedName>
    <definedName name="solver_lhs6" localSheetId="0" hidden="1">Sheet1!$S$44:$S$45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Sheet1!$V$30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el6" localSheetId="0" hidden="1">1</definedName>
    <definedName name="solver_rhs1" localSheetId="0" hidden="1">"binary"</definedName>
    <definedName name="solver_rhs2" localSheetId="0" hidden="1">Sheet1!$U$32:$U$39</definedName>
    <definedName name="solver_rhs3" localSheetId="0" hidden="1">Sheet1!$U$40:$U$41</definedName>
    <definedName name="solver_rhs4" localSheetId="0" hidden="1">Sheet1!$U$42</definedName>
    <definedName name="solver_rhs5" localSheetId="0" hidden="1">Sheet1!$U$43</definedName>
    <definedName name="solver_rhs6" localSheetId="0" hidden="1">Sheet1!$U$44:$U$45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2" l="1"/>
  <c r="R50" i="2" s="1"/>
  <c r="N50" i="2"/>
  <c r="Q45" i="2"/>
  <c r="R45" i="2" s="1"/>
  <c r="K45" i="2"/>
  <c r="L45" i="2" s="1"/>
  <c r="M45" i="2" s="1"/>
  <c r="N45" i="2" s="1"/>
  <c r="S24" i="2"/>
  <c r="T24" i="2" s="1"/>
  <c r="Q19" i="2"/>
  <c r="R19" i="2" s="1"/>
  <c r="V34" i="2"/>
  <c r="W34" i="2" s="1"/>
  <c r="K39" i="2"/>
  <c r="L39" i="2" s="1"/>
  <c r="M39" i="2" s="1"/>
  <c r="N39" i="2" s="1"/>
  <c r="O39" i="2" s="1"/>
  <c r="S34" i="2"/>
  <c r="T34" i="2" s="1"/>
  <c r="K19" i="2"/>
  <c r="L19" i="2" s="1"/>
  <c r="C29" i="2"/>
  <c r="K34" i="2"/>
  <c r="L34" i="2" s="1"/>
  <c r="M34" i="2" s="1"/>
  <c r="N34" i="2" s="1"/>
  <c r="K29" i="2"/>
  <c r="L29" i="2" s="1"/>
  <c r="L24" i="2"/>
  <c r="M24" i="2" s="1"/>
  <c r="N24" i="2" s="1"/>
  <c r="N21" i="1"/>
  <c r="D12" i="1"/>
  <c r="N42" i="1"/>
  <c r="V82" i="1"/>
  <c r="V81" i="1"/>
  <c r="U81" i="1"/>
  <c r="U80" i="1"/>
  <c r="N104" i="1"/>
  <c r="M107" i="1"/>
  <c r="N107" i="1" s="1"/>
  <c r="O107" i="1" s="1"/>
  <c r="N100" i="1"/>
  <c r="O100" i="1" s="1"/>
  <c r="P100" i="1" s="1"/>
  <c r="Q100" i="1" s="1"/>
  <c r="M100" i="1"/>
  <c r="L100" i="1"/>
  <c r="R92" i="1"/>
  <c r="P92" i="1"/>
  <c r="Q92" i="1" s="1"/>
  <c r="R88" i="1"/>
  <c r="N84" i="1"/>
  <c r="O84" i="1" s="1"/>
  <c r="P84" i="1" s="1"/>
  <c r="Q84" i="1" s="1"/>
  <c r="R84" i="1" s="1"/>
  <c r="T72" i="1"/>
  <c r="U68" i="1"/>
  <c r="V68" i="1" s="1"/>
  <c r="N80" i="1"/>
  <c r="O80" i="1" s="1"/>
  <c r="P80" i="1" s="1"/>
  <c r="N72" i="1"/>
  <c r="M76" i="1"/>
  <c r="N76" i="1" s="1"/>
  <c r="Y58" i="1"/>
  <c r="Z58" i="1" s="1"/>
  <c r="X52" i="1"/>
  <c r="Y52" i="1" s="1"/>
  <c r="S45" i="1"/>
  <c r="S33" i="1"/>
  <c r="S34" i="1"/>
  <c r="S35" i="1"/>
  <c r="S36" i="1"/>
  <c r="S37" i="1"/>
  <c r="S38" i="1"/>
  <c r="S39" i="1"/>
  <c r="S40" i="1"/>
  <c r="S41" i="1"/>
  <c r="S42" i="1"/>
  <c r="S43" i="1"/>
  <c r="S44" i="1"/>
  <c r="S32" i="1"/>
  <c r="V30" i="1"/>
  <c r="AE5" i="1"/>
  <c r="AE13" i="1"/>
  <c r="AE6" i="1"/>
  <c r="AE7" i="1"/>
  <c r="AE8" i="1"/>
  <c r="AE9" i="1"/>
  <c r="AE10" i="1"/>
  <c r="AE3" i="1"/>
  <c r="N54" i="1"/>
  <c r="O54" i="1" s="1"/>
  <c r="C31" i="1"/>
  <c r="C21" i="1"/>
  <c r="N43" i="1"/>
  <c r="O43" i="1" s="1"/>
  <c r="N22" i="1"/>
  <c r="D28" i="1"/>
  <c r="D29" i="1"/>
  <c r="D30" i="1"/>
  <c r="D27" i="1"/>
  <c r="D18" i="1"/>
  <c r="D19" i="1"/>
  <c r="D20" i="1"/>
  <c r="D17" i="1"/>
  <c r="D13" i="1"/>
  <c r="D14" i="1"/>
  <c r="D15" i="1"/>
  <c r="C26" i="1"/>
  <c r="C16" i="1"/>
  <c r="C11" i="1"/>
  <c r="P39" i="2" l="1"/>
  <c r="Q39" i="2" s="1"/>
  <c r="U24" i="2"/>
  <c r="V24" i="2" s="1"/>
  <c r="W24" i="2" s="1"/>
  <c r="X24" i="2" s="1"/>
  <c r="P29" i="2"/>
  <c r="Q29" i="2" s="1"/>
  <c r="R29" i="2" s="1"/>
  <c r="S29" i="2" s="1"/>
</calcChain>
</file>

<file path=xl/sharedStrings.xml><?xml version="1.0" encoding="utf-8"?>
<sst xmlns="http://schemas.openxmlformats.org/spreadsheetml/2006/main" count="212" uniqueCount="70">
  <si>
    <t>demand</t>
    <phoneticPr fontId="1" type="noConversion"/>
  </si>
  <si>
    <t>type</t>
    <phoneticPr fontId="1" type="noConversion"/>
  </si>
  <si>
    <t>capcity</t>
    <phoneticPr fontId="1" type="noConversion"/>
  </si>
  <si>
    <t>hotel 1</t>
    <phoneticPr fontId="1" type="noConversion"/>
  </si>
  <si>
    <t>hotel 2</t>
    <phoneticPr fontId="1" type="noConversion"/>
  </si>
  <si>
    <t>hotel 3</t>
    <phoneticPr fontId="1" type="noConversion"/>
  </si>
  <si>
    <t>hotel 4</t>
    <phoneticPr fontId="1" type="noConversion"/>
  </si>
  <si>
    <t>assignment cost</t>
    <phoneticPr fontId="1" type="noConversion"/>
  </si>
  <si>
    <t>gamma</t>
    <phoneticPr fontId="1" type="noConversion"/>
  </si>
  <si>
    <t>type1</t>
    <phoneticPr fontId="1" type="noConversion"/>
  </si>
  <si>
    <t>f</t>
    <phoneticPr fontId="1" type="noConversion"/>
  </si>
  <si>
    <t>hotel1</t>
    <phoneticPr fontId="1" type="noConversion"/>
  </si>
  <si>
    <t>hotel2</t>
  </si>
  <si>
    <t>hotel3</t>
  </si>
  <si>
    <t>hotel4</t>
  </si>
  <si>
    <t>type2</t>
    <phoneticPr fontId="1" type="noConversion"/>
  </si>
  <si>
    <t>type3</t>
    <phoneticPr fontId="1" type="noConversion"/>
  </si>
  <si>
    <t>type4</t>
    <phoneticPr fontId="1" type="noConversion"/>
  </si>
  <si>
    <t>type5</t>
    <phoneticPr fontId="1" type="noConversion"/>
  </si>
  <si>
    <t>v_hat</t>
    <phoneticPr fontId="1" type="noConversion"/>
  </si>
  <si>
    <t>r</t>
    <phoneticPr fontId="1" type="noConversion"/>
  </si>
  <si>
    <t>slope</t>
  </si>
  <si>
    <t>slope</t>
    <phoneticPr fontId="1" type="noConversion"/>
  </si>
  <si>
    <t>1-2-4</t>
    <phoneticPr fontId="1" type="noConversion"/>
  </si>
  <si>
    <t>q-Q</t>
    <phoneticPr fontId="1" type="noConversion"/>
  </si>
  <si>
    <t>4Q`+2</t>
    <phoneticPr fontId="1" type="noConversion"/>
  </si>
  <si>
    <t>Q`</t>
  </si>
  <si>
    <t>Q`</t>
    <phoneticPr fontId="1" type="noConversion"/>
  </si>
  <si>
    <t>v</t>
  </si>
  <si>
    <t>v</t>
    <phoneticPr fontId="1" type="noConversion"/>
  </si>
  <si>
    <t>4+2+1</t>
    <phoneticPr fontId="1" type="noConversion"/>
  </si>
  <si>
    <t>alpha</t>
    <phoneticPr fontId="1" type="noConversion"/>
  </si>
  <si>
    <t>hotel 2</t>
  </si>
  <si>
    <t>hotel 3</t>
  </si>
  <si>
    <t>hotel 4</t>
  </si>
  <si>
    <t>=</t>
    <phoneticPr fontId="1" type="noConversion"/>
  </si>
  <si>
    <t>&lt;=</t>
    <phoneticPr fontId="1" type="noConversion"/>
  </si>
  <si>
    <t>Qhotel1</t>
    <phoneticPr fontId="1" type="noConversion"/>
  </si>
  <si>
    <t>Qhotel2</t>
  </si>
  <si>
    <t>Qhotel3</t>
  </si>
  <si>
    <t>Qhotel4</t>
  </si>
  <si>
    <t>alpha2</t>
    <phoneticPr fontId="1" type="noConversion"/>
  </si>
  <si>
    <t>&gt;=</t>
    <phoneticPr fontId="1" type="noConversion"/>
  </si>
  <si>
    <t>alpha4</t>
    <phoneticPr fontId="1" type="noConversion"/>
  </si>
  <si>
    <t>a(i,k,w)</t>
    <phoneticPr fontId="1" type="noConversion"/>
  </si>
  <si>
    <t>i</t>
    <phoneticPr fontId="1" type="noConversion"/>
  </si>
  <si>
    <t>k</t>
    <phoneticPr fontId="1" type="noConversion"/>
  </si>
  <si>
    <t>w</t>
    <phoneticPr fontId="1" type="noConversion"/>
  </si>
  <si>
    <t>3-5-2-4</t>
    <phoneticPr fontId="1" type="noConversion"/>
  </si>
  <si>
    <t>type 5</t>
  </si>
  <si>
    <t>d</t>
  </si>
  <si>
    <t>type 4</t>
  </si>
  <si>
    <t>k</t>
  </si>
  <si>
    <t>type 2</t>
  </si>
  <si>
    <t>type 1</t>
  </si>
  <si>
    <t>k=4</t>
  </si>
  <si>
    <t>V</t>
  </si>
  <si>
    <t>D</t>
  </si>
  <si>
    <t>ic k = 4 and k = 1</t>
  </si>
  <si>
    <t xml:space="preserve">raised </t>
  </si>
  <si>
    <t>V 4 - 1</t>
  </si>
  <si>
    <t>ic 2 first</t>
  </si>
  <si>
    <t>ic 2 second</t>
  </si>
  <si>
    <t>ic 2 total</t>
  </si>
  <si>
    <t>type 3</t>
  </si>
  <si>
    <t>cut 3</t>
  </si>
  <si>
    <t>raised</t>
  </si>
  <si>
    <t>K</t>
  </si>
  <si>
    <t>merge</t>
  </si>
  <si>
    <t>9200+200 = 9400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</si>
</sst>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3" borderId="0" xfId="0" quotePrefix="1" applyFill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3" xfId="0" applyFill="1" applyBorder="1"/>
    <xf numFmtId="0" fontId="0" fillId="0" borderId="3" xfId="0" applyBorder="1"/>
    <xf numFmtId="0" fontId="2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1"/>
  <sheetViews>
    <sheetView zoomScaleNormal="100" workbookViewId="0">
      <pane xSplit="9" topLeftCell="J1" activePane="topRight" state="frozen"/>
      <selection pane="topRight" activeCell="P16" sqref="P16"/>
    </sheetView>
  </sheetViews>
  <sheetFormatPr baseColWidth="10" defaultColWidth="8.83203125" defaultRowHeight="15" x14ac:dyDescent="0.2"/>
  <cols>
    <col min="8" max="8" width="15.83203125" customWidth="1"/>
  </cols>
  <sheetData>
    <row r="1" spans="1:33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T1">
        <v>4</v>
      </c>
    </row>
    <row r="2" spans="1:33" x14ac:dyDescent="0.2">
      <c r="A2" t="s">
        <v>0</v>
      </c>
      <c r="B2">
        <v>50</v>
      </c>
      <c r="C2">
        <v>70</v>
      </c>
      <c r="D2" s="1">
        <v>100</v>
      </c>
      <c r="E2">
        <v>50</v>
      </c>
      <c r="F2" s="1">
        <v>20</v>
      </c>
      <c r="L2">
        <v>91</v>
      </c>
      <c r="N2">
        <v>15</v>
      </c>
      <c r="V2" t="s">
        <v>3</v>
      </c>
      <c r="W2" t="s">
        <v>4</v>
      </c>
      <c r="X2" t="s">
        <v>5</v>
      </c>
      <c r="Y2" t="s">
        <v>6</v>
      </c>
      <c r="Z2" t="s">
        <v>37</v>
      </c>
      <c r="AA2" t="s">
        <v>38</v>
      </c>
      <c r="AB2" t="s">
        <v>39</v>
      </c>
      <c r="AC2" t="s">
        <v>40</v>
      </c>
    </row>
    <row r="3" spans="1:33" x14ac:dyDescent="0.2">
      <c r="A3" t="s">
        <v>2</v>
      </c>
      <c r="B3">
        <v>60</v>
      </c>
      <c r="C3">
        <v>80</v>
      </c>
      <c r="D3" s="1">
        <v>80</v>
      </c>
      <c r="E3">
        <v>80</v>
      </c>
      <c r="F3" s="1">
        <v>10</v>
      </c>
      <c r="L3">
        <v>80</v>
      </c>
      <c r="N3">
        <v>10</v>
      </c>
      <c r="U3" t="s">
        <v>31</v>
      </c>
      <c r="V3">
        <v>0</v>
      </c>
      <c r="W3">
        <v>20</v>
      </c>
      <c r="X3">
        <v>20</v>
      </c>
      <c r="Y3">
        <v>10</v>
      </c>
      <c r="Z3">
        <v>0</v>
      </c>
      <c r="AA3">
        <v>0</v>
      </c>
      <c r="AB3">
        <v>0</v>
      </c>
      <c r="AC3">
        <v>5</v>
      </c>
      <c r="AE3">
        <f>SUMPRODUCT(V3:AC3,V4:AC4)</f>
        <v>1550</v>
      </c>
    </row>
    <row r="4" spans="1:33" x14ac:dyDescent="0.2">
      <c r="H4" t="s">
        <v>7</v>
      </c>
      <c r="I4" t="s">
        <v>8</v>
      </c>
      <c r="V4">
        <v>10</v>
      </c>
      <c r="W4">
        <v>30</v>
      </c>
      <c r="X4">
        <v>20</v>
      </c>
      <c r="Y4">
        <v>20</v>
      </c>
      <c r="Z4">
        <v>60</v>
      </c>
      <c r="AA4">
        <v>80</v>
      </c>
      <c r="AB4">
        <v>70</v>
      </c>
      <c r="AC4">
        <v>70</v>
      </c>
    </row>
    <row r="5" spans="1:33" x14ac:dyDescent="0.2">
      <c r="A5" t="s">
        <v>3</v>
      </c>
      <c r="B5">
        <v>10</v>
      </c>
      <c r="C5">
        <v>20</v>
      </c>
      <c r="D5">
        <v>30</v>
      </c>
      <c r="E5">
        <v>20</v>
      </c>
      <c r="F5">
        <v>0</v>
      </c>
      <c r="H5">
        <v>10</v>
      </c>
      <c r="I5">
        <v>50</v>
      </c>
      <c r="V5">
        <v>1</v>
      </c>
      <c r="W5">
        <v>1</v>
      </c>
      <c r="X5">
        <v>1</v>
      </c>
      <c r="Y5">
        <v>1</v>
      </c>
      <c r="AE5">
        <f t="shared" ref="AE5:AE10" si="0">SUMPRODUCT($V$3:$AC$3,V5:AC5)</f>
        <v>50</v>
      </c>
      <c r="AF5" s="7" t="s">
        <v>35</v>
      </c>
      <c r="AG5">
        <v>50</v>
      </c>
    </row>
    <row r="6" spans="1:33" x14ac:dyDescent="0.2">
      <c r="A6" t="s">
        <v>4</v>
      </c>
      <c r="B6">
        <v>20</v>
      </c>
      <c r="C6">
        <v>10</v>
      </c>
      <c r="D6">
        <v>20</v>
      </c>
      <c r="E6">
        <v>20</v>
      </c>
      <c r="F6">
        <v>0</v>
      </c>
      <c r="H6">
        <v>30</v>
      </c>
      <c r="Z6">
        <v>1</v>
      </c>
      <c r="AA6">
        <v>1</v>
      </c>
      <c r="AB6">
        <v>1</v>
      </c>
      <c r="AC6">
        <v>1</v>
      </c>
      <c r="AE6">
        <f t="shared" si="0"/>
        <v>5</v>
      </c>
      <c r="AF6" s="7" t="s">
        <v>35</v>
      </c>
      <c r="AG6">
        <v>5</v>
      </c>
    </row>
    <row r="7" spans="1:33" x14ac:dyDescent="0.2">
      <c r="A7" t="s">
        <v>5</v>
      </c>
      <c r="B7">
        <v>20</v>
      </c>
      <c r="C7">
        <v>50</v>
      </c>
      <c r="D7">
        <v>10</v>
      </c>
      <c r="E7">
        <v>20</v>
      </c>
      <c r="F7">
        <v>0</v>
      </c>
      <c r="H7">
        <v>20</v>
      </c>
      <c r="V7">
        <v>1</v>
      </c>
      <c r="Z7">
        <v>1</v>
      </c>
      <c r="AE7">
        <f t="shared" si="0"/>
        <v>0</v>
      </c>
      <c r="AF7" t="s">
        <v>36</v>
      </c>
      <c r="AG7">
        <v>20</v>
      </c>
    </row>
    <row r="8" spans="1:33" x14ac:dyDescent="0.2">
      <c r="A8" t="s">
        <v>6</v>
      </c>
      <c r="B8">
        <v>10</v>
      </c>
      <c r="C8">
        <v>0</v>
      </c>
      <c r="D8">
        <v>20</v>
      </c>
      <c r="E8">
        <v>20</v>
      </c>
      <c r="F8">
        <v>10</v>
      </c>
      <c r="H8">
        <v>20</v>
      </c>
      <c r="W8">
        <v>1</v>
      </c>
      <c r="AA8">
        <v>1</v>
      </c>
      <c r="AE8">
        <f t="shared" si="0"/>
        <v>20</v>
      </c>
      <c r="AF8" t="s">
        <v>36</v>
      </c>
      <c r="AG8">
        <v>20</v>
      </c>
    </row>
    <row r="9" spans="1:33" x14ac:dyDescent="0.2">
      <c r="X9">
        <v>1</v>
      </c>
      <c r="AB9">
        <v>1</v>
      </c>
      <c r="AE9">
        <f t="shared" si="0"/>
        <v>20</v>
      </c>
      <c r="AF9" t="s">
        <v>36</v>
      </c>
      <c r="AG9">
        <v>20</v>
      </c>
    </row>
    <row r="10" spans="1:33" x14ac:dyDescent="0.2">
      <c r="Y10">
        <v>1</v>
      </c>
      <c r="AC10">
        <v>1</v>
      </c>
      <c r="AE10">
        <f t="shared" si="0"/>
        <v>15</v>
      </c>
      <c r="AF10" t="s">
        <v>36</v>
      </c>
      <c r="AG10">
        <v>20</v>
      </c>
    </row>
    <row r="11" spans="1:33" x14ac:dyDescent="0.2">
      <c r="B11" t="s">
        <v>10</v>
      </c>
      <c r="C11">
        <f>SUMPRODUCT(C12:C15,H5:H8)</f>
        <v>1200</v>
      </c>
      <c r="D11" t="s">
        <v>20</v>
      </c>
      <c r="E11" t="s">
        <v>24</v>
      </c>
      <c r="F11">
        <v>0</v>
      </c>
      <c r="G11">
        <v>10</v>
      </c>
      <c r="J11" s="4" t="s">
        <v>23</v>
      </c>
    </row>
    <row r="12" spans="1:33" x14ac:dyDescent="0.2">
      <c r="A12" t="s">
        <v>9</v>
      </c>
      <c r="B12" t="s">
        <v>11</v>
      </c>
      <c r="C12">
        <v>0</v>
      </c>
      <c r="D12">
        <f>B5-C12</f>
        <v>10</v>
      </c>
      <c r="E12" t="s">
        <v>19</v>
      </c>
      <c r="F12">
        <v>1200</v>
      </c>
      <c r="G12">
        <v>1800</v>
      </c>
      <c r="V12" t="s">
        <v>3</v>
      </c>
      <c r="W12" t="s">
        <v>32</v>
      </c>
      <c r="X12" t="s">
        <v>33</v>
      </c>
      <c r="Y12" t="s">
        <v>34</v>
      </c>
      <c r="Z12" t="s">
        <v>37</v>
      </c>
      <c r="AA12" t="s">
        <v>38</v>
      </c>
      <c r="AB12" t="s">
        <v>39</v>
      </c>
      <c r="AC12" t="s">
        <v>40</v>
      </c>
    </row>
    <row r="13" spans="1:33" x14ac:dyDescent="0.2">
      <c r="B13" t="s">
        <v>12</v>
      </c>
      <c r="C13">
        <v>20</v>
      </c>
      <c r="D13">
        <f>B6-C13</f>
        <v>0</v>
      </c>
      <c r="E13" t="s">
        <v>22</v>
      </c>
      <c r="F13">
        <v>60</v>
      </c>
      <c r="J13" t="s">
        <v>25</v>
      </c>
      <c r="K13" s="5" t="s">
        <v>27</v>
      </c>
      <c r="L13" s="5">
        <v>0</v>
      </c>
      <c r="M13" s="5">
        <v>10</v>
      </c>
      <c r="N13" s="5">
        <v>40</v>
      </c>
      <c r="U13" t="s">
        <v>41</v>
      </c>
      <c r="AE13">
        <f>SUMPRODUCT(V13:AC13,V15:AC15)+SUMPRODUCT(V14:AC14,V15:AC15)</f>
        <v>0</v>
      </c>
    </row>
    <row r="14" spans="1:33" x14ac:dyDescent="0.2">
      <c r="B14" t="s">
        <v>13</v>
      </c>
      <c r="C14">
        <v>20</v>
      </c>
      <c r="D14">
        <f>B7-C14</f>
        <v>0</v>
      </c>
      <c r="K14" s="5" t="s">
        <v>29</v>
      </c>
      <c r="L14" s="5">
        <v>2600</v>
      </c>
      <c r="M14" s="5">
        <v>3300</v>
      </c>
      <c r="N14" s="5">
        <v>5100</v>
      </c>
      <c r="U14" t="s">
        <v>43</v>
      </c>
    </row>
    <row r="15" spans="1:33" x14ac:dyDescent="0.2">
      <c r="A15" s="2"/>
      <c r="B15" s="2" t="s">
        <v>14</v>
      </c>
      <c r="C15" s="2">
        <v>10</v>
      </c>
      <c r="D15">
        <f>B8-C15</f>
        <v>0</v>
      </c>
      <c r="K15" s="5" t="s">
        <v>22</v>
      </c>
      <c r="L15" s="5">
        <v>70</v>
      </c>
      <c r="M15" s="5">
        <v>60</v>
      </c>
      <c r="N15" s="5"/>
      <c r="V15">
        <v>10</v>
      </c>
      <c r="W15">
        <v>30</v>
      </c>
      <c r="X15">
        <v>20</v>
      </c>
      <c r="Y15">
        <v>20</v>
      </c>
      <c r="Z15">
        <v>60</v>
      </c>
      <c r="AA15">
        <v>80</v>
      </c>
      <c r="AB15">
        <v>70</v>
      </c>
      <c r="AC15">
        <v>70</v>
      </c>
    </row>
    <row r="16" spans="1:33" x14ac:dyDescent="0.2">
      <c r="A16" s="3"/>
      <c r="B16" s="3" t="s">
        <v>10</v>
      </c>
      <c r="C16" s="3">
        <f>SUMPRODUCT(C17:C20,H5:H8)</f>
        <v>1400</v>
      </c>
      <c r="E16" t="s">
        <v>24</v>
      </c>
      <c r="F16">
        <v>0</v>
      </c>
      <c r="G16">
        <v>10</v>
      </c>
    </row>
    <row r="17" spans="1:47" x14ac:dyDescent="0.2">
      <c r="A17" t="s">
        <v>15</v>
      </c>
      <c r="B17" t="s">
        <v>11</v>
      </c>
      <c r="C17">
        <v>10</v>
      </c>
      <c r="D17">
        <f>C5-C17</f>
        <v>10</v>
      </c>
      <c r="E17" t="s">
        <v>19</v>
      </c>
      <c r="F17">
        <v>1400</v>
      </c>
      <c r="G17">
        <v>2000</v>
      </c>
      <c r="K17" s="6" t="s">
        <v>27</v>
      </c>
      <c r="L17" s="6">
        <v>10</v>
      </c>
      <c r="M17" s="6">
        <v>20</v>
      </c>
      <c r="N17" s="6">
        <v>40</v>
      </c>
      <c r="V17">
        <v>1</v>
      </c>
      <c r="W17">
        <v>1</v>
      </c>
      <c r="X17">
        <v>1</v>
      </c>
      <c r="Y17">
        <v>1</v>
      </c>
      <c r="AF17" t="s">
        <v>36</v>
      </c>
      <c r="AG17">
        <v>70</v>
      </c>
    </row>
    <row r="18" spans="1:47" x14ac:dyDescent="0.2">
      <c r="B18" t="s">
        <v>12</v>
      </c>
      <c r="C18">
        <v>10</v>
      </c>
      <c r="D18">
        <f>C6-C18</f>
        <v>0</v>
      </c>
      <c r="E18" t="s">
        <v>22</v>
      </c>
      <c r="F18">
        <v>60</v>
      </c>
      <c r="K18" s="6" t="s">
        <v>29</v>
      </c>
      <c r="L18" s="6">
        <v>3200</v>
      </c>
      <c r="M18" s="6">
        <v>4400</v>
      </c>
      <c r="N18" s="6">
        <v>6600</v>
      </c>
      <c r="Z18">
        <v>1</v>
      </c>
      <c r="AA18">
        <v>1</v>
      </c>
      <c r="AB18">
        <v>1</v>
      </c>
      <c r="AC18">
        <v>1</v>
      </c>
      <c r="AF18" t="s">
        <v>36</v>
      </c>
    </row>
    <row r="19" spans="1:47" x14ac:dyDescent="0.2">
      <c r="B19" t="s">
        <v>13</v>
      </c>
      <c r="C19">
        <v>50</v>
      </c>
      <c r="D19">
        <f>C7-C19</f>
        <v>0</v>
      </c>
      <c r="K19" s="6" t="s">
        <v>22</v>
      </c>
      <c r="L19" s="6">
        <v>120</v>
      </c>
      <c r="M19" s="6">
        <v>110</v>
      </c>
      <c r="N19" s="6"/>
      <c r="V19">
        <v>1</v>
      </c>
      <c r="Z19">
        <v>1</v>
      </c>
      <c r="AF19" t="s">
        <v>36</v>
      </c>
      <c r="AG19">
        <v>20</v>
      </c>
    </row>
    <row r="20" spans="1:47" x14ac:dyDescent="0.2">
      <c r="A20" s="2"/>
      <c r="B20" s="2" t="s">
        <v>14</v>
      </c>
      <c r="C20" s="2"/>
      <c r="D20">
        <f>C8-C20</f>
        <v>0</v>
      </c>
      <c r="W20">
        <v>1</v>
      </c>
      <c r="AA20">
        <v>1</v>
      </c>
      <c r="AF20" t="s">
        <v>36</v>
      </c>
      <c r="AG20">
        <v>10</v>
      </c>
    </row>
    <row r="21" spans="1:47" x14ac:dyDescent="0.2">
      <c r="A21" s="3"/>
      <c r="B21" s="3" t="s">
        <v>10</v>
      </c>
      <c r="C21" s="3">
        <f>SUMPRODUCT(D5:D8,H5:H8)</f>
        <v>1500</v>
      </c>
      <c r="K21" t="s">
        <v>27</v>
      </c>
      <c r="L21">
        <v>0</v>
      </c>
      <c r="M21">
        <v>10</v>
      </c>
      <c r="N21">
        <f>(M15*M13-L19*L17-M14+L18)/(M15-L19)</f>
        <v>11.666666666666666</v>
      </c>
      <c r="O21">
        <v>20</v>
      </c>
      <c r="P21">
        <v>40</v>
      </c>
      <c r="X21">
        <v>1</v>
      </c>
      <c r="AB21">
        <v>1</v>
      </c>
      <c r="AF21" t="s">
        <v>36</v>
      </c>
      <c r="AG21">
        <v>50</v>
      </c>
    </row>
    <row r="22" spans="1:47" x14ac:dyDescent="0.2">
      <c r="A22" t="s">
        <v>16</v>
      </c>
      <c r="B22" t="s">
        <v>11</v>
      </c>
      <c r="K22" t="s">
        <v>29</v>
      </c>
      <c r="L22">
        <v>2600</v>
      </c>
      <c r="M22">
        <v>3300</v>
      </c>
      <c r="N22">
        <f>M14+M15*(N21-M13)</f>
        <v>3400</v>
      </c>
      <c r="O22">
        <v>4400</v>
      </c>
      <c r="P22">
        <v>6600</v>
      </c>
      <c r="Y22">
        <v>1</v>
      </c>
      <c r="AC22">
        <v>1</v>
      </c>
      <c r="AF22" t="s">
        <v>36</v>
      </c>
      <c r="AG22">
        <v>0</v>
      </c>
    </row>
    <row r="23" spans="1:47" x14ac:dyDescent="0.2">
      <c r="B23" t="s">
        <v>12</v>
      </c>
      <c r="K23" t="s">
        <v>22</v>
      </c>
      <c r="L23">
        <v>70</v>
      </c>
      <c r="M23">
        <v>60</v>
      </c>
      <c r="N23">
        <v>120</v>
      </c>
      <c r="O23">
        <v>110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F23" t="s">
        <v>42</v>
      </c>
      <c r="AG23">
        <v>70</v>
      </c>
    </row>
    <row r="24" spans="1:47" x14ac:dyDescent="0.2">
      <c r="B24" t="s">
        <v>13</v>
      </c>
    </row>
    <row r="25" spans="1:47" x14ac:dyDescent="0.2">
      <c r="A25" s="2"/>
      <c r="B25" s="2" t="s">
        <v>14</v>
      </c>
      <c r="C25" s="2"/>
    </row>
    <row r="26" spans="1:47" x14ac:dyDescent="0.2">
      <c r="A26" s="3"/>
      <c r="B26" s="3" t="s">
        <v>10</v>
      </c>
      <c r="C26" s="3">
        <f>SUMPRODUCT(C27:C30,H5:H8)</f>
        <v>1200</v>
      </c>
      <c r="E26" t="s">
        <v>24</v>
      </c>
      <c r="F26">
        <v>0</v>
      </c>
      <c r="G26">
        <v>10</v>
      </c>
      <c r="H26">
        <v>30</v>
      </c>
      <c r="J26" t="s">
        <v>30</v>
      </c>
      <c r="K26" s="5" t="s">
        <v>27</v>
      </c>
      <c r="L26" s="5">
        <v>0</v>
      </c>
      <c r="M26" s="5">
        <v>10</v>
      </c>
      <c r="N26" s="5">
        <v>50</v>
      </c>
      <c r="U26" t="s">
        <v>44</v>
      </c>
      <c r="V26" t="s">
        <v>45</v>
      </c>
      <c r="W26">
        <v>1</v>
      </c>
      <c r="X26">
        <v>1</v>
      </c>
      <c r="Y26">
        <v>1</v>
      </c>
      <c r="Z26">
        <v>1</v>
      </c>
      <c r="AA26">
        <v>2</v>
      </c>
      <c r="AB26">
        <v>2</v>
      </c>
      <c r="AC26">
        <v>2</v>
      </c>
      <c r="AD26">
        <v>2</v>
      </c>
      <c r="AE26">
        <v>3</v>
      </c>
      <c r="AF26">
        <v>3</v>
      </c>
      <c r="AG26">
        <v>3</v>
      </c>
      <c r="AH26">
        <v>3</v>
      </c>
      <c r="AI26">
        <v>4</v>
      </c>
      <c r="AJ26">
        <v>4</v>
      </c>
      <c r="AK26">
        <v>4</v>
      </c>
      <c r="AL26">
        <v>4</v>
      </c>
      <c r="AM26">
        <v>1</v>
      </c>
      <c r="AN26">
        <v>1</v>
      </c>
      <c r="AO26">
        <v>2</v>
      </c>
      <c r="AP26">
        <v>2</v>
      </c>
      <c r="AQ26">
        <v>3</v>
      </c>
      <c r="AR26">
        <v>3</v>
      </c>
      <c r="AS26">
        <v>4</v>
      </c>
      <c r="AT26">
        <v>4</v>
      </c>
    </row>
    <row r="27" spans="1:47" x14ac:dyDescent="0.2">
      <c r="A27" t="s">
        <v>17</v>
      </c>
      <c r="B27" t="s">
        <v>11</v>
      </c>
      <c r="D27">
        <f>E5-C27</f>
        <v>20</v>
      </c>
      <c r="E27" t="s">
        <v>19</v>
      </c>
      <c r="F27">
        <v>1200</v>
      </c>
      <c r="G27">
        <v>1900</v>
      </c>
      <c r="H27">
        <v>3100</v>
      </c>
      <c r="K27" s="5" t="s">
        <v>29</v>
      </c>
      <c r="L27" s="5">
        <v>3800</v>
      </c>
      <c r="M27" s="5">
        <v>4500</v>
      </c>
      <c r="N27" s="5">
        <v>6900</v>
      </c>
      <c r="V27" t="s">
        <v>46</v>
      </c>
      <c r="W27">
        <v>2</v>
      </c>
      <c r="X27">
        <v>4</v>
      </c>
      <c r="Y27">
        <v>2</v>
      </c>
      <c r="Z27">
        <v>4</v>
      </c>
      <c r="AA27">
        <v>2</v>
      </c>
      <c r="AB27">
        <v>4</v>
      </c>
      <c r="AC27">
        <v>2</v>
      </c>
      <c r="AD27">
        <v>4</v>
      </c>
      <c r="AE27">
        <v>2</v>
      </c>
      <c r="AF27">
        <v>4</v>
      </c>
      <c r="AG27">
        <v>2</v>
      </c>
      <c r="AH27">
        <v>4</v>
      </c>
      <c r="AI27">
        <v>2</v>
      </c>
      <c r="AJ27">
        <v>4</v>
      </c>
      <c r="AK27">
        <v>2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7" x14ac:dyDescent="0.2">
      <c r="B28" t="s">
        <v>12</v>
      </c>
      <c r="C28">
        <v>20</v>
      </c>
      <c r="D28">
        <f>E6-C28</f>
        <v>0</v>
      </c>
      <c r="E28" t="s">
        <v>22</v>
      </c>
      <c r="F28">
        <v>70</v>
      </c>
      <c r="G28">
        <v>60</v>
      </c>
      <c r="K28" s="5" t="s">
        <v>22</v>
      </c>
      <c r="L28" s="5">
        <v>70</v>
      </c>
      <c r="M28" s="5">
        <v>60</v>
      </c>
      <c r="N28" s="5"/>
      <c r="V28" t="s">
        <v>47</v>
      </c>
      <c r="W28">
        <v>2</v>
      </c>
      <c r="X28">
        <v>4</v>
      </c>
      <c r="Y28">
        <v>4</v>
      </c>
      <c r="Z28">
        <v>2</v>
      </c>
      <c r="AA28">
        <v>2</v>
      </c>
      <c r="AB28">
        <v>4</v>
      </c>
      <c r="AC28">
        <v>4</v>
      </c>
      <c r="AD28">
        <v>2</v>
      </c>
      <c r="AE28">
        <v>2</v>
      </c>
      <c r="AF28">
        <v>4</v>
      </c>
      <c r="AG28">
        <v>4</v>
      </c>
      <c r="AH28">
        <v>2</v>
      </c>
      <c r="AI28">
        <v>2</v>
      </c>
      <c r="AJ28">
        <v>4</v>
      </c>
      <c r="AK28">
        <v>4</v>
      </c>
      <c r="AL28">
        <v>2</v>
      </c>
      <c r="AM28">
        <v>2</v>
      </c>
      <c r="AN28">
        <v>4</v>
      </c>
      <c r="AO28">
        <v>2</v>
      </c>
      <c r="AP28">
        <v>4</v>
      </c>
      <c r="AQ28">
        <v>2</v>
      </c>
      <c r="AR28">
        <v>4</v>
      </c>
      <c r="AS28">
        <v>2</v>
      </c>
      <c r="AT28">
        <v>4</v>
      </c>
    </row>
    <row r="29" spans="1:47" x14ac:dyDescent="0.2">
      <c r="B29" t="s">
        <v>13</v>
      </c>
      <c r="C29">
        <v>20</v>
      </c>
      <c r="D29">
        <f>E7-C29</f>
        <v>0</v>
      </c>
      <c r="W29">
        <v>10</v>
      </c>
      <c r="X29">
        <v>10</v>
      </c>
      <c r="Y29">
        <v>60</v>
      </c>
      <c r="Z29">
        <v>60</v>
      </c>
      <c r="AA29">
        <v>30</v>
      </c>
      <c r="AB29">
        <v>30</v>
      </c>
      <c r="AC29">
        <v>80</v>
      </c>
      <c r="AD29">
        <v>80</v>
      </c>
      <c r="AE29">
        <v>20</v>
      </c>
      <c r="AF29">
        <v>20</v>
      </c>
      <c r="AG29">
        <v>70</v>
      </c>
      <c r="AH29">
        <v>70</v>
      </c>
      <c r="AI29">
        <v>20</v>
      </c>
      <c r="AJ29">
        <v>20</v>
      </c>
      <c r="AK29">
        <v>70</v>
      </c>
      <c r="AL29">
        <v>70</v>
      </c>
      <c r="AM29">
        <v>60</v>
      </c>
      <c r="AN29">
        <v>60</v>
      </c>
      <c r="AO29">
        <v>80</v>
      </c>
      <c r="AP29">
        <v>80</v>
      </c>
      <c r="AQ29">
        <v>70</v>
      </c>
      <c r="AR29">
        <v>70</v>
      </c>
      <c r="AS29">
        <v>70</v>
      </c>
      <c r="AT29">
        <v>70</v>
      </c>
      <c r="AU29">
        <v>0</v>
      </c>
    </row>
    <row r="30" spans="1:47" x14ac:dyDescent="0.2">
      <c r="A30" s="2"/>
      <c r="B30" s="2" t="s">
        <v>14</v>
      </c>
      <c r="C30" s="2">
        <v>10</v>
      </c>
      <c r="D30">
        <f>E8-C30</f>
        <v>10</v>
      </c>
      <c r="K30" s="5" t="s">
        <v>27</v>
      </c>
      <c r="L30" s="5">
        <v>10</v>
      </c>
      <c r="M30" s="5">
        <v>20</v>
      </c>
      <c r="N30" s="5">
        <v>50</v>
      </c>
      <c r="V30">
        <f>SUMPRODUCT(W29:AU29,W30:AU30)</f>
        <v>5500</v>
      </c>
      <c r="W30">
        <v>0</v>
      </c>
      <c r="X30">
        <v>0</v>
      </c>
      <c r="Y30">
        <v>9.9999999999999982</v>
      </c>
      <c r="Z30">
        <v>0</v>
      </c>
      <c r="AA30">
        <v>0</v>
      </c>
      <c r="AB30">
        <v>10</v>
      </c>
      <c r="AC30">
        <v>10</v>
      </c>
      <c r="AD30">
        <v>0</v>
      </c>
      <c r="AE30">
        <v>50</v>
      </c>
      <c r="AF30">
        <v>20</v>
      </c>
      <c r="AG30">
        <v>0</v>
      </c>
      <c r="AH30">
        <v>0</v>
      </c>
      <c r="AI30">
        <v>0</v>
      </c>
      <c r="AJ30">
        <v>20</v>
      </c>
      <c r="AK30">
        <v>0</v>
      </c>
      <c r="AL30">
        <v>0</v>
      </c>
      <c r="AM30">
        <v>20</v>
      </c>
      <c r="AN30">
        <v>0</v>
      </c>
      <c r="AO30">
        <v>10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</row>
    <row r="31" spans="1:47" x14ac:dyDescent="0.2">
      <c r="A31" s="3"/>
      <c r="B31" s="3" t="s">
        <v>10</v>
      </c>
      <c r="C31" s="3">
        <f>SUMPRODUCT(F5:F8,H5:H8)</f>
        <v>200</v>
      </c>
      <c r="K31" s="5" t="s">
        <v>29</v>
      </c>
      <c r="L31" s="5">
        <v>4400</v>
      </c>
      <c r="M31" s="5">
        <v>5600</v>
      </c>
      <c r="N31" s="5">
        <v>8900</v>
      </c>
    </row>
    <row r="32" spans="1:47" x14ac:dyDescent="0.2">
      <c r="A32" t="s">
        <v>18</v>
      </c>
      <c r="B32" t="s">
        <v>11</v>
      </c>
      <c r="K32" s="5" t="s">
        <v>22</v>
      </c>
      <c r="L32" s="5">
        <v>120</v>
      </c>
      <c r="M32" s="5">
        <v>110</v>
      </c>
      <c r="N32" s="5"/>
      <c r="S32" s="6">
        <f>SUMPRODUCT($W$30:$AU$30,W32:AU32)</f>
        <v>20</v>
      </c>
      <c r="T32" s="6" t="s">
        <v>36</v>
      </c>
      <c r="U32" s="6">
        <v>20</v>
      </c>
      <c r="W32">
        <v>1</v>
      </c>
      <c r="Z32">
        <v>1</v>
      </c>
      <c r="AM32">
        <v>1</v>
      </c>
    </row>
    <row r="33" spans="1:47" x14ac:dyDescent="0.2">
      <c r="B33" t="s">
        <v>12</v>
      </c>
      <c r="S33" s="6">
        <f t="shared" ref="S33:S43" si="1">SUMPRODUCT($W$30:$AU$30,W33:AU33)</f>
        <v>9.9999999999999982</v>
      </c>
      <c r="T33" s="6"/>
      <c r="U33" s="6">
        <v>20</v>
      </c>
      <c r="X33">
        <v>1</v>
      </c>
      <c r="Y33">
        <v>1</v>
      </c>
      <c r="AN33">
        <v>1</v>
      </c>
    </row>
    <row r="34" spans="1:47" x14ac:dyDescent="0.2">
      <c r="B34" t="s">
        <v>13</v>
      </c>
      <c r="K34" s="6" t="s">
        <v>27</v>
      </c>
      <c r="L34" s="6">
        <v>10</v>
      </c>
      <c r="M34" s="6">
        <v>20</v>
      </c>
      <c r="N34" s="6">
        <v>40</v>
      </c>
      <c r="O34" s="6">
        <v>50</v>
      </c>
      <c r="S34" s="6">
        <f t="shared" si="1"/>
        <v>10</v>
      </c>
      <c r="T34" s="6"/>
      <c r="U34" s="6">
        <v>10</v>
      </c>
      <c r="AA34">
        <v>1</v>
      </c>
      <c r="AD34">
        <v>1</v>
      </c>
      <c r="AO34">
        <v>1</v>
      </c>
    </row>
    <row r="35" spans="1:47" x14ac:dyDescent="0.2">
      <c r="A35" s="2"/>
      <c r="B35" s="2" t="s">
        <v>14</v>
      </c>
      <c r="C35" s="2"/>
      <c r="K35" s="6" t="s">
        <v>29</v>
      </c>
      <c r="L35" s="6">
        <v>4400</v>
      </c>
      <c r="M35" s="6">
        <v>5600</v>
      </c>
      <c r="N35" s="6">
        <v>7800</v>
      </c>
      <c r="O35" s="6">
        <v>8400</v>
      </c>
      <c r="S35" s="6">
        <f t="shared" si="1"/>
        <v>20</v>
      </c>
      <c r="T35" s="6"/>
      <c r="U35" s="6">
        <v>20</v>
      </c>
      <c r="AB35">
        <v>1</v>
      </c>
      <c r="AC35">
        <v>1</v>
      </c>
      <c r="AP35">
        <v>1</v>
      </c>
    </row>
    <row r="36" spans="1:47" x14ac:dyDescent="0.2">
      <c r="K36" s="6" t="s">
        <v>22</v>
      </c>
      <c r="L36" s="6">
        <v>120</v>
      </c>
      <c r="M36" s="6">
        <v>110</v>
      </c>
      <c r="N36" s="6">
        <v>60</v>
      </c>
      <c r="O36" s="6"/>
      <c r="S36" s="6">
        <f t="shared" si="1"/>
        <v>50</v>
      </c>
      <c r="T36" s="6"/>
      <c r="U36" s="6">
        <v>50</v>
      </c>
      <c r="AE36">
        <v>1</v>
      </c>
      <c r="AH36">
        <v>1</v>
      </c>
      <c r="AQ36">
        <v>1</v>
      </c>
    </row>
    <row r="37" spans="1:47" x14ac:dyDescent="0.2">
      <c r="S37" s="6">
        <f t="shared" si="1"/>
        <v>20</v>
      </c>
      <c r="T37" s="6"/>
      <c r="U37" s="6">
        <v>20</v>
      </c>
      <c r="AF37">
        <v>1</v>
      </c>
      <c r="AG37">
        <v>1</v>
      </c>
      <c r="AR37">
        <v>1</v>
      </c>
    </row>
    <row r="38" spans="1:47" x14ac:dyDescent="0.2">
      <c r="K38" s="6" t="s">
        <v>27</v>
      </c>
      <c r="L38" s="6">
        <v>20</v>
      </c>
      <c r="M38" s="6">
        <v>30</v>
      </c>
      <c r="N38" s="6">
        <v>50</v>
      </c>
      <c r="O38" s="6"/>
      <c r="S38" s="6">
        <f t="shared" si="1"/>
        <v>0</v>
      </c>
      <c r="T38" s="6"/>
      <c r="U38" s="6">
        <v>0</v>
      </c>
      <c r="AI38">
        <v>1</v>
      </c>
      <c r="AL38">
        <v>1</v>
      </c>
      <c r="AS38">
        <v>1</v>
      </c>
    </row>
    <row r="39" spans="1:47" x14ac:dyDescent="0.2">
      <c r="K39" s="6" t="s">
        <v>29</v>
      </c>
      <c r="L39" s="6">
        <v>5000</v>
      </c>
      <c r="M39" s="6">
        <v>6700</v>
      </c>
      <c r="N39" s="6">
        <v>9900</v>
      </c>
      <c r="S39" s="6">
        <f t="shared" si="1"/>
        <v>20</v>
      </c>
      <c r="T39" s="6"/>
      <c r="U39" s="6">
        <v>20</v>
      </c>
      <c r="AJ39">
        <v>1</v>
      </c>
      <c r="AK39">
        <v>1</v>
      </c>
      <c r="AT39">
        <v>1</v>
      </c>
    </row>
    <row r="40" spans="1:47" x14ac:dyDescent="0.2">
      <c r="K40" s="6" t="s">
        <v>22</v>
      </c>
      <c r="L40" s="6">
        <v>170</v>
      </c>
      <c r="M40" s="6">
        <v>160</v>
      </c>
      <c r="N40" s="6"/>
      <c r="S40" s="6">
        <f t="shared" si="1"/>
        <v>70</v>
      </c>
      <c r="T40" s="8" t="s">
        <v>35</v>
      </c>
      <c r="U40" s="5">
        <v>70</v>
      </c>
      <c r="W40">
        <v>1</v>
      </c>
      <c r="Y40">
        <v>1</v>
      </c>
      <c r="AA40">
        <v>1</v>
      </c>
      <c r="AC40">
        <v>1</v>
      </c>
      <c r="AE40">
        <v>1</v>
      </c>
      <c r="AG40">
        <v>1</v>
      </c>
      <c r="AI40">
        <v>1</v>
      </c>
      <c r="AK40">
        <v>1</v>
      </c>
    </row>
    <row r="41" spans="1:47" x14ac:dyDescent="0.2">
      <c r="S41" s="6">
        <f t="shared" si="1"/>
        <v>50</v>
      </c>
      <c r="T41" s="8" t="s">
        <v>35</v>
      </c>
      <c r="U41" s="5">
        <v>50</v>
      </c>
      <c r="X41">
        <v>1</v>
      </c>
      <c r="Z41">
        <v>1</v>
      </c>
      <c r="AB41">
        <v>1</v>
      </c>
      <c r="AD41">
        <v>1</v>
      </c>
      <c r="AF41">
        <v>1</v>
      </c>
      <c r="AH41">
        <v>1</v>
      </c>
      <c r="AJ41">
        <v>1</v>
      </c>
      <c r="AL41">
        <v>1</v>
      </c>
    </row>
    <row r="42" spans="1:47" x14ac:dyDescent="0.2">
      <c r="K42" t="s">
        <v>27</v>
      </c>
      <c r="L42" s="6">
        <v>0</v>
      </c>
      <c r="M42" s="6">
        <v>10</v>
      </c>
      <c r="N42">
        <f>(M26*M28-L34*L36-M27+L35)/(M28-L36)</f>
        <v>11.666666666666666</v>
      </c>
      <c r="O42">
        <v>20</v>
      </c>
      <c r="P42">
        <v>30</v>
      </c>
      <c r="Q42">
        <v>50</v>
      </c>
      <c r="S42" s="6">
        <f t="shared" si="1"/>
        <v>0</v>
      </c>
      <c r="T42" t="s">
        <v>36</v>
      </c>
      <c r="U42" s="6">
        <v>0</v>
      </c>
      <c r="Z42">
        <v>1</v>
      </c>
      <c r="AD42">
        <v>1</v>
      </c>
      <c r="AH42">
        <v>1</v>
      </c>
      <c r="AL42">
        <v>1</v>
      </c>
    </row>
    <row r="43" spans="1:47" x14ac:dyDescent="0.2">
      <c r="K43" t="s">
        <v>29</v>
      </c>
      <c r="L43" s="6">
        <v>3800</v>
      </c>
      <c r="M43" s="6">
        <v>4500</v>
      </c>
      <c r="N43">
        <f>L35+L36*(N42-L34)</f>
        <v>4600</v>
      </c>
      <c r="O43">
        <f>N44*(O42-N42)+N43</f>
        <v>5600</v>
      </c>
      <c r="P43">
        <v>6700</v>
      </c>
      <c r="Q43">
        <v>9900</v>
      </c>
      <c r="S43" s="6">
        <f t="shared" si="1"/>
        <v>30</v>
      </c>
      <c r="T43" s="7" t="s">
        <v>35</v>
      </c>
      <c r="U43">
        <v>30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</row>
    <row r="44" spans="1:47" x14ac:dyDescent="0.2">
      <c r="K44" t="s">
        <v>22</v>
      </c>
      <c r="L44" s="6">
        <v>70</v>
      </c>
      <c r="M44" s="6">
        <v>60</v>
      </c>
      <c r="N44">
        <v>120</v>
      </c>
      <c r="O44">
        <v>110</v>
      </c>
      <c r="P44">
        <v>160</v>
      </c>
      <c r="S44" s="6">
        <f>SUMPRODUCT($W$30:$AU$30,W44:AU44)</f>
        <v>0</v>
      </c>
      <c r="T44" t="s">
        <v>36</v>
      </c>
      <c r="U44">
        <v>0</v>
      </c>
      <c r="W44">
        <v>-1</v>
      </c>
      <c r="Z44">
        <v>-1</v>
      </c>
      <c r="AA44">
        <v>-1</v>
      </c>
      <c r="AD44">
        <v>-1</v>
      </c>
      <c r="AE44">
        <v>-1</v>
      </c>
      <c r="AH44">
        <v>-1</v>
      </c>
      <c r="AI44">
        <v>-1</v>
      </c>
      <c r="AL44">
        <v>-1</v>
      </c>
      <c r="AM44">
        <v>-1</v>
      </c>
      <c r="AO44">
        <v>-1</v>
      </c>
      <c r="AQ44">
        <v>-1</v>
      </c>
      <c r="AS44">
        <v>-1</v>
      </c>
      <c r="AU44">
        <v>80</v>
      </c>
    </row>
    <row r="45" spans="1:47" x14ac:dyDescent="0.2">
      <c r="S45" s="6">
        <f>SUMPRODUCT($W$30:$AU$30,W45:AU45)</f>
        <v>-50</v>
      </c>
      <c r="T45" t="s">
        <v>36</v>
      </c>
      <c r="U45">
        <v>0</v>
      </c>
      <c r="Y45">
        <v>1</v>
      </c>
      <c r="AC45">
        <v>1</v>
      </c>
      <c r="AG45">
        <v>1</v>
      </c>
      <c r="AK45">
        <v>1</v>
      </c>
      <c r="AU45">
        <v>-70</v>
      </c>
    </row>
    <row r="46" spans="1:47" x14ac:dyDescent="0.2">
      <c r="O46">
        <v>0</v>
      </c>
      <c r="P46">
        <v>10</v>
      </c>
      <c r="Q46">
        <v>20</v>
      </c>
    </row>
    <row r="47" spans="1:47" x14ac:dyDescent="0.2">
      <c r="O47">
        <v>7100</v>
      </c>
      <c r="P47">
        <v>8600</v>
      </c>
      <c r="Q47">
        <v>10200</v>
      </c>
    </row>
    <row r="48" spans="1:47" x14ac:dyDescent="0.2">
      <c r="O48">
        <v>150</v>
      </c>
      <c r="P48">
        <v>160</v>
      </c>
    </row>
    <row r="50" spans="11:28" x14ac:dyDescent="0.2">
      <c r="P50">
        <v>0</v>
      </c>
      <c r="Q50">
        <v>10</v>
      </c>
    </row>
    <row r="51" spans="11:28" x14ac:dyDescent="0.2">
      <c r="P51">
        <v>8800</v>
      </c>
      <c r="Q51">
        <v>10900</v>
      </c>
      <c r="U51" t="s">
        <v>48</v>
      </c>
      <c r="W51">
        <v>0</v>
      </c>
      <c r="X51">
        <v>11.666666666666666</v>
      </c>
      <c r="Y51">
        <v>20</v>
      </c>
      <c r="Z51">
        <v>40</v>
      </c>
    </row>
    <row r="52" spans="11:28" x14ac:dyDescent="0.2">
      <c r="P52">
        <v>210</v>
      </c>
      <c r="W52">
        <v>3500</v>
      </c>
      <c r="X52">
        <f>W52+X51*W53</f>
        <v>4783.333333333333</v>
      </c>
      <c r="Y52">
        <f>X52+X53*(Y51-X51)</f>
        <v>6200</v>
      </c>
      <c r="Z52">
        <v>8400</v>
      </c>
    </row>
    <row r="53" spans="11:28" x14ac:dyDescent="0.2">
      <c r="M53">
        <v>0</v>
      </c>
      <c r="N53">
        <v>1.66666666</v>
      </c>
      <c r="O53">
        <v>10</v>
      </c>
      <c r="P53">
        <v>20</v>
      </c>
      <c r="Q53">
        <v>30</v>
      </c>
      <c r="W53">
        <v>110</v>
      </c>
      <c r="X53">
        <v>170</v>
      </c>
      <c r="Y53">
        <v>110</v>
      </c>
    </row>
    <row r="54" spans="11:28" x14ac:dyDescent="0.2">
      <c r="M54">
        <v>4700</v>
      </c>
      <c r="N54">
        <f>M54+M55*N53</f>
        <v>4883.3333326000002</v>
      </c>
      <c r="O54">
        <f>N54+N55*(O53-N53)</f>
        <v>6300.0000004000003</v>
      </c>
      <c r="P54">
        <v>7400</v>
      </c>
      <c r="Q54">
        <v>9000</v>
      </c>
    </row>
    <row r="55" spans="11:28" x14ac:dyDescent="0.2">
      <c r="M55">
        <v>110</v>
      </c>
      <c r="N55">
        <v>170</v>
      </c>
      <c r="O55">
        <v>110</v>
      </c>
      <c r="P55">
        <v>160</v>
      </c>
      <c r="Y55">
        <v>7700</v>
      </c>
    </row>
    <row r="57" spans="11:28" x14ac:dyDescent="0.2">
      <c r="P57">
        <v>8900</v>
      </c>
      <c r="W57">
        <v>0</v>
      </c>
      <c r="X57">
        <v>5</v>
      </c>
      <c r="Y57">
        <v>6.6666666660000002</v>
      </c>
      <c r="Z57">
        <v>10</v>
      </c>
      <c r="AA57">
        <v>15</v>
      </c>
      <c r="AB57">
        <v>35</v>
      </c>
    </row>
    <row r="58" spans="11:28" x14ac:dyDescent="0.2">
      <c r="P58">
        <v>210</v>
      </c>
      <c r="W58">
        <v>3150</v>
      </c>
      <c r="X58">
        <v>3750</v>
      </c>
      <c r="Y58">
        <f>X58+X59*(Y57-X57)</f>
        <v>3933.33333326</v>
      </c>
      <c r="Z58">
        <f>Y58+Y59*(Z57-Y57)</f>
        <v>4500.0000000399996</v>
      </c>
      <c r="AA58">
        <v>5100</v>
      </c>
      <c r="AB58">
        <v>7300</v>
      </c>
    </row>
    <row r="59" spans="11:28" x14ac:dyDescent="0.2">
      <c r="W59">
        <v>120</v>
      </c>
      <c r="X59">
        <v>110</v>
      </c>
      <c r="Y59">
        <v>170</v>
      </c>
      <c r="Z59">
        <v>120</v>
      </c>
      <c r="AA59">
        <v>110</v>
      </c>
    </row>
    <row r="62" spans="11:28" x14ac:dyDescent="0.2">
      <c r="X62">
        <v>3860</v>
      </c>
    </row>
    <row r="63" spans="11:28" x14ac:dyDescent="0.2">
      <c r="K63" t="s">
        <v>26</v>
      </c>
      <c r="L63">
        <v>0</v>
      </c>
      <c r="M63">
        <v>10</v>
      </c>
      <c r="N63">
        <v>11.666666666666666</v>
      </c>
      <c r="O63">
        <v>20</v>
      </c>
      <c r="P63">
        <v>40</v>
      </c>
      <c r="X63">
        <v>5360</v>
      </c>
    </row>
    <row r="64" spans="11:28" x14ac:dyDescent="0.2">
      <c r="K64" t="s">
        <v>28</v>
      </c>
      <c r="L64">
        <v>2600</v>
      </c>
      <c r="M64">
        <v>3300</v>
      </c>
      <c r="N64">
        <v>3400</v>
      </c>
      <c r="O64">
        <v>4400</v>
      </c>
      <c r="P64">
        <v>6600</v>
      </c>
    </row>
    <row r="65" spans="11:23" x14ac:dyDescent="0.2">
      <c r="K65" t="s">
        <v>21</v>
      </c>
      <c r="L65">
        <v>70</v>
      </c>
      <c r="M65">
        <v>60</v>
      </c>
      <c r="N65">
        <v>120</v>
      </c>
      <c r="O65">
        <v>110</v>
      </c>
    </row>
    <row r="67" spans="11:23" x14ac:dyDescent="0.2">
      <c r="K67" t="s">
        <v>24</v>
      </c>
      <c r="L67">
        <v>0</v>
      </c>
      <c r="M67">
        <v>10</v>
      </c>
      <c r="R67" t="s">
        <v>26</v>
      </c>
      <c r="S67">
        <v>10</v>
      </c>
      <c r="T67">
        <v>20</v>
      </c>
      <c r="U67">
        <v>21.666666666659999</v>
      </c>
      <c r="V67">
        <v>30</v>
      </c>
      <c r="W67">
        <v>50</v>
      </c>
    </row>
    <row r="68" spans="11:23" x14ac:dyDescent="0.2">
      <c r="K68" t="s">
        <v>19</v>
      </c>
      <c r="L68">
        <v>1200</v>
      </c>
      <c r="M68">
        <v>1800</v>
      </c>
      <c r="R68" t="s">
        <v>28</v>
      </c>
      <c r="S68">
        <v>4400</v>
      </c>
      <c r="T68">
        <v>5600</v>
      </c>
      <c r="U68">
        <f>T68+T69*(U67-T67)</f>
        <v>5783.3333333326</v>
      </c>
      <c r="V68">
        <f>U68+U69*(V67-U67)</f>
        <v>7200.0000000004002</v>
      </c>
      <c r="W68">
        <v>10400</v>
      </c>
    </row>
    <row r="69" spans="11:23" x14ac:dyDescent="0.2">
      <c r="K69" t="s">
        <v>22</v>
      </c>
      <c r="L69">
        <v>60</v>
      </c>
      <c r="R69" t="s">
        <v>21</v>
      </c>
      <c r="S69">
        <v>120</v>
      </c>
      <c r="T69">
        <v>110</v>
      </c>
      <c r="U69">
        <v>170</v>
      </c>
      <c r="V69">
        <v>160</v>
      </c>
    </row>
    <row r="71" spans="11:23" x14ac:dyDescent="0.2">
      <c r="K71" t="s">
        <v>26</v>
      </c>
      <c r="L71">
        <v>0</v>
      </c>
      <c r="M71">
        <v>10</v>
      </c>
      <c r="N71">
        <v>21.666666666659999</v>
      </c>
      <c r="T71">
        <v>11.666666665999999</v>
      </c>
    </row>
    <row r="72" spans="11:23" x14ac:dyDescent="0.2">
      <c r="K72" t="s">
        <v>28</v>
      </c>
      <c r="L72">
        <v>3800</v>
      </c>
      <c r="M72">
        <v>4500</v>
      </c>
      <c r="N72">
        <f>M72+M73*(N71-M71)</f>
        <v>5199.9999999995998</v>
      </c>
      <c r="T72">
        <f>S68+S69*(T71-S67)</f>
        <v>4599.9999999199999</v>
      </c>
    </row>
    <row r="73" spans="11:23" x14ac:dyDescent="0.2">
      <c r="K73" t="s">
        <v>21</v>
      </c>
      <c r="L73">
        <v>70</v>
      </c>
      <c r="M73">
        <v>60</v>
      </c>
    </row>
    <row r="75" spans="11:23" x14ac:dyDescent="0.2">
      <c r="K75" t="s">
        <v>26</v>
      </c>
      <c r="L75">
        <v>11.666666666659999</v>
      </c>
      <c r="M75">
        <v>20</v>
      </c>
      <c r="N75">
        <v>40</v>
      </c>
      <c r="O75">
        <v>50</v>
      </c>
    </row>
    <row r="76" spans="11:23" x14ac:dyDescent="0.2">
      <c r="K76" t="s">
        <v>28</v>
      </c>
      <c r="L76">
        <v>4600</v>
      </c>
      <c r="M76">
        <f>L76+L77*(M75-L75)</f>
        <v>5600.0000000008004</v>
      </c>
      <c r="N76">
        <f>M76+1200</f>
        <v>6800.0000000008004</v>
      </c>
      <c r="O76">
        <v>7400</v>
      </c>
    </row>
    <row r="77" spans="11:23" x14ac:dyDescent="0.2">
      <c r="K77" t="s">
        <v>21</v>
      </c>
      <c r="L77">
        <v>120</v>
      </c>
      <c r="M77">
        <v>110</v>
      </c>
      <c r="N77">
        <v>60</v>
      </c>
    </row>
    <row r="79" spans="11:23" x14ac:dyDescent="0.2">
      <c r="K79" t="s">
        <v>26</v>
      </c>
      <c r="L79">
        <v>0</v>
      </c>
      <c r="M79">
        <v>10</v>
      </c>
      <c r="N79">
        <v>11.666666666659999</v>
      </c>
      <c r="O79">
        <v>20</v>
      </c>
      <c r="P79">
        <v>21.666666666000001</v>
      </c>
      <c r="Q79">
        <v>30</v>
      </c>
      <c r="R79">
        <v>50</v>
      </c>
      <c r="U79">
        <v>16</v>
      </c>
    </row>
    <row r="80" spans="11:23" x14ac:dyDescent="0.2">
      <c r="K80" t="s">
        <v>28</v>
      </c>
      <c r="L80">
        <v>3800</v>
      </c>
      <c r="M80">
        <v>4500</v>
      </c>
      <c r="N80">
        <f>M80+M81*(N79-M79)</f>
        <v>4599.9999999995998</v>
      </c>
      <c r="O80">
        <f>N80+N81*(O79-N79)</f>
        <v>5600.0000000004002</v>
      </c>
      <c r="P80">
        <f>O80+O81*(P79-O79)</f>
        <v>5783.3333332604007</v>
      </c>
      <c r="Q80">
        <v>7200</v>
      </c>
      <c r="R80">
        <v>10400</v>
      </c>
      <c r="U80">
        <f>N80+N81*(U79-N79)</f>
        <v>5120.0000000004002</v>
      </c>
    </row>
    <row r="81" spans="11:22" x14ac:dyDescent="0.2">
      <c r="K81" t="s">
        <v>21</v>
      </c>
      <c r="L81">
        <v>70</v>
      </c>
      <c r="M81">
        <v>60</v>
      </c>
      <c r="N81">
        <v>120</v>
      </c>
      <c r="O81">
        <v>110</v>
      </c>
      <c r="P81">
        <v>170</v>
      </c>
      <c r="Q81">
        <v>160</v>
      </c>
      <c r="U81">
        <f>U80+1700</f>
        <v>6820.0000000004002</v>
      </c>
      <c r="V81">
        <f>U81+250</f>
        <v>7070.0000000004002</v>
      </c>
    </row>
    <row r="82" spans="11:22" x14ac:dyDescent="0.2">
      <c r="V82">
        <f>U81+500</f>
        <v>7320.0000000004002</v>
      </c>
    </row>
    <row r="83" spans="11:22" x14ac:dyDescent="0.2">
      <c r="M83">
        <v>0</v>
      </c>
      <c r="N83">
        <v>1.666666666</v>
      </c>
      <c r="O83">
        <v>10</v>
      </c>
      <c r="P83">
        <v>11.666666666599999</v>
      </c>
      <c r="Q83">
        <v>20</v>
      </c>
      <c r="R83">
        <v>40</v>
      </c>
    </row>
    <row r="84" spans="11:22" x14ac:dyDescent="0.2">
      <c r="M84">
        <v>4700</v>
      </c>
      <c r="N84">
        <f>M84+M85*(N83)</f>
        <v>4883.3333332599996</v>
      </c>
      <c r="O84">
        <f>N84+N85*(O83-N83)</f>
        <v>6300.0000000399996</v>
      </c>
      <c r="P84">
        <f>O84+O85*(P83-O83)</f>
        <v>6483.3333333659994</v>
      </c>
      <c r="Q84">
        <f>P84+P85*(Q83-P83)</f>
        <v>7900.0000000439995</v>
      </c>
      <c r="R84">
        <f>Q84+3200</f>
        <v>11100.000000044</v>
      </c>
    </row>
    <row r="85" spans="11:22" x14ac:dyDescent="0.2">
      <c r="M85">
        <v>110</v>
      </c>
      <c r="N85">
        <v>170</v>
      </c>
      <c r="O85">
        <v>110</v>
      </c>
      <c r="P85">
        <v>170</v>
      </c>
      <c r="Q85">
        <v>160</v>
      </c>
    </row>
    <row r="87" spans="11:22" x14ac:dyDescent="0.2">
      <c r="Q87">
        <v>0</v>
      </c>
      <c r="R87">
        <v>20</v>
      </c>
    </row>
    <row r="88" spans="11:22" x14ac:dyDescent="0.2">
      <c r="Q88">
        <v>9400</v>
      </c>
      <c r="R88">
        <f>9400+4200</f>
        <v>13600</v>
      </c>
    </row>
    <row r="89" spans="11:22" x14ac:dyDescent="0.2">
      <c r="Q89">
        <v>210</v>
      </c>
    </row>
    <row r="91" spans="11:22" x14ac:dyDescent="0.2">
      <c r="O91">
        <v>0</v>
      </c>
      <c r="P91">
        <v>1.6666666666000001</v>
      </c>
      <c r="Q91">
        <v>10</v>
      </c>
      <c r="R91">
        <v>30</v>
      </c>
    </row>
    <row r="92" spans="11:22" x14ac:dyDescent="0.2">
      <c r="O92">
        <v>7100</v>
      </c>
      <c r="P92">
        <f>O92+O93*(P91)</f>
        <v>7366.6666666560004</v>
      </c>
      <c r="Q92">
        <f>P92+P93*(Q91-P91)</f>
        <v>9200.000000004</v>
      </c>
      <c r="R92">
        <f>9200+4200</f>
        <v>13400</v>
      </c>
    </row>
    <row r="93" spans="11:22" x14ac:dyDescent="0.2">
      <c r="O93">
        <v>160</v>
      </c>
      <c r="P93">
        <v>220</v>
      </c>
      <c r="Q93">
        <v>210</v>
      </c>
    </row>
    <row r="95" spans="11:22" x14ac:dyDescent="0.2">
      <c r="Q95">
        <v>0</v>
      </c>
      <c r="R95">
        <v>10</v>
      </c>
      <c r="S95">
        <v>20</v>
      </c>
    </row>
    <row r="96" spans="11:22" x14ac:dyDescent="0.2">
      <c r="Q96">
        <v>9400</v>
      </c>
      <c r="R96">
        <v>12000</v>
      </c>
      <c r="S96">
        <v>14100</v>
      </c>
    </row>
    <row r="97" spans="12:19" x14ac:dyDescent="0.2">
      <c r="Q97">
        <v>260</v>
      </c>
      <c r="R97">
        <v>210</v>
      </c>
    </row>
    <row r="99" spans="12:19" x14ac:dyDescent="0.2">
      <c r="L99">
        <v>0</v>
      </c>
      <c r="M99">
        <v>0.66666666666665997</v>
      </c>
      <c r="N99">
        <v>10</v>
      </c>
      <c r="O99">
        <v>11.6666666666666</v>
      </c>
      <c r="P99">
        <v>20</v>
      </c>
      <c r="Q99">
        <v>40</v>
      </c>
    </row>
    <row r="100" spans="12:19" x14ac:dyDescent="0.2">
      <c r="L100">
        <f>4560+1500</f>
        <v>6060</v>
      </c>
      <c r="M100">
        <f>L100+L101*(M99-L99)</f>
        <v>6133.333333333333</v>
      </c>
      <c r="N100">
        <f>M100+M101*(N99-M99)</f>
        <v>7720.0000000000009</v>
      </c>
      <c r="O100">
        <f>N100+N101*(O99-N99)</f>
        <v>7986.666666666657</v>
      </c>
      <c r="P100">
        <f>O100+O101*(P99-O99)</f>
        <v>9820.0000000000055</v>
      </c>
      <c r="Q100">
        <f>P100+P101*(Q99-P99)</f>
        <v>14020.000000000005</v>
      </c>
    </row>
    <row r="101" spans="12:19" x14ac:dyDescent="0.2">
      <c r="L101">
        <v>110</v>
      </c>
      <c r="M101">
        <v>170</v>
      </c>
      <c r="N101">
        <v>160</v>
      </c>
      <c r="O101">
        <v>220</v>
      </c>
      <c r="P101">
        <v>210</v>
      </c>
    </row>
    <row r="103" spans="12:19" x14ac:dyDescent="0.2">
      <c r="N103">
        <v>5</v>
      </c>
    </row>
    <row r="104" spans="12:19" x14ac:dyDescent="0.2">
      <c r="N104">
        <f>M100+M101*(N103-M99)</f>
        <v>6870.0000000000009</v>
      </c>
      <c r="O104">
        <v>7070</v>
      </c>
    </row>
    <row r="106" spans="12:19" x14ac:dyDescent="0.2">
      <c r="L106">
        <v>0</v>
      </c>
      <c r="M106">
        <v>5</v>
      </c>
      <c r="N106">
        <v>6.6666666666666599</v>
      </c>
      <c r="O106">
        <v>10</v>
      </c>
      <c r="P106">
        <v>15</v>
      </c>
      <c r="Q106">
        <v>16.6666666666666</v>
      </c>
      <c r="R106">
        <v>25</v>
      </c>
      <c r="S106">
        <v>45</v>
      </c>
    </row>
    <row r="107" spans="12:19" x14ac:dyDescent="0.2">
      <c r="L107">
        <v>4350</v>
      </c>
      <c r="M107">
        <f>L107+L108*(M106)</f>
        <v>4950</v>
      </c>
      <c r="N107">
        <f>M107+M108*(N106-M106)</f>
        <v>5133.3333333333321</v>
      </c>
      <c r="O107">
        <f>N107+N108*(O106-N106)</f>
        <v>5700</v>
      </c>
    </row>
    <row r="108" spans="12:19" x14ac:dyDescent="0.2">
      <c r="L108">
        <v>120</v>
      </c>
      <c r="M108">
        <v>110</v>
      </c>
      <c r="N108">
        <v>170</v>
      </c>
      <c r="O108">
        <v>120</v>
      </c>
      <c r="P108">
        <v>110</v>
      </c>
      <c r="Q108">
        <v>170</v>
      </c>
      <c r="R108">
        <v>160</v>
      </c>
    </row>
    <row r="110" spans="12:19" x14ac:dyDescent="0.2">
      <c r="O110">
        <v>11</v>
      </c>
    </row>
    <row r="111" spans="12:19" x14ac:dyDescent="0.2">
      <c r="O111">
        <v>5620</v>
      </c>
      <c r="P111">
        <v>8120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FA3C-08B4-D94A-916C-447A1687533F}">
  <dimension ref="A1:X66"/>
  <sheetViews>
    <sheetView tabSelected="1" topLeftCell="A12" workbookViewId="0">
      <selection activeCell="P53" sqref="P53"/>
    </sheetView>
  </sheetViews>
  <sheetFormatPr baseColWidth="10" defaultRowHeight="15" x14ac:dyDescent="0.2"/>
  <cols>
    <col min="8" max="8" width="16.5" customWidth="1"/>
  </cols>
  <sheetData>
    <row r="1" spans="1:12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</row>
    <row r="2" spans="1:12" x14ac:dyDescent="0.2">
      <c r="A2" t="s">
        <v>0</v>
      </c>
      <c r="B2">
        <v>50</v>
      </c>
      <c r="C2">
        <v>70</v>
      </c>
      <c r="D2" s="1">
        <v>100</v>
      </c>
      <c r="E2">
        <v>50</v>
      </c>
      <c r="F2" s="1">
        <v>20</v>
      </c>
    </row>
    <row r="3" spans="1:12" x14ac:dyDescent="0.2">
      <c r="A3" t="s">
        <v>2</v>
      </c>
      <c r="B3">
        <v>60</v>
      </c>
      <c r="C3">
        <v>80</v>
      </c>
      <c r="D3" s="1">
        <v>80</v>
      </c>
      <c r="E3">
        <v>80</v>
      </c>
      <c r="F3" s="1">
        <v>10</v>
      </c>
    </row>
    <row r="4" spans="1:12" x14ac:dyDescent="0.2">
      <c r="H4" t="s">
        <v>7</v>
      </c>
      <c r="I4" t="s">
        <v>8</v>
      </c>
    </row>
    <row r="5" spans="1:12" x14ac:dyDescent="0.2">
      <c r="A5" t="s">
        <v>3</v>
      </c>
      <c r="B5">
        <v>10</v>
      </c>
      <c r="C5">
        <v>20</v>
      </c>
      <c r="D5">
        <v>30</v>
      </c>
      <c r="E5">
        <v>20</v>
      </c>
      <c r="F5">
        <v>0</v>
      </c>
      <c r="H5">
        <v>10</v>
      </c>
      <c r="I5">
        <v>50</v>
      </c>
    </row>
    <row r="6" spans="1:12" x14ac:dyDescent="0.2">
      <c r="A6" t="s">
        <v>4</v>
      </c>
      <c r="B6">
        <v>20</v>
      </c>
      <c r="C6">
        <v>10</v>
      </c>
      <c r="D6">
        <v>20</v>
      </c>
      <c r="E6">
        <v>20</v>
      </c>
      <c r="F6">
        <v>0</v>
      </c>
      <c r="H6">
        <v>30</v>
      </c>
    </row>
    <row r="7" spans="1:12" x14ac:dyDescent="0.2">
      <c r="A7" t="s">
        <v>5</v>
      </c>
      <c r="B7">
        <v>20</v>
      </c>
      <c r="C7">
        <v>50</v>
      </c>
      <c r="D7">
        <v>10</v>
      </c>
      <c r="E7">
        <v>20</v>
      </c>
      <c r="F7">
        <v>0</v>
      </c>
      <c r="H7">
        <v>20</v>
      </c>
    </row>
    <row r="8" spans="1:12" x14ac:dyDescent="0.2">
      <c r="A8" t="s">
        <v>6</v>
      </c>
      <c r="B8">
        <v>10</v>
      </c>
      <c r="C8">
        <v>0</v>
      </c>
      <c r="D8">
        <v>20</v>
      </c>
      <c r="E8">
        <v>20</v>
      </c>
      <c r="F8">
        <v>10</v>
      </c>
      <c r="H8">
        <v>20</v>
      </c>
    </row>
    <row r="10" spans="1:12" x14ac:dyDescent="0.2">
      <c r="B10">
        <v>4</v>
      </c>
      <c r="C10">
        <v>3</v>
      </c>
      <c r="D10">
        <v>2</v>
      </c>
      <c r="E10">
        <v>5</v>
      </c>
      <c r="F10">
        <v>1</v>
      </c>
    </row>
    <row r="12" spans="1:12" x14ac:dyDescent="0.2">
      <c r="C12">
        <v>0</v>
      </c>
      <c r="D12">
        <v>1</v>
      </c>
      <c r="E12">
        <v>2</v>
      </c>
      <c r="H12" t="s">
        <v>55</v>
      </c>
      <c r="J12">
        <v>0</v>
      </c>
      <c r="K12">
        <v>1</v>
      </c>
      <c r="L12">
        <v>2</v>
      </c>
    </row>
    <row r="13" spans="1:12" x14ac:dyDescent="0.2">
      <c r="A13" t="s">
        <v>51</v>
      </c>
      <c r="B13" t="s">
        <v>50</v>
      </c>
      <c r="C13">
        <v>50</v>
      </c>
      <c r="D13">
        <v>60</v>
      </c>
      <c r="E13">
        <v>80</v>
      </c>
      <c r="I13" t="s">
        <v>57</v>
      </c>
      <c r="J13">
        <v>0</v>
      </c>
      <c r="K13">
        <v>10</v>
      </c>
      <c r="L13">
        <v>30</v>
      </c>
    </row>
    <row r="14" spans="1:12" x14ac:dyDescent="0.2">
      <c r="B14" t="s">
        <v>28</v>
      </c>
      <c r="C14">
        <v>1200</v>
      </c>
      <c r="D14">
        <v>1900</v>
      </c>
      <c r="E14">
        <v>3100</v>
      </c>
      <c r="I14" t="s">
        <v>56</v>
      </c>
      <c r="J14">
        <v>1200</v>
      </c>
      <c r="K14">
        <v>1900</v>
      </c>
      <c r="L14">
        <v>3100</v>
      </c>
    </row>
    <row r="15" spans="1:12" x14ac:dyDescent="0.2">
      <c r="B15" t="s">
        <v>52</v>
      </c>
      <c r="C15">
        <v>70</v>
      </c>
      <c r="D15">
        <v>60</v>
      </c>
      <c r="I15" t="s">
        <v>52</v>
      </c>
      <c r="J15">
        <v>70</v>
      </c>
      <c r="K15">
        <v>60</v>
      </c>
    </row>
    <row r="17" spans="1:24" x14ac:dyDescent="0.2">
      <c r="A17" t="s">
        <v>54</v>
      </c>
      <c r="C17">
        <v>0</v>
      </c>
      <c r="D17">
        <v>1</v>
      </c>
      <c r="E17">
        <v>2</v>
      </c>
      <c r="H17" t="s">
        <v>58</v>
      </c>
      <c r="J17">
        <v>0</v>
      </c>
      <c r="K17">
        <v>1</v>
      </c>
      <c r="L17">
        <v>2</v>
      </c>
      <c r="N17" t="s">
        <v>59</v>
      </c>
      <c r="P17">
        <v>0</v>
      </c>
      <c r="Q17">
        <v>1</v>
      </c>
      <c r="R17">
        <v>2</v>
      </c>
    </row>
    <row r="18" spans="1:24" x14ac:dyDescent="0.2">
      <c r="B18" t="s">
        <v>50</v>
      </c>
      <c r="C18">
        <v>50</v>
      </c>
      <c r="D18">
        <v>60</v>
      </c>
      <c r="I18" t="s">
        <v>57</v>
      </c>
      <c r="J18">
        <v>0</v>
      </c>
      <c r="K18">
        <v>10</v>
      </c>
      <c r="L18">
        <v>40</v>
      </c>
      <c r="O18" t="s">
        <v>57</v>
      </c>
      <c r="P18">
        <v>10</v>
      </c>
      <c r="Q18">
        <v>20</v>
      </c>
      <c r="R18">
        <v>40</v>
      </c>
    </row>
    <row r="19" spans="1:24" x14ac:dyDescent="0.2">
      <c r="B19" t="s">
        <v>28</v>
      </c>
      <c r="C19">
        <v>1200</v>
      </c>
      <c r="D19">
        <v>1800</v>
      </c>
      <c r="I19" t="s">
        <v>56</v>
      </c>
      <c r="J19">
        <v>2400</v>
      </c>
      <c r="K19">
        <f>J19+J20*(K18-J18)</f>
        <v>3100</v>
      </c>
      <c r="L19">
        <f>K19+K20*(L18-K18)</f>
        <v>4900</v>
      </c>
      <c r="O19" t="s">
        <v>56</v>
      </c>
      <c r="P19">
        <v>3000</v>
      </c>
      <c r="Q19">
        <f>P19+P20*(Q18-P18)</f>
        <v>4200</v>
      </c>
      <c r="R19">
        <f>Q19+Q20*(R18-Q18)</f>
        <v>6400</v>
      </c>
    </row>
    <row r="20" spans="1:24" x14ac:dyDescent="0.2">
      <c r="B20" t="s">
        <v>52</v>
      </c>
      <c r="C20">
        <v>60</v>
      </c>
      <c r="I20" t="s">
        <v>52</v>
      </c>
      <c r="J20">
        <v>70</v>
      </c>
      <c r="K20">
        <v>60</v>
      </c>
      <c r="O20" t="s">
        <v>52</v>
      </c>
      <c r="P20">
        <v>120</v>
      </c>
      <c r="Q20">
        <v>110</v>
      </c>
    </row>
    <row r="22" spans="1:24" x14ac:dyDescent="0.2">
      <c r="A22" t="s">
        <v>53</v>
      </c>
      <c r="C22">
        <v>0</v>
      </c>
      <c r="D22">
        <v>1</v>
      </c>
      <c r="E22">
        <v>2</v>
      </c>
      <c r="H22" t="s">
        <v>60</v>
      </c>
      <c r="J22">
        <v>0</v>
      </c>
      <c r="K22">
        <v>1</v>
      </c>
      <c r="L22">
        <v>2</v>
      </c>
      <c r="M22">
        <v>3</v>
      </c>
      <c r="N22">
        <v>4</v>
      </c>
      <c r="P22" t="s">
        <v>66</v>
      </c>
      <c r="R22">
        <v>0</v>
      </c>
      <c r="S22">
        <v>1</v>
      </c>
      <c r="T22">
        <v>1</v>
      </c>
      <c r="U22">
        <v>2</v>
      </c>
      <c r="V22">
        <v>3</v>
      </c>
      <c r="W22">
        <v>4</v>
      </c>
      <c r="X22">
        <v>4</v>
      </c>
    </row>
    <row r="23" spans="1:24" x14ac:dyDescent="0.2">
      <c r="B23" t="s">
        <v>50</v>
      </c>
      <c r="C23">
        <v>70</v>
      </c>
      <c r="D23">
        <v>80</v>
      </c>
      <c r="I23" t="s">
        <v>57</v>
      </c>
      <c r="J23">
        <v>0</v>
      </c>
      <c r="K23">
        <v>10</v>
      </c>
      <c r="L23">
        <v>11.666666666666</v>
      </c>
      <c r="M23">
        <v>20</v>
      </c>
      <c r="N23">
        <v>40</v>
      </c>
      <c r="Q23" t="s">
        <v>57</v>
      </c>
      <c r="R23">
        <v>10</v>
      </c>
      <c r="S23">
        <v>11.666666665999999</v>
      </c>
      <c r="T23">
        <v>20</v>
      </c>
      <c r="U23">
        <v>21.666666666659999</v>
      </c>
      <c r="V23">
        <v>30</v>
      </c>
      <c r="W23">
        <v>40</v>
      </c>
      <c r="X23">
        <v>50</v>
      </c>
    </row>
    <row r="24" spans="1:24" x14ac:dyDescent="0.2">
      <c r="B24" t="s">
        <v>28</v>
      </c>
      <c r="C24">
        <v>1400</v>
      </c>
      <c r="D24">
        <v>2000</v>
      </c>
      <c r="I24" t="s">
        <v>56</v>
      </c>
      <c r="J24">
        <v>2400</v>
      </c>
      <c r="K24">
        <v>3100</v>
      </c>
      <c r="L24">
        <f>K24+K25*(L23-K23)</f>
        <v>3199.99999999996</v>
      </c>
      <c r="M24">
        <f>L24+L25*(M23-L23)</f>
        <v>4200.00000000004</v>
      </c>
      <c r="N24">
        <f>M24+M25*(N23-M23)</f>
        <v>6400.00000000004</v>
      </c>
      <c r="Q24" t="s">
        <v>56</v>
      </c>
      <c r="R24">
        <v>4400</v>
      </c>
      <c r="S24">
        <f>R24+R25*(S23-R23)</f>
        <v>4599.9999999199999</v>
      </c>
      <c r="T24">
        <f>S24+S25*(T23-S23)</f>
        <v>5600</v>
      </c>
      <c r="U24">
        <f>T24+T25*(U23-T23)</f>
        <v>5783.3333333326</v>
      </c>
      <c r="V24">
        <f>U24+U25*(V23-U23)</f>
        <v>7200.0000000004002</v>
      </c>
      <c r="W24">
        <f>V24+V25*(W23-V23)</f>
        <v>8800.0000000004002</v>
      </c>
      <c r="X24">
        <f>W24+W25*(X23-W23)</f>
        <v>10400.0000000004</v>
      </c>
    </row>
    <row r="25" spans="1:24" x14ac:dyDescent="0.2">
      <c r="B25" t="s">
        <v>52</v>
      </c>
      <c r="C25">
        <v>60</v>
      </c>
      <c r="I25" t="s">
        <v>52</v>
      </c>
      <c r="J25">
        <v>70</v>
      </c>
      <c r="K25">
        <v>60</v>
      </c>
      <c r="L25">
        <v>120</v>
      </c>
      <c r="M25">
        <v>110</v>
      </c>
      <c r="Q25" t="s">
        <v>67</v>
      </c>
      <c r="R25">
        <v>120</v>
      </c>
      <c r="S25">
        <v>120</v>
      </c>
      <c r="T25">
        <v>110</v>
      </c>
      <c r="U25">
        <v>170</v>
      </c>
      <c r="V25">
        <v>160</v>
      </c>
      <c r="W25">
        <v>160</v>
      </c>
    </row>
    <row r="27" spans="1:24" x14ac:dyDescent="0.2">
      <c r="A27" t="s">
        <v>64</v>
      </c>
      <c r="C27">
        <v>0</v>
      </c>
      <c r="D27">
        <v>1</v>
      </c>
      <c r="E27">
        <v>2</v>
      </c>
      <c r="H27" t="s">
        <v>61</v>
      </c>
      <c r="J27">
        <v>0</v>
      </c>
      <c r="K27">
        <v>1</v>
      </c>
      <c r="L27">
        <v>2</v>
      </c>
      <c r="N27" t="s">
        <v>62</v>
      </c>
      <c r="P27">
        <v>0</v>
      </c>
      <c r="Q27">
        <v>1</v>
      </c>
      <c r="R27">
        <v>2</v>
      </c>
    </row>
    <row r="28" spans="1:24" x14ac:dyDescent="0.2">
      <c r="B28" t="s">
        <v>57</v>
      </c>
      <c r="C28">
        <v>0</v>
      </c>
      <c r="D28">
        <v>80</v>
      </c>
      <c r="I28" t="s">
        <v>57</v>
      </c>
      <c r="J28">
        <v>0</v>
      </c>
      <c r="K28">
        <v>10</v>
      </c>
      <c r="L28">
        <v>21.666666666666</v>
      </c>
      <c r="O28" t="s">
        <v>57</v>
      </c>
      <c r="P28">
        <v>11.666666665999999</v>
      </c>
      <c r="Q28">
        <v>20</v>
      </c>
      <c r="R28">
        <v>40</v>
      </c>
      <c r="S28">
        <v>50</v>
      </c>
    </row>
    <row r="29" spans="1:24" x14ac:dyDescent="0.2">
      <c r="B29" t="s">
        <v>28</v>
      </c>
      <c r="C29">
        <f>SUMPRODUCT(D5:D8,H5:H8)</f>
        <v>1500</v>
      </c>
      <c r="D29">
        <v>2500</v>
      </c>
      <c r="E29">
        <v>2500</v>
      </c>
      <c r="I29" t="s">
        <v>56</v>
      </c>
      <c r="J29">
        <v>3800</v>
      </c>
      <c r="K29">
        <f>J29+J30*(K28-J28)</f>
        <v>4500</v>
      </c>
      <c r="L29">
        <f>K29+K30*(L28-K28)</f>
        <v>5199.99999999996</v>
      </c>
      <c r="O29" t="s">
        <v>56</v>
      </c>
      <c r="P29">
        <f>L24+C24</f>
        <v>4599.99999999996</v>
      </c>
      <c r="Q29">
        <f>P29+P30*(Q28-P28)</f>
        <v>5600.00000007996</v>
      </c>
      <c r="R29">
        <f>Q29+Q30*(R28-Q28)</f>
        <v>7800.00000007996</v>
      </c>
      <c r="S29">
        <f>R29+R30*(S28-R28)</f>
        <v>8400.0000000799591</v>
      </c>
    </row>
    <row r="30" spans="1:24" x14ac:dyDescent="0.2">
      <c r="B30" t="s">
        <v>52</v>
      </c>
      <c r="C30">
        <v>50</v>
      </c>
      <c r="I30" t="s">
        <v>52</v>
      </c>
      <c r="J30">
        <v>70</v>
      </c>
      <c r="K30">
        <v>60</v>
      </c>
      <c r="O30" t="s">
        <v>52</v>
      </c>
      <c r="P30">
        <v>120</v>
      </c>
      <c r="Q30">
        <v>110</v>
      </c>
      <c r="R30">
        <v>60</v>
      </c>
    </row>
    <row r="32" spans="1:24" x14ac:dyDescent="0.2">
      <c r="A32" t="s">
        <v>49</v>
      </c>
      <c r="C32">
        <v>0</v>
      </c>
      <c r="D32">
        <v>1</v>
      </c>
      <c r="H32" t="s">
        <v>63</v>
      </c>
      <c r="J32">
        <v>0</v>
      </c>
      <c r="K32">
        <v>1</v>
      </c>
      <c r="L32">
        <v>2</v>
      </c>
      <c r="M32">
        <v>3</v>
      </c>
      <c r="N32">
        <v>4</v>
      </c>
      <c r="P32" t="s">
        <v>66</v>
      </c>
      <c r="R32">
        <v>0</v>
      </c>
      <c r="S32">
        <v>1</v>
      </c>
      <c r="T32">
        <v>2</v>
      </c>
      <c r="U32">
        <v>3</v>
      </c>
      <c r="V32">
        <v>4</v>
      </c>
      <c r="W32">
        <v>5</v>
      </c>
    </row>
    <row r="33" spans="2:23" x14ac:dyDescent="0.2">
      <c r="B33" t="s">
        <v>57</v>
      </c>
      <c r="C33">
        <v>0</v>
      </c>
      <c r="D33">
        <v>10</v>
      </c>
      <c r="I33" t="s">
        <v>57</v>
      </c>
      <c r="J33">
        <v>0</v>
      </c>
      <c r="K33">
        <v>10</v>
      </c>
      <c r="L33">
        <v>11.666666660000001</v>
      </c>
      <c r="M33">
        <v>40</v>
      </c>
      <c r="N33">
        <v>50</v>
      </c>
      <c r="Q33" t="s">
        <v>57</v>
      </c>
      <c r="R33">
        <v>10</v>
      </c>
      <c r="S33">
        <v>11.666666666599999</v>
      </c>
      <c r="T33">
        <v>20</v>
      </c>
      <c r="U33">
        <v>21.666666666659999</v>
      </c>
      <c r="V33">
        <v>40</v>
      </c>
      <c r="W33">
        <v>50</v>
      </c>
    </row>
    <row r="34" spans="2:23" x14ac:dyDescent="0.2">
      <c r="B34" t="s">
        <v>28</v>
      </c>
      <c r="C34">
        <v>200</v>
      </c>
      <c r="D34">
        <v>700</v>
      </c>
      <c r="E34">
        <v>700</v>
      </c>
      <c r="I34" t="s">
        <v>56</v>
      </c>
      <c r="J34">
        <v>3800</v>
      </c>
      <c r="K34">
        <f>J34+J35*(K33-J33)</f>
        <v>4500</v>
      </c>
      <c r="L34">
        <f>K34+K35*(L33-K33)</f>
        <v>4599.9999995999997</v>
      </c>
      <c r="M34">
        <f t="shared" ref="M34:N34" si="0">L34+L35*(M33-L33)</f>
        <v>8000.0000003999994</v>
      </c>
      <c r="N34">
        <f t="shared" si="0"/>
        <v>8600.0000003999994</v>
      </c>
      <c r="Q34" t="s">
        <v>56</v>
      </c>
      <c r="R34">
        <v>4400</v>
      </c>
      <c r="S34">
        <f>R34+R35*(S33-R33)</f>
        <v>4599.9999999920001</v>
      </c>
      <c r="T34">
        <f>S34+S35*(T33-S33)</f>
        <v>5600</v>
      </c>
      <c r="U34">
        <v>4401</v>
      </c>
      <c r="V34">
        <f>U34+U35*(V33-U33)</f>
        <v>7517.6666666678002</v>
      </c>
      <c r="W34">
        <f>V34+V35*(W33-V33)</f>
        <v>9217.6666666677993</v>
      </c>
    </row>
    <row r="35" spans="2:23" x14ac:dyDescent="0.2">
      <c r="B35" t="s">
        <v>52</v>
      </c>
      <c r="C35">
        <v>50</v>
      </c>
      <c r="I35" t="s">
        <v>52</v>
      </c>
      <c r="J35">
        <v>70</v>
      </c>
      <c r="K35">
        <v>60</v>
      </c>
      <c r="L35">
        <v>120</v>
      </c>
      <c r="M35">
        <v>60</v>
      </c>
      <c r="Q35" t="s">
        <v>67</v>
      </c>
      <c r="R35">
        <v>120</v>
      </c>
      <c r="S35">
        <v>120</v>
      </c>
      <c r="T35">
        <v>110</v>
      </c>
      <c r="U35">
        <v>170</v>
      </c>
      <c r="V35">
        <v>170</v>
      </c>
    </row>
    <row r="37" spans="2:23" x14ac:dyDescent="0.2">
      <c r="H37" s="16" t="s">
        <v>68</v>
      </c>
      <c r="J37">
        <v>0</v>
      </c>
      <c r="K37">
        <v>1</v>
      </c>
      <c r="L37">
        <v>2</v>
      </c>
      <c r="M37">
        <v>3</v>
      </c>
      <c r="N37">
        <v>4</v>
      </c>
      <c r="O37">
        <v>5</v>
      </c>
      <c r="P37">
        <v>6</v>
      </c>
      <c r="Q37">
        <v>7</v>
      </c>
    </row>
    <row r="38" spans="2:23" x14ac:dyDescent="0.2">
      <c r="H38" s="16"/>
      <c r="I38" t="s">
        <v>57</v>
      </c>
      <c r="J38">
        <v>0</v>
      </c>
      <c r="K38">
        <v>10</v>
      </c>
      <c r="L38">
        <v>11.666666660000001</v>
      </c>
      <c r="M38">
        <v>20</v>
      </c>
      <c r="N38">
        <v>21.666666660000001</v>
      </c>
      <c r="O38">
        <v>30</v>
      </c>
      <c r="P38">
        <v>40</v>
      </c>
      <c r="Q38">
        <v>50</v>
      </c>
    </row>
    <row r="39" spans="2:23" x14ac:dyDescent="0.2">
      <c r="H39" s="16"/>
      <c r="I39" t="s">
        <v>56</v>
      </c>
      <c r="J39">
        <v>3800</v>
      </c>
      <c r="K39">
        <f>J39+J40*(K38-J38)</f>
        <v>4500</v>
      </c>
      <c r="L39">
        <f>K39+K40*(L38-K38)</f>
        <v>4599.9999995999997</v>
      </c>
      <c r="M39">
        <f>L39+L40*(M38-L38)</f>
        <v>5600.0000003999994</v>
      </c>
      <c r="N39">
        <f>M39+M40*(N38-M38)</f>
        <v>5799.9999995999997</v>
      </c>
      <c r="O39">
        <f>N39+N40*(O38-N38)</f>
        <v>6800.0000003999994</v>
      </c>
      <c r="P39">
        <f>O39+O40*(P38-O38)</f>
        <v>8000.0000003999994</v>
      </c>
      <c r="Q39">
        <f>P39+P40*(Q38-P38)</f>
        <v>8600.0000003999994</v>
      </c>
    </row>
    <row r="40" spans="2:23" x14ac:dyDescent="0.2">
      <c r="H40" s="16"/>
      <c r="I40" t="s">
        <v>52</v>
      </c>
      <c r="J40">
        <v>70</v>
      </c>
      <c r="K40">
        <v>60</v>
      </c>
      <c r="L40">
        <v>120</v>
      </c>
      <c r="M40">
        <v>120</v>
      </c>
      <c r="N40">
        <v>120</v>
      </c>
      <c r="O40">
        <v>120</v>
      </c>
      <c r="P40">
        <v>60</v>
      </c>
    </row>
    <row r="41" spans="2:23" x14ac:dyDescent="0.2">
      <c r="H41" s="16"/>
      <c r="I41" s="16"/>
      <c r="J41" s="16"/>
      <c r="K41" s="16"/>
      <c r="L41" s="16"/>
      <c r="M41" s="16"/>
      <c r="N41" s="16"/>
      <c r="O41" s="16"/>
    </row>
    <row r="42" spans="2:23" x14ac:dyDescent="0.2">
      <c r="H42" s="16"/>
      <c r="J42" s="12"/>
      <c r="K42" s="12"/>
      <c r="L42" s="12"/>
      <c r="M42" s="12"/>
      <c r="N42" s="12"/>
      <c r="O42" s="12"/>
      <c r="P42" s="12"/>
      <c r="Q42" s="12"/>
    </row>
    <row r="43" spans="2:23" x14ac:dyDescent="0.2">
      <c r="H43" s="16"/>
      <c r="J43" s="12">
        <v>0</v>
      </c>
      <c r="K43" s="12">
        <v>1</v>
      </c>
      <c r="L43" s="12">
        <v>2</v>
      </c>
      <c r="M43" s="19">
        <v>3</v>
      </c>
      <c r="N43" s="19">
        <v>4</v>
      </c>
      <c r="O43" s="19">
        <v>5</v>
      </c>
      <c r="P43" s="19">
        <v>6</v>
      </c>
      <c r="Q43" s="19">
        <v>7</v>
      </c>
      <c r="R43" s="19">
        <v>8</v>
      </c>
    </row>
    <row r="44" spans="2:23" x14ac:dyDescent="0.2">
      <c r="H44" s="16"/>
      <c r="I44" t="s">
        <v>57</v>
      </c>
      <c r="J44" s="12">
        <v>0</v>
      </c>
      <c r="K44">
        <v>10</v>
      </c>
      <c r="L44">
        <v>11.666666666659999</v>
      </c>
      <c r="M44" s="20">
        <v>20</v>
      </c>
      <c r="N44" s="20">
        <v>21.666666666000001</v>
      </c>
      <c r="O44" s="20"/>
      <c r="P44" s="20">
        <v>30</v>
      </c>
      <c r="Q44" s="20">
        <v>40</v>
      </c>
      <c r="R44" s="20">
        <v>50</v>
      </c>
    </row>
    <row r="45" spans="2:23" x14ac:dyDescent="0.2">
      <c r="H45" s="16"/>
      <c r="I45" t="s">
        <v>56</v>
      </c>
      <c r="J45" s="12">
        <v>3800</v>
      </c>
      <c r="K45">
        <f>J45+J46*(K44-J44)</f>
        <v>4500</v>
      </c>
      <c r="L45">
        <f>K45+K46*(L44-K44)</f>
        <v>4599.9999999995998</v>
      </c>
      <c r="M45" s="20">
        <f t="shared" ref="M45:N45" si="1">L45+L46*(M44-L44)</f>
        <v>5600.0000000004002</v>
      </c>
      <c r="N45" s="20">
        <f t="shared" si="1"/>
        <v>5799.9999999204001</v>
      </c>
      <c r="O45" s="19"/>
      <c r="P45" s="19">
        <v>7200</v>
      </c>
      <c r="Q45" s="20">
        <f>P45+P46*(Q44-P44)</f>
        <v>8800</v>
      </c>
      <c r="R45" s="20">
        <f>Q45+Q46*(R44-Q44)</f>
        <v>10400</v>
      </c>
    </row>
    <row r="46" spans="2:23" x14ac:dyDescent="0.2">
      <c r="H46" s="16"/>
      <c r="I46" t="s">
        <v>52</v>
      </c>
      <c r="J46" s="12">
        <v>70</v>
      </c>
      <c r="K46" s="16">
        <v>60</v>
      </c>
      <c r="L46" s="16">
        <v>120</v>
      </c>
      <c r="M46" s="19">
        <v>120</v>
      </c>
      <c r="N46" s="19">
        <v>120</v>
      </c>
      <c r="O46" s="19">
        <v>170</v>
      </c>
      <c r="P46" s="19">
        <v>160</v>
      </c>
      <c r="Q46" s="19">
        <v>160</v>
      </c>
      <c r="R46" s="20"/>
    </row>
    <row r="48" spans="2:23" x14ac:dyDescent="0.2">
      <c r="H48" t="s">
        <v>65</v>
      </c>
      <c r="M48" s="12">
        <v>3</v>
      </c>
      <c r="N48" s="12">
        <v>4</v>
      </c>
      <c r="O48" s="12">
        <v>5</v>
      </c>
      <c r="P48" s="9">
        <v>6</v>
      </c>
      <c r="Q48" s="10">
        <v>7</v>
      </c>
      <c r="R48" s="11">
        <v>8</v>
      </c>
    </row>
    <row r="49" spans="7:18" x14ac:dyDescent="0.2">
      <c r="M49" s="16">
        <v>0</v>
      </c>
      <c r="N49" s="16">
        <v>1.666666666</v>
      </c>
      <c r="O49" s="16"/>
      <c r="P49" s="15">
        <v>10</v>
      </c>
      <c r="Q49" s="16">
        <v>20</v>
      </c>
      <c r="R49" s="17">
        <v>30</v>
      </c>
    </row>
    <row r="50" spans="7:18" x14ac:dyDescent="0.2">
      <c r="M50" s="16">
        <v>7100</v>
      </c>
      <c r="N50" s="16">
        <f t="shared" ref="N50" si="2">M50+M51*(N49-M49)</f>
        <v>7383.33333322</v>
      </c>
      <c r="O50" s="12"/>
      <c r="P50" s="21">
        <v>9200</v>
      </c>
      <c r="Q50" s="16">
        <f>P50+P51*(Q49-P49)</f>
        <v>11300</v>
      </c>
      <c r="R50" s="17">
        <f>Q50+Q51*(R49-Q49)</f>
        <v>13400</v>
      </c>
    </row>
    <row r="51" spans="7:18" x14ac:dyDescent="0.2">
      <c r="M51" s="12">
        <v>170</v>
      </c>
      <c r="N51" s="12">
        <v>170</v>
      </c>
      <c r="O51" s="12">
        <v>220</v>
      </c>
      <c r="P51" s="13">
        <v>210</v>
      </c>
      <c r="Q51" s="14">
        <v>210</v>
      </c>
      <c r="R51" s="18"/>
    </row>
    <row r="53" spans="7:18" x14ac:dyDescent="0.2">
      <c r="G53" s="16"/>
      <c r="H53" s="16"/>
      <c r="I53" s="16"/>
      <c r="J53" s="16"/>
      <c r="K53" s="16"/>
      <c r="L53" s="16"/>
      <c r="M53" s="16"/>
      <c r="N53" s="16"/>
      <c r="P53" t="s">
        <v>69</v>
      </c>
    </row>
    <row r="54" spans="7:18" x14ac:dyDescent="0.2">
      <c r="G54" s="16"/>
      <c r="H54" s="16"/>
      <c r="I54" s="16"/>
      <c r="J54" s="16"/>
      <c r="K54" s="16"/>
      <c r="L54" s="16"/>
      <c r="M54" s="16"/>
      <c r="N54" s="16"/>
    </row>
    <row r="55" spans="7:18" x14ac:dyDescent="0.2">
      <c r="G55" s="16"/>
      <c r="H55" s="16"/>
      <c r="I55" s="16"/>
      <c r="J55" s="16"/>
      <c r="K55" s="12"/>
      <c r="L55" s="12"/>
      <c r="M55" s="16"/>
      <c r="N55" s="16"/>
    </row>
    <row r="56" spans="7:18" x14ac:dyDescent="0.2">
      <c r="G56" s="16"/>
      <c r="H56" s="16"/>
      <c r="I56" s="16"/>
      <c r="J56" s="16"/>
      <c r="K56" s="12"/>
      <c r="L56" s="16"/>
      <c r="M56" s="16"/>
      <c r="N56" s="16"/>
    </row>
    <row r="57" spans="7:18" x14ac:dyDescent="0.2">
      <c r="G57" s="16"/>
      <c r="H57" s="16"/>
      <c r="I57" s="16"/>
      <c r="J57" s="16"/>
      <c r="K57" s="16"/>
      <c r="L57" s="16"/>
      <c r="M57" s="16"/>
      <c r="N57" s="16"/>
    </row>
    <row r="58" spans="7:18" x14ac:dyDescent="0.2">
      <c r="G58" s="16"/>
      <c r="H58" s="16"/>
      <c r="I58" s="16"/>
      <c r="J58" s="16"/>
      <c r="K58" s="16"/>
      <c r="L58" s="16"/>
      <c r="M58" s="16"/>
      <c r="N58" s="16"/>
    </row>
    <row r="59" spans="7:18" x14ac:dyDescent="0.2">
      <c r="G59" s="16"/>
      <c r="H59" s="16"/>
      <c r="I59" s="16"/>
      <c r="J59" s="16"/>
      <c r="K59" s="16"/>
      <c r="L59" s="16"/>
      <c r="M59" s="16"/>
      <c r="N59" s="16"/>
    </row>
    <row r="60" spans="7:18" x14ac:dyDescent="0.2">
      <c r="G60" s="16"/>
      <c r="H60" s="16"/>
      <c r="I60" s="16"/>
      <c r="J60" s="16"/>
      <c r="K60" s="12"/>
      <c r="L60" s="12"/>
      <c r="M60" s="12"/>
      <c r="N60" s="16"/>
    </row>
    <row r="61" spans="7:18" x14ac:dyDescent="0.2">
      <c r="G61" s="16"/>
      <c r="H61" s="16"/>
      <c r="I61" s="16"/>
      <c r="J61" s="16"/>
      <c r="K61" s="12"/>
      <c r="L61" s="12"/>
      <c r="M61" s="16"/>
      <c r="N61" s="16"/>
    </row>
    <row r="62" spans="7:18" x14ac:dyDescent="0.2">
      <c r="G62" s="16"/>
      <c r="H62" s="16"/>
      <c r="I62" s="16"/>
      <c r="J62" s="16"/>
      <c r="K62" s="16"/>
      <c r="L62" s="16"/>
      <c r="M62" s="16"/>
      <c r="N62" s="16"/>
    </row>
    <row r="63" spans="7:18" x14ac:dyDescent="0.2">
      <c r="G63" s="16"/>
      <c r="H63" s="16"/>
      <c r="I63" s="16"/>
      <c r="J63" s="16"/>
      <c r="K63" s="16"/>
      <c r="L63" s="16"/>
      <c r="M63" s="16"/>
      <c r="N63" s="16"/>
    </row>
    <row r="64" spans="7:18" x14ac:dyDescent="0.2">
      <c r="G64" s="16"/>
      <c r="H64" s="16"/>
      <c r="I64" s="16"/>
      <c r="J64" s="16"/>
      <c r="K64" s="16"/>
      <c r="L64" s="16"/>
      <c r="M64" s="16"/>
      <c r="N64" s="16"/>
    </row>
    <row r="65" spans="7:14" x14ac:dyDescent="0.2">
      <c r="G65" s="16"/>
      <c r="H65" s="16"/>
      <c r="I65" s="16"/>
      <c r="J65" s="16"/>
      <c r="K65" s="12"/>
      <c r="L65" s="12"/>
      <c r="M65" s="16"/>
      <c r="N65" s="16"/>
    </row>
    <row r="66" spans="7:14" x14ac:dyDescent="0.2">
      <c r="G66" s="16"/>
      <c r="H66" s="16"/>
      <c r="I66" s="16"/>
      <c r="J66" s="16"/>
      <c r="K66" s="16"/>
      <c r="L66" s="16"/>
      <c r="M66" s="16"/>
      <c r="N6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Yuhao</dc:creator>
  <cp:lastModifiedBy>LiuYuhao</cp:lastModifiedBy>
  <dcterms:created xsi:type="dcterms:W3CDTF">2015-06-05T18:17:20Z</dcterms:created>
  <dcterms:modified xsi:type="dcterms:W3CDTF">2024-05-14T01:54:54Z</dcterms:modified>
</cp:coreProperties>
</file>