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i\KAUST_postdoc\lithium\symb\dna_meth\descriptive_wgbs\overlap_rep_elements\"/>
    </mc:Choice>
  </mc:AlternateContent>
  <xr:revisionPtr revIDLastSave="0" documentId="13_ncr:1_{B267FC1A-D8AE-4788-9565-C2A7764C0A0E}" xr6:coauthVersionLast="45" xr6:coauthVersionMax="45" xr10:uidLastSave="{00000000-0000-0000-0000-000000000000}"/>
  <bookViews>
    <workbookView xWindow="8580" yWindow="2895" windowWidth="21570" windowHeight="13575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K26" i="1" s="1"/>
  <c r="H7" i="1"/>
  <c r="G8" i="1"/>
  <c r="K27" i="1" s="1"/>
  <c r="H8" i="1"/>
  <c r="G9" i="1"/>
  <c r="L25" i="1" s="1"/>
  <c r="H9" i="1"/>
  <c r="G10" i="1"/>
  <c r="L26" i="1" s="1"/>
  <c r="H10" i="1"/>
  <c r="G11" i="1"/>
  <c r="L27" i="1" s="1"/>
  <c r="H11" i="1"/>
  <c r="G12" i="1"/>
  <c r="M25" i="1" s="1"/>
  <c r="H12" i="1"/>
  <c r="G13" i="1"/>
  <c r="M26" i="1" s="1"/>
  <c r="H13" i="1"/>
  <c r="G14" i="1"/>
  <c r="H14" i="1"/>
  <c r="G15" i="1"/>
  <c r="H15" i="1"/>
  <c r="G16" i="1"/>
  <c r="H16" i="1"/>
  <c r="G17" i="1"/>
  <c r="H17" i="1"/>
  <c r="G18" i="1"/>
  <c r="L19" i="1" s="1"/>
  <c r="H18" i="1"/>
  <c r="G19" i="1"/>
  <c r="L20" i="1" s="1"/>
  <c r="H19" i="1"/>
  <c r="G20" i="1"/>
  <c r="L21" i="1" s="1"/>
  <c r="H20" i="1"/>
  <c r="G21" i="1"/>
  <c r="H21" i="1"/>
  <c r="G22" i="1"/>
  <c r="H22" i="1"/>
  <c r="G23" i="1"/>
  <c r="H23" i="1"/>
  <c r="G24" i="1"/>
  <c r="N19" i="1" s="1"/>
  <c r="H24" i="1"/>
  <c r="G25" i="1"/>
  <c r="N20" i="1" s="1"/>
  <c r="H25" i="1"/>
  <c r="G26" i="1"/>
  <c r="N21" i="1" s="1"/>
  <c r="H26" i="1"/>
  <c r="G27" i="1"/>
  <c r="O19" i="1" s="1"/>
  <c r="H27" i="1"/>
  <c r="G28" i="1"/>
  <c r="O20" i="1" s="1"/>
  <c r="H28" i="1"/>
  <c r="G29" i="1"/>
  <c r="O21" i="1" s="1"/>
  <c r="H29" i="1"/>
  <c r="G30" i="1"/>
  <c r="H30" i="1"/>
  <c r="G31" i="1"/>
  <c r="P20" i="1" s="1"/>
  <c r="H31" i="1"/>
  <c r="G32" i="1"/>
  <c r="P21" i="1" s="1"/>
  <c r="H32" i="1"/>
  <c r="G33" i="1"/>
  <c r="Q25" i="1" s="1"/>
  <c r="H33" i="1"/>
  <c r="G34" i="1"/>
  <c r="Q26" i="1" s="1"/>
  <c r="H34" i="1"/>
  <c r="G35" i="1"/>
  <c r="Q27" i="1" s="1"/>
  <c r="H35" i="1"/>
  <c r="G36" i="1"/>
  <c r="R25" i="1" s="1"/>
  <c r="H36" i="1"/>
  <c r="G37" i="1"/>
  <c r="R26" i="1" s="1"/>
  <c r="H37" i="1"/>
  <c r="G38" i="1"/>
  <c r="R27" i="1" s="1"/>
  <c r="H38" i="1"/>
  <c r="G39" i="1"/>
  <c r="S25" i="1" s="1"/>
  <c r="H39" i="1"/>
  <c r="G40" i="1"/>
  <c r="S26" i="1" s="1"/>
  <c r="H40" i="1"/>
  <c r="G41" i="1"/>
  <c r="S27" i="1" s="1"/>
  <c r="H41" i="1"/>
  <c r="G42" i="1"/>
  <c r="T25" i="1" s="1"/>
  <c r="H42" i="1"/>
  <c r="G43" i="1"/>
  <c r="T26" i="1" s="1"/>
  <c r="H43" i="1"/>
  <c r="G44" i="1"/>
  <c r="T27" i="1" s="1"/>
  <c r="H44" i="1"/>
  <c r="G45" i="1"/>
  <c r="U25" i="1" s="1"/>
  <c r="H45" i="1"/>
  <c r="G46" i="1"/>
  <c r="U26" i="1" s="1"/>
  <c r="H46" i="1"/>
  <c r="G47" i="1"/>
  <c r="U27" i="1" s="1"/>
  <c r="H47" i="1"/>
  <c r="G48" i="1"/>
  <c r="V25" i="1" s="1"/>
  <c r="H48" i="1"/>
  <c r="G49" i="1"/>
  <c r="V26" i="1" s="1"/>
  <c r="H49" i="1"/>
  <c r="G50" i="1"/>
  <c r="V27" i="1" s="1"/>
  <c r="H50" i="1"/>
  <c r="H6" i="1"/>
  <c r="G6" i="1"/>
  <c r="K25" i="1" s="1"/>
  <c r="P25" i="1" l="1"/>
  <c r="M19" i="1"/>
  <c r="P26" i="1"/>
  <c r="M20" i="1"/>
  <c r="M8" i="1"/>
  <c r="M27" i="1"/>
  <c r="K21" i="1"/>
  <c r="Q21" i="1" s="1"/>
  <c r="N27" i="1"/>
  <c r="O27" i="1"/>
  <c r="M9" i="1"/>
  <c r="P19" i="1"/>
  <c r="N26" i="1"/>
  <c r="O26" i="1"/>
  <c r="K20" i="1"/>
  <c r="Q20" i="1" s="1"/>
  <c r="W27" i="1"/>
  <c r="M21" i="1"/>
  <c r="P27" i="1"/>
  <c r="K19" i="1"/>
  <c r="O25" i="1"/>
  <c r="N25" i="1"/>
  <c r="W25" i="1" s="1"/>
  <c r="W26" i="1"/>
  <c r="M6" i="1"/>
  <c r="O7" i="1"/>
  <c r="M11" i="1"/>
  <c r="O12" i="1"/>
  <c r="M10" i="1"/>
  <c r="O8" i="1"/>
  <c r="O13" i="1"/>
  <c r="O14" i="1"/>
  <c r="M14" i="1"/>
  <c r="O11" i="1"/>
  <c r="M13" i="1"/>
  <c r="M12" i="1"/>
  <c r="O9" i="1"/>
  <c r="O6" i="1"/>
  <c r="O10" i="1"/>
  <c r="M7" i="1"/>
  <c r="L6" i="1"/>
  <c r="N10" i="1"/>
  <c r="N8" i="1"/>
  <c r="L12" i="1"/>
  <c r="N7" i="1"/>
  <c r="L10" i="1"/>
  <c r="L8" i="1"/>
  <c r="N9" i="1"/>
  <c r="N12" i="1"/>
  <c r="L9" i="1"/>
  <c r="L7" i="1"/>
  <c r="N14" i="1"/>
  <c r="L14" i="1"/>
  <c r="N13" i="1"/>
  <c r="N11" i="1"/>
  <c r="L13" i="1"/>
  <c r="L11" i="1"/>
  <c r="N6" i="1"/>
  <c r="Q19" i="1" l="1"/>
</calcChain>
</file>

<file path=xl/sharedStrings.xml><?xml version="1.0" encoding="utf-8"?>
<sst xmlns="http://schemas.openxmlformats.org/spreadsheetml/2006/main" count="122" uniqueCount="43">
  <si>
    <t>context</t>
  </si>
  <si>
    <t>unmeth, not_repeat</t>
  </si>
  <si>
    <t>meth, not_repeat</t>
  </si>
  <si>
    <t>unmeth, repeat</t>
  </si>
  <si>
    <t>meth, repeat</t>
  </si>
  <si>
    <t>CpG</t>
  </si>
  <si>
    <t>CHG</t>
  </si>
  <si>
    <t>CHH</t>
  </si>
  <si>
    <t>Effect of temperature on methylation density in repeat regions</t>
  </si>
  <si>
    <t>26A</t>
  </si>
  <si>
    <t>26B</t>
  </si>
  <si>
    <t>26C</t>
  </si>
  <si>
    <t>26D</t>
  </si>
  <si>
    <t>26E</t>
  </si>
  <si>
    <t>26F</t>
  </si>
  <si>
    <t>Within repeats</t>
  </si>
  <si>
    <t>Outside repeats</t>
  </si>
  <si>
    <t>Sample</t>
  </si>
  <si>
    <t>29D</t>
  </si>
  <si>
    <t>29E</t>
  </si>
  <si>
    <t>29F</t>
  </si>
  <si>
    <t>32A</t>
  </si>
  <si>
    <t>32B</t>
  </si>
  <si>
    <t>32C</t>
  </si>
  <si>
    <t>32D</t>
  </si>
  <si>
    <t>32E</t>
  </si>
  <si>
    <t>32F</t>
  </si>
  <si>
    <t>% methylated positions</t>
  </si>
  <si>
    <t>within repeats</t>
  </si>
  <si>
    <t>outside repeats</t>
  </si>
  <si>
    <t>Per-temperature means across n=6,3,6 samples (26 C, 29 C, 32 C respectively)</t>
  </si>
  <si>
    <t>Temperature</t>
  </si>
  <si>
    <t>Context</t>
  </si>
  <si>
    <t>Mean</t>
  </si>
  <si>
    <t>SE</t>
  </si>
  <si>
    <t>26 C</t>
  </si>
  <si>
    <t>29 C</t>
  </si>
  <si>
    <t>32 C</t>
  </si>
  <si>
    <t>26v29</t>
  </si>
  <si>
    <t>26v32</t>
  </si>
  <si>
    <t>Paired t-test p values</t>
  </si>
  <si>
    <t>Prettified output from individual files</t>
  </si>
  <si>
    <t>Number of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</si>
</sst>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0" borderId="10" xfId="1" applyNumberFormat="1" applyFont="1" applyBorder="1" applyAlignment="1">
      <alignment horizontal="center"/>
    </xf>
    <xf numFmtId="164" fontId="16" fillId="0" borderId="14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1F78B4"/>
      <color rgb="FFE31A1C"/>
      <color rgb="FF33A02C"/>
      <color rgb="FF1F78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all!$J$6</c:f>
              <c:strCache>
                <c:ptCount val="1"/>
                <c:pt idx="0">
                  <c:v>26 C</c:v>
                </c:pt>
              </c:strCache>
            </c:strRef>
          </c:tx>
          <c:spPr>
            <a:solidFill>
              <a:srgbClr val="1F78B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all!$M$6:$M$8</c:f>
                <c:numCache>
                  <c:formatCode>General</c:formatCode>
                  <c:ptCount val="3"/>
                  <c:pt idx="0">
                    <c:v>1.1626419178671937E-2</c:v>
                  </c:pt>
                  <c:pt idx="1">
                    <c:v>1.3981007830857961E-2</c:v>
                  </c:pt>
                  <c:pt idx="2">
                    <c:v>7.7326416849108773E-3</c:v>
                  </c:pt>
                </c:numCache>
              </c:numRef>
            </c:plus>
            <c:minus>
              <c:numRef>
                <c:f>all!$M$6:$M$8</c:f>
                <c:numCache>
                  <c:formatCode>General</c:formatCode>
                  <c:ptCount val="3"/>
                  <c:pt idx="0">
                    <c:v>1.1626419178671937E-2</c:v>
                  </c:pt>
                  <c:pt idx="1">
                    <c:v>1.3981007830857961E-2</c:v>
                  </c:pt>
                  <c:pt idx="2">
                    <c:v>7.7326416849108773E-3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all!$K$6:$K$8</c:f>
              <c:strCache>
                <c:ptCount val="3"/>
                <c:pt idx="0">
                  <c:v>CpG</c:v>
                </c:pt>
                <c:pt idx="1">
                  <c:v>CHG</c:v>
                </c:pt>
                <c:pt idx="2">
                  <c:v>CHH</c:v>
                </c:pt>
              </c:strCache>
            </c:strRef>
          </c:cat>
          <c:val>
            <c:numRef>
              <c:f>all!$L$6:$L$8</c:f>
              <c:numCache>
                <c:formatCode>0.0%</c:formatCode>
                <c:ptCount val="3"/>
                <c:pt idx="0">
                  <c:v>0.24327632564320123</c:v>
                </c:pt>
                <c:pt idx="1">
                  <c:v>0.38271447258754127</c:v>
                </c:pt>
                <c:pt idx="2">
                  <c:v>0.38048805070992914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C-42C8-874E-A8575A32A850}"/>
            </c:ext>
          </c:extLst>
        </c:ser>
        <c:ser>
          <c:idx val="1"/>
          <c:order val="1"/>
          <c:tx>
            <c:strRef>
              <c:f>all!$J$9</c:f>
              <c:strCache>
                <c:ptCount val="1"/>
                <c:pt idx="0">
                  <c:v>29 C</c:v>
                </c:pt>
              </c:strCache>
            </c:strRef>
          </c:tx>
          <c:spPr>
            <a:solidFill>
              <a:srgbClr val="33A02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all!$M$9:$M$11</c:f>
                <c:numCache>
                  <c:formatCode>General</c:formatCode>
                  <c:ptCount val="3"/>
                  <c:pt idx="0">
                    <c:v>9.9886951637428705E-3</c:v>
                  </c:pt>
                  <c:pt idx="1">
                    <c:v>9.4209641983348524E-3</c:v>
                  </c:pt>
                  <c:pt idx="2">
                    <c:v>6.0066380458760659E-3</c:v>
                  </c:pt>
                </c:numCache>
              </c:numRef>
            </c:plus>
            <c:minus>
              <c:numRef>
                <c:f>all!$M$9:$M$11</c:f>
                <c:numCache>
                  <c:formatCode>General</c:formatCode>
                  <c:ptCount val="3"/>
                  <c:pt idx="0">
                    <c:v>9.9886951637428705E-3</c:v>
                  </c:pt>
                  <c:pt idx="1">
                    <c:v>9.4209641983348524E-3</c:v>
                  </c:pt>
                  <c:pt idx="2">
                    <c:v>6.0066380458760659E-3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all!$K$6:$K$8</c:f>
              <c:strCache>
                <c:ptCount val="3"/>
                <c:pt idx="0">
                  <c:v>CpG</c:v>
                </c:pt>
                <c:pt idx="1">
                  <c:v>CHG</c:v>
                </c:pt>
                <c:pt idx="2">
                  <c:v>CHH</c:v>
                </c:pt>
              </c:strCache>
            </c:strRef>
          </c:cat>
          <c:val>
            <c:numRef>
              <c:f>all!$L$9:$L$11</c:f>
              <c:numCache>
                <c:formatCode>0.0%</c:formatCode>
                <c:ptCount val="3"/>
                <c:pt idx="0">
                  <c:v>0.26352200051761893</c:v>
                </c:pt>
                <c:pt idx="1">
                  <c:v>0.39896881927213618</c:v>
                </c:pt>
                <c:pt idx="2">
                  <c:v>0.39200502082571603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C-42C8-874E-A8575A32A850}"/>
            </c:ext>
          </c:extLst>
        </c:ser>
        <c:ser>
          <c:idx val="2"/>
          <c:order val="2"/>
          <c:tx>
            <c:strRef>
              <c:f>all!$J$12</c:f>
              <c:strCache>
                <c:ptCount val="1"/>
                <c:pt idx="0">
                  <c:v>32 C</c:v>
                </c:pt>
              </c:strCache>
            </c:strRef>
          </c:tx>
          <c:spPr>
            <a:solidFill>
              <a:srgbClr val="E31A1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all!$M$12:$M$14</c:f>
                <c:numCache>
                  <c:formatCode>General</c:formatCode>
                  <c:ptCount val="3"/>
                  <c:pt idx="0">
                    <c:v>1.5226168902766153E-2</c:v>
                  </c:pt>
                  <c:pt idx="1">
                    <c:v>1.1785399922285422E-2</c:v>
                  </c:pt>
                  <c:pt idx="2">
                    <c:v>9.4717469653937333E-3</c:v>
                  </c:pt>
                </c:numCache>
              </c:numRef>
            </c:plus>
            <c:minus>
              <c:numRef>
                <c:f>all!$M$12:$M$14</c:f>
                <c:numCache>
                  <c:formatCode>General</c:formatCode>
                  <c:ptCount val="3"/>
                  <c:pt idx="0">
                    <c:v>1.5226168902766153E-2</c:v>
                  </c:pt>
                  <c:pt idx="1">
                    <c:v>1.1785399922285422E-2</c:v>
                  </c:pt>
                  <c:pt idx="2">
                    <c:v>9.4717469653937333E-3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all!$K$6:$K$8</c:f>
              <c:strCache>
                <c:ptCount val="3"/>
                <c:pt idx="0">
                  <c:v>CpG</c:v>
                </c:pt>
                <c:pt idx="1">
                  <c:v>CHG</c:v>
                </c:pt>
                <c:pt idx="2">
                  <c:v>CHH</c:v>
                </c:pt>
              </c:strCache>
            </c:strRef>
          </c:cat>
          <c:val>
            <c:numRef>
              <c:f>all!$L$12:$L$14</c:f>
              <c:numCache>
                <c:formatCode>0.0%</c:formatCode>
                <c:ptCount val="3"/>
                <c:pt idx="0">
                  <c:v>0.28763534744930541</c:v>
                </c:pt>
                <c:pt idx="1">
                  <c:v>0.40865560258258643</c:v>
                </c:pt>
                <c:pt idx="2">
                  <c:v>0.40060659261924586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C-42C8-874E-A8575A32A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48658367"/>
        <c:axId val="140060207"/>
      </c:barChart>
      <c:catAx>
        <c:axId val="14865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40060207"/>
        <c:crosses val="autoZero"/>
        <c:auto val="1"/>
        <c:lblAlgn val="ctr"/>
        <c:lblOffset val="100"/>
        <c:noMultiLvlLbl val="0"/>
      </c:catAx>
      <c:valAx>
        <c:axId val="140060207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4865836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Roboto" panose="02000000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21</xdr:col>
      <xdr:colOff>285750</xdr:colOff>
      <xdr:row>13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FDD530-5955-49C7-A1D1-70536232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"/>
  <sheetViews>
    <sheetView tabSelected="1" workbookViewId="0"/>
  </sheetViews>
  <sheetFormatPr defaultRowHeight="15" x14ac:dyDescent="0.25"/>
  <cols>
    <col min="1" max="1" width="8.42578125" style="3" customWidth="1"/>
    <col min="2" max="2" width="7.7109375" style="3" bestFit="1" customWidth="1"/>
    <col min="3" max="3" width="19.140625" style="3" bestFit="1" customWidth="1"/>
    <col min="4" max="4" width="16.7109375" style="3" bestFit="1" customWidth="1"/>
    <col min="5" max="5" width="15" style="3" bestFit="1" customWidth="1"/>
    <col min="6" max="6" width="12.5703125" style="3" bestFit="1" customWidth="1"/>
    <col min="7" max="7" width="14.28515625" style="4" bestFit="1" customWidth="1"/>
    <col min="8" max="8" width="15.28515625" style="4" bestFit="1" customWidth="1"/>
    <col min="9" max="9" width="9.140625" style="3"/>
    <col min="10" max="10" width="13.28515625" style="3" customWidth="1"/>
    <col min="11" max="16384" width="9.140625" style="3"/>
  </cols>
  <sheetData>
    <row r="1" spans="1:15" ht="18.75" x14ac:dyDescent="0.3">
      <c r="A1" s="1" t="s">
        <v>8</v>
      </c>
    </row>
    <row r="2" spans="1:15" x14ac:dyDescent="0.25">
      <c r="A2" s="7"/>
    </row>
    <row r="3" spans="1:15" x14ac:dyDescent="0.25">
      <c r="A3" s="2" t="s">
        <v>41</v>
      </c>
      <c r="J3" s="2" t="s">
        <v>30</v>
      </c>
    </row>
    <row r="4" spans="1:15" s="6" customFormat="1" x14ac:dyDescent="0.25">
      <c r="A4" s="40" t="s">
        <v>17</v>
      </c>
      <c r="B4" s="42" t="s">
        <v>42</v>
      </c>
      <c r="C4" s="42"/>
      <c r="D4" s="42"/>
      <c r="E4" s="42"/>
      <c r="F4" s="40"/>
      <c r="G4" s="46" t="s">
        <v>27</v>
      </c>
      <c r="H4" s="46"/>
      <c r="J4" s="40" t="s">
        <v>31</v>
      </c>
      <c r="K4" s="44" t="s">
        <v>32</v>
      </c>
      <c r="L4" s="42" t="s">
        <v>15</v>
      </c>
      <c r="M4" s="40"/>
      <c r="N4" s="43" t="s">
        <v>16</v>
      </c>
      <c r="O4" s="42"/>
    </row>
    <row r="5" spans="1:15" s="6" customFormat="1" ht="15.75" thickBot="1" x14ac:dyDescent="0.3">
      <c r="A5" s="41"/>
      <c r="B5" s="30" t="s">
        <v>0</v>
      </c>
      <c r="C5" s="8" t="s">
        <v>1</v>
      </c>
      <c r="D5" s="8" t="s">
        <v>2</v>
      </c>
      <c r="E5" s="8" t="s">
        <v>3</v>
      </c>
      <c r="F5" s="23" t="s">
        <v>4</v>
      </c>
      <c r="G5" s="9" t="s">
        <v>28</v>
      </c>
      <c r="H5" s="9" t="s">
        <v>29</v>
      </c>
      <c r="J5" s="41"/>
      <c r="K5" s="45"/>
      <c r="L5" s="35" t="s">
        <v>33</v>
      </c>
      <c r="M5" s="36" t="s">
        <v>34</v>
      </c>
      <c r="N5" s="35" t="s">
        <v>33</v>
      </c>
      <c r="O5" s="8" t="s">
        <v>34</v>
      </c>
    </row>
    <row r="6" spans="1:15" x14ac:dyDescent="0.25">
      <c r="A6" s="18" t="s">
        <v>9</v>
      </c>
      <c r="B6" s="31" t="s">
        <v>5</v>
      </c>
      <c r="C6" s="12">
        <v>53054819</v>
      </c>
      <c r="D6" s="12">
        <v>625082</v>
      </c>
      <c r="E6" s="12">
        <v>11038760</v>
      </c>
      <c r="F6" s="24">
        <v>209905</v>
      </c>
      <c r="G6" s="13">
        <f t="shared" ref="G6:G50" si="0">F6/SUM($D6,$F6)</f>
        <v>0.25138714734480894</v>
      </c>
      <c r="H6" s="13">
        <f t="shared" ref="H6:H50" si="1">D6/SUM($D6,$F6)</f>
        <v>0.74861285265519106</v>
      </c>
      <c r="J6" s="19" t="s">
        <v>35</v>
      </c>
      <c r="K6" s="32" t="s">
        <v>5</v>
      </c>
      <c r="L6" s="28">
        <f>AVERAGE(G6,G9,G12,G15,G18,G21)</f>
        <v>0.24327632564320123</v>
      </c>
      <c r="M6" s="29">
        <f>_xlfn.STDEV.S(G6,G9,G12,G15,G18,G21)/SQRT(6)</f>
        <v>1.1626419178671937E-2</v>
      </c>
      <c r="N6" s="5">
        <f>AVERAGE(H6,H9,H12,H15,H18,H21)</f>
        <v>0.75672367435679877</v>
      </c>
      <c r="O6" s="5">
        <f>_xlfn.STDEV.S(H6,H9,H12,H15,H18,H21)/SQRT(6)</f>
        <v>1.1626419178671858E-2</v>
      </c>
    </row>
    <row r="7" spans="1:15" x14ac:dyDescent="0.25">
      <c r="A7" s="19"/>
      <c r="B7" s="32" t="s">
        <v>6</v>
      </c>
      <c r="C7" s="14">
        <v>59495132</v>
      </c>
      <c r="D7" s="14">
        <v>82518</v>
      </c>
      <c r="E7" s="14">
        <v>14413383</v>
      </c>
      <c r="F7" s="25">
        <v>52610</v>
      </c>
      <c r="G7" s="15">
        <f t="shared" si="0"/>
        <v>0.38933455686460244</v>
      </c>
      <c r="H7" s="15">
        <f t="shared" si="1"/>
        <v>0.6106654431353975</v>
      </c>
      <c r="J7" s="19"/>
      <c r="K7" s="32" t="s">
        <v>6</v>
      </c>
      <c r="L7" s="28">
        <f>AVERAGE(G7,G10,G13,G16,G19,G22)</f>
        <v>0.38271447258754127</v>
      </c>
      <c r="M7" s="29">
        <f>_xlfn.STDEV.S(G7,G10,G13,G16,G19,G22)/SQRT(6)</f>
        <v>1.3981007830857961E-2</v>
      </c>
      <c r="N7" s="5">
        <f>AVERAGE(H7,H10,H13,H16,H19,H22)</f>
        <v>0.61728552741245879</v>
      </c>
      <c r="O7" s="5">
        <f>_xlfn.STDEV.S(H7,H10,H13,H16,H19,H22)/SQRT(6)</f>
        <v>1.3981007830857957E-2</v>
      </c>
    </row>
    <row r="8" spans="1:15" ht="15.75" thickBot="1" x14ac:dyDescent="0.3">
      <c r="A8" s="20"/>
      <c r="B8" s="33" t="s">
        <v>7</v>
      </c>
      <c r="C8" s="10">
        <v>163423266</v>
      </c>
      <c r="D8" s="10">
        <v>204534</v>
      </c>
      <c r="E8" s="10">
        <v>74033997</v>
      </c>
      <c r="F8" s="26">
        <v>123077</v>
      </c>
      <c r="G8" s="11">
        <f t="shared" si="0"/>
        <v>0.37568030377490375</v>
      </c>
      <c r="H8" s="11">
        <f t="shared" si="1"/>
        <v>0.6243196962250962</v>
      </c>
      <c r="J8" s="22"/>
      <c r="K8" s="34" t="s">
        <v>7</v>
      </c>
      <c r="L8" s="37">
        <f>AVERAGE(G8,G11,G14,G17,G20,G23)</f>
        <v>0.38048805070992914</v>
      </c>
      <c r="M8" s="38">
        <f>_xlfn.STDEV.S(G8,G11,G14,G17,G20,G23)/SQRT(6)</f>
        <v>7.7326416849108773E-3</v>
      </c>
      <c r="N8" s="37">
        <f>AVERAGE(H8,H11,H14,H17,H20,H23)</f>
        <v>0.61951194929007081</v>
      </c>
      <c r="O8" s="37">
        <f>_xlfn.STDEV.S(H8,H11,H14,H17,H20,H23)/SQRT(6)</f>
        <v>7.7326416849108686E-3</v>
      </c>
    </row>
    <row r="9" spans="1:15" x14ac:dyDescent="0.25">
      <c r="A9" s="21" t="s">
        <v>10</v>
      </c>
      <c r="B9" s="32" t="s">
        <v>5</v>
      </c>
      <c r="C9" s="14">
        <v>52828362</v>
      </c>
      <c r="D9" s="14">
        <v>851539</v>
      </c>
      <c r="E9" s="14">
        <v>11018020</v>
      </c>
      <c r="F9" s="25">
        <v>230645</v>
      </c>
      <c r="G9" s="15">
        <f t="shared" si="0"/>
        <v>0.21312919059975013</v>
      </c>
      <c r="H9" s="15">
        <f t="shared" si="1"/>
        <v>0.78687080940024989</v>
      </c>
      <c r="J9" s="19" t="s">
        <v>36</v>
      </c>
      <c r="K9" s="32" t="s">
        <v>5</v>
      </c>
      <c r="L9" s="28">
        <f>AVERAGE(G24,G27,G30)</f>
        <v>0.26352200051761893</v>
      </c>
      <c r="M9" s="29">
        <f>_xlfn.STDEV.S(G24,G27,G30)/SQRT(3)</f>
        <v>9.9886951637428705E-3</v>
      </c>
      <c r="N9" s="5">
        <f>AVERAGE(H24,H27,H30)</f>
        <v>0.73647799948238102</v>
      </c>
      <c r="O9" s="5">
        <f>_xlfn.STDEV.S(H24,H27,H30)/SQRT(3)</f>
        <v>9.9886951637429017E-3</v>
      </c>
    </row>
    <row r="10" spans="1:15" x14ac:dyDescent="0.25">
      <c r="A10" s="19"/>
      <c r="B10" s="32" t="s">
        <v>6</v>
      </c>
      <c r="C10" s="14">
        <v>59487133</v>
      </c>
      <c r="D10" s="14">
        <v>90517</v>
      </c>
      <c r="E10" s="14">
        <v>14418312</v>
      </c>
      <c r="F10" s="25">
        <v>47681</v>
      </c>
      <c r="G10" s="15">
        <f t="shared" si="0"/>
        <v>0.34501946482582962</v>
      </c>
      <c r="H10" s="15">
        <f t="shared" si="1"/>
        <v>0.65498053517417043</v>
      </c>
      <c r="J10" s="19"/>
      <c r="K10" s="32" t="s">
        <v>6</v>
      </c>
      <c r="L10" s="28">
        <f>AVERAGE(G25,G28,G31)</f>
        <v>0.39896881927213618</v>
      </c>
      <c r="M10" s="29">
        <f>_xlfn.STDEV.S(G25,G28,G31)/SQRT(3)</f>
        <v>9.4209641983348524E-3</v>
      </c>
      <c r="N10" s="5">
        <f>AVERAGE(H25,H28,H31)</f>
        <v>0.60103118072786377</v>
      </c>
      <c r="O10" s="5">
        <f>_xlfn.STDEV.S(H25,H28,H31)/SQRT(3)</f>
        <v>9.4209641983348628E-3</v>
      </c>
    </row>
    <row r="11" spans="1:15" ht="15.75" thickBot="1" x14ac:dyDescent="0.3">
      <c r="A11" s="20"/>
      <c r="B11" s="33" t="s">
        <v>7</v>
      </c>
      <c r="C11" s="10">
        <v>163431497</v>
      </c>
      <c r="D11" s="10">
        <v>196303</v>
      </c>
      <c r="E11" s="10">
        <v>74042122</v>
      </c>
      <c r="F11" s="26">
        <v>114952</v>
      </c>
      <c r="G11" s="11">
        <f t="shared" si="0"/>
        <v>0.36931776196366323</v>
      </c>
      <c r="H11" s="11">
        <f t="shared" si="1"/>
        <v>0.63068223803633672</v>
      </c>
      <c r="J11" s="22"/>
      <c r="K11" s="34" t="s">
        <v>7</v>
      </c>
      <c r="L11" s="37">
        <f>AVERAGE(G26,G29,G32)</f>
        <v>0.39200502082571603</v>
      </c>
      <c r="M11" s="38">
        <f>_xlfn.STDEV.S(G26,G29,G32)/SQRT(3)</f>
        <v>6.0066380458760659E-3</v>
      </c>
      <c r="N11" s="37">
        <f>AVERAGE(H26,H29,H32)</f>
        <v>0.60799497917428402</v>
      </c>
      <c r="O11" s="37">
        <f>_xlfn.STDEV.S(H26,H29,H32)/SQRT(3)</f>
        <v>6.0066380458760919E-3</v>
      </c>
    </row>
    <row r="12" spans="1:15" x14ac:dyDescent="0.25">
      <c r="A12" s="21" t="s">
        <v>11</v>
      </c>
      <c r="B12" s="32" t="s">
        <v>5</v>
      </c>
      <c r="C12" s="14">
        <v>52802220</v>
      </c>
      <c r="D12" s="14">
        <v>877681</v>
      </c>
      <c r="E12" s="14">
        <v>11024084</v>
      </c>
      <c r="F12" s="25">
        <v>224581</v>
      </c>
      <c r="G12" s="15">
        <f t="shared" si="0"/>
        <v>0.20374557047235595</v>
      </c>
      <c r="H12" s="15">
        <f t="shared" si="1"/>
        <v>0.79625442952764403</v>
      </c>
      <c r="J12" s="19" t="s">
        <v>37</v>
      </c>
      <c r="K12" s="32" t="s">
        <v>5</v>
      </c>
      <c r="L12" s="28">
        <f>AVERAGE(G33,G36,G39,G42,G45,G48)</f>
        <v>0.28763534744930541</v>
      </c>
      <c r="M12" s="29">
        <f>_xlfn.STDEV.S(G33,G36,G39,G42,G45,G48)/SQRT(6)</f>
        <v>1.5226168902766153E-2</v>
      </c>
      <c r="N12" s="5">
        <f>AVERAGE(H33,H36,H39,H42,H45,H48)</f>
        <v>0.7123646525506947</v>
      </c>
      <c r="O12" s="5">
        <f>_xlfn.STDEV.S(H33,H36,H39,H42,H45,H48)/SQRT(6)</f>
        <v>1.5226168902766174E-2</v>
      </c>
    </row>
    <row r="13" spans="1:15" x14ac:dyDescent="0.25">
      <c r="A13" s="19"/>
      <c r="B13" s="32" t="s">
        <v>6</v>
      </c>
      <c r="C13" s="14">
        <v>59483830</v>
      </c>
      <c r="D13" s="14">
        <v>93820</v>
      </c>
      <c r="E13" s="14">
        <v>14418552</v>
      </c>
      <c r="F13" s="25">
        <v>47441</v>
      </c>
      <c r="G13" s="15">
        <f t="shared" si="0"/>
        <v>0.33583933286611306</v>
      </c>
      <c r="H13" s="15">
        <f t="shared" si="1"/>
        <v>0.66416066713388688</v>
      </c>
      <c r="J13" s="19"/>
      <c r="K13" s="32" t="s">
        <v>6</v>
      </c>
      <c r="L13" s="28">
        <f>AVERAGE(G34,G37,G40,G43,G46,G49)</f>
        <v>0.40865560258258643</v>
      </c>
      <c r="M13" s="29">
        <f>_xlfn.STDEV.S(G34,G37,G40,G43,G46,G49)/SQRT(6)</f>
        <v>1.1785399922285422E-2</v>
      </c>
      <c r="N13" s="5">
        <f>AVERAGE(H34,H37,H40,H43,H46,H49)</f>
        <v>0.59134439741741363</v>
      </c>
      <c r="O13" s="5">
        <f>_xlfn.STDEV.S(H34,H37,H40,H43,H46,H49)/SQRT(6)</f>
        <v>1.1785399922285413E-2</v>
      </c>
    </row>
    <row r="14" spans="1:15" x14ac:dyDescent="0.25">
      <c r="A14" s="20"/>
      <c r="B14" s="33" t="s">
        <v>7</v>
      </c>
      <c r="C14" s="10">
        <v>163425200</v>
      </c>
      <c r="D14" s="10">
        <v>202600</v>
      </c>
      <c r="E14" s="10">
        <v>74046982</v>
      </c>
      <c r="F14" s="26">
        <v>110092</v>
      </c>
      <c r="G14" s="11">
        <f t="shared" si="0"/>
        <v>0.35207808322566614</v>
      </c>
      <c r="H14" s="11">
        <f t="shared" si="1"/>
        <v>0.64792191677433386</v>
      </c>
      <c r="J14" s="19"/>
      <c r="K14" s="32" t="s">
        <v>7</v>
      </c>
      <c r="L14" s="28">
        <f>AVERAGE(G35,G38,G41,G44,G47,G50)</f>
        <v>0.40060659261924586</v>
      </c>
      <c r="M14" s="29">
        <f>_xlfn.STDEV.S(G35,G38,G41,G44,G47,G50)/SQRT(6)</f>
        <v>9.4717469653937333E-3</v>
      </c>
      <c r="N14" s="5">
        <f>AVERAGE(H35,H38,H41,H44,H47,H50)</f>
        <v>0.5993934073807542</v>
      </c>
      <c r="O14" s="5">
        <f>_xlfn.STDEV.S(H35,H38,H41,H44,H47,H50)/SQRT(6)</f>
        <v>9.4717469653937351E-3</v>
      </c>
    </row>
    <row r="15" spans="1:15" x14ac:dyDescent="0.25">
      <c r="A15" s="21" t="s">
        <v>12</v>
      </c>
      <c r="B15" s="32" t="s">
        <v>5</v>
      </c>
      <c r="C15" s="14">
        <v>53083156</v>
      </c>
      <c r="D15" s="14">
        <v>596745</v>
      </c>
      <c r="E15" s="14">
        <v>11027170</v>
      </c>
      <c r="F15" s="25">
        <v>221495</v>
      </c>
      <c r="G15" s="15">
        <f t="shared" si="0"/>
        <v>0.27069686155651151</v>
      </c>
      <c r="H15" s="15">
        <f t="shared" si="1"/>
        <v>0.72930313844348849</v>
      </c>
    </row>
    <row r="16" spans="1:15" x14ac:dyDescent="0.25">
      <c r="A16" s="19"/>
      <c r="B16" s="32" t="s">
        <v>6</v>
      </c>
      <c r="C16" s="14">
        <v>59499251</v>
      </c>
      <c r="D16" s="14">
        <v>78399</v>
      </c>
      <c r="E16" s="14">
        <v>14410129</v>
      </c>
      <c r="F16" s="25">
        <v>55864</v>
      </c>
      <c r="G16" s="15">
        <f t="shared" si="0"/>
        <v>0.41607888993989411</v>
      </c>
      <c r="H16" s="15">
        <f t="shared" si="1"/>
        <v>0.58392111006010594</v>
      </c>
    </row>
    <row r="17" spans="1:23" x14ac:dyDescent="0.25">
      <c r="A17" s="20"/>
      <c r="B17" s="33" t="s">
        <v>7</v>
      </c>
      <c r="C17" s="10">
        <v>163437126</v>
      </c>
      <c r="D17" s="10">
        <v>190674</v>
      </c>
      <c r="E17" s="10">
        <v>74028554</v>
      </c>
      <c r="F17" s="26">
        <v>128520</v>
      </c>
      <c r="G17" s="11">
        <f t="shared" si="0"/>
        <v>0.40263914735239387</v>
      </c>
      <c r="H17" s="11">
        <f t="shared" si="1"/>
        <v>0.59736085264760619</v>
      </c>
      <c r="J17" s="2" t="s">
        <v>40</v>
      </c>
    </row>
    <row r="18" spans="1:23" ht="15.75" thickBot="1" x14ac:dyDescent="0.3">
      <c r="A18" s="21" t="s">
        <v>13</v>
      </c>
      <c r="B18" s="32" t="s">
        <v>5</v>
      </c>
      <c r="C18" s="14">
        <v>52974334</v>
      </c>
      <c r="D18" s="14">
        <v>705567</v>
      </c>
      <c r="E18" s="14">
        <v>11012492</v>
      </c>
      <c r="F18" s="25">
        <v>236173</v>
      </c>
      <c r="G18" s="15">
        <f t="shared" si="0"/>
        <v>0.25078365578609807</v>
      </c>
      <c r="H18" s="15">
        <f t="shared" si="1"/>
        <v>0.74921634421390193</v>
      </c>
      <c r="J18" s="8" t="s">
        <v>32</v>
      </c>
      <c r="K18" s="8" t="s">
        <v>12</v>
      </c>
      <c r="L18" s="8" t="s">
        <v>13</v>
      </c>
      <c r="M18" s="8" t="s">
        <v>14</v>
      </c>
      <c r="N18" s="8" t="s">
        <v>18</v>
      </c>
      <c r="O18" s="8" t="s">
        <v>19</v>
      </c>
      <c r="P18" s="8" t="s">
        <v>20</v>
      </c>
      <c r="Q18" s="8" t="s">
        <v>38</v>
      </c>
    </row>
    <row r="19" spans="1:23" x14ac:dyDescent="0.25">
      <c r="A19" s="19"/>
      <c r="B19" s="32" t="s">
        <v>6</v>
      </c>
      <c r="C19" s="14">
        <v>59492757</v>
      </c>
      <c r="D19" s="14">
        <v>84893</v>
      </c>
      <c r="E19" s="14">
        <v>14409840</v>
      </c>
      <c r="F19" s="25">
        <v>56153</v>
      </c>
      <c r="G19" s="15">
        <f t="shared" si="0"/>
        <v>0.39811834436992188</v>
      </c>
      <c r="H19" s="15">
        <f t="shared" si="1"/>
        <v>0.60188165563007812</v>
      </c>
      <c r="J19" s="3" t="s">
        <v>5</v>
      </c>
      <c r="K19" s="4">
        <f>G15</f>
        <v>0.27069686155651151</v>
      </c>
      <c r="L19" s="4">
        <f>G18</f>
        <v>0.25078365578609807</v>
      </c>
      <c r="M19" s="4">
        <f>G21</f>
        <v>0.26991552809968283</v>
      </c>
      <c r="N19" s="4">
        <f>G24</f>
        <v>0.25178504218441361</v>
      </c>
      <c r="O19" s="4">
        <f>G27</f>
        <v>0.28339065647010514</v>
      </c>
      <c r="P19" s="4">
        <f>G30</f>
        <v>0.25539030289833808</v>
      </c>
      <c r="Q19" s="39">
        <f>_xlfn.T.TEST(K19:M19,N19:P19,2,1)</f>
        <v>0.98813686234133691</v>
      </c>
    </row>
    <row r="20" spans="1:23" x14ac:dyDescent="0.25">
      <c r="A20" s="20"/>
      <c r="B20" s="33" t="s">
        <v>7</v>
      </c>
      <c r="C20" s="10">
        <v>163423392</v>
      </c>
      <c r="D20" s="10">
        <v>204408</v>
      </c>
      <c r="E20" s="10">
        <v>74029379</v>
      </c>
      <c r="F20" s="26">
        <v>127695</v>
      </c>
      <c r="G20" s="11">
        <f t="shared" si="0"/>
        <v>0.38450420502073152</v>
      </c>
      <c r="H20" s="11">
        <f t="shared" si="1"/>
        <v>0.61549579497926843</v>
      </c>
      <c r="J20" s="3" t="s">
        <v>6</v>
      </c>
      <c r="K20" s="4">
        <f t="shared" ref="K20:K21" si="2">G16</f>
        <v>0.41607888993989411</v>
      </c>
      <c r="L20" s="4">
        <f t="shared" ref="L20:L21" si="3">G19</f>
        <v>0.39811834436992188</v>
      </c>
      <c r="M20" s="4">
        <f t="shared" ref="M20:M21" si="4">G22</f>
        <v>0.41189624665888641</v>
      </c>
      <c r="N20" s="4">
        <f t="shared" ref="N20:N21" si="5">G25</f>
        <v>0.38959379354125961</v>
      </c>
      <c r="O20" s="4">
        <f t="shared" ref="O20:O21" si="6">G28</f>
        <v>0.41781067312145548</v>
      </c>
      <c r="P20" s="4">
        <f t="shared" ref="P20:P21" si="7">G31</f>
        <v>0.38950199115369355</v>
      </c>
      <c r="Q20" s="39">
        <f t="shared" ref="Q20:Q21" si="8">_xlfn.T.TEST(K20:M20,N20:P20,2,1)</f>
        <v>0.57749865384587107</v>
      </c>
    </row>
    <row r="21" spans="1:23" x14ac:dyDescent="0.25">
      <c r="A21" s="21" t="s">
        <v>14</v>
      </c>
      <c r="B21" s="32" t="s">
        <v>5</v>
      </c>
      <c r="C21" s="14">
        <v>53097022</v>
      </c>
      <c r="D21" s="14">
        <v>582879</v>
      </c>
      <c r="E21" s="14">
        <v>11033172</v>
      </c>
      <c r="F21" s="25">
        <v>215493</v>
      </c>
      <c r="G21" s="15">
        <f t="shared" si="0"/>
        <v>0.26991552809968283</v>
      </c>
      <c r="H21" s="15">
        <f t="shared" si="1"/>
        <v>0.73008447190031711</v>
      </c>
      <c r="J21" s="3" t="s">
        <v>7</v>
      </c>
      <c r="K21" s="4">
        <f t="shared" si="2"/>
        <v>0.40263914735239387</v>
      </c>
      <c r="L21" s="4">
        <f t="shared" si="3"/>
        <v>0.38450420502073152</v>
      </c>
      <c r="M21" s="4">
        <f t="shared" si="4"/>
        <v>0.39870880292221633</v>
      </c>
      <c r="N21" s="4">
        <f t="shared" si="5"/>
        <v>0.40395773466609836</v>
      </c>
      <c r="O21" s="4">
        <f t="shared" si="6"/>
        <v>0.38498531557924698</v>
      </c>
      <c r="P21" s="4">
        <f t="shared" si="7"/>
        <v>0.38707201223180271</v>
      </c>
      <c r="Q21" s="39">
        <f t="shared" si="8"/>
        <v>0.51545242587834394</v>
      </c>
    </row>
    <row r="22" spans="1:23" x14ac:dyDescent="0.25">
      <c r="A22" s="19"/>
      <c r="B22" s="32" t="s">
        <v>6</v>
      </c>
      <c r="C22" s="14">
        <v>59499541</v>
      </c>
      <c r="D22" s="14">
        <v>78109</v>
      </c>
      <c r="E22" s="14">
        <v>14411287</v>
      </c>
      <c r="F22" s="25">
        <v>54706</v>
      </c>
      <c r="G22" s="15">
        <f t="shared" si="0"/>
        <v>0.41189624665888641</v>
      </c>
      <c r="H22" s="15">
        <f t="shared" si="1"/>
        <v>0.58810375334111353</v>
      </c>
    </row>
    <row r="23" spans="1:23" ht="15.75" thickBot="1" x14ac:dyDescent="0.3">
      <c r="A23" s="22"/>
      <c r="B23" s="34" t="s">
        <v>7</v>
      </c>
      <c r="C23" s="16">
        <v>163438825</v>
      </c>
      <c r="D23" s="16">
        <v>188975</v>
      </c>
      <c r="E23" s="16">
        <v>74031767</v>
      </c>
      <c r="F23" s="27">
        <v>125307</v>
      </c>
      <c r="G23" s="17">
        <f t="shared" si="0"/>
        <v>0.39870880292221633</v>
      </c>
      <c r="H23" s="17">
        <f t="shared" si="1"/>
        <v>0.60129119707778367</v>
      </c>
    </row>
    <row r="24" spans="1:23" ht="15.75" thickBot="1" x14ac:dyDescent="0.3">
      <c r="A24" s="21" t="s">
        <v>18</v>
      </c>
      <c r="B24" s="32" t="s">
        <v>5</v>
      </c>
      <c r="C24" s="14">
        <v>53135205</v>
      </c>
      <c r="D24" s="14">
        <v>544696</v>
      </c>
      <c r="E24" s="14">
        <v>11065367</v>
      </c>
      <c r="F24" s="25">
        <v>183298</v>
      </c>
      <c r="G24" s="15">
        <f t="shared" si="0"/>
        <v>0.25178504218441361</v>
      </c>
      <c r="H24" s="15">
        <f t="shared" si="1"/>
        <v>0.74821495781558645</v>
      </c>
      <c r="J24" s="8" t="s">
        <v>32</v>
      </c>
      <c r="K24" s="8" t="s">
        <v>9</v>
      </c>
      <c r="L24" s="8" t="s">
        <v>10</v>
      </c>
      <c r="M24" s="8" t="s">
        <v>11</v>
      </c>
      <c r="N24" s="8" t="s">
        <v>12</v>
      </c>
      <c r="O24" s="8" t="s">
        <v>13</v>
      </c>
      <c r="P24" s="8" t="s">
        <v>14</v>
      </c>
      <c r="Q24" s="8" t="s">
        <v>21</v>
      </c>
      <c r="R24" s="8" t="s">
        <v>22</v>
      </c>
      <c r="S24" s="8" t="s">
        <v>23</v>
      </c>
      <c r="T24" s="8" t="s">
        <v>24</v>
      </c>
      <c r="U24" s="8" t="s">
        <v>25</v>
      </c>
      <c r="V24" s="8" t="s">
        <v>26</v>
      </c>
      <c r="W24" s="8" t="s">
        <v>39</v>
      </c>
    </row>
    <row r="25" spans="1:23" x14ac:dyDescent="0.25">
      <c r="A25" s="19"/>
      <c r="B25" s="32" t="s">
        <v>6</v>
      </c>
      <c r="C25" s="14">
        <v>59503612</v>
      </c>
      <c r="D25" s="14">
        <v>74038</v>
      </c>
      <c r="E25" s="14">
        <v>14418738</v>
      </c>
      <c r="F25" s="25">
        <v>47255</v>
      </c>
      <c r="G25" s="15">
        <f t="shared" si="0"/>
        <v>0.38959379354125961</v>
      </c>
      <c r="H25" s="15">
        <f t="shared" si="1"/>
        <v>0.61040620645874044</v>
      </c>
      <c r="J25" s="3" t="s">
        <v>5</v>
      </c>
      <c r="K25" s="4">
        <f>G6</f>
        <v>0.25138714734480894</v>
      </c>
      <c r="L25" s="4">
        <f>G9</f>
        <v>0.21312919059975013</v>
      </c>
      <c r="M25" s="4">
        <f>G12</f>
        <v>0.20374557047235595</v>
      </c>
      <c r="N25" s="4">
        <f>G15</f>
        <v>0.27069686155651151</v>
      </c>
      <c r="O25" s="4">
        <f>G15</f>
        <v>0.27069686155651151</v>
      </c>
      <c r="P25" s="4">
        <f>G21</f>
        <v>0.26991552809968283</v>
      </c>
      <c r="Q25" s="4">
        <f>G33</f>
        <v>0.25944491928922153</v>
      </c>
      <c r="R25" s="4">
        <f>G36</f>
        <v>0.2437131604401242</v>
      </c>
      <c r="S25" s="4">
        <f>G39</f>
        <v>0.25959702960518749</v>
      </c>
      <c r="T25" s="4">
        <f>G42</f>
        <v>0.3162830842191211</v>
      </c>
      <c r="U25" s="4">
        <f>G45</f>
        <v>0.31755452728768824</v>
      </c>
      <c r="V25" s="4">
        <f>G48</f>
        <v>0.32921936385448985</v>
      </c>
      <c r="W25" s="39">
        <f>_xlfn.T.TEST(K25:P25,Q25:V25,2,1)</f>
        <v>3.2144627997155602E-3</v>
      </c>
    </row>
    <row r="26" spans="1:23" x14ac:dyDescent="0.25">
      <c r="A26" s="20"/>
      <c r="B26" s="33" t="s">
        <v>7</v>
      </c>
      <c r="C26" s="10">
        <v>163454397</v>
      </c>
      <c r="D26" s="10">
        <v>173403</v>
      </c>
      <c r="E26" s="10">
        <v>74039553</v>
      </c>
      <c r="F26" s="26">
        <v>117521</v>
      </c>
      <c r="G26" s="11">
        <f t="shared" si="0"/>
        <v>0.40395773466609836</v>
      </c>
      <c r="H26" s="11">
        <f t="shared" si="1"/>
        <v>0.59604226533390159</v>
      </c>
      <c r="J26" s="3" t="s">
        <v>6</v>
      </c>
      <c r="K26" s="4">
        <f t="shared" ref="K26:K27" si="9">G7</f>
        <v>0.38933455686460244</v>
      </c>
      <c r="L26" s="4">
        <f t="shared" ref="L26:L27" si="10">G10</f>
        <v>0.34501946482582962</v>
      </c>
      <c r="M26" s="4">
        <f t="shared" ref="M26:M27" si="11">G13</f>
        <v>0.33583933286611306</v>
      </c>
      <c r="N26" s="4">
        <f t="shared" ref="N26:N27" si="12">G16</f>
        <v>0.41607888993989411</v>
      </c>
      <c r="O26" s="4">
        <f t="shared" ref="O26:O27" si="13">G16</f>
        <v>0.41607888993989411</v>
      </c>
      <c r="P26" s="4">
        <f t="shared" ref="P26:P27" si="14">G22</f>
        <v>0.41189624665888641</v>
      </c>
      <c r="Q26" s="4">
        <f t="shared" ref="Q26:Q27" si="15">G34</f>
        <v>0.38930475684811139</v>
      </c>
      <c r="R26" s="4">
        <f t="shared" ref="R26:R27" si="16">G37</f>
        <v>0.37122203483530558</v>
      </c>
      <c r="S26" s="4">
        <f t="shared" ref="S26:S27" si="17">G40</f>
        <v>0.38878321700583363</v>
      </c>
      <c r="T26" s="4">
        <f t="shared" ref="T26:T27" si="18">G43</f>
        <v>0.43025420545143384</v>
      </c>
      <c r="U26" s="4">
        <f t="shared" ref="U26:U27" si="19">G46</f>
        <v>0.43353625993903155</v>
      </c>
      <c r="V26" s="4">
        <f t="shared" ref="V26:V27" si="20">G49</f>
        <v>0.43883314141580304</v>
      </c>
      <c r="W26" s="39">
        <f t="shared" ref="W26:W27" si="21">_xlfn.T.TEST(K26:P26,Q26:V26,2,1)</f>
        <v>2.4513340306846106E-2</v>
      </c>
    </row>
    <row r="27" spans="1:23" x14ac:dyDescent="0.25">
      <c r="A27" s="21" t="s">
        <v>19</v>
      </c>
      <c r="B27" s="32" t="s">
        <v>5</v>
      </c>
      <c r="C27" s="14">
        <v>53257568</v>
      </c>
      <c r="D27" s="14">
        <v>422333</v>
      </c>
      <c r="E27" s="14">
        <v>11081649</v>
      </c>
      <c r="F27" s="25">
        <v>167016</v>
      </c>
      <c r="G27" s="15">
        <f t="shared" si="0"/>
        <v>0.28339065647010514</v>
      </c>
      <c r="H27" s="15">
        <f t="shared" si="1"/>
        <v>0.7166093435298948</v>
      </c>
      <c r="J27" s="3" t="s">
        <v>7</v>
      </c>
      <c r="K27" s="4">
        <f t="shared" si="9"/>
        <v>0.37568030377490375</v>
      </c>
      <c r="L27" s="4">
        <f t="shared" si="10"/>
        <v>0.36931776196366323</v>
      </c>
      <c r="M27" s="4">
        <f t="shared" si="11"/>
        <v>0.35207808322566614</v>
      </c>
      <c r="N27" s="4">
        <f t="shared" si="12"/>
        <v>0.40263914735239387</v>
      </c>
      <c r="O27" s="4">
        <f t="shared" si="13"/>
        <v>0.40263914735239387</v>
      </c>
      <c r="P27" s="4">
        <f t="shared" si="14"/>
        <v>0.39870880292221633</v>
      </c>
      <c r="Q27" s="4">
        <f t="shared" si="15"/>
        <v>0.3749123516928865</v>
      </c>
      <c r="R27" s="4">
        <f t="shared" si="16"/>
        <v>0.38476455244371227</v>
      </c>
      <c r="S27" s="4">
        <f t="shared" si="17"/>
        <v>0.3792598258795159</v>
      </c>
      <c r="T27" s="4">
        <f t="shared" si="18"/>
        <v>0.4197454140236585</v>
      </c>
      <c r="U27" s="4">
        <f t="shared" si="19"/>
        <v>0.42334411189945897</v>
      </c>
      <c r="V27" s="4">
        <f t="shared" si="20"/>
        <v>0.42161329977624296</v>
      </c>
      <c r="W27" s="39">
        <f t="shared" si="21"/>
        <v>7.5867895433208597E-3</v>
      </c>
    </row>
    <row r="28" spans="1:23" x14ac:dyDescent="0.25">
      <c r="A28" s="19"/>
      <c r="B28" s="32" t="s">
        <v>6</v>
      </c>
      <c r="C28" s="14">
        <v>59511026</v>
      </c>
      <c r="D28" s="14">
        <v>66624</v>
      </c>
      <c r="E28" s="14">
        <v>14418180</v>
      </c>
      <c r="F28" s="25">
        <v>47813</v>
      </c>
      <c r="G28" s="15">
        <f t="shared" si="0"/>
        <v>0.41781067312145548</v>
      </c>
      <c r="H28" s="15">
        <f t="shared" si="1"/>
        <v>0.58218932687854452</v>
      </c>
    </row>
    <row r="29" spans="1:23" x14ac:dyDescent="0.25">
      <c r="A29" s="20"/>
      <c r="B29" s="33" t="s">
        <v>7</v>
      </c>
      <c r="C29" s="10">
        <v>163457968</v>
      </c>
      <c r="D29" s="10">
        <v>169832</v>
      </c>
      <c r="E29" s="10">
        <v>74050763</v>
      </c>
      <c r="F29" s="26">
        <v>106311</v>
      </c>
      <c r="G29" s="11">
        <f t="shared" si="0"/>
        <v>0.38498531557924698</v>
      </c>
      <c r="H29" s="11">
        <f t="shared" si="1"/>
        <v>0.61501468442075302</v>
      </c>
    </row>
    <row r="30" spans="1:23" x14ac:dyDescent="0.25">
      <c r="A30" s="21" t="s">
        <v>20</v>
      </c>
      <c r="B30" s="32" t="s">
        <v>5</v>
      </c>
      <c r="C30" s="14">
        <v>53050679</v>
      </c>
      <c r="D30" s="14">
        <v>629222</v>
      </c>
      <c r="E30" s="14">
        <v>11032851</v>
      </c>
      <c r="F30" s="25">
        <v>215814</v>
      </c>
      <c r="G30" s="15">
        <f t="shared" si="0"/>
        <v>0.25539030289833808</v>
      </c>
      <c r="H30" s="15">
        <f t="shared" si="1"/>
        <v>0.74460969710166192</v>
      </c>
    </row>
    <row r="31" spans="1:23" x14ac:dyDescent="0.25">
      <c r="A31" s="19"/>
      <c r="B31" s="32" t="s">
        <v>6</v>
      </c>
      <c r="C31" s="14">
        <v>59494560</v>
      </c>
      <c r="D31" s="14">
        <v>83090</v>
      </c>
      <c r="E31" s="14">
        <v>14412981</v>
      </c>
      <c r="F31" s="25">
        <v>53012</v>
      </c>
      <c r="G31" s="15">
        <f t="shared" si="0"/>
        <v>0.38950199115369355</v>
      </c>
      <c r="H31" s="15">
        <f t="shared" si="1"/>
        <v>0.61049800884630645</v>
      </c>
    </row>
    <row r="32" spans="1:23" ht="15.75" thickBot="1" x14ac:dyDescent="0.3">
      <c r="A32" s="22"/>
      <c r="B32" s="34" t="s">
        <v>7</v>
      </c>
      <c r="C32" s="16">
        <v>163432173</v>
      </c>
      <c r="D32" s="16">
        <v>195627</v>
      </c>
      <c r="E32" s="16">
        <v>74033533</v>
      </c>
      <c r="F32" s="27">
        <v>123541</v>
      </c>
      <c r="G32" s="17">
        <f t="shared" si="0"/>
        <v>0.38707201223180271</v>
      </c>
      <c r="H32" s="17">
        <f t="shared" si="1"/>
        <v>0.61292798776819735</v>
      </c>
    </row>
    <row r="33" spans="1:8" x14ac:dyDescent="0.25">
      <c r="A33" s="21" t="s">
        <v>21</v>
      </c>
      <c r="B33" s="32" t="s">
        <v>5</v>
      </c>
      <c r="C33" s="14">
        <v>53102859</v>
      </c>
      <c r="D33" s="14">
        <v>577042</v>
      </c>
      <c r="E33" s="14">
        <v>11046505</v>
      </c>
      <c r="F33" s="25">
        <v>202160</v>
      </c>
      <c r="G33" s="15">
        <f t="shared" si="0"/>
        <v>0.25944491928922153</v>
      </c>
      <c r="H33" s="15">
        <f t="shared" si="1"/>
        <v>0.74055508071077847</v>
      </c>
    </row>
    <row r="34" spans="1:8" x14ac:dyDescent="0.25">
      <c r="A34" s="19"/>
      <c r="B34" s="32" t="s">
        <v>6</v>
      </c>
      <c r="C34" s="14">
        <v>59495986</v>
      </c>
      <c r="D34" s="14">
        <v>81664</v>
      </c>
      <c r="E34" s="14">
        <v>14413934</v>
      </c>
      <c r="F34" s="25">
        <v>52059</v>
      </c>
      <c r="G34" s="15">
        <f t="shared" si="0"/>
        <v>0.38930475684811139</v>
      </c>
      <c r="H34" s="15">
        <f t="shared" si="1"/>
        <v>0.61069524315188861</v>
      </c>
    </row>
    <row r="35" spans="1:8" x14ac:dyDescent="0.25">
      <c r="A35" s="20"/>
      <c r="B35" s="33" t="s">
        <v>7</v>
      </c>
      <c r="C35" s="10">
        <v>163425436</v>
      </c>
      <c r="D35" s="10">
        <v>202364</v>
      </c>
      <c r="E35" s="10">
        <v>74035701</v>
      </c>
      <c r="F35" s="26">
        <v>121373</v>
      </c>
      <c r="G35" s="11">
        <f t="shared" si="0"/>
        <v>0.3749123516928865</v>
      </c>
      <c r="H35" s="11">
        <f t="shared" si="1"/>
        <v>0.6250876483071135</v>
      </c>
    </row>
    <row r="36" spans="1:8" x14ac:dyDescent="0.25">
      <c r="A36" s="21" t="s">
        <v>22</v>
      </c>
      <c r="B36" s="32" t="s">
        <v>5</v>
      </c>
      <c r="C36" s="14">
        <v>52972285</v>
      </c>
      <c r="D36" s="14">
        <v>707616</v>
      </c>
      <c r="E36" s="14">
        <v>11020636</v>
      </c>
      <c r="F36" s="25">
        <v>228029</v>
      </c>
      <c r="G36" s="15">
        <f t="shared" si="0"/>
        <v>0.2437131604401242</v>
      </c>
      <c r="H36" s="15">
        <f t="shared" si="1"/>
        <v>0.75628683955987586</v>
      </c>
    </row>
    <row r="37" spans="1:8" x14ac:dyDescent="0.25">
      <c r="A37" s="19"/>
      <c r="B37" s="32" t="s">
        <v>6</v>
      </c>
      <c r="C37" s="14">
        <v>59487797</v>
      </c>
      <c r="D37" s="14">
        <v>89853</v>
      </c>
      <c r="E37" s="14">
        <v>14412945</v>
      </c>
      <c r="F37" s="25">
        <v>53048</v>
      </c>
      <c r="G37" s="15">
        <f t="shared" si="0"/>
        <v>0.37122203483530558</v>
      </c>
      <c r="H37" s="15">
        <f t="shared" si="1"/>
        <v>0.62877796516469442</v>
      </c>
    </row>
    <row r="38" spans="1:8" x14ac:dyDescent="0.25">
      <c r="A38" s="20"/>
      <c r="B38" s="33" t="s">
        <v>7</v>
      </c>
      <c r="C38" s="10">
        <v>163412694</v>
      </c>
      <c r="D38" s="10">
        <v>215106</v>
      </c>
      <c r="E38" s="10">
        <v>74022548</v>
      </c>
      <c r="F38" s="26">
        <v>134526</v>
      </c>
      <c r="G38" s="11">
        <f t="shared" si="0"/>
        <v>0.38476455244371227</v>
      </c>
      <c r="H38" s="11">
        <f t="shared" si="1"/>
        <v>0.61523544755628778</v>
      </c>
    </row>
    <row r="39" spans="1:8" x14ac:dyDescent="0.25">
      <c r="A39" s="21" t="s">
        <v>23</v>
      </c>
      <c r="B39" s="32" t="s">
        <v>5</v>
      </c>
      <c r="C39" s="14">
        <v>53132624</v>
      </c>
      <c r="D39" s="14">
        <v>547277</v>
      </c>
      <c r="E39" s="14">
        <v>11056781</v>
      </c>
      <c r="F39" s="25">
        <v>191884</v>
      </c>
      <c r="G39" s="15">
        <f t="shared" si="0"/>
        <v>0.25959702960518749</v>
      </c>
      <c r="H39" s="15">
        <f t="shared" si="1"/>
        <v>0.74040297039481251</v>
      </c>
    </row>
    <row r="40" spans="1:8" x14ac:dyDescent="0.25">
      <c r="A40" s="19"/>
      <c r="B40" s="32" t="s">
        <v>6</v>
      </c>
      <c r="C40" s="14">
        <v>59500850</v>
      </c>
      <c r="D40" s="14">
        <v>76800</v>
      </c>
      <c r="E40" s="14">
        <v>14417142</v>
      </c>
      <c r="F40" s="25">
        <v>48851</v>
      </c>
      <c r="G40" s="15">
        <f t="shared" si="0"/>
        <v>0.38878321700583363</v>
      </c>
      <c r="H40" s="15">
        <f t="shared" si="1"/>
        <v>0.61121678299416637</v>
      </c>
    </row>
    <row r="41" spans="1:8" x14ac:dyDescent="0.25">
      <c r="A41" s="20"/>
      <c r="B41" s="33" t="s">
        <v>7</v>
      </c>
      <c r="C41" s="10">
        <v>163436288</v>
      </c>
      <c r="D41" s="10">
        <v>191512</v>
      </c>
      <c r="E41" s="10">
        <v>74040064</v>
      </c>
      <c r="F41" s="26">
        <v>117010</v>
      </c>
      <c r="G41" s="11">
        <f t="shared" si="0"/>
        <v>0.3792598258795159</v>
      </c>
      <c r="H41" s="11">
        <f t="shared" si="1"/>
        <v>0.6207401741204841</v>
      </c>
    </row>
    <row r="42" spans="1:8" x14ac:dyDescent="0.25">
      <c r="A42" s="21" t="s">
        <v>24</v>
      </c>
      <c r="B42" s="32" t="s">
        <v>5</v>
      </c>
      <c r="C42" s="14">
        <v>53313132</v>
      </c>
      <c r="D42" s="14">
        <v>366769</v>
      </c>
      <c r="E42" s="14">
        <v>11079000</v>
      </c>
      <c r="F42" s="25">
        <v>169665</v>
      </c>
      <c r="G42" s="15">
        <f t="shared" si="0"/>
        <v>0.3162830842191211</v>
      </c>
      <c r="H42" s="15">
        <f t="shared" si="1"/>
        <v>0.6837169157808789</v>
      </c>
    </row>
    <row r="43" spans="1:8" x14ac:dyDescent="0.25">
      <c r="A43" s="19"/>
      <c r="B43" s="32" t="s">
        <v>6</v>
      </c>
      <c r="C43" s="14">
        <v>59509403</v>
      </c>
      <c r="D43" s="14">
        <v>68247</v>
      </c>
      <c r="E43" s="14">
        <v>14414455</v>
      </c>
      <c r="F43" s="25">
        <v>51538</v>
      </c>
      <c r="G43" s="15">
        <f t="shared" si="0"/>
        <v>0.43025420545143384</v>
      </c>
      <c r="H43" s="15">
        <f t="shared" si="1"/>
        <v>0.56974579454856622</v>
      </c>
    </row>
    <row r="44" spans="1:8" x14ac:dyDescent="0.25">
      <c r="A44" s="20"/>
      <c r="B44" s="33" t="s">
        <v>7</v>
      </c>
      <c r="C44" s="10">
        <v>163465338</v>
      </c>
      <c r="D44" s="10">
        <v>162462</v>
      </c>
      <c r="E44" s="10">
        <v>74039552</v>
      </c>
      <c r="F44" s="26">
        <v>117522</v>
      </c>
      <c r="G44" s="11">
        <f t="shared" si="0"/>
        <v>0.4197454140236585</v>
      </c>
      <c r="H44" s="11">
        <f t="shared" si="1"/>
        <v>0.5802545859763415</v>
      </c>
    </row>
    <row r="45" spans="1:8" x14ac:dyDescent="0.25">
      <c r="A45" s="21" t="s">
        <v>25</v>
      </c>
      <c r="B45" s="32" t="s">
        <v>5</v>
      </c>
      <c r="C45" s="14">
        <v>53360595</v>
      </c>
      <c r="D45" s="14">
        <v>319306</v>
      </c>
      <c r="E45" s="14">
        <v>11100086</v>
      </c>
      <c r="F45" s="25">
        <v>148579</v>
      </c>
      <c r="G45" s="15">
        <f t="shared" si="0"/>
        <v>0.31755452728768824</v>
      </c>
      <c r="H45" s="15">
        <f t="shared" si="1"/>
        <v>0.68244547271231182</v>
      </c>
    </row>
    <row r="46" spans="1:8" x14ac:dyDescent="0.25">
      <c r="A46" s="19"/>
      <c r="B46" s="32" t="s">
        <v>6</v>
      </c>
      <c r="C46" s="14">
        <v>59515028</v>
      </c>
      <c r="D46" s="14">
        <v>62622</v>
      </c>
      <c r="E46" s="14">
        <v>14418066</v>
      </c>
      <c r="F46" s="25">
        <v>47927</v>
      </c>
      <c r="G46" s="15">
        <f t="shared" si="0"/>
        <v>0.43353625993903155</v>
      </c>
      <c r="H46" s="15">
        <f t="shared" si="1"/>
        <v>0.56646374006096845</v>
      </c>
    </row>
    <row r="47" spans="1:8" x14ac:dyDescent="0.25">
      <c r="A47" s="20"/>
      <c r="B47" s="33" t="s">
        <v>7</v>
      </c>
      <c r="C47" s="10">
        <v>163479961</v>
      </c>
      <c r="D47" s="10">
        <v>147839</v>
      </c>
      <c r="E47" s="10">
        <v>74048540</v>
      </c>
      <c r="F47" s="26">
        <v>108534</v>
      </c>
      <c r="G47" s="11">
        <f t="shared" si="0"/>
        <v>0.42334411189945897</v>
      </c>
      <c r="H47" s="11">
        <f t="shared" si="1"/>
        <v>0.57665588810054103</v>
      </c>
    </row>
    <row r="48" spans="1:8" x14ac:dyDescent="0.25">
      <c r="A48" s="21" t="s">
        <v>26</v>
      </c>
      <c r="B48" s="32" t="s">
        <v>5</v>
      </c>
      <c r="C48" s="14">
        <v>53374618</v>
      </c>
      <c r="D48" s="14">
        <v>305283</v>
      </c>
      <c r="E48" s="14">
        <v>11098832</v>
      </c>
      <c r="F48" s="25">
        <v>149833</v>
      </c>
      <c r="G48" s="4">
        <f t="shared" si="0"/>
        <v>0.32921936385448985</v>
      </c>
      <c r="H48" s="4">
        <f t="shared" si="1"/>
        <v>0.6707806361455102</v>
      </c>
    </row>
    <row r="49" spans="1:8" x14ac:dyDescent="0.25">
      <c r="A49" s="19"/>
      <c r="B49" s="32" t="s">
        <v>6</v>
      </c>
      <c r="C49" s="14">
        <v>59516246</v>
      </c>
      <c r="D49" s="14">
        <v>61404</v>
      </c>
      <c r="E49" s="14">
        <v>14417975</v>
      </c>
      <c r="F49" s="25">
        <v>48018</v>
      </c>
      <c r="G49" s="4">
        <f t="shared" si="0"/>
        <v>0.43883314141580304</v>
      </c>
      <c r="H49" s="4">
        <f t="shared" si="1"/>
        <v>0.56116685858419701</v>
      </c>
    </row>
    <row r="50" spans="1:8" x14ac:dyDescent="0.25">
      <c r="A50" s="19"/>
      <c r="B50" s="32" t="s">
        <v>7</v>
      </c>
      <c r="C50" s="14">
        <v>163478652</v>
      </c>
      <c r="D50" s="14">
        <v>149148</v>
      </c>
      <c r="E50" s="14">
        <v>74048353</v>
      </c>
      <c r="F50" s="25">
        <v>108721</v>
      </c>
      <c r="G50" s="4">
        <f t="shared" si="0"/>
        <v>0.42161329977624296</v>
      </c>
      <c r="H50" s="4">
        <f t="shared" si="1"/>
        <v>0.57838670022375704</v>
      </c>
    </row>
  </sheetData>
  <mergeCells count="7">
    <mergeCell ref="A4:A5"/>
    <mergeCell ref="J4:J5"/>
    <mergeCell ref="L4:M4"/>
    <mergeCell ref="N4:O4"/>
    <mergeCell ref="K4:K5"/>
    <mergeCell ref="B4:F4"/>
    <mergeCell ref="G4:H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liewy</dc:creator>
  <cp:lastModifiedBy>Yi Jin</cp:lastModifiedBy>
  <dcterms:created xsi:type="dcterms:W3CDTF">2018-06-05T06:36:14Z</dcterms:created>
  <dcterms:modified xsi:type="dcterms:W3CDTF">2019-11-27T10:04:29Z</dcterms:modified>
</cp:coreProperties>
</file>