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kaust\styl\dna_meth\amplicon_miseq\02_15_primer_run\"/>
    </mc:Choice>
  </mc:AlternateContent>
  <bookViews>
    <workbookView xWindow="0" yWindow="0" windowWidth="20400" windowHeight="8115"/>
  </bookViews>
  <sheets>
    <sheet name="designed_primers.xlsx" sheetId="1" r:id="rId1"/>
  </sheets>
  <calcPr calcId="162913"/>
</workbook>
</file>

<file path=xl/calcChain.xml><?xml version="1.0" encoding="utf-8"?>
<calcChain xmlns="http://schemas.openxmlformats.org/spreadsheetml/2006/main">
  <c r="X9" i="1" l="1"/>
  <c r="V9" i="1"/>
  <c r="T9" i="1"/>
  <c r="R9" i="1"/>
  <c r="Y3" i="1"/>
  <c r="Y4" i="1"/>
  <c r="Y5" i="1"/>
  <c r="Y6" i="1"/>
  <c r="Y7" i="1"/>
  <c r="Y8" i="1"/>
  <c r="Y9" i="1"/>
  <c r="Y10" i="1"/>
  <c r="Y11" i="1"/>
  <c r="Y12" i="1"/>
  <c r="Y2" i="1"/>
  <c r="W3" i="1"/>
  <c r="W4" i="1"/>
  <c r="W5" i="1"/>
  <c r="W6" i="1"/>
  <c r="W7" i="1"/>
  <c r="W8" i="1"/>
  <c r="W9" i="1"/>
  <c r="W10" i="1"/>
  <c r="W11" i="1"/>
  <c r="W12" i="1"/>
  <c r="W2" i="1"/>
  <c r="U3" i="1"/>
  <c r="U4" i="1"/>
  <c r="U5" i="1"/>
  <c r="U6" i="1"/>
  <c r="U7" i="1"/>
  <c r="U8" i="1"/>
  <c r="U9" i="1"/>
  <c r="U10" i="1"/>
  <c r="U11" i="1"/>
  <c r="U12" i="1"/>
  <c r="U2" i="1"/>
  <c r="S3" i="1"/>
  <c r="S4" i="1"/>
  <c r="S5" i="1"/>
  <c r="S6" i="1"/>
  <c r="S7" i="1"/>
  <c r="S8" i="1"/>
  <c r="S9" i="1"/>
  <c r="S10" i="1"/>
  <c r="S11" i="1"/>
  <c r="S12" i="1"/>
  <c r="S2" i="1"/>
  <c r="X12" i="1"/>
  <c r="V12" i="1"/>
  <c r="T12" i="1"/>
  <c r="R12" i="1"/>
  <c r="X11" i="1"/>
  <c r="V11" i="1"/>
  <c r="T11" i="1"/>
  <c r="R11" i="1"/>
  <c r="X10" i="1"/>
  <c r="V10" i="1"/>
  <c r="T10" i="1"/>
  <c r="R10" i="1"/>
  <c r="X8" i="1"/>
  <c r="V8" i="1"/>
  <c r="T8" i="1"/>
  <c r="R8" i="1"/>
  <c r="X7" i="1"/>
  <c r="V7" i="1"/>
  <c r="T7" i="1"/>
  <c r="R7" i="1"/>
  <c r="X6" i="1"/>
  <c r="V6" i="1"/>
  <c r="T6" i="1"/>
  <c r="R6" i="1"/>
  <c r="X5" i="1"/>
  <c r="V5" i="1"/>
  <c r="T5" i="1"/>
  <c r="R5" i="1"/>
  <c r="X4" i="1"/>
  <c r="V4" i="1"/>
  <c r="T4" i="1"/>
  <c r="R4" i="1"/>
  <c r="X3" i="1"/>
  <c r="V3" i="1"/>
  <c r="T3" i="1"/>
  <c r="R3" i="1"/>
  <c r="X2" i="1"/>
  <c r="V2" i="1"/>
  <c r="T2" i="1"/>
  <c r="R2" i="1"/>
</calcChain>
</file>

<file path=xl/sharedStrings.xml><?xml version="1.0" encoding="utf-8"?>
<sst xmlns="http://schemas.openxmlformats.org/spreadsheetml/2006/main" count="167" uniqueCount="155">
  <si>
    <t>Gene</t>
  </si>
  <si>
    <t>Scaffold</t>
  </si>
  <si>
    <t>Desired region</t>
  </si>
  <si>
    <t>Desired length</t>
  </si>
  <si>
    <t>Outer region</t>
  </si>
  <si>
    <t>Inner region</t>
  </si>
  <si>
    <t>Outer amplicon length</t>
  </si>
  <si>
    <t>Inner amplicon length</t>
  </si>
  <si>
    <t>Outer forward</t>
  </si>
  <si>
    <t>Inner forward</t>
  </si>
  <si>
    <t>Inner reverse</t>
  </si>
  <si>
    <t>Outer reverse</t>
  </si>
  <si>
    <t>OF: loc | len | Tm | GC</t>
  </si>
  <si>
    <t>IF: loc | len | Tm | GC</t>
  </si>
  <si>
    <t>IR: loc | len | Tm | GC</t>
  </si>
  <si>
    <t>OR: loc | len | Tm | GC</t>
  </si>
  <si>
    <t>SpisGene9848</t>
  </si>
  <si>
    <t>Spis.scaffold149|size620878</t>
  </si>
  <si>
    <t>266300..265999</t>
  </si>
  <si>
    <t>SpisGene19923</t>
  </si>
  <si>
    <t>Spis.scaffold604|size175214</t>
  </si>
  <si>
    <t>26699..27080</t>
  </si>
  <si>
    <t>26690..27082</t>
  </si>
  <si>
    <t>26700..27067</t>
  </si>
  <si>
    <t>TGTTTTTTTGGTTGAGGGGT</t>
  </si>
  <si>
    <t>GTTGAGGGGTATAAATATAAGTTTTTTT</t>
  </si>
  <si>
    <t>ACACCACAAAATCATCAAATTTCCT</t>
  </si>
  <si>
    <t>TCTTCCTATCAAATTACACCACA</t>
  </si>
  <si>
    <t>26690 | 20 | 55.848 | 40.0</t>
  </si>
  <si>
    <t>26700 | 28 | 55.18 | 25.0</t>
  </si>
  <si>
    <t>27067 | 25 | 58.17 | 32.0</t>
  </si>
  <si>
    <t>27082 | 23 | 55.321 | 34.783</t>
  </si>
  <si>
    <t>SpisGene1497</t>
  </si>
  <si>
    <t>Spis.scaffold10|size1615166</t>
  </si>
  <si>
    <t>855100..854849</t>
  </si>
  <si>
    <t>SpisGene5926</t>
  </si>
  <si>
    <t>Spis.scaffold67|size923395</t>
  </si>
  <si>
    <t>678749..679100</t>
  </si>
  <si>
    <t>678750..679102</t>
  </si>
  <si>
    <t>678775..679081</t>
  </si>
  <si>
    <t>TGTTATTGGTGGGTTTATGGT</t>
  </si>
  <si>
    <t>AGAAAAATGTAATTAAATTAGTGGAATGA</t>
  </si>
  <si>
    <t>CATAACTTACACTTATTACAAAAAAAAATACA</t>
  </si>
  <si>
    <t>CTCCACCAATATAATCTATTACATAACT</t>
  </si>
  <si>
    <t>678750 | 21 | 55.064 | 38.095</t>
  </si>
  <si>
    <t>678775 | 29 | 55.303 | 20.69</t>
  </si>
  <si>
    <t>679081 | 32 | 55.829 | 18.75</t>
  </si>
  <si>
    <t>679102 | 28 | 55.161 | 28.571</t>
  </si>
  <si>
    <t>SpisGene22190</t>
  </si>
  <si>
    <t>Spis.scaffold913|size88020</t>
  </si>
  <si>
    <t>7664..7975</t>
  </si>
  <si>
    <t>SpisGene24736</t>
  </si>
  <si>
    <t>Spis.scaffold2365|size8846</t>
  </si>
  <si>
    <t>6725..6399</t>
  </si>
  <si>
    <t>SpisGene13822</t>
  </si>
  <si>
    <t>Spis.scaffold267|size431158</t>
  </si>
  <si>
    <t>162119..162500</t>
  </si>
  <si>
    <t>162112..162508</t>
  </si>
  <si>
    <t>162145..162496</t>
  </si>
  <si>
    <t>AGGAGTTTAAAGAGATGTAGAGATT</t>
  </si>
  <si>
    <t>AGTTAGTTTGTGAAGTTTTTGTTGT</t>
  </si>
  <si>
    <t>CCCTACTCAAATATTTTAAAATTCTTTCT</t>
  </si>
  <si>
    <t>ACCCAATTCAACCCCTACTCA</t>
  </si>
  <si>
    <t>162112 | 25 | 55.247 | 32.0</t>
  </si>
  <si>
    <t>162145 | 25 | 56.514 | 28.0</t>
  </si>
  <si>
    <t>162496 | 29 | 55.577 | 24.138</t>
  </si>
  <si>
    <t>162508 | 21 | 58.646 | 47.619</t>
  </si>
  <si>
    <t>160099..160425</t>
  </si>
  <si>
    <t>160096..160417</t>
  </si>
  <si>
    <t>160116..160400</t>
  </si>
  <si>
    <t>TGTAGTAGTAAGTTTTGTTATGGGT</t>
  </si>
  <si>
    <t>TGGGTTAAAGAGTTAAAATTGTTGA</t>
  </si>
  <si>
    <t>ACAAAACCTTAAAAAAATTTTCCAAAACT</t>
  </si>
  <si>
    <t>ACCTCCTATTATCCCATACAAAACCT</t>
  </si>
  <si>
    <t>160096 | 25 | 55.922 | 32.0</t>
  </si>
  <si>
    <t>160116 | 25 | 55.588 | 28.0</t>
  </si>
  <si>
    <t>160400 | 29 | 57.408 | 20.69</t>
  </si>
  <si>
    <t>160417 | 26 | 59.376 | 38.462</t>
  </si>
  <si>
    <t>SpisGene3138</t>
  </si>
  <si>
    <t>Spis.scaffold28|size1278021</t>
  </si>
  <si>
    <t>365175..364824</t>
  </si>
  <si>
    <t>365167..364828</t>
  </si>
  <si>
    <t>365130..364843</t>
  </si>
  <si>
    <t>TGTTTTGTATGTAGGTTTGGATGTTGT</t>
  </si>
  <si>
    <t>TATTTAGTTTATTTTATGAGTTTTGGATGT</t>
  </si>
  <si>
    <t>ACATATCCCATACACAATTATAATTTATTTAA</t>
  </si>
  <si>
    <t>ACCAAACATTTTATCACATATCCCA</t>
  </si>
  <si>
    <t>365167 | 27 | 59.931 | 33.333</t>
  </si>
  <si>
    <t>365130 | 30 | 55.48 | 20.0</t>
  </si>
  <si>
    <t>364843 | 32 | 55.536 | 18.75</t>
  </si>
  <si>
    <t>364828 | 25 | 57.03 | 32.0</t>
  </si>
  <si>
    <t>SpisGene14606</t>
  </si>
  <si>
    <t>Spis.scaffold298|size402599</t>
  </si>
  <si>
    <t>194349..194650</t>
  </si>
  <si>
    <t>194358..194658</t>
  </si>
  <si>
    <t>194376..194618</t>
  </si>
  <si>
    <t>ATTTTTGTTGGTTAGTTTTGAAAATTGT</t>
  </si>
  <si>
    <t>TGAAAATTGTTTAAAGGTTGATAGTTT</t>
  </si>
  <si>
    <t>ATATATCAACAAAATTAAAATAATAAATTAACCAC</t>
  </si>
  <si>
    <t>ACTATCATCTAAAATAACAAACAATTTTCA</t>
  </si>
  <si>
    <t>194358 | 28 | 56.939 | 21.429</t>
  </si>
  <si>
    <t>194376 | 27 | 55.265 | 22.222</t>
  </si>
  <si>
    <t>194618 | 35 | 55.276 | 14.286</t>
  </si>
  <si>
    <t>194658 | 30 | 55.897 | 20.0</t>
  </si>
  <si>
    <t>SpisGene18283</t>
  </si>
  <si>
    <t>Spis.scaffold476|size246050</t>
  </si>
  <si>
    <t>71725..71524</t>
  </si>
  <si>
    <t>266310..265990</t>
  </si>
  <si>
    <t>266298..266034</t>
  </si>
  <si>
    <t>AGTGGTATTTTTTGGTGAAGAGAGT</t>
  </si>
  <si>
    <t>TGGTGAAGAGAGTTTTTTATGTTT</t>
  </si>
  <si>
    <t>CCATTATCCTTCTCAAACCCAACA</t>
  </si>
  <si>
    <t>ACTCAATCTCCTTAAATAAAAAATTAACT</t>
  </si>
  <si>
    <t>266310 | 25 | 58.634 | 36.0</t>
  </si>
  <si>
    <t>266298 | 24 | 55.148 | 29.167</t>
  </si>
  <si>
    <t>266034 | 24 | 58.984 | 41.667</t>
  </si>
  <si>
    <t>265990 | 29 | 55.036 | 20.69</t>
  </si>
  <si>
    <t>6705..6384</t>
  </si>
  <si>
    <t>6669..6426</t>
  </si>
  <si>
    <t>TAGATGATATTTATATTGTAAAGTAGGTATGT</t>
  </si>
  <si>
    <t>TGAAATTTTTGTGGTTTTTTTTTTTTGT</t>
  </si>
  <si>
    <t>AATTCATTAAAAAATACAAAAAAAAAAAAATTTAAA</t>
  </si>
  <si>
    <t>ACAATCACTTTAAAAATAATATAAACTTAAAAAAA</t>
  </si>
  <si>
    <t>6705 | 32 | 55.578 | 21.875</t>
  </si>
  <si>
    <t>6669 | 28 | 56.595 | 17.857</t>
  </si>
  <si>
    <t>6426 | 36 | 55.076 | 5.556</t>
  </si>
  <si>
    <t>6384 | 35 | 55.395 | 11.429</t>
  </si>
  <si>
    <t>CCAAATAAATATAATCCTAAAAAAAACTATTATCT</t>
  </si>
  <si>
    <t>CATCCAAATAAATATAATCCTAAAAAAAACT</t>
  </si>
  <si>
    <t>7998 | 35 | 55.791 | 17.143</t>
  </si>
  <si>
    <t>8001 | 31 | 55.14 | 19.355</t>
  </si>
  <si>
    <t>7661..8001</t>
  </si>
  <si>
    <t>7661..7998</t>
  </si>
  <si>
    <t>AGGATTGTTGTTGGTGGTAGTGA</t>
  </si>
  <si>
    <t>7661 | 23 | 59.862 | 43.478</t>
  </si>
  <si>
    <t>AGATGGTATTTTTGTTTTTATGTTAAATTT</t>
  </si>
  <si>
    <t>TGGGGTTAGATGGTATTTTTGT</t>
  </si>
  <si>
    <t>855138 | 30 | 55.2 | 16.667</t>
  </si>
  <si>
    <t>855145 | 22 | 55.304 | 36.364</t>
  </si>
  <si>
    <t>855138..854851</t>
  </si>
  <si>
    <t>855145..854868</t>
  </si>
  <si>
    <t>CACCCTACCAATAATAACTCAACCT</t>
  </si>
  <si>
    <t>ACTTACATAAAAAAAATCACCCTACCA</t>
  </si>
  <si>
    <t>854868 | 25 | 58.34 | 40.0</t>
  </si>
  <si>
    <t>854851 | 27 | 57.63 | 29.63</t>
  </si>
  <si>
    <t>71753..71511</t>
  </si>
  <si>
    <t>TTGGGGTGATTATTTTTTAATTGATTT</t>
  </si>
  <si>
    <t>ACACAAAAAAACAAATAAACCTAAAAAA</t>
  </si>
  <si>
    <t>71753 | 27 | 55.325 | 22.222</t>
  </si>
  <si>
    <t>71511 | 28 | 55.327 | 17.857</t>
  </si>
  <si>
    <t>71768..71511</t>
  </si>
  <si>
    <t>TGAGTGATTAATATTTTGGGGTGA</t>
  </si>
  <si>
    <t>71768 | 24 | 56.074 | 33.333</t>
  </si>
  <si>
    <t>Primer name</t>
  </si>
  <si>
    <t>Primer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</si>
</sst>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/>
  </sheetViews>
  <sheetFormatPr defaultRowHeight="15" x14ac:dyDescent="0.25"/>
  <cols>
    <col min="1" max="1" width="14.42578125" style="3" bestFit="1" customWidth="1"/>
    <col min="2" max="2" width="26.140625" style="3" bestFit="1" customWidth="1"/>
    <col min="3" max="3" width="14.28515625" style="3" bestFit="1" customWidth="1"/>
    <col min="4" max="4" width="7.85546875" style="3" bestFit="1" customWidth="1"/>
    <col min="5" max="5" width="16.85546875" style="3" customWidth="1"/>
    <col min="6" max="6" width="14.28515625" style="3" bestFit="1" customWidth="1"/>
    <col min="7" max="8" width="9.140625" style="3"/>
    <col min="9" max="9" width="39.140625" style="3" bestFit="1" customWidth="1"/>
    <col min="10" max="10" width="36.85546875" style="3" bestFit="1" customWidth="1"/>
    <col min="11" max="11" width="45.85546875" style="3" bestFit="1" customWidth="1"/>
    <col min="12" max="12" width="44" style="3" bestFit="1" customWidth="1"/>
    <col min="13" max="16" width="26.28515625" style="3" bestFit="1" customWidth="1"/>
    <col min="17" max="17" width="9.140625" style="3"/>
    <col min="18" max="18" width="13.140625" style="3" bestFit="1" customWidth="1"/>
    <col min="19" max="19" width="39.140625" style="3" bestFit="1" customWidth="1"/>
    <col min="20" max="20" width="12.42578125" style="3" bestFit="1" customWidth="1"/>
    <col min="21" max="21" width="77.85546875" style="3" bestFit="1" customWidth="1"/>
    <col min="22" max="22" width="12.42578125" style="3" bestFit="1" customWidth="1"/>
    <col min="23" max="23" width="88.140625" style="3" bestFit="1" customWidth="1"/>
    <col min="24" max="24" width="13.28515625" style="3" customWidth="1"/>
    <col min="25" max="25" width="44" style="3" customWidth="1"/>
    <col min="29" max="16384" width="9.140625" style="3"/>
  </cols>
  <sheetData>
    <row r="1" spans="1:28" s="2" customFormat="1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s="1" t="s">
        <v>153</v>
      </c>
      <c r="S1" s="1" t="s">
        <v>154</v>
      </c>
      <c r="T1" s="1" t="s">
        <v>153</v>
      </c>
      <c r="U1" s="1" t="s">
        <v>154</v>
      </c>
      <c r="V1" s="1" t="s">
        <v>153</v>
      </c>
      <c r="W1" s="1" t="s">
        <v>154</v>
      </c>
      <c r="X1" s="1" t="s">
        <v>153</v>
      </c>
      <c r="Y1" s="1" t="s">
        <v>154</v>
      </c>
    </row>
    <row r="2" spans="1:28" x14ac:dyDescent="0.25">
      <c r="A2" s="3" t="s">
        <v>16</v>
      </c>
      <c r="B2" s="3" t="s">
        <v>17</v>
      </c>
      <c r="C2" s="3" t="s">
        <v>18</v>
      </c>
      <c r="D2" s="3">
        <v>301</v>
      </c>
      <c r="E2" s="3" t="s">
        <v>107</v>
      </c>
      <c r="F2" s="3" t="s">
        <v>108</v>
      </c>
      <c r="G2" s="3">
        <v>320</v>
      </c>
      <c r="H2" s="3">
        <v>264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113</v>
      </c>
      <c r="N2" s="3" t="s">
        <v>114</v>
      </c>
      <c r="O2" s="3" t="s">
        <v>115</v>
      </c>
      <c r="P2" s="3" t="s">
        <v>116</v>
      </c>
      <c r="R2" t="str">
        <f t="shared" ref="R2:R12" si="0">CONCATENATE(REPLACE($A2,5,4,""), "_OF")</f>
        <v>Spis9848_OF</v>
      </c>
      <c r="S2" t="str">
        <f>I2</f>
        <v>AGTGGTATTTTTTGGTGAAGAGAGT</v>
      </c>
      <c r="T2" t="str">
        <f t="shared" ref="T2:T12" si="1">CONCATENATE(REPLACE($A2,5,4,""), "_IF")</f>
        <v>Spis9848_IF</v>
      </c>
      <c r="U2" t="str">
        <f>CONCATENATE("TCGTCGGCAGCGTCAGATGTGTATAAGAGACAG", J2)</f>
        <v>TCGTCGGCAGCGTCAGATGTGTATAAGAGACAGTGGTGAAGAGAGTTTTTTATGTTT</v>
      </c>
      <c r="V2" t="str">
        <f t="shared" ref="V2:V12" si="2">CONCATENATE(REPLACE($A2,5,4,""), "_IR")</f>
        <v>Spis9848_IR</v>
      </c>
      <c r="W2" t="str">
        <f>CONCATENATE("GTCTCGTGGGCTCGGAGATGTGTATAAGAGACAG", K2)</f>
        <v>GTCTCGTGGGCTCGGAGATGTGTATAAGAGACAGCCATTATCCTTCTCAAACCCAACA</v>
      </c>
      <c r="X2" t="str">
        <f t="shared" ref="X2:X12" si="3">CONCATENATE(REPLACE($A2,5,4,""), "_OR")</f>
        <v>Spis9848_OR</v>
      </c>
      <c r="Y2" t="str">
        <f>L2</f>
        <v>ACTCAATCTCCTTAAATAAAAAATTAACT</v>
      </c>
      <c r="Z2" s="3"/>
      <c r="AA2" s="3"/>
      <c r="AB2" s="3"/>
    </row>
    <row r="3" spans="1:28" x14ac:dyDescent="0.25">
      <c r="A3" s="3" t="s">
        <v>19</v>
      </c>
      <c r="B3" s="3" t="s">
        <v>20</v>
      </c>
      <c r="C3" s="3" t="s">
        <v>21</v>
      </c>
      <c r="D3" s="3">
        <v>381</v>
      </c>
      <c r="E3" s="3" t="s">
        <v>22</v>
      </c>
      <c r="F3" s="3" t="s">
        <v>23</v>
      </c>
      <c r="G3" s="3">
        <v>392</v>
      </c>
      <c r="H3" s="3">
        <v>367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R3" t="str">
        <f t="shared" si="0"/>
        <v>Spis19923_OF</v>
      </c>
      <c r="S3" t="str">
        <f t="shared" ref="S3:S12" si="4">I3</f>
        <v>TGTTTTTTTGGTTGAGGGGT</v>
      </c>
      <c r="T3" t="str">
        <f t="shared" si="1"/>
        <v>Spis19923_IF</v>
      </c>
      <c r="U3" t="str">
        <f t="shared" ref="U3:U12" si="5">CONCATENATE("TCGTCGGCAGCGTCAGATGTGTATAAGAGACAG", J3)</f>
        <v>TCGTCGGCAGCGTCAGATGTGTATAAGAGACAGGTTGAGGGGTATAAATATAAGTTTTTTT</v>
      </c>
      <c r="V3" t="str">
        <f t="shared" si="2"/>
        <v>Spis19923_IR</v>
      </c>
      <c r="W3" t="str">
        <f t="shared" ref="W3:W12" si="6">CONCATENATE("GTCTCGTGGGCTCGGAGATGTGTATAAGAGACAG", K3)</f>
        <v>GTCTCGTGGGCTCGGAGATGTGTATAAGAGACAGACACCACAAAATCATCAAATTTCCT</v>
      </c>
      <c r="X3" t="str">
        <f t="shared" si="3"/>
        <v>Spis19923_OR</v>
      </c>
      <c r="Y3" t="str">
        <f>L3</f>
        <v>TCTTCCTATCAAATTACACCACA</v>
      </c>
      <c r="Z3" s="3"/>
      <c r="AA3" s="3"/>
      <c r="AB3" s="3"/>
    </row>
    <row r="4" spans="1:28" x14ac:dyDescent="0.25">
      <c r="A4" s="3" t="s">
        <v>32</v>
      </c>
      <c r="B4" s="3" t="s">
        <v>33</v>
      </c>
      <c r="C4" s="3" t="s">
        <v>34</v>
      </c>
      <c r="D4" s="3">
        <v>251</v>
      </c>
      <c r="E4" s="3" t="s">
        <v>139</v>
      </c>
      <c r="F4" s="3" t="s">
        <v>140</v>
      </c>
      <c r="G4" s="3">
        <v>287</v>
      </c>
      <c r="H4" s="3">
        <v>277</v>
      </c>
      <c r="I4" s="3" t="s">
        <v>135</v>
      </c>
      <c r="J4" s="3" t="s">
        <v>136</v>
      </c>
      <c r="K4" s="3" t="s">
        <v>141</v>
      </c>
      <c r="L4" s="3" t="s">
        <v>142</v>
      </c>
      <c r="M4" s="3" t="s">
        <v>137</v>
      </c>
      <c r="N4" s="3" t="s">
        <v>138</v>
      </c>
      <c r="O4" s="3" t="s">
        <v>143</v>
      </c>
      <c r="P4" s="3" t="s">
        <v>144</v>
      </c>
      <c r="R4" t="str">
        <f t="shared" si="0"/>
        <v>Spis1497_OF</v>
      </c>
      <c r="S4" t="str">
        <f t="shared" si="4"/>
        <v>AGATGGTATTTTTGTTTTTATGTTAAATTT</v>
      </c>
      <c r="T4" t="str">
        <f t="shared" si="1"/>
        <v>Spis1497_IF</v>
      </c>
      <c r="U4" t="str">
        <f t="shared" si="5"/>
        <v>TCGTCGGCAGCGTCAGATGTGTATAAGAGACAGTGGGGTTAGATGGTATTTTTGT</v>
      </c>
      <c r="V4" t="str">
        <f t="shared" si="2"/>
        <v>Spis1497_IR</v>
      </c>
      <c r="W4" t="str">
        <f t="shared" si="6"/>
        <v>GTCTCGTGGGCTCGGAGATGTGTATAAGAGACAGCACCCTACCAATAATAACTCAACCT</v>
      </c>
      <c r="X4" t="str">
        <f t="shared" si="3"/>
        <v>Spis1497_OR</v>
      </c>
      <c r="Y4" t="str">
        <f>L4</f>
        <v>ACTTACATAAAAAAAATCACCCTACCA</v>
      </c>
      <c r="Z4" s="3"/>
      <c r="AA4" s="3"/>
      <c r="AB4" s="3"/>
    </row>
    <row r="5" spans="1:28" x14ac:dyDescent="0.25">
      <c r="A5" s="3" t="s">
        <v>35</v>
      </c>
      <c r="B5" s="3" t="s">
        <v>36</v>
      </c>
      <c r="C5" s="3" t="s">
        <v>37</v>
      </c>
      <c r="D5" s="3">
        <v>351</v>
      </c>
      <c r="E5" s="3" t="s">
        <v>38</v>
      </c>
      <c r="F5" s="3" t="s">
        <v>39</v>
      </c>
      <c r="G5" s="3">
        <v>352</v>
      </c>
      <c r="H5" s="3">
        <v>306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45</v>
      </c>
      <c r="O5" s="3" t="s">
        <v>46</v>
      </c>
      <c r="P5" s="3" t="s">
        <v>47</v>
      </c>
      <c r="R5" t="str">
        <f t="shared" si="0"/>
        <v>Spis5926_OF</v>
      </c>
      <c r="S5" t="str">
        <f t="shared" si="4"/>
        <v>TGTTATTGGTGGGTTTATGGT</v>
      </c>
      <c r="T5" t="str">
        <f t="shared" si="1"/>
        <v>Spis5926_IF</v>
      </c>
      <c r="U5" t="str">
        <f t="shared" si="5"/>
        <v>TCGTCGGCAGCGTCAGATGTGTATAAGAGACAGAGAAAAATGTAATTAAATTAGTGGAATGA</v>
      </c>
      <c r="V5" t="str">
        <f t="shared" si="2"/>
        <v>Spis5926_IR</v>
      </c>
      <c r="W5" t="str">
        <f t="shared" si="6"/>
        <v>GTCTCGTGGGCTCGGAGATGTGTATAAGAGACAGCATAACTTACACTTATTACAAAAAAAAATACA</v>
      </c>
      <c r="X5" t="str">
        <f t="shared" si="3"/>
        <v>Spis5926_OR</v>
      </c>
      <c r="Y5" t="str">
        <f>L5</f>
        <v>CTCCACCAATATAATCTATTACATAACT</v>
      </c>
      <c r="Z5" s="3"/>
      <c r="AA5" s="3"/>
      <c r="AB5" s="3"/>
    </row>
    <row r="6" spans="1:28" x14ac:dyDescent="0.25">
      <c r="A6" s="3" t="s">
        <v>48</v>
      </c>
      <c r="B6" s="3" t="s">
        <v>49</v>
      </c>
      <c r="C6" s="3" t="s">
        <v>50</v>
      </c>
      <c r="D6" s="3">
        <v>311</v>
      </c>
      <c r="E6" s="3" t="s">
        <v>131</v>
      </c>
      <c r="F6" s="3" t="s">
        <v>132</v>
      </c>
      <c r="G6" s="3">
        <v>340</v>
      </c>
      <c r="H6" s="3">
        <v>337</v>
      </c>
      <c r="I6" s="3" t="s">
        <v>133</v>
      </c>
      <c r="J6" s="3" t="s">
        <v>133</v>
      </c>
      <c r="K6" s="3" t="s">
        <v>127</v>
      </c>
      <c r="L6" s="3" t="s">
        <v>128</v>
      </c>
      <c r="M6" s="3" t="s">
        <v>134</v>
      </c>
      <c r="N6" s="3" t="s">
        <v>134</v>
      </c>
      <c r="O6" s="3" t="s">
        <v>129</v>
      </c>
      <c r="P6" s="3" t="s">
        <v>130</v>
      </c>
      <c r="R6" t="str">
        <f t="shared" si="0"/>
        <v>Spis22190_OF</v>
      </c>
      <c r="S6" t="str">
        <f t="shared" si="4"/>
        <v>AGGATTGTTGTTGGTGGTAGTGA</v>
      </c>
      <c r="T6" t="str">
        <f t="shared" si="1"/>
        <v>Spis22190_IF</v>
      </c>
      <c r="U6" t="str">
        <f t="shared" si="5"/>
        <v>TCGTCGGCAGCGTCAGATGTGTATAAGAGACAGAGGATTGTTGTTGGTGGTAGTGA</v>
      </c>
      <c r="V6" t="str">
        <f t="shared" si="2"/>
        <v>Spis22190_IR</v>
      </c>
      <c r="W6" t="str">
        <f t="shared" si="6"/>
        <v>GTCTCGTGGGCTCGGAGATGTGTATAAGAGACAGCCAAATAAATATAATCCTAAAAAAAACTATTATCT</v>
      </c>
      <c r="X6" t="str">
        <f t="shared" si="3"/>
        <v>Spis22190_OR</v>
      </c>
      <c r="Y6" t="str">
        <f>L6</f>
        <v>CATCCAAATAAATATAATCCTAAAAAAAACT</v>
      </c>
      <c r="Z6" s="3"/>
      <c r="AA6" s="3"/>
      <c r="AB6" s="3"/>
    </row>
    <row r="7" spans="1:28" x14ac:dyDescent="0.25">
      <c r="A7" s="3" t="s">
        <v>51</v>
      </c>
      <c r="B7" s="3" t="s">
        <v>52</v>
      </c>
      <c r="C7" s="3" t="s">
        <v>53</v>
      </c>
      <c r="D7" s="3">
        <v>326</v>
      </c>
      <c r="E7" s="3" t="s">
        <v>117</v>
      </c>
      <c r="F7" s="3" t="s">
        <v>118</v>
      </c>
      <c r="G7" s="3">
        <v>321</v>
      </c>
      <c r="H7" s="3">
        <v>243</v>
      </c>
      <c r="I7" s="3" t="s">
        <v>119</v>
      </c>
      <c r="J7" s="3" t="s">
        <v>120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125</v>
      </c>
      <c r="P7" s="3" t="s">
        <v>126</v>
      </c>
      <c r="R7" t="str">
        <f t="shared" si="0"/>
        <v>Spis24736_OF</v>
      </c>
      <c r="S7" t="str">
        <f t="shared" si="4"/>
        <v>TAGATGATATTTATATTGTAAAGTAGGTATGT</v>
      </c>
      <c r="T7" t="str">
        <f t="shared" si="1"/>
        <v>Spis24736_IF</v>
      </c>
      <c r="U7" t="str">
        <f t="shared" si="5"/>
        <v>TCGTCGGCAGCGTCAGATGTGTATAAGAGACAGTGAAATTTTTGTGGTTTTTTTTTTTTGT</v>
      </c>
      <c r="V7" t="str">
        <f t="shared" si="2"/>
        <v>Spis24736_IR</v>
      </c>
      <c r="W7" t="str">
        <f t="shared" si="6"/>
        <v>GTCTCGTGGGCTCGGAGATGTGTATAAGAGACAGAATTCATTAAAAAATACAAAAAAAAAAAAATTTAAA</v>
      </c>
      <c r="X7" t="str">
        <f t="shared" si="3"/>
        <v>Spis24736_OR</v>
      </c>
      <c r="Y7" t="str">
        <f>L7</f>
        <v>ACAATCACTTTAAAAATAATATAAACTTAAAAAAA</v>
      </c>
      <c r="Z7" s="3"/>
      <c r="AA7" s="3"/>
      <c r="AB7" s="3"/>
    </row>
    <row r="8" spans="1:28" x14ac:dyDescent="0.25">
      <c r="A8" s="3" t="s">
        <v>54</v>
      </c>
      <c r="B8" s="3" t="s">
        <v>55</v>
      </c>
      <c r="C8" s="3" t="s">
        <v>56</v>
      </c>
      <c r="D8" s="3">
        <v>381</v>
      </c>
      <c r="E8" s="3" t="s">
        <v>57</v>
      </c>
      <c r="F8" s="3" t="s">
        <v>58</v>
      </c>
      <c r="G8" s="3">
        <v>396</v>
      </c>
      <c r="H8" s="3">
        <v>351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  <c r="N8" s="3" t="s">
        <v>64</v>
      </c>
      <c r="O8" s="3" t="s">
        <v>65</v>
      </c>
      <c r="P8" s="3" t="s">
        <v>66</v>
      </c>
      <c r="R8" t="str">
        <f t="shared" si="0"/>
        <v>Spis13822_OF</v>
      </c>
      <c r="S8" t="str">
        <f t="shared" si="4"/>
        <v>AGGAGTTTAAAGAGATGTAGAGATT</v>
      </c>
      <c r="T8" t="str">
        <f t="shared" si="1"/>
        <v>Spis13822_IF</v>
      </c>
      <c r="U8" t="str">
        <f t="shared" si="5"/>
        <v>TCGTCGGCAGCGTCAGATGTGTATAAGAGACAGAGTTAGTTTGTGAAGTTTTTGTTGT</v>
      </c>
      <c r="V8" t="str">
        <f t="shared" si="2"/>
        <v>Spis13822_IR</v>
      </c>
      <c r="W8" t="str">
        <f t="shared" si="6"/>
        <v>GTCTCGTGGGCTCGGAGATGTGTATAAGAGACAGCCCTACTCAAATATTTTAAAATTCTTTCT</v>
      </c>
      <c r="X8" t="str">
        <f t="shared" si="3"/>
        <v>Spis13822_OR</v>
      </c>
      <c r="Y8" t="str">
        <f>L8</f>
        <v>ACCCAATTCAACCCCTACTCA</v>
      </c>
      <c r="Z8" s="3"/>
      <c r="AA8" s="3"/>
      <c r="AB8" s="3"/>
    </row>
    <row r="9" spans="1:28" x14ac:dyDescent="0.25">
      <c r="A9" s="3" t="s">
        <v>54</v>
      </c>
      <c r="B9" s="3" t="s">
        <v>55</v>
      </c>
      <c r="C9" s="3" t="s">
        <v>67</v>
      </c>
      <c r="D9" s="3">
        <v>326</v>
      </c>
      <c r="E9" s="3" t="s">
        <v>68</v>
      </c>
      <c r="F9" s="3" t="s">
        <v>69</v>
      </c>
      <c r="G9" s="3">
        <v>321</v>
      </c>
      <c r="H9" s="3">
        <v>284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R9" t="str">
        <f>CONCATENATE(REPLACE($A9,5,4,""), "v2_OF")</f>
        <v>Spis13822v2_OF</v>
      </c>
      <c r="S9" t="str">
        <f t="shared" si="4"/>
        <v>TGTAGTAGTAAGTTTTGTTATGGGT</v>
      </c>
      <c r="T9" t="str">
        <f>CONCATENATE(REPLACE($A9,5,4,""), "v2_IF")</f>
        <v>Spis13822v2_IF</v>
      </c>
      <c r="U9" t="str">
        <f t="shared" si="5"/>
        <v>TCGTCGGCAGCGTCAGATGTGTATAAGAGACAGTGGGTTAAAGAGTTAAAATTGTTGA</v>
      </c>
      <c r="V9" t="str">
        <f>CONCATENATE(REPLACE($A9,5,4,""), "v2_IR")</f>
        <v>Spis13822v2_IR</v>
      </c>
      <c r="W9" t="str">
        <f t="shared" si="6"/>
        <v>GTCTCGTGGGCTCGGAGATGTGTATAAGAGACAGACAAAACCTTAAAAAAATTTTCCAAAACT</v>
      </c>
      <c r="X9" t="str">
        <f>CONCATENATE(REPLACE($A9,5,4,""), "v2_OR")</f>
        <v>Spis13822v2_OR</v>
      </c>
      <c r="Y9" t="str">
        <f>L9</f>
        <v>ACCTCCTATTATCCCATACAAAACCT</v>
      </c>
      <c r="Z9" s="3"/>
      <c r="AA9" s="3"/>
      <c r="AB9" s="3"/>
    </row>
    <row r="10" spans="1:28" x14ac:dyDescent="0.25">
      <c r="A10" s="3" t="s">
        <v>78</v>
      </c>
      <c r="B10" s="3" t="s">
        <v>79</v>
      </c>
      <c r="C10" s="3" t="s">
        <v>80</v>
      </c>
      <c r="D10" s="3">
        <v>351</v>
      </c>
      <c r="E10" s="3" t="s">
        <v>81</v>
      </c>
      <c r="F10" s="3" t="s">
        <v>82</v>
      </c>
      <c r="G10" s="3">
        <v>339</v>
      </c>
      <c r="H10" s="3">
        <v>287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89</v>
      </c>
      <c r="P10" s="3" t="s">
        <v>90</v>
      </c>
      <c r="R10" t="str">
        <f t="shared" si="0"/>
        <v>Spis3138_OF</v>
      </c>
      <c r="S10" t="str">
        <f t="shared" si="4"/>
        <v>TGTTTTGTATGTAGGTTTGGATGTTGT</v>
      </c>
      <c r="T10" t="str">
        <f t="shared" si="1"/>
        <v>Spis3138_IF</v>
      </c>
      <c r="U10" t="str">
        <f t="shared" si="5"/>
        <v>TCGTCGGCAGCGTCAGATGTGTATAAGAGACAGTATTTAGTTTATTTTATGAGTTTTGGATGT</v>
      </c>
      <c r="V10" t="str">
        <f t="shared" si="2"/>
        <v>Spis3138_IR</v>
      </c>
      <c r="W10" t="str">
        <f t="shared" si="6"/>
        <v>GTCTCGTGGGCTCGGAGATGTGTATAAGAGACAGACATATCCCATACACAATTATAATTTATTTAA</v>
      </c>
      <c r="X10" t="str">
        <f t="shared" si="3"/>
        <v>Spis3138_OR</v>
      </c>
      <c r="Y10" t="str">
        <f>L10</f>
        <v>ACCAAACATTTTATCACATATCCCA</v>
      </c>
      <c r="Z10" s="3"/>
      <c r="AA10" s="3"/>
      <c r="AB10" s="3"/>
    </row>
    <row r="11" spans="1:28" x14ac:dyDescent="0.25">
      <c r="A11" s="3" t="s">
        <v>91</v>
      </c>
      <c r="B11" s="3" t="s">
        <v>92</v>
      </c>
      <c r="C11" s="3" t="s">
        <v>93</v>
      </c>
      <c r="D11" s="3">
        <v>301</v>
      </c>
      <c r="E11" s="3" t="s">
        <v>94</v>
      </c>
      <c r="F11" s="3" t="s">
        <v>95</v>
      </c>
      <c r="G11" s="3">
        <v>300</v>
      </c>
      <c r="H11" s="3">
        <v>242</v>
      </c>
      <c r="I11" s="3" t="s">
        <v>96</v>
      </c>
      <c r="J11" s="3" t="s">
        <v>97</v>
      </c>
      <c r="K11" s="3" t="s">
        <v>98</v>
      </c>
      <c r="L11" s="3" t="s">
        <v>99</v>
      </c>
      <c r="M11" s="3" t="s">
        <v>100</v>
      </c>
      <c r="N11" s="3" t="s">
        <v>101</v>
      </c>
      <c r="O11" s="3" t="s">
        <v>102</v>
      </c>
      <c r="P11" s="3" t="s">
        <v>103</v>
      </c>
      <c r="R11" t="str">
        <f t="shared" si="0"/>
        <v>Spis14606_OF</v>
      </c>
      <c r="S11" t="str">
        <f t="shared" si="4"/>
        <v>ATTTTTGTTGGTTAGTTTTGAAAATTGT</v>
      </c>
      <c r="T11" t="str">
        <f t="shared" si="1"/>
        <v>Spis14606_IF</v>
      </c>
      <c r="U11" t="str">
        <f t="shared" si="5"/>
        <v>TCGTCGGCAGCGTCAGATGTGTATAAGAGACAGTGAAAATTGTTTAAAGGTTGATAGTTT</v>
      </c>
      <c r="V11" t="str">
        <f t="shared" si="2"/>
        <v>Spis14606_IR</v>
      </c>
      <c r="W11" t="str">
        <f t="shared" si="6"/>
        <v>GTCTCGTGGGCTCGGAGATGTGTATAAGAGACAGATATATCAACAAAATTAAAATAATAAATTAACCAC</v>
      </c>
      <c r="X11" t="str">
        <f t="shared" si="3"/>
        <v>Spis14606_OR</v>
      </c>
      <c r="Y11" t="str">
        <f>L11</f>
        <v>ACTATCATCTAAAATAACAAACAATTTTCA</v>
      </c>
      <c r="Z11" s="3"/>
      <c r="AA11" s="3"/>
      <c r="AB11" s="3"/>
    </row>
    <row r="12" spans="1:28" x14ac:dyDescent="0.25">
      <c r="A12" s="3" t="s">
        <v>104</v>
      </c>
      <c r="B12" s="3" t="s">
        <v>105</v>
      </c>
      <c r="C12" s="3" t="s">
        <v>106</v>
      </c>
      <c r="D12" s="3">
        <v>201</v>
      </c>
      <c r="E12" s="3" t="s">
        <v>150</v>
      </c>
      <c r="F12" s="3" t="s">
        <v>145</v>
      </c>
      <c r="G12" s="3">
        <v>257</v>
      </c>
      <c r="H12" s="3">
        <v>242</v>
      </c>
      <c r="I12" s="3" t="s">
        <v>151</v>
      </c>
      <c r="J12" s="3" t="s">
        <v>146</v>
      </c>
      <c r="K12" s="3" t="s">
        <v>147</v>
      </c>
      <c r="L12" s="3" t="s">
        <v>147</v>
      </c>
      <c r="M12" s="3" t="s">
        <v>152</v>
      </c>
      <c r="N12" s="3" t="s">
        <v>148</v>
      </c>
      <c r="O12" s="3" t="s">
        <v>149</v>
      </c>
      <c r="P12" s="3" t="s">
        <v>149</v>
      </c>
      <c r="R12" t="str">
        <f t="shared" si="0"/>
        <v>Spis18283_OF</v>
      </c>
      <c r="S12" t="str">
        <f t="shared" si="4"/>
        <v>TGAGTGATTAATATTTTGGGGTGA</v>
      </c>
      <c r="T12" t="str">
        <f t="shared" si="1"/>
        <v>Spis18283_IF</v>
      </c>
      <c r="U12" t="str">
        <f t="shared" si="5"/>
        <v>TCGTCGGCAGCGTCAGATGTGTATAAGAGACAGTTGGGGTGATTATTTTTTAATTGATTT</v>
      </c>
      <c r="V12" t="str">
        <f t="shared" si="2"/>
        <v>Spis18283_IR</v>
      </c>
      <c r="W12" t="str">
        <f t="shared" si="6"/>
        <v>GTCTCGTGGGCTCGGAGATGTGTATAAGAGACAGACACAAAAAAACAAATAAACCTAAAAAA</v>
      </c>
      <c r="X12" t="str">
        <f t="shared" si="3"/>
        <v>Spis18283_OR</v>
      </c>
      <c r="Y12" t="str">
        <f>L12</f>
        <v>ACACAAAAAAACAAATAAACCTAAAAAA</v>
      </c>
      <c r="Z12" s="3"/>
      <c r="AA12" s="3"/>
      <c r="AB12" s="3"/>
    </row>
    <row r="13" spans="1:28" x14ac:dyDescent="0.25">
      <c r="Z13" s="3"/>
      <c r="AA13" s="3"/>
      <c r="AB13" s="3"/>
    </row>
    <row r="14" spans="1:28" x14ac:dyDescent="0.25">
      <c r="Z14" s="3"/>
      <c r="AA14" s="3"/>
      <c r="AB14" s="3"/>
    </row>
    <row r="15" spans="1:28" x14ac:dyDescent="0.25">
      <c r="Z15" s="3"/>
      <c r="AA15" s="3"/>
      <c r="AB15" s="3"/>
    </row>
    <row r="16" spans="1:28" x14ac:dyDescent="0.25">
      <c r="Z16" s="3"/>
      <c r="AA16" s="3"/>
      <c r="AB16" s="3"/>
    </row>
    <row r="17" spans="26:28" x14ac:dyDescent="0.25">
      <c r="Z17" s="3"/>
      <c r="AA17" s="3"/>
      <c r="AB17" s="3"/>
    </row>
    <row r="18" spans="26:28" x14ac:dyDescent="0.25">
      <c r="Z18" s="3"/>
      <c r="AA18" s="3"/>
      <c r="AB18" s="3"/>
    </row>
    <row r="19" spans="26:28" x14ac:dyDescent="0.25">
      <c r="Z19" s="3"/>
      <c r="AA19" s="3"/>
      <c r="AB19" s="3"/>
    </row>
    <row r="20" spans="26:28" x14ac:dyDescent="0.25">
      <c r="Z20" s="3"/>
      <c r="AA20" s="3"/>
      <c r="AB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designed_primers.xlsx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liewy</dc:creator>
  <cp:lastModifiedBy>Yi Jin Liew</cp:lastModifiedBy>
  <dcterms:created xsi:type="dcterms:W3CDTF">2017-01-23T11:31:37Z</dcterms:created>
  <dcterms:modified xsi:type="dcterms:W3CDTF">2017-01-23T11:44:56Z</dcterms:modified>
</cp:coreProperties>
</file>