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880"/>
  </bookViews>
  <sheets>
    <sheet name="day_complete" sheetId="1" r:id="rId1"/>
    <sheet name="day_uncomplete" sheetId="4" r:id="rId2"/>
    <sheet name="month" sheetId="2" r:id="rId3"/>
    <sheet name="year" sheetId="3" r:id="rId4"/>
    <sheet name="safe_limit" sheetId="5" r:id="rId5"/>
  </sheets>
  <calcPr calcId="144525"/>
</workbook>
</file>

<file path=xl/comments1.xml><?xml version="1.0" encoding="utf-8"?>
<comments xmlns="http://schemas.openxmlformats.org/spreadsheetml/2006/main">
  <authors>
    <author>admin</author>
    <author>zll</author>
  </authors>
  <commentLis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白云机场</t>
        </r>
      </text>
    </commen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绿盟科技</t>
        </r>
      </text>
    </comment>
    <comment ref="C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阭州煤业
</t>
        </r>
      </text>
    </comment>
    <comment ref="C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金安国纪</t>
        </r>
      </text>
    </comment>
    <comment ref="C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韦尔股份</t>
        </r>
      </text>
    </comment>
    <comment ref="C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博腾股份</t>
        </r>
      </text>
    </comment>
    <comment ref="C8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中煤能源</t>
        </r>
      </text>
    </comment>
    <comment ref="C9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顺络电子</t>
        </r>
      </text>
    </comment>
    <comment ref="C10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安琪酵母</t>
        </r>
      </text>
    </comment>
    <comment ref="C1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博雅生物
</t>
        </r>
      </text>
    </comment>
    <comment ref="C1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东方雨虹</t>
        </r>
      </text>
    </comment>
    <comment ref="C1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酒鬼酒</t>
        </r>
      </text>
    </comment>
    <comment ref="C1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韶钢松山</t>
        </r>
      </text>
    </comment>
    <comment ref="C1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中煤能源</t>
        </r>
      </text>
    </comment>
    <comment ref="C1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巨星科技</t>
        </r>
      </text>
    </comment>
    <comment ref="C1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汤臣倍健</t>
        </r>
      </text>
    </comment>
    <comment ref="C18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康龙化成</t>
        </r>
      </text>
    </comment>
    <comment ref="C19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电连技术</t>
        </r>
      </text>
    </comment>
    <comment ref="C20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拓邦股份</t>
        </r>
      </text>
    </comment>
    <comment ref="C2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金安国纪</t>
        </r>
      </text>
    </comment>
    <comment ref="C2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恩捷股份</t>
        </r>
      </text>
    </comment>
    <comment ref="C2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中科创达</t>
        </r>
      </text>
    </comment>
    <comment ref="C2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酒鬼酒</t>
        </r>
      </text>
    </comment>
    <comment ref="C2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平安银行</t>
        </r>
      </text>
    </comment>
    <comment ref="C2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三花智控</t>
        </r>
      </text>
    </comment>
    <comment ref="C2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东方雨虹</t>
        </r>
      </text>
    </comment>
    <comment ref="C28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爱尔眼科</t>
        </r>
      </text>
    </comment>
    <comment ref="C29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中煤能源</t>
        </r>
      </text>
    </comment>
    <comment ref="C30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凤凰传媒</t>
        </r>
      </text>
    </comment>
    <comment ref="C3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沃森生物</t>
        </r>
      </text>
    </comment>
    <comment ref="C3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国际医学</t>
        </r>
      </text>
    </comment>
    <comment ref="C3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证券etf</t>
        </r>
      </text>
    </comment>
    <comment ref="C3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康泰生物</t>
        </r>
      </text>
    </comment>
    <comment ref="C3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爱美客</t>
        </r>
      </text>
    </comment>
    <comment ref="C3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妙可蓝多</t>
        </r>
      </text>
    </comment>
    <comment ref="C3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隆基股份</t>
        </r>
      </text>
    </comment>
    <comment ref="C38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通威股份</t>
        </r>
      </text>
    </comment>
    <comment ref="C39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中科创达</t>
        </r>
      </text>
    </comment>
    <comment ref="C40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汤臣倍健</t>
        </r>
      </text>
    </comment>
    <comment ref="C4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广联达</t>
        </r>
      </text>
    </comment>
    <comment ref="C4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恩捷股份</t>
        </r>
      </text>
    </comment>
    <comment ref="C4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证券ETF</t>
        </r>
      </text>
    </comment>
    <comment ref="C4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东方财富</t>
        </r>
      </text>
    </comment>
    <comment ref="C4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赣锋锂业</t>
        </r>
      </text>
    </comment>
    <comment ref="C4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宝信软件</t>
        </r>
      </text>
    </comment>
    <comment ref="C4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阳光电源</t>
        </r>
      </text>
    </comment>
    <comment ref="C48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泸州老窖</t>
        </r>
      </text>
    </comment>
    <comment ref="C49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金龙鱼</t>
        </r>
      </text>
    </comment>
    <comment ref="C50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鼎龙股份</t>
        </r>
      </text>
    </comment>
    <comment ref="C5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杭可科技</t>
        </r>
      </text>
    </comment>
    <comment ref="C5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新城控股</t>
        </r>
      </text>
    </comment>
    <comment ref="C5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中信建投</t>
        </r>
      </text>
    </comment>
    <comment ref="C5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东方财富</t>
        </r>
      </text>
    </comment>
    <comment ref="C5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中核钛白</t>
        </r>
      </text>
    </comment>
    <comment ref="C5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东方材料</t>
        </r>
      </text>
    </comment>
    <comment ref="C5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中科曙光</t>
        </r>
      </text>
    </comment>
    <comment ref="C58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中国软件</t>
        </r>
      </text>
    </comment>
    <comment ref="C59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神州数码
</t>
        </r>
      </text>
    </comment>
    <comment ref="C60" authorId="1">
      <text>
        <r>
          <rPr>
            <b/>
            <sz val="9"/>
            <rFont val="宋体"/>
            <charset val="134"/>
          </rPr>
          <t>zll:</t>
        </r>
        <r>
          <rPr>
            <sz val="9"/>
            <rFont val="宋体"/>
            <charset val="134"/>
          </rPr>
          <t xml:space="preserve">
青岛啤酒</t>
        </r>
      </text>
    </comment>
    <comment ref="C6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航天发展</t>
        </r>
      </text>
    </comment>
    <comment ref="C62" authorId="1">
      <text>
        <r>
          <rPr>
            <b/>
            <sz val="9"/>
            <rFont val="宋体"/>
            <charset val="134"/>
          </rPr>
          <t>zll:</t>
        </r>
        <r>
          <rPr>
            <sz val="9"/>
            <rFont val="宋体"/>
            <charset val="134"/>
          </rPr>
          <t xml:space="preserve">
鸿沟钢构</t>
        </r>
      </text>
    </comment>
    <comment ref="C63" authorId="1">
      <text>
        <r>
          <rPr>
            <b/>
            <sz val="9"/>
            <rFont val="宋体"/>
            <charset val="134"/>
          </rPr>
          <t>zll:</t>
        </r>
        <r>
          <rPr>
            <sz val="9"/>
            <rFont val="宋体"/>
            <charset val="134"/>
          </rPr>
          <t xml:space="preserve">
比亚迪</t>
        </r>
      </text>
    </comment>
    <comment ref="C64" authorId="1">
      <text>
        <r>
          <rPr>
            <b/>
            <sz val="9"/>
            <rFont val="宋体"/>
            <charset val="134"/>
          </rPr>
          <t>zll:</t>
        </r>
        <r>
          <rPr>
            <sz val="9"/>
            <rFont val="宋体"/>
            <charset val="134"/>
          </rPr>
          <t xml:space="preserve">
广联航空</t>
        </r>
      </text>
    </comment>
    <comment ref="C65" authorId="1">
      <text>
        <r>
          <rPr>
            <b/>
            <sz val="9"/>
            <rFont val="宋体"/>
            <charset val="134"/>
          </rPr>
          <t>zll:</t>
        </r>
        <r>
          <rPr>
            <sz val="9"/>
            <rFont val="宋体"/>
            <charset val="134"/>
          </rPr>
          <t xml:space="preserve">
玉龙股份</t>
        </r>
      </text>
    </comment>
    <comment ref="C66" authorId="1">
      <text>
        <r>
          <rPr>
            <b/>
            <sz val="9"/>
            <rFont val="宋体"/>
            <charset val="134"/>
          </rPr>
          <t>zll:</t>
        </r>
        <r>
          <rPr>
            <sz val="9"/>
            <rFont val="宋体"/>
            <charset val="134"/>
          </rPr>
          <t xml:space="preserve">
易事特</t>
        </r>
      </text>
    </comment>
    <comment ref="C67" authorId="1">
      <text>
        <r>
          <rPr>
            <b/>
            <sz val="9"/>
            <rFont val="宋体"/>
            <charset val="134"/>
          </rPr>
          <t>zll:</t>
        </r>
        <r>
          <rPr>
            <sz val="9"/>
            <rFont val="宋体"/>
            <charset val="134"/>
          </rPr>
          <t xml:space="preserve">
普尼测试</t>
        </r>
      </text>
    </comment>
    <comment ref="C68" authorId="1">
      <text>
        <r>
          <rPr>
            <b/>
            <sz val="9"/>
            <rFont val="宋体"/>
            <charset val="134"/>
          </rPr>
          <t>zll:</t>
        </r>
        <r>
          <rPr>
            <sz val="9"/>
            <rFont val="宋体"/>
            <charset val="134"/>
          </rPr>
          <t xml:space="preserve">
晶盛机电</t>
        </r>
      </text>
    </comment>
    <comment ref="C69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上汽集团</t>
        </r>
      </text>
    </comment>
    <comment ref="C70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长城汽车</t>
        </r>
      </text>
    </comment>
    <comment ref="C7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恩捷股份
</t>
        </r>
      </text>
    </comment>
    <comment ref="C72" authorId="1">
      <text>
        <r>
          <rPr>
            <b/>
            <sz val="9"/>
            <rFont val="宋体"/>
            <charset val="134"/>
          </rPr>
          <t>zll:</t>
        </r>
        <r>
          <rPr>
            <sz val="9"/>
            <rFont val="宋体"/>
            <charset val="134"/>
          </rPr>
          <t xml:space="preserve">
长盈精密</t>
        </r>
      </text>
    </comment>
    <comment ref="C73" authorId="1">
      <text>
        <r>
          <rPr>
            <b/>
            <sz val="9"/>
            <rFont val="宋体"/>
            <charset val="134"/>
          </rPr>
          <t>zll:</t>
        </r>
        <r>
          <rPr>
            <sz val="9"/>
            <rFont val="宋体"/>
            <charset val="134"/>
          </rPr>
          <t xml:space="preserve">
精达股份</t>
        </r>
      </text>
    </comment>
    <comment ref="C74" authorId="1">
      <text>
        <r>
          <rPr>
            <b/>
            <sz val="9"/>
            <rFont val="宋体"/>
            <charset val="134"/>
          </rPr>
          <t>zll:</t>
        </r>
        <r>
          <rPr>
            <sz val="9"/>
            <rFont val="宋体"/>
            <charset val="134"/>
          </rPr>
          <t xml:space="preserve">
鸿路钢构</t>
        </r>
      </text>
    </comment>
    <comment ref="C75" authorId="1">
      <text>
        <r>
          <rPr>
            <b/>
            <sz val="9"/>
            <rFont val="宋体"/>
            <charset val="134"/>
          </rPr>
          <t>zll:</t>
        </r>
        <r>
          <rPr>
            <sz val="9"/>
            <rFont val="宋体"/>
            <charset val="134"/>
          </rPr>
          <t xml:space="preserve">
恩捷股份</t>
        </r>
      </text>
    </comment>
    <comment ref="C76" authorId="1">
      <text>
        <r>
          <rPr>
            <b/>
            <sz val="9"/>
            <rFont val="宋体"/>
            <charset val="134"/>
          </rPr>
          <t>zll:</t>
        </r>
        <r>
          <rPr>
            <sz val="9"/>
            <rFont val="宋体"/>
            <charset val="134"/>
          </rPr>
          <t xml:space="preserve">
迈为股份</t>
        </r>
      </text>
    </comment>
    <comment ref="C77" authorId="1">
      <text>
        <r>
          <rPr>
            <b/>
            <sz val="9"/>
            <rFont val="宋体"/>
            <charset val="134"/>
          </rPr>
          <t>zll:</t>
        </r>
        <r>
          <rPr>
            <sz val="9"/>
            <rFont val="宋体"/>
            <charset val="134"/>
          </rPr>
          <t xml:space="preserve">
深南电路</t>
        </r>
      </text>
    </comment>
    <comment ref="C78" authorId="1">
      <text>
        <r>
          <rPr>
            <b/>
            <sz val="9"/>
            <rFont val="宋体"/>
            <charset val="134"/>
          </rPr>
          <t>zll:</t>
        </r>
        <r>
          <rPr>
            <sz val="9"/>
            <rFont val="宋体"/>
            <charset val="134"/>
          </rPr>
          <t xml:space="preserve">
明微电子</t>
        </r>
      </text>
    </comment>
    <comment ref="C79" authorId="1">
      <text>
        <r>
          <rPr>
            <b/>
            <sz val="9"/>
            <rFont val="宋体"/>
            <charset val="134"/>
          </rPr>
          <t>zll:</t>
        </r>
        <r>
          <rPr>
            <sz val="9"/>
            <rFont val="宋体"/>
            <charset val="134"/>
          </rPr>
          <t xml:space="preserve">
聚隆科技</t>
        </r>
      </text>
    </comment>
    <comment ref="C80" authorId="1">
      <text>
        <r>
          <rPr>
            <b/>
            <sz val="9"/>
            <rFont val="宋体"/>
            <charset val="134"/>
          </rPr>
          <t>zll:</t>
        </r>
        <r>
          <rPr>
            <sz val="9"/>
            <rFont val="宋体"/>
            <charset val="134"/>
          </rPr>
          <t xml:space="preserve">
江淮汽车</t>
        </r>
      </text>
    </comment>
    <comment ref="C81" authorId="1">
      <text>
        <r>
          <rPr>
            <b/>
            <sz val="9"/>
            <rFont val="宋体"/>
            <charset val="134"/>
          </rPr>
          <t>zll:</t>
        </r>
        <r>
          <rPr>
            <sz val="9"/>
            <rFont val="宋体"/>
            <charset val="134"/>
          </rPr>
          <t xml:space="preserve">
金辰股份</t>
        </r>
      </text>
    </comment>
    <comment ref="C82" authorId="1">
      <text>
        <r>
          <rPr>
            <b/>
            <sz val="9"/>
            <rFont val="宋体"/>
            <charset val="134"/>
          </rPr>
          <t>zll:</t>
        </r>
        <r>
          <rPr>
            <sz val="9"/>
            <rFont val="宋体"/>
            <charset val="134"/>
          </rPr>
          <t xml:space="preserve">
天合光能</t>
        </r>
      </text>
    </comment>
    <comment ref="C83" authorId="1">
      <text>
        <r>
          <rPr>
            <b/>
            <sz val="9"/>
            <rFont val="宋体"/>
            <charset val="134"/>
          </rPr>
          <t>zll:</t>
        </r>
        <r>
          <rPr>
            <sz val="9"/>
            <rFont val="宋体"/>
            <charset val="134"/>
          </rPr>
          <t xml:space="preserve">
安集科技</t>
        </r>
      </text>
    </comment>
    <comment ref="C84" authorId="1">
      <text>
        <r>
          <rPr>
            <b/>
            <sz val="9"/>
            <rFont val="宋体"/>
            <charset val="134"/>
          </rPr>
          <t>zll:</t>
        </r>
        <r>
          <rPr>
            <sz val="9"/>
            <rFont val="宋体"/>
            <charset val="134"/>
          </rPr>
          <t xml:space="preserve">
中微公司</t>
        </r>
      </text>
    </comment>
  </commentList>
</comments>
</file>

<file path=xl/comments2.xml><?xml version="1.0" encoding="utf-8"?>
<comments xmlns="http://schemas.openxmlformats.org/spreadsheetml/2006/main">
  <authors>
    <author>zll</author>
    <author>admin</author>
  </authors>
  <commentList>
    <comment ref="C2" authorId="0">
      <text>
        <r>
          <rPr>
            <b/>
            <sz val="9"/>
            <rFont val="宋体"/>
            <charset val="134"/>
          </rPr>
          <t>zll:</t>
        </r>
        <r>
          <rPr>
            <sz val="9"/>
            <rFont val="宋体"/>
            <charset val="134"/>
          </rPr>
          <t xml:space="preserve">
上机数控</t>
        </r>
      </text>
    </comment>
    <comment ref="C3" authorId="0">
      <text>
        <r>
          <rPr>
            <b/>
            <sz val="9"/>
            <rFont val="宋体"/>
            <charset val="134"/>
          </rPr>
          <t>zll:</t>
        </r>
        <r>
          <rPr>
            <sz val="9"/>
            <rFont val="宋体"/>
            <charset val="134"/>
          </rPr>
          <t xml:space="preserve">
鱼跃医疗</t>
        </r>
      </text>
    </comment>
    <comment ref="C4" authorId="0">
      <text>
        <r>
          <rPr>
            <b/>
            <sz val="9"/>
            <rFont val="宋体"/>
            <charset val="134"/>
          </rPr>
          <t>zll:</t>
        </r>
        <r>
          <rPr>
            <sz val="9"/>
            <rFont val="宋体"/>
            <charset val="134"/>
          </rPr>
          <t xml:space="preserve">
斯达半岛</t>
        </r>
      </text>
    </comment>
    <comment ref="C5" authorId="0">
      <text>
        <r>
          <rPr>
            <b/>
            <sz val="9"/>
            <rFont val="宋体"/>
            <charset val="134"/>
          </rPr>
          <t>zll:</t>
        </r>
        <r>
          <rPr>
            <sz val="9"/>
            <rFont val="宋体"/>
            <charset val="134"/>
          </rPr>
          <t xml:space="preserve">
聚隆科技</t>
        </r>
      </text>
    </comment>
    <comment ref="C6" authorId="0">
      <text>
        <r>
          <rPr>
            <b/>
            <sz val="9"/>
            <rFont val="宋体"/>
            <charset val="134"/>
          </rPr>
          <t>zll:</t>
        </r>
        <r>
          <rPr>
            <sz val="9"/>
            <rFont val="宋体"/>
            <charset val="134"/>
          </rPr>
          <t xml:space="preserve">
金安国纪</t>
        </r>
      </text>
    </comment>
    <comment ref="C7" authorId="0">
      <text>
        <r>
          <rPr>
            <b/>
            <sz val="9"/>
            <rFont val="宋体"/>
            <charset val="134"/>
          </rPr>
          <t>zll:</t>
        </r>
        <r>
          <rPr>
            <sz val="9"/>
            <rFont val="宋体"/>
            <charset val="134"/>
          </rPr>
          <t xml:space="preserve">
彤程新材</t>
        </r>
      </text>
    </comment>
    <comment ref="C85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腾讯控股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B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平均收益</t>
        </r>
      </text>
    </comment>
    <comment ref="C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平均亏损</t>
        </r>
      </text>
    </comment>
    <comment ref="D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平均成功率
</t>
        </r>
      </text>
    </comment>
  </commentList>
</comments>
</file>

<file path=xl/sharedStrings.xml><?xml version="1.0" encoding="utf-8"?>
<sst xmlns="http://schemas.openxmlformats.org/spreadsheetml/2006/main" count="92">
  <si>
    <t>B_DATE</t>
  </si>
  <si>
    <t>S_DATE</t>
  </si>
  <si>
    <t>NAME</t>
  </si>
  <si>
    <t>B_PRICE</t>
  </si>
  <si>
    <t>B_TOTAL</t>
  </si>
  <si>
    <t>S_PRICE</t>
  </si>
  <si>
    <t>S_TOTAL</t>
  </si>
  <si>
    <t>NUM</t>
  </si>
  <si>
    <t>PROFIT</t>
  </si>
  <si>
    <t>RATE(%)</t>
  </si>
  <si>
    <t>HOLD_DAYS</t>
  </si>
  <si>
    <t>REMARK</t>
  </si>
  <si>
    <t>BYJC</t>
  </si>
  <si>
    <t>一直小波动下行，以为跌不了多少却一直阴跌，是近期最大亏损</t>
  </si>
  <si>
    <t>LMKJ</t>
  </si>
  <si>
    <t>YZMY</t>
  </si>
  <si>
    <t>JAGJ</t>
  </si>
  <si>
    <t>WEGF</t>
  </si>
  <si>
    <t>BTGF</t>
  </si>
  <si>
    <t>ZMNY</t>
  </si>
  <si>
    <t>SLDZ</t>
  </si>
  <si>
    <t>AQJM</t>
  </si>
  <si>
    <t>BYSW</t>
  </si>
  <si>
    <t>DFYH</t>
  </si>
  <si>
    <t>JGJ</t>
  </si>
  <si>
    <t>SGSS</t>
  </si>
  <si>
    <t>JXKJ</t>
  </si>
  <si>
    <t>TCBJ</t>
  </si>
  <si>
    <t>KLHC</t>
  </si>
  <si>
    <t>DLJS</t>
  </si>
  <si>
    <t>TBGF</t>
  </si>
  <si>
    <t>EJGF</t>
  </si>
  <si>
    <t>ZKCD</t>
  </si>
  <si>
    <t>PAYX</t>
  </si>
  <si>
    <t>SHZK</t>
  </si>
  <si>
    <t>AEYK</t>
  </si>
  <si>
    <t>FHCM</t>
  </si>
  <si>
    <t>WSSW</t>
  </si>
  <si>
    <t>GJYX</t>
  </si>
  <si>
    <t>ZQETF</t>
  </si>
  <si>
    <t>KTSW</t>
  </si>
  <si>
    <t>AMK</t>
  </si>
  <si>
    <t>MKLD</t>
  </si>
  <si>
    <t>LJGF</t>
  </si>
  <si>
    <t>TWGF</t>
  </si>
  <si>
    <t>GLD</t>
  </si>
  <si>
    <t>DFCF</t>
  </si>
  <si>
    <t>GFLY</t>
  </si>
  <si>
    <t>BXRJ</t>
  </si>
  <si>
    <t>YGDY</t>
  </si>
  <si>
    <t>LZLJ</t>
  </si>
  <si>
    <t>JLY</t>
  </si>
  <si>
    <t>DLGF</t>
  </si>
  <si>
    <t>HKKJ</t>
  </si>
  <si>
    <t>XCKG</t>
  </si>
  <si>
    <t>ZXJT</t>
  </si>
  <si>
    <t>ZHTB</t>
  </si>
  <si>
    <t>DFCL</t>
  </si>
  <si>
    <t>ZKSG</t>
  </si>
  <si>
    <t>ZGRJ</t>
  </si>
  <si>
    <t>SZSM</t>
  </si>
  <si>
    <t>QDPJ</t>
  </si>
  <si>
    <t>HTFZ</t>
  </si>
  <si>
    <t>HLGG</t>
  </si>
  <si>
    <t>BYD</t>
  </si>
  <si>
    <t>GLHK</t>
  </si>
  <si>
    <t>YLGF</t>
  </si>
  <si>
    <t>YST</t>
  </si>
  <si>
    <t>PNCS</t>
  </si>
  <si>
    <t>JSJD</t>
  </si>
  <si>
    <t>SQJT</t>
  </si>
  <si>
    <t>ZCQC</t>
  </si>
  <si>
    <t>ZYJM</t>
  </si>
  <si>
    <t>JDGF</t>
  </si>
  <si>
    <t>MWGF</t>
  </si>
  <si>
    <t>SNDL</t>
  </si>
  <si>
    <t>MWDZ</t>
  </si>
  <si>
    <t>JLKJ</t>
  </si>
  <si>
    <t>JHQC</t>
  </si>
  <si>
    <t>JCGF</t>
  </si>
  <si>
    <t>THGN</t>
  </si>
  <si>
    <t>AJKJ</t>
  </si>
  <si>
    <t>ZWGS</t>
  </si>
  <si>
    <t>SJSK</t>
  </si>
  <si>
    <t>YYYL</t>
  </si>
  <si>
    <t>SDBD</t>
  </si>
  <si>
    <t>TCXC</t>
  </si>
  <si>
    <t>TXKG</t>
  </si>
  <si>
    <t>DATE</t>
  </si>
  <si>
    <t>AVERAGE_SUC(%)</t>
  </si>
  <si>
    <t>AVERAGE_FAIL(%)</t>
  </si>
  <si>
    <t>SUC_RATE</t>
  </si>
</sst>
</file>

<file path=xl/styles.xml><?xml version="1.0" encoding="utf-8"?>
<styleSheet xmlns="http://schemas.openxmlformats.org/spreadsheetml/2006/main">
  <numFmts count="6">
    <numFmt numFmtId="176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7" formatCode="0.0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10" fillId="14" borderId="2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 applyFill="1" applyAlignment="1">
      <alignment vertical="center"/>
    </xf>
    <xf numFmtId="14" fontId="0" fillId="0" borderId="0" xfId="0" applyNumberFormat="1" applyFont="1" applyFill="1" applyAlignme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4"/>
  <sheetViews>
    <sheetView tabSelected="1" topLeftCell="A56" workbookViewId="0">
      <selection activeCell="C72" sqref="C72"/>
    </sheetView>
  </sheetViews>
  <sheetFormatPr defaultColWidth="9" defaultRowHeight="12.8"/>
  <cols>
    <col min="1" max="1" width="11" customWidth="1"/>
    <col min="2" max="2" width="13.5" style="1" customWidth="1"/>
    <col min="5" max="5" width="10.375"/>
    <col min="6" max="6" width="12.625"/>
    <col min="7" max="7" width="10.375"/>
    <col min="9" max="9" width="15.25" customWidth="1"/>
    <col min="10" max="10" width="12.625"/>
    <col min="11" max="11" width="12.625" customWidth="1"/>
    <col min="12" max="12" width="18.375" customWidth="1"/>
  </cols>
  <sheetData>
    <row r="1" spans="1:1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2:12">
      <c r="B2" s="1">
        <v>44299</v>
      </c>
      <c r="C2" t="s">
        <v>12</v>
      </c>
      <c r="D2">
        <v>13.38</v>
      </c>
      <c r="E2">
        <v>50875.92</v>
      </c>
      <c r="F2">
        <v>12.67</v>
      </c>
      <c r="G2">
        <v>48146</v>
      </c>
      <c r="H2">
        <v>3800</v>
      </c>
      <c r="I2">
        <v>-2729.92</v>
      </c>
      <c r="J2">
        <f t="shared" ref="J2:J65" si="0">ROUND(I2/E2*100,2)</f>
        <v>-5.37</v>
      </c>
      <c r="L2" t="s">
        <v>13</v>
      </c>
    </row>
    <row r="3" spans="2:10">
      <c r="B3" s="1">
        <v>44299</v>
      </c>
      <c r="C3" t="s">
        <v>14</v>
      </c>
      <c r="D3">
        <v>16.96</v>
      </c>
      <c r="E3">
        <v>28835.04</v>
      </c>
      <c r="F3">
        <v>17.05</v>
      </c>
      <c r="G3">
        <v>28958</v>
      </c>
      <c r="H3">
        <v>1700</v>
      </c>
      <c r="I3">
        <v>122.96</v>
      </c>
      <c r="J3">
        <f t="shared" si="0"/>
        <v>0.43</v>
      </c>
    </row>
    <row r="4" spans="1:11">
      <c r="A4" s="2">
        <v>44299</v>
      </c>
      <c r="B4" s="1">
        <v>44300</v>
      </c>
      <c r="C4" t="s">
        <v>15</v>
      </c>
      <c r="D4">
        <v>13.24</v>
      </c>
      <c r="E4">
        <v>23832</v>
      </c>
      <c r="F4">
        <f>ROUND(G4/H4,2)</f>
        <v>13.43</v>
      </c>
      <c r="G4">
        <f>I4+E4</f>
        <v>24174.83</v>
      </c>
      <c r="H4">
        <v>1800</v>
      </c>
      <c r="I4">
        <v>342.83</v>
      </c>
      <c r="J4">
        <f t="shared" si="0"/>
        <v>1.44</v>
      </c>
      <c r="K4">
        <v>1</v>
      </c>
    </row>
    <row r="5" spans="1:11">
      <c r="A5" s="2">
        <v>44299</v>
      </c>
      <c r="B5" s="1">
        <v>44300</v>
      </c>
      <c r="C5" t="s">
        <v>16</v>
      </c>
      <c r="D5">
        <v>12.28</v>
      </c>
      <c r="E5">
        <v>50348</v>
      </c>
      <c r="F5">
        <f>ROUND(G5/H5,2)</f>
        <v>12.93</v>
      </c>
      <c r="G5">
        <f>I5+E5</f>
        <v>53022.7</v>
      </c>
      <c r="H5">
        <v>4100</v>
      </c>
      <c r="I5">
        <v>2674.7</v>
      </c>
      <c r="J5">
        <f t="shared" si="0"/>
        <v>5.31</v>
      </c>
      <c r="K5">
        <v>1</v>
      </c>
    </row>
    <row r="6" spans="1:10">
      <c r="A6" s="2"/>
      <c r="B6" s="1">
        <v>44300</v>
      </c>
      <c r="C6" t="s">
        <v>17</v>
      </c>
      <c r="D6">
        <v>293.35</v>
      </c>
      <c r="E6">
        <v>58671.79</v>
      </c>
      <c r="F6">
        <v>282.33</v>
      </c>
      <c r="G6">
        <v>56466</v>
      </c>
      <c r="H6">
        <v>200</v>
      </c>
      <c r="I6">
        <v>-2205.79</v>
      </c>
      <c r="J6">
        <f t="shared" si="0"/>
        <v>-3.76</v>
      </c>
    </row>
    <row r="7" spans="1:10">
      <c r="A7" s="2"/>
      <c r="B7" s="1">
        <v>44300</v>
      </c>
      <c r="C7" t="s">
        <v>18</v>
      </c>
      <c r="D7">
        <v>52.95</v>
      </c>
      <c r="E7">
        <v>52951.57</v>
      </c>
      <c r="F7">
        <v>51.66</v>
      </c>
      <c r="G7">
        <v>51660</v>
      </c>
      <c r="H7">
        <v>1000</v>
      </c>
      <c r="I7">
        <v>-1291.57</v>
      </c>
      <c r="J7">
        <f t="shared" si="0"/>
        <v>-2.44</v>
      </c>
    </row>
    <row r="8" s="3" customFormat="1" spans="1:11">
      <c r="A8" s="4">
        <v>44300</v>
      </c>
      <c r="B8" s="4">
        <v>44301</v>
      </c>
      <c r="C8" s="3" t="s">
        <v>19</v>
      </c>
      <c r="D8" s="3">
        <v>6.36</v>
      </c>
      <c r="E8" s="3">
        <f t="shared" ref="E8:E17" si="1">D8*H8</f>
        <v>50880</v>
      </c>
      <c r="F8" s="3">
        <f t="shared" ref="F8:F21" si="2">ROUND(G8/H8,2)</f>
        <v>6.64</v>
      </c>
      <c r="G8" s="3">
        <f>E8+I8</f>
        <v>53140</v>
      </c>
      <c r="H8" s="3">
        <v>8000</v>
      </c>
      <c r="I8" s="3">
        <v>2260</v>
      </c>
      <c r="J8">
        <f t="shared" si="0"/>
        <v>4.44</v>
      </c>
      <c r="K8" s="3">
        <v>1</v>
      </c>
    </row>
    <row r="9" customFormat="1" spans="1:11">
      <c r="A9" s="4">
        <v>44300</v>
      </c>
      <c r="B9" s="4">
        <v>44306</v>
      </c>
      <c r="C9" s="3" t="s">
        <v>20</v>
      </c>
      <c r="D9" s="3">
        <f>ROUND(E9/H9,2)</f>
        <v>36.19</v>
      </c>
      <c r="E9" s="3">
        <v>28949</v>
      </c>
      <c r="F9" s="3">
        <f t="shared" si="2"/>
        <v>36.53</v>
      </c>
      <c r="G9" s="3">
        <f>I9+E9</f>
        <v>29221.95</v>
      </c>
      <c r="H9" s="3">
        <v>800</v>
      </c>
      <c r="I9">
        <v>272.95</v>
      </c>
      <c r="J9">
        <f t="shared" si="0"/>
        <v>0.94</v>
      </c>
      <c r="K9">
        <v>4</v>
      </c>
    </row>
    <row r="10" spans="2:10">
      <c r="B10" s="1">
        <v>44306</v>
      </c>
      <c r="C10" t="s">
        <v>21</v>
      </c>
      <c r="D10" s="3">
        <f>ROUND(E10/H10,2)</f>
        <v>58.38</v>
      </c>
      <c r="E10">
        <f>G10-I10</f>
        <v>64221.28</v>
      </c>
      <c r="F10" s="3">
        <f t="shared" si="2"/>
        <v>60.94</v>
      </c>
      <c r="G10">
        <v>67034</v>
      </c>
      <c r="H10">
        <v>1100</v>
      </c>
      <c r="I10">
        <v>2812.72</v>
      </c>
      <c r="J10">
        <f t="shared" si="0"/>
        <v>4.38</v>
      </c>
    </row>
    <row r="11" customFormat="1" spans="1:11">
      <c r="A11" s="4">
        <v>44300</v>
      </c>
      <c r="B11" s="4">
        <v>44307</v>
      </c>
      <c r="C11" s="3" t="s">
        <v>22</v>
      </c>
      <c r="D11" s="3">
        <v>29.46</v>
      </c>
      <c r="E11" s="3">
        <f t="shared" si="1"/>
        <v>50082</v>
      </c>
      <c r="F11" s="3">
        <f t="shared" si="2"/>
        <v>31.45</v>
      </c>
      <c r="G11" s="3">
        <f t="shared" ref="G11:G21" si="3">E11+I11</f>
        <v>53470.36</v>
      </c>
      <c r="H11" s="3">
        <v>1700</v>
      </c>
      <c r="I11">
        <v>3388.36</v>
      </c>
      <c r="J11">
        <f t="shared" si="0"/>
        <v>6.77</v>
      </c>
      <c r="K11">
        <v>5</v>
      </c>
    </row>
    <row r="12" customFormat="1" spans="1:11">
      <c r="A12" s="4">
        <v>44300</v>
      </c>
      <c r="B12" s="4">
        <v>44307</v>
      </c>
      <c r="C12" s="3" t="s">
        <v>23</v>
      </c>
      <c r="D12" s="3">
        <v>51.15</v>
      </c>
      <c r="E12" s="3">
        <f t="shared" si="1"/>
        <v>51150</v>
      </c>
      <c r="F12" s="3">
        <f t="shared" si="2"/>
        <v>56.36</v>
      </c>
      <c r="G12" s="3">
        <f t="shared" si="3"/>
        <v>56356.4</v>
      </c>
      <c r="H12" s="3">
        <v>1000</v>
      </c>
      <c r="I12">
        <v>5206.4</v>
      </c>
      <c r="J12">
        <f t="shared" si="0"/>
        <v>10.18</v>
      </c>
      <c r="K12">
        <v>5</v>
      </c>
    </row>
    <row r="13" customFormat="1" spans="1:11">
      <c r="A13" s="2">
        <v>44306</v>
      </c>
      <c r="B13" s="2">
        <v>44307</v>
      </c>
      <c r="C13" t="s">
        <v>24</v>
      </c>
      <c r="D13">
        <v>177.09</v>
      </c>
      <c r="E13">
        <f t="shared" si="1"/>
        <v>35418</v>
      </c>
      <c r="F13" s="3">
        <f t="shared" si="2"/>
        <v>188.73</v>
      </c>
      <c r="G13" s="3">
        <f t="shared" si="3"/>
        <v>37746.01</v>
      </c>
      <c r="H13">
        <v>200</v>
      </c>
      <c r="I13">
        <v>2328.01</v>
      </c>
      <c r="J13">
        <f t="shared" si="0"/>
        <v>6.57</v>
      </c>
      <c r="K13">
        <v>1</v>
      </c>
    </row>
    <row r="14" customFormat="1" spans="1:11">
      <c r="A14" s="2">
        <v>44306</v>
      </c>
      <c r="B14" s="2">
        <v>44308</v>
      </c>
      <c r="C14" t="s">
        <v>25</v>
      </c>
      <c r="D14">
        <v>5.23</v>
      </c>
      <c r="E14">
        <f t="shared" si="1"/>
        <v>47070</v>
      </c>
      <c r="F14" s="3">
        <f t="shared" si="2"/>
        <v>5.28</v>
      </c>
      <c r="G14" s="3">
        <f t="shared" si="3"/>
        <v>47538.75</v>
      </c>
      <c r="H14">
        <v>9000</v>
      </c>
      <c r="I14">
        <v>468.75</v>
      </c>
      <c r="J14">
        <f t="shared" si="0"/>
        <v>1</v>
      </c>
      <c r="K14">
        <v>2</v>
      </c>
    </row>
    <row r="15" customFormat="1" spans="1:11">
      <c r="A15" s="2">
        <v>44306</v>
      </c>
      <c r="B15" s="2">
        <v>44308</v>
      </c>
      <c r="C15" t="s">
        <v>19</v>
      </c>
      <c r="D15">
        <v>6.87</v>
      </c>
      <c r="E15">
        <f t="shared" si="1"/>
        <v>50151</v>
      </c>
      <c r="F15" s="3">
        <f t="shared" si="2"/>
        <v>7.05</v>
      </c>
      <c r="G15" s="3">
        <f t="shared" si="3"/>
        <v>51459.07</v>
      </c>
      <c r="H15">
        <v>7300</v>
      </c>
      <c r="I15">
        <v>1308.07</v>
      </c>
      <c r="J15">
        <f t="shared" si="0"/>
        <v>2.61</v>
      </c>
      <c r="K15">
        <v>2</v>
      </c>
    </row>
    <row r="16" customFormat="1" spans="1:11">
      <c r="A16" s="2">
        <v>44307</v>
      </c>
      <c r="B16" s="2">
        <v>44309</v>
      </c>
      <c r="C16" t="s">
        <v>26</v>
      </c>
      <c r="D16">
        <v>36.23</v>
      </c>
      <c r="E16">
        <f t="shared" si="1"/>
        <v>50722</v>
      </c>
      <c r="F16" s="3">
        <f t="shared" si="2"/>
        <v>36.56</v>
      </c>
      <c r="G16" s="3">
        <f t="shared" si="3"/>
        <v>51182.47</v>
      </c>
      <c r="H16">
        <v>1400</v>
      </c>
      <c r="I16">
        <v>460.47</v>
      </c>
      <c r="J16">
        <f t="shared" si="0"/>
        <v>0.91</v>
      </c>
      <c r="K16">
        <v>1</v>
      </c>
    </row>
    <row r="17" customFormat="1" spans="1:11">
      <c r="A17" s="4">
        <v>44300</v>
      </c>
      <c r="B17" s="4">
        <v>44312</v>
      </c>
      <c r="C17" s="3" t="s">
        <v>27</v>
      </c>
      <c r="D17" s="3">
        <v>29.2</v>
      </c>
      <c r="E17" s="3">
        <f t="shared" si="1"/>
        <v>49640</v>
      </c>
      <c r="F17" s="3">
        <f t="shared" si="2"/>
        <v>29.41</v>
      </c>
      <c r="G17" s="3">
        <f t="shared" si="3"/>
        <v>50001.08</v>
      </c>
      <c r="H17" s="3">
        <v>1700</v>
      </c>
      <c r="I17">
        <v>361.08</v>
      </c>
      <c r="J17">
        <f t="shared" si="0"/>
        <v>0.73</v>
      </c>
      <c r="K17">
        <v>8</v>
      </c>
    </row>
    <row r="18" customFormat="1" spans="1:11">
      <c r="A18" s="2">
        <v>44301</v>
      </c>
      <c r="B18" s="2">
        <v>44312</v>
      </c>
      <c r="C18" t="s">
        <v>28</v>
      </c>
      <c r="D18">
        <v>147.15</v>
      </c>
      <c r="E18">
        <v>58860</v>
      </c>
      <c r="F18" s="3">
        <f t="shared" si="2"/>
        <v>154.94</v>
      </c>
      <c r="G18" s="3">
        <f t="shared" si="3"/>
        <v>61977.76</v>
      </c>
      <c r="H18">
        <v>400</v>
      </c>
      <c r="I18">
        <v>3117.76</v>
      </c>
      <c r="J18">
        <f t="shared" si="0"/>
        <v>5.3</v>
      </c>
      <c r="K18">
        <v>7</v>
      </c>
    </row>
    <row r="19" customFormat="1" spans="1:11">
      <c r="A19" s="2">
        <v>44307</v>
      </c>
      <c r="B19" s="2">
        <v>44313</v>
      </c>
      <c r="C19" t="s">
        <v>29</v>
      </c>
      <c r="D19">
        <v>45.15</v>
      </c>
      <c r="E19">
        <f t="shared" ref="E19:E28" si="4">H19*D19</f>
        <v>49665</v>
      </c>
      <c r="F19" s="3">
        <f t="shared" si="2"/>
        <v>43.43</v>
      </c>
      <c r="G19" s="3">
        <f t="shared" si="3"/>
        <v>47774.77</v>
      </c>
      <c r="H19">
        <v>1100</v>
      </c>
      <c r="I19">
        <v>-1890.23</v>
      </c>
      <c r="J19">
        <f t="shared" si="0"/>
        <v>-3.81</v>
      </c>
      <c r="K19">
        <v>4</v>
      </c>
    </row>
    <row r="20" customFormat="1" spans="1:11">
      <c r="A20" s="2">
        <v>44312</v>
      </c>
      <c r="B20" s="2">
        <v>44313</v>
      </c>
      <c r="C20" t="s">
        <v>30</v>
      </c>
      <c r="D20">
        <v>13.43</v>
      </c>
      <c r="E20">
        <f t="shared" si="4"/>
        <v>81923</v>
      </c>
      <c r="F20" s="3">
        <f t="shared" si="2"/>
        <v>13.38</v>
      </c>
      <c r="G20" s="3">
        <f t="shared" si="3"/>
        <v>81587.52</v>
      </c>
      <c r="H20">
        <v>6100</v>
      </c>
      <c r="I20">
        <v>-335.48</v>
      </c>
      <c r="J20">
        <f t="shared" si="0"/>
        <v>-0.41</v>
      </c>
      <c r="K20">
        <v>1</v>
      </c>
    </row>
    <row r="21" customFormat="1" spans="1:11">
      <c r="A21" s="2">
        <v>44309</v>
      </c>
      <c r="B21" s="2">
        <v>44313</v>
      </c>
      <c r="C21" t="s">
        <v>16</v>
      </c>
      <c r="D21">
        <v>14.56</v>
      </c>
      <c r="E21">
        <f t="shared" si="4"/>
        <v>50960</v>
      </c>
      <c r="F21" s="3">
        <f t="shared" si="2"/>
        <v>14.46</v>
      </c>
      <c r="G21" s="3">
        <f t="shared" si="3"/>
        <v>50625.52</v>
      </c>
      <c r="H21">
        <v>3500</v>
      </c>
      <c r="I21">
        <v>-334.48</v>
      </c>
      <c r="J21">
        <f t="shared" si="0"/>
        <v>-0.66</v>
      </c>
      <c r="K21">
        <v>2</v>
      </c>
    </row>
    <row r="22" customFormat="1" spans="1:11">
      <c r="A22" s="2">
        <v>44308</v>
      </c>
      <c r="B22" s="2">
        <v>44323</v>
      </c>
      <c r="C22" t="s">
        <v>31</v>
      </c>
      <c r="D22">
        <v>124.17</v>
      </c>
      <c r="E22">
        <f t="shared" si="4"/>
        <v>49668</v>
      </c>
      <c r="F22" s="3">
        <f t="shared" ref="F22:F28" si="5">ROUND(G22/H22,2)</f>
        <v>129.58</v>
      </c>
      <c r="G22" s="3">
        <f t="shared" ref="G22:G30" si="6">E22+I22</f>
        <v>51830.62</v>
      </c>
      <c r="H22">
        <v>400</v>
      </c>
      <c r="I22">
        <v>2162.62</v>
      </c>
      <c r="J22">
        <f t="shared" si="0"/>
        <v>4.35</v>
      </c>
      <c r="K22">
        <f t="shared" ref="K22:K84" si="7">DATEDIF(A22,B22,"d")</f>
        <v>15</v>
      </c>
    </row>
    <row r="23" customFormat="1" spans="1:11">
      <c r="A23" s="2">
        <v>44308</v>
      </c>
      <c r="B23" s="2">
        <v>44323</v>
      </c>
      <c r="C23" t="s">
        <v>32</v>
      </c>
      <c r="D23">
        <v>129.58</v>
      </c>
      <c r="E23">
        <f t="shared" si="4"/>
        <v>51832</v>
      </c>
      <c r="F23" s="3">
        <f t="shared" si="5"/>
        <v>125.53</v>
      </c>
      <c r="G23" s="3">
        <f t="shared" si="6"/>
        <v>50213.28</v>
      </c>
      <c r="H23">
        <v>400</v>
      </c>
      <c r="I23">
        <v>-1618.72</v>
      </c>
      <c r="J23">
        <f t="shared" si="0"/>
        <v>-3.12</v>
      </c>
      <c r="K23">
        <f t="shared" si="7"/>
        <v>15</v>
      </c>
    </row>
    <row r="24" customFormat="1" spans="1:11">
      <c r="A24" s="2">
        <v>44312</v>
      </c>
      <c r="B24" s="2">
        <v>44323</v>
      </c>
      <c r="C24" t="s">
        <v>24</v>
      </c>
      <c r="D24">
        <v>193.15</v>
      </c>
      <c r="E24">
        <f t="shared" si="4"/>
        <v>57945</v>
      </c>
      <c r="F24" s="3">
        <f t="shared" si="5"/>
        <v>187.56</v>
      </c>
      <c r="G24" s="3">
        <f t="shared" si="6"/>
        <v>56266.69</v>
      </c>
      <c r="H24">
        <v>300</v>
      </c>
      <c r="I24">
        <v>-1678.31</v>
      </c>
      <c r="J24">
        <f t="shared" si="0"/>
        <v>-2.9</v>
      </c>
      <c r="K24">
        <f t="shared" si="7"/>
        <v>11</v>
      </c>
    </row>
    <row r="25" customFormat="1" spans="1:11">
      <c r="A25" s="2">
        <v>44313</v>
      </c>
      <c r="B25" s="2">
        <v>44323</v>
      </c>
      <c r="C25" t="s">
        <v>33</v>
      </c>
      <c r="D25">
        <v>23.06</v>
      </c>
      <c r="E25">
        <f t="shared" si="4"/>
        <v>53038</v>
      </c>
      <c r="F25" s="3">
        <f t="shared" si="5"/>
        <v>23.92</v>
      </c>
      <c r="G25" s="3">
        <f t="shared" si="6"/>
        <v>55008.51</v>
      </c>
      <c r="H25">
        <v>2300</v>
      </c>
      <c r="I25">
        <v>1970.51</v>
      </c>
      <c r="J25">
        <f t="shared" si="0"/>
        <v>3.72</v>
      </c>
      <c r="K25">
        <f t="shared" si="7"/>
        <v>10</v>
      </c>
    </row>
    <row r="26" customFormat="1" spans="1:11">
      <c r="A26" s="2">
        <v>44313</v>
      </c>
      <c r="B26" s="2">
        <v>44323</v>
      </c>
      <c r="C26" t="s">
        <v>34</v>
      </c>
      <c r="D26">
        <v>21.91</v>
      </c>
      <c r="E26">
        <f t="shared" si="4"/>
        <v>50393</v>
      </c>
      <c r="F26" s="3">
        <f t="shared" si="5"/>
        <v>20.93</v>
      </c>
      <c r="G26" s="3">
        <f t="shared" si="6"/>
        <v>48135.25</v>
      </c>
      <c r="H26">
        <v>2300</v>
      </c>
      <c r="I26">
        <v>-2257.75</v>
      </c>
      <c r="J26">
        <f t="shared" si="0"/>
        <v>-4.48</v>
      </c>
      <c r="K26">
        <f t="shared" si="7"/>
        <v>10</v>
      </c>
    </row>
    <row r="27" customFormat="1" spans="1:11">
      <c r="A27" s="2">
        <v>44313</v>
      </c>
      <c r="B27" s="2">
        <v>44323</v>
      </c>
      <c r="C27" t="s">
        <v>23</v>
      </c>
      <c r="D27">
        <v>58.01</v>
      </c>
      <c r="E27">
        <f t="shared" si="4"/>
        <v>81214</v>
      </c>
      <c r="F27" s="3">
        <f t="shared" si="5"/>
        <v>56.95</v>
      </c>
      <c r="G27" s="3">
        <f t="shared" si="6"/>
        <v>79736.45</v>
      </c>
      <c r="H27">
        <v>1400</v>
      </c>
      <c r="I27">
        <v>-1477.55</v>
      </c>
      <c r="J27">
        <f t="shared" si="0"/>
        <v>-1.82</v>
      </c>
      <c r="K27">
        <f t="shared" si="7"/>
        <v>10</v>
      </c>
    </row>
    <row r="28" customFormat="1" spans="1:11">
      <c r="A28" s="2">
        <v>44316</v>
      </c>
      <c r="B28" s="2">
        <v>44323</v>
      </c>
      <c r="C28" t="s">
        <v>35</v>
      </c>
      <c r="D28">
        <v>75.01</v>
      </c>
      <c r="E28">
        <f t="shared" si="4"/>
        <v>52507</v>
      </c>
      <c r="F28" s="3">
        <f t="shared" si="5"/>
        <v>69.33</v>
      </c>
      <c r="G28" s="3">
        <f t="shared" si="6"/>
        <v>48529.08</v>
      </c>
      <c r="H28">
        <v>700</v>
      </c>
      <c r="I28">
        <v>-3977.92</v>
      </c>
      <c r="J28">
        <f t="shared" si="0"/>
        <v>-7.58</v>
      </c>
      <c r="K28">
        <f t="shared" si="7"/>
        <v>7</v>
      </c>
    </row>
    <row r="29" customFormat="1" spans="1:11">
      <c r="A29" s="2">
        <v>44329</v>
      </c>
      <c r="B29" s="2">
        <v>44335</v>
      </c>
      <c r="C29" t="s">
        <v>19</v>
      </c>
      <c r="D29">
        <v>7.76</v>
      </c>
      <c r="E29">
        <f t="shared" ref="E29:E40" si="8">D29*H29</f>
        <v>49664</v>
      </c>
      <c r="F29" s="5">
        <v>7.4</v>
      </c>
      <c r="G29" s="3">
        <f t="shared" si="6"/>
        <v>46820.99</v>
      </c>
      <c r="H29">
        <v>6400</v>
      </c>
      <c r="I29">
        <v>-2843.01</v>
      </c>
      <c r="J29">
        <f t="shared" si="0"/>
        <v>-5.72</v>
      </c>
      <c r="K29">
        <f t="shared" si="7"/>
        <v>6</v>
      </c>
    </row>
    <row r="30" customFormat="1" spans="1:11">
      <c r="A30" s="2">
        <v>44330</v>
      </c>
      <c r="B30" s="2">
        <v>44335</v>
      </c>
      <c r="C30" t="s">
        <v>36</v>
      </c>
      <c r="D30">
        <v>7.74</v>
      </c>
      <c r="E30">
        <f t="shared" si="8"/>
        <v>30186</v>
      </c>
      <c r="F30">
        <v>7.75</v>
      </c>
      <c r="G30" s="3">
        <f t="shared" si="6"/>
        <v>30100.58</v>
      </c>
      <c r="H30">
        <v>3900</v>
      </c>
      <c r="I30">
        <v>-85.42</v>
      </c>
      <c r="J30">
        <f t="shared" si="0"/>
        <v>-0.28</v>
      </c>
      <c r="K30">
        <f t="shared" si="7"/>
        <v>5</v>
      </c>
    </row>
    <row r="31" customFormat="1" spans="1:11">
      <c r="A31" s="2">
        <v>44336</v>
      </c>
      <c r="B31" s="2">
        <v>44337</v>
      </c>
      <c r="C31" t="s">
        <v>37</v>
      </c>
      <c r="D31">
        <v>68.97</v>
      </c>
      <c r="E31">
        <f t="shared" si="8"/>
        <v>55176</v>
      </c>
      <c r="F31">
        <v>64.5</v>
      </c>
      <c r="G31">
        <f t="shared" ref="G31:G36" si="9">F31*H31</f>
        <v>51600</v>
      </c>
      <c r="H31">
        <v>800</v>
      </c>
      <c r="I31">
        <f t="shared" ref="I31:I36" si="10">G31-E31</f>
        <v>-3576</v>
      </c>
      <c r="J31">
        <f t="shared" si="0"/>
        <v>-6.48</v>
      </c>
      <c r="K31">
        <f t="shared" si="7"/>
        <v>1</v>
      </c>
    </row>
    <row r="32" customFormat="1" spans="1:11">
      <c r="A32" s="2">
        <v>44330</v>
      </c>
      <c r="B32" s="2">
        <v>44337</v>
      </c>
      <c r="C32" t="s">
        <v>38</v>
      </c>
      <c r="D32">
        <v>17.53</v>
      </c>
      <c r="E32">
        <f t="shared" si="8"/>
        <v>31554</v>
      </c>
      <c r="F32">
        <v>17.59</v>
      </c>
      <c r="G32">
        <f t="shared" si="9"/>
        <v>31662</v>
      </c>
      <c r="H32">
        <v>1800</v>
      </c>
      <c r="I32">
        <f t="shared" si="10"/>
        <v>108</v>
      </c>
      <c r="J32">
        <f t="shared" si="0"/>
        <v>0.34</v>
      </c>
      <c r="K32">
        <f t="shared" si="7"/>
        <v>7</v>
      </c>
    </row>
    <row r="33" customFormat="1" spans="1:11">
      <c r="A33" s="2">
        <v>44333</v>
      </c>
      <c r="B33" s="2">
        <v>44337</v>
      </c>
      <c r="C33" t="s">
        <v>39</v>
      </c>
      <c r="D33">
        <v>1.075</v>
      </c>
      <c r="E33">
        <f t="shared" si="8"/>
        <v>65575</v>
      </c>
      <c r="F33">
        <v>1.059</v>
      </c>
      <c r="G33">
        <f t="shared" si="9"/>
        <v>64599</v>
      </c>
      <c r="H33">
        <v>61000</v>
      </c>
      <c r="I33">
        <f t="shared" si="10"/>
        <v>-976</v>
      </c>
      <c r="J33">
        <f t="shared" si="0"/>
        <v>-1.49</v>
      </c>
      <c r="K33">
        <f t="shared" si="7"/>
        <v>4</v>
      </c>
    </row>
    <row r="34" customFormat="1" spans="1:11">
      <c r="A34" s="2">
        <v>44336</v>
      </c>
      <c r="B34" s="2">
        <v>44340</v>
      </c>
      <c r="C34" t="s">
        <v>40</v>
      </c>
      <c r="D34">
        <v>186.1</v>
      </c>
      <c r="E34">
        <f t="shared" si="8"/>
        <v>37220</v>
      </c>
      <c r="F34">
        <v>175.01</v>
      </c>
      <c r="G34">
        <f t="shared" si="9"/>
        <v>35002</v>
      </c>
      <c r="H34">
        <v>200</v>
      </c>
      <c r="I34">
        <f t="shared" si="10"/>
        <v>-2218</v>
      </c>
      <c r="J34">
        <f t="shared" si="0"/>
        <v>-5.96</v>
      </c>
      <c r="K34">
        <f t="shared" si="7"/>
        <v>4</v>
      </c>
    </row>
    <row r="35" customFormat="1" spans="1:11">
      <c r="A35" s="2">
        <v>44337</v>
      </c>
      <c r="B35" s="2">
        <v>44340</v>
      </c>
      <c r="C35" t="s">
        <v>41</v>
      </c>
      <c r="D35">
        <v>631.99</v>
      </c>
      <c r="E35">
        <f t="shared" si="8"/>
        <v>63199</v>
      </c>
      <c r="F35">
        <v>618</v>
      </c>
      <c r="G35">
        <f t="shared" si="9"/>
        <v>61800</v>
      </c>
      <c r="H35">
        <v>100</v>
      </c>
      <c r="I35">
        <f t="shared" si="10"/>
        <v>-1399</v>
      </c>
      <c r="J35">
        <f t="shared" si="0"/>
        <v>-2.21</v>
      </c>
      <c r="K35">
        <f t="shared" si="7"/>
        <v>3</v>
      </c>
    </row>
    <row r="36" customFormat="1" spans="1:11">
      <c r="A36" s="2">
        <v>44329</v>
      </c>
      <c r="B36" s="2">
        <v>44340</v>
      </c>
      <c r="C36" t="s">
        <v>42</v>
      </c>
      <c r="D36">
        <v>75.02</v>
      </c>
      <c r="E36">
        <f t="shared" si="8"/>
        <v>30008</v>
      </c>
      <c r="F36">
        <v>78.88</v>
      </c>
      <c r="G36">
        <f t="shared" si="9"/>
        <v>31552</v>
      </c>
      <c r="H36">
        <v>400</v>
      </c>
      <c r="I36">
        <f t="shared" si="10"/>
        <v>1544</v>
      </c>
      <c r="J36">
        <f t="shared" si="0"/>
        <v>5.15</v>
      </c>
      <c r="K36">
        <f t="shared" si="7"/>
        <v>11</v>
      </c>
    </row>
    <row r="37" customFormat="1" spans="1:11">
      <c r="A37" s="2">
        <v>44327</v>
      </c>
      <c r="B37" s="2">
        <v>44342</v>
      </c>
      <c r="C37" t="s">
        <v>43</v>
      </c>
      <c r="D37">
        <v>96.22</v>
      </c>
      <c r="E37">
        <f t="shared" si="8"/>
        <v>48110</v>
      </c>
      <c r="F37">
        <v>95.99</v>
      </c>
      <c r="G37">
        <f>E37+I37</f>
        <v>47931.06</v>
      </c>
      <c r="H37">
        <v>500</v>
      </c>
      <c r="I37">
        <v>-178.94</v>
      </c>
      <c r="J37">
        <f t="shared" si="0"/>
        <v>-0.37</v>
      </c>
      <c r="K37">
        <f t="shared" si="7"/>
        <v>15</v>
      </c>
    </row>
    <row r="38" customFormat="1" spans="1:11">
      <c r="A38" s="2">
        <v>44334</v>
      </c>
      <c r="B38" s="2">
        <v>44342</v>
      </c>
      <c r="C38" t="s">
        <v>44</v>
      </c>
      <c r="D38">
        <v>39.74</v>
      </c>
      <c r="E38">
        <f t="shared" si="8"/>
        <v>47688</v>
      </c>
      <c r="F38">
        <v>38.86</v>
      </c>
      <c r="G38">
        <f>E38+I38</f>
        <v>46848.39</v>
      </c>
      <c r="H38">
        <v>1200</v>
      </c>
      <c r="I38">
        <v>-839.61</v>
      </c>
      <c r="J38">
        <f t="shared" si="0"/>
        <v>-1.76</v>
      </c>
      <c r="K38">
        <f t="shared" si="7"/>
        <v>8</v>
      </c>
    </row>
    <row r="39" customFormat="1" spans="1:11">
      <c r="A39" s="2">
        <v>44340</v>
      </c>
      <c r="B39" s="2">
        <v>44344</v>
      </c>
      <c r="C39" t="s">
        <v>32</v>
      </c>
      <c r="D39">
        <v>146.88</v>
      </c>
      <c r="E39">
        <f t="shared" si="8"/>
        <v>88128</v>
      </c>
      <c r="F39">
        <v>144.86</v>
      </c>
      <c r="G39">
        <f>F39*H39</f>
        <v>86916</v>
      </c>
      <c r="H39">
        <v>600</v>
      </c>
      <c r="I39">
        <f>G39-E39</f>
        <v>-1212</v>
      </c>
      <c r="J39">
        <f t="shared" si="0"/>
        <v>-1.38</v>
      </c>
      <c r="K39">
        <f t="shared" si="7"/>
        <v>4</v>
      </c>
    </row>
    <row r="40" customFormat="1" spans="1:11">
      <c r="A40" s="2">
        <v>44327</v>
      </c>
      <c r="B40" s="2">
        <v>44347</v>
      </c>
      <c r="C40" t="s">
        <v>27</v>
      </c>
      <c r="D40">
        <v>32.82</v>
      </c>
      <c r="E40">
        <f t="shared" si="8"/>
        <v>49230</v>
      </c>
      <c r="F40">
        <v>36.44</v>
      </c>
      <c r="G40">
        <f t="shared" ref="G40:G84" si="11">I40+E40</f>
        <v>54504.18</v>
      </c>
      <c r="H40">
        <v>1500</v>
      </c>
      <c r="I40">
        <v>5274.18</v>
      </c>
      <c r="J40">
        <f t="shared" si="0"/>
        <v>10.71</v>
      </c>
      <c r="K40">
        <f t="shared" si="7"/>
        <v>20</v>
      </c>
    </row>
    <row r="41" customFormat="1" spans="1:11">
      <c r="A41" s="2">
        <v>44344</v>
      </c>
      <c r="B41" s="2">
        <v>44347</v>
      </c>
      <c r="C41" t="s">
        <v>45</v>
      </c>
      <c r="D41">
        <v>93.9</v>
      </c>
      <c r="E41">
        <f>H41*D41</f>
        <v>56340</v>
      </c>
      <c r="F41">
        <v>72.48</v>
      </c>
      <c r="G41">
        <f t="shared" si="11"/>
        <v>55244.41</v>
      </c>
      <c r="H41">
        <v>600</v>
      </c>
      <c r="I41">
        <v>-1095.59</v>
      </c>
      <c r="J41">
        <f t="shared" si="0"/>
        <v>-1.94</v>
      </c>
      <c r="K41">
        <f t="shared" si="7"/>
        <v>3</v>
      </c>
    </row>
    <row r="42" customFormat="1" spans="1:11">
      <c r="A42" s="2">
        <v>44340</v>
      </c>
      <c r="B42" s="2">
        <v>44348</v>
      </c>
      <c r="C42" t="s">
        <v>31</v>
      </c>
      <c r="D42">
        <v>147.29</v>
      </c>
      <c r="E42">
        <f>D42*H42</f>
        <v>58916</v>
      </c>
      <c r="F42">
        <v>173.89</v>
      </c>
      <c r="G42">
        <f t="shared" si="11"/>
        <v>68219.96</v>
      </c>
      <c r="H42">
        <v>400</v>
      </c>
      <c r="I42">
        <v>9303.96</v>
      </c>
      <c r="J42">
        <f t="shared" si="0"/>
        <v>15.79</v>
      </c>
      <c r="K42">
        <f t="shared" si="7"/>
        <v>8</v>
      </c>
    </row>
    <row r="43" customFormat="1" spans="1:11">
      <c r="A43" s="2">
        <v>44340</v>
      </c>
      <c r="B43" s="2">
        <v>44348</v>
      </c>
      <c r="C43" t="s">
        <v>39</v>
      </c>
      <c r="D43">
        <v>0.95</v>
      </c>
      <c r="E43">
        <f>D43*H43</f>
        <v>63080</v>
      </c>
      <c r="F43">
        <v>1.005</v>
      </c>
      <c r="G43">
        <f t="shared" si="11"/>
        <v>65703.53</v>
      </c>
      <c r="H43">
        <v>66400</v>
      </c>
      <c r="I43">
        <v>2623.53</v>
      </c>
      <c r="J43">
        <f t="shared" si="0"/>
        <v>4.16</v>
      </c>
      <c r="K43">
        <f t="shared" si="7"/>
        <v>8</v>
      </c>
    </row>
    <row r="44" customFormat="1" spans="1:11">
      <c r="A44" s="2">
        <v>44333</v>
      </c>
      <c r="B44" s="2">
        <v>44348</v>
      </c>
      <c r="C44" t="s">
        <v>46</v>
      </c>
      <c r="D44">
        <v>34.367</v>
      </c>
      <c r="E44">
        <f>H44*D44</f>
        <v>27493.6</v>
      </c>
      <c r="F44">
        <v>31.36</v>
      </c>
      <c r="G44">
        <f t="shared" si="11"/>
        <v>29673.54</v>
      </c>
      <c r="H44">
        <v>800</v>
      </c>
      <c r="I44">
        <v>2179.94</v>
      </c>
      <c r="J44">
        <f t="shared" si="0"/>
        <v>7.93</v>
      </c>
      <c r="K44">
        <f t="shared" si="7"/>
        <v>15</v>
      </c>
    </row>
    <row r="45" customFormat="1" spans="1:11">
      <c r="A45" s="2">
        <v>44343</v>
      </c>
      <c r="B45" s="2">
        <v>44348</v>
      </c>
      <c r="C45" t="s">
        <v>47</v>
      </c>
      <c r="D45">
        <v>115.165</v>
      </c>
      <c r="E45">
        <f>D45*H45</f>
        <v>57582.5</v>
      </c>
      <c r="F45">
        <v>128.18</v>
      </c>
      <c r="G45">
        <f t="shared" si="11"/>
        <v>62608.73</v>
      </c>
      <c r="H45">
        <v>500</v>
      </c>
      <c r="I45">
        <v>5026.23</v>
      </c>
      <c r="J45">
        <f t="shared" si="0"/>
        <v>8.73</v>
      </c>
      <c r="K45">
        <f t="shared" si="7"/>
        <v>5</v>
      </c>
    </row>
    <row r="46" customFormat="1" spans="1:11">
      <c r="A46" s="2">
        <v>44342</v>
      </c>
      <c r="B46" s="2">
        <v>44349</v>
      </c>
      <c r="C46" t="s">
        <v>48</v>
      </c>
      <c r="D46">
        <v>65.87</v>
      </c>
      <c r="E46">
        <f>D46*H46</f>
        <v>98805</v>
      </c>
      <c r="F46">
        <v>64.61</v>
      </c>
      <c r="G46">
        <f t="shared" si="11"/>
        <v>96778.46</v>
      </c>
      <c r="H46">
        <v>1500</v>
      </c>
      <c r="I46">
        <v>-2026.54</v>
      </c>
      <c r="J46">
        <f t="shared" si="0"/>
        <v>-2.05</v>
      </c>
      <c r="K46">
        <f t="shared" si="7"/>
        <v>7</v>
      </c>
    </row>
    <row r="47" customFormat="1" spans="1:11">
      <c r="A47" s="2">
        <v>44348</v>
      </c>
      <c r="B47" s="2">
        <v>44350</v>
      </c>
      <c r="C47" t="s">
        <v>49</v>
      </c>
      <c r="D47">
        <v>96.08</v>
      </c>
      <c r="E47">
        <f>D47*H47</f>
        <v>57648</v>
      </c>
      <c r="F47">
        <v>88.31</v>
      </c>
      <c r="G47">
        <f t="shared" si="11"/>
        <v>52705.1</v>
      </c>
      <c r="H47">
        <v>600</v>
      </c>
      <c r="I47" s="5">
        <v>-4942.9</v>
      </c>
      <c r="J47">
        <f t="shared" si="0"/>
        <v>-8.57</v>
      </c>
      <c r="K47">
        <f t="shared" si="7"/>
        <v>2</v>
      </c>
    </row>
    <row r="48" customFormat="1" spans="1:11">
      <c r="A48" s="2">
        <v>44344</v>
      </c>
      <c r="B48" s="2">
        <v>44355</v>
      </c>
      <c r="C48" t="s">
        <v>50</v>
      </c>
      <c r="D48">
        <v>275.69</v>
      </c>
      <c r="E48">
        <f>D48*H48</f>
        <v>82707</v>
      </c>
      <c r="F48">
        <v>262.91</v>
      </c>
      <c r="G48">
        <f t="shared" si="11"/>
        <v>78771.65</v>
      </c>
      <c r="H48">
        <v>300</v>
      </c>
      <c r="I48">
        <v>-3935.35</v>
      </c>
      <c r="J48">
        <f t="shared" si="0"/>
        <v>-4.76</v>
      </c>
      <c r="K48">
        <f t="shared" si="7"/>
        <v>11</v>
      </c>
    </row>
    <row r="49" customFormat="1" spans="1:11">
      <c r="A49" s="2">
        <v>44347</v>
      </c>
      <c r="B49" s="2">
        <v>44355</v>
      </c>
      <c r="C49" t="s">
        <v>51</v>
      </c>
      <c r="D49">
        <v>91.75</v>
      </c>
      <c r="E49">
        <f>D49*H49</f>
        <v>100925</v>
      </c>
      <c r="F49">
        <v>92.5</v>
      </c>
      <c r="G49">
        <f t="shared" si="11"/>
        <v>101225.43</v>
      </c>
      <c r="H49">
        <v>1100</v>
      </c>
      <c r="I49">
        <v>300.43</v>
      </c>
      <c r="J49">
        <f t="shared" si="0"/>
        <v>0.3</v>
      </c>
      <c r="K49">
        <f t="shared" si="7"/>
        <v>8</v>
      </c>
    </row>
    <row r="50" customFormat="1" spans="1:11">
      <c r="A50" s="2">
        <v>44347</v>
      </c>
      <c r="B50" s="2">
        <v>44356</v>
      </c>
      <c r="C50" t="s">
        <v>52</v>
      </c>
      <c r="D50">
        <v>18.06</v>
      </c>
      <c r="E50">
        <f t="shared" ref="E50:E84" si="12">D50*H50</f>
        <v>63210</v>
      </c>
      <c r="F50">
        <v>17.29</v>
      </c>
      <c r="G50">
        <f t="shared" si="11"/>
        <v>60514.03</v>
      </c>
      <c r="H50">
        <v>3500</v>
      </c>
      <c r="I50">
        <v>-2695.97</v>
      </c>
      <c r="J50">
        <f t="shared" si="0"/>
        <v>-4.27</v>
      </c>
      <c r="K50">
        <f t="shared" si="7"/>
        <v>9</v>
      </c>
    </row>
    <row r="51" customFormat="1" spans="1:11">
      <c r="A51" s="2">
        <v>44350</v>
      </c>
      <c r="B51" s="2">
        <v>44356</v>
      </c>
      <c r="C51" t="s">
        <v>53</v>
      </c>
      <c r="D51">
        <v>84.95</v>
      </c>
      <c r="E51">
        <f t="shared" si="12"/>
        <v>50970</v>
      </c>
      <c r="F51">
        <v>77.57</v>
      </c>
      <c r="G51">
        <f t="shared" si="11"/>
        <v>46543.2</v>
      </c>
      <c r="H51">
        <v>600</v>
      </c>
      <c r="I51">
        <v>-4426.8</v>
      </c>
      <c r="J51">
        <f t="shared" si="0"/>
        <v>-8.69</v>
      </c>
      <c r="K51">
        <f t="shared" si="7"/>
        <v>6</v>
      </c>
    </row>
    <row r="52" customFormat="1" spans="1:11">
      <c r="A52" s="2">
        <v>44340</v>
      </c>
      <c r="B52" s="2">
        <v>44357</v>
      </c>
      <c r="C52" t="s">
        <v>54</v>
      </c>
      <c r="D52">
        <v>55.55</v>
      </c>
      <c r="E52">
        <f t="shared" si="12"/>
        <v>27775</v>
      </c>
      <c r="F52">
        <v>45.28</v>
      </c>
      <c r="G52">
        <f t="shared" si="11"/>
        <v>22563.61</v>
      </c>
      <c r="H52">
        <v>500</v>
      </c>
      <c r="I52">
        <v>-5211.39</v>
      </c>
      <c r="J52">
        <f t="shared" si="0"/>
        <v>-18.76</v>
      </c>
      <c r="K52">
        <f t="shared" si="7"/>
        <v>17</v>
      </c>
    </row>
    <row r="53" customFormat="1" spans="1:11">
      <c r="A53" s="2">
        <v>44349</v>
      </c>
      <c r="B53" s="2">
        <v>44358</v>
      </c>
      <c r="C53" t="s">
        <v>55</v>
      </c>
      <c r="D53">
        <v>33.21</v>
      </c>
      <c r="E53">
        <f t="shared" si="12"/>
        <v>49815</v>
      </c>
      <c r="F53">
        <v>30.91</v>
      </c>
      <c r="G53">
        <f t="shared" si="11"/>
        <v>47524.09</v>
      </c>
      <c r="H53">
        <v>1500</v>
      </c>
      <c r="I53">
        <v>-2290.91</v>
      </c>
      <c r="J53">
        <f t="shared" si="0"/>
        <v>-4.6</v>
      </c>
      <c r="K53">
        <f t="shared" si="7"/>
        <v>9</v>
      </c>
    </row>
    <row r="54" customFormat="1" spans="1:11">
      <c r="A54" s="2">
        <v>44349</v>
      </c>
      <c r="B54" s="2">
        <v>44363</v>
      </c>
      <c r="C54" t="s">
        <v>46</v>
      </c>
      <c r="D54">
        <v>31.49</v>
      </c>
      <c r="E54">
        <f t="shared" si="12"/>
        <v>50384</v>
      </c>
      <c r="F54">
        <v>28.86</v>
      </c>
      <c r="G54">
        <f t="shared" si="11"/>
        <v>46126.84</v>
      </c>
      <c r="H54">
        <v>1600</v>
      </c>
      <c r="I54">
        <v>-4257.16</v>
      </c>
      <c r="J54">
        <f t="shared" si="0"/>
        <v>-8.45</v>
      </c>
      <c r="K54">
        <f t="shared" si="7"/>
        <v>14</v>
      </c>
    </row>
    <row r="55" customFormat="1" spans="1:11">
      <c r="A55" s="2">
        <v>44358</v>
      </c>
      <c r="B55" s="2">
        <v>44363</v>
      </c>
      <c r="C55" t="s">
        <v>56</v>
      </c>
      <c r="D55">
        <v>13.18</v>
      </c>
      <c r="E55">
        <f t="shared" si="12"/>
        <v>13180</v>
      </c>
      <c r="F55">
        <v>12.06</v>
      </c>
      <c r="G55">
        <f t="shared" si="11"/>
        <v>12038</v>
      </c>
      <c r="H55">
        <v>1000</v>
      </c>
      <c r="I55">
        <v>-1142</v>
      </c>
      <c r="J55">
        <f t="shared" si="0"/>
        <v>-8.66</v>
      </c>
      <c r="K55">
        <f t="shared" si="7"/>
        <v>5</v>
      </c>
    </row>
    <row r="56" customFormat="1" spans="1:11">
      <c r="A56" s="2">
        <v>44357</v>
      </c>
      <c r="B56" s="2">
        <v>44365</v>
      </c>
      <c r="C56" t="s">
        <v>57</v>
      </c>
      <c r="D56">
        <v>32.51</v>
      </c>
      <c r="E56">
        <f t="shared" si="12"/>
        <v>61769</v>
      </c>
      <c r="F56">
        <v>31.27</v>
      </c>
      <c r="G56">
        <f t="shared" si="11"/>
        <v>58265.12</v>
      </c>
      <c r="H56">
        <v>1900</v>
      </c>
      <c r="I56">
        <v>-3503.88</v>
      </c>
      <c r="J56">
        <f t="shared" si="0"/>
        <v>-5.67</v>
      </c>
      <c r="K56">
        <f t="shared" si="7"/>
        <v>8</v>
      </c>
    </row>
    <row r="57" customFormat="1" spans="1:11">
      <c r="A57" s="2">
        <v>44362</v>
      </c>
      <c r="B57" s="2">
        <v>44370</v>
      </c>
      <c r="C57" t="s">
        <v>58</v>
      </c>
      <c r="D57">
        <v>27.56</v>
      </c>
      <c r="E57">
        <f t="shared" si="12"/>
        <v>30316</v>
      </c>
      <c r="F57">
        <v>28.72</v>
      </c>
      <c r="G57">
        <f t="shared" si="11"/>
        <v>31565.74</v>
      </c>
      <c r="H57">
        <v>1100</v>
      </c>
      <c r="I57">
        <v>1249.74</v>
      </c>
      <c r="J57">
        <f t="shared" si="0"/>
        <v>4.12</v>
      </c>
      <c r="K57">
        <f t="shared" si="7"/>
        <v>8</v>
      </c>
    </row>
    <row r="58" customFormat="1" spans="1:11">
      <c r="A58" s="2">
        <v>44365</v>
      </c>
      <c r="B58" s="2">
        <v>44371</v>
      </c>
      <c r="C58" t="s">
        <v>59</v>
      </c>
      <c r="D58">
        <v>61.58</v>
      </c>
      <c r="E58">
        <f t="shared" si="12"/>
        <v>61580</v>
      </c>
      <c r="F58">
        <v>60.09</v>
      </c>
      <c r="G58">
        <f t="shared" si="11"/>
        <v>60011.7</v>
      </c>
      <c r="H58">
        <v>1000</v>
      </c>
      <c r="I58">
        <v>-1568.3</v>
      </c>
      <c r="J58">
        <f t="shared" si="0"/>
        <v>-2.55</v>
      </c>
      <c r="K58">
        <f t="shared" si="7"/>
        <v>6</v>
      </c>
    </row>
    <row r="59" customFormat="1" spans="1:11">
      <c r="A59" s="2">
        <v>44365</v>
      </c>
      <c r="B59" s="2">
        <v>44371</v>
      </c>
      <c r="C59" t="s">
        <v>60</v>
      </c>
      <c r="D59">
        <v>19.36</v>
      </c>
      <c r="E59">
        <f t="shared" si="12"/>
        <v>65824</v>
      </c>
      <c r="F59">
        <v>18.87</v>
      </c>
      <c r="G59">
        <f t="shared" si="11"/>
        <v>63914.65</v>
      </c>
      <c r="H59">
        <v>3400</v>
      </c>
      <c r="I59">
        <v>-1909.35</v>
      </c>
      <c r="J59">
        <f t="shared" si="0"/>
        <v>-2.9</v>
      </c>
      <c r="K59">
        <f t="shared" si="7"/>
        <v>6</v>
      </c>
    </row>
    <row r="60" customFormat="1" spans="1:11">
      <c r="A60" s="2">
        <v>44370</v>
      </c>
      <c r="B60" s="2">
        <v>44371</v>
      </c>
      <c r="C60" t="s">
        <v>61</v>
      </c>
      <c r="D60">
        <v>107.72</v>
      </c>
      <c r="E60">
        <f t="shared" si="12"/>
        <v>21544</v>
      </c>
      <c r="F60">
        <v>105.3</v>
      </c>
      <c r="G60">
        <f t="shared" si="11"/>
        <v>21126.17</v>
      </c>
      <c r="H60">
        <v>200</v>
      </c>
      <c r="I60">
        <v>-417.83</v>
      </c>
      <c r="J60">
        <f t="shared" si="0"/>
        <v>-1.94</v>
      </c>
      <c r="K60">
        <f t="shared" si="7"/>
        <v>1</v>
      </c>
    </row>
    <row r="61" customFormat="1" spans="1:11">
      <c r="A61" s="2">
        <v>44364</v>
      </c>
      <c r="B61" s="2">
        <v>44371</v>
      </c>
      <c r="C61" t="s">
        <v>62</v>
      </c>
      <c r="D61">
        <v>18.66</v>
      </c>
      <c r="E61">
        <f t="shared" si="12"/>
        <v>50382</v>
      </c>
      <c r="F61">
        <v>18.9</v>
      </c>
      <c r="G61">
        <f t="shared" si="11"/>
        <v>50988.51</v>
      </c>
      <c r="H61">
        <v>2700</v>
      </c>
      <c r="I61">
        <v>606.51</v>
      </c>
      <c r="J61">
        <f t="shared" si="0"/>
        <v>1.2</v>
      </c>
      <c r="K61">
        <f t="shared" si="7"/>
        <v>7</v>
      </c>
    </row>
    <row r="62" customFormat="1" spans="1:11">
      <c r="A62" s="2">
        <v>44370</v>
      </c>
      <c r="B62" s="2">
        <v>44375</v>
      </c>
      <c r="C62" t="s">
        <v>63</v>
      </c>
      <c r="D62">
        <v>60.8221</v>
      </c>
      <c r="E62">
        <f t="shared" si="12"/>
        <v>54739.89</v>
      </c>
      <c r="F62">
        <v>57.65</v>
      </c>
      <c r="G62">
        <f t="shared" si="11"/>
        <v>51898.22</v>
      </c>
      <c r="H62">
        <v>900</v>
      </c>
      <c r="I62">
        <v>-2841.67</v>
      </c>
      <c r="J62">
        <f t="shared" si="0"/>
        <v>-5.19</v>
      </c>
      <c r="K62">
        <f t="shared" si="7"/>
        <v>5</v>
      </c>
    </row>
    <row r="63" customFormat="1" spans="1:11">
      <c r="A63" s="2">
        <v>44372</v>
      </c>
      <c r="B63" s="2">
        <v>44375</v>
      </c>
      <c r="C63" t="s">
        <v>64</v>
      </c>
      <c r="D63">
        <v>244.98</v>
      </c>
      <c r="E63">
        <f t="shared" si="12"/>
        <v>48996</v>
      </c>
      <c r="F63">
        <v>253.63</v>
      </c>
      <c r="G63">
        <f t="shared" si="11"/>
        <v>49874.39</v>
      </c>
      <c r="H63">
        <v>200</v>
      </c>
      <c r="I63">
        <v>878.39</v>
      </c>
      <c r="J63">
        <f t="shared" si="0"/>
        <v>1.79</v>
      </c>
      <c r="K63">
        <f t="shared" si="7"/>
        <v>3</v>
      </c>
    </row>
    <row r="64" customFormat="1" spans="1:11">
      <c r="A64" s="2">
        <v>44371</v>
      </c>
      <c r="B64" s="2">
        <v>44377</v>
      </c>
      <c r="C64" t="s">
        <v>65</v>
      </c>
      <c r="D64">
        <v>36.04</v>
      </c>
      <c r="E64">
        <f t="shared" si="12"/>
        <v>50456</v>
      </c>
      <c r="F64">
        <v>37.38</v>
      </c>
      <c r="G64">
        <f t="shared" si="11"/>
        <v>52084.32</v>
      </c>
      <c r="H64">
        <v>1400</v>
      </c>
      <c r="I64">
        <v>1628.32</v>
      </c>
      <c r="J64">
        <f t="shared" si="0"/>
        <v>3.23</v>
      </c>
      <c r="K64">
        <f t="shared" si="7"/>
        <v>6</v>
      </c>
    </row>
    <row r="65" customFormat="1" spans="1:11">
      <c r="A65" s="2">
        <v>44375</v>
      </c>
      <c r="B65" s="2">
        <v>44377</v>
      </c>
      <c r="C65" t="s">
        <v>66</v>
      </c>
      <c r="D65">
        <v>17.77</v>
      </c>
      <c r="E65">
        <f t="shared" si="12"/>
        <v>53310</v>
      </c>
      <c r="F65">
        <v>17.7</v>
      </c>
      <c r="G65">
        <f t="shared" si="11"/>
        <v>52794</v>
      </c>
      <c r="H65">
        <v>3000</v>
      </c>
      <c r="I65">
        <v>-516</v>
      </c>
      <c r="J65">
        <f t="shared" si="0"/>
        <v>-0.97</v>
      </c>
      <c r="K65">
        <f t="shared" si="7"/>
        <v>2</v>
      </c>
    </row>
    <row r="66" customFormat="1" spans="1:11">
      <c r="A66" s="2">
        <v>44377</v>
      </c>
      <c r="B66" s="2">
        <v>44378</v>
      </c>
      <c r="C66" t="s">
        <v>67</v>
      </c>
      <c r="D66">
        <v>8.03</v>
      </c>
      <c r="E66">
        <f t="shared" si="12"/>
        <v>25696</v>
      </c>
      <c r="F66">
        <v>7.6</v>
      </c>
      <c r="G66">
        <f t="shared" si="11"/>
        <v>24606</v>
      </c>
      <c r="H66">
        <v>3200</v>
      </c>
      <c r="I66">
        <v>-1090</v>
      </c>
      <c r="J66">
        <f t="shared" ref="J66:J84" si="13">ROUND(I66/E66*100,2)</f>
        <v>-4.24</v>
      </c>
      <c r="K66">
        <f t="shared" si="7"/>
        <v>1</v>
      </c>
    </row>
    <row r="67" customFormat="1" spans="1:11">
      <c r="A67" s="2">
        <v>44377</v>
      </c>
      <c r="B67" s="2">
        <v>44378</v>
      </c>
      <c r="C67" t="s">
        <v>68</v>
      </c>
      <c r="D67">
        <v>89.38</v>
      </c>
      <c r="E67">
        <f t="shared" si="12"/>
        <v>26814</v>
      </c>
      <c r="F67">
        <v>87.8</v>
      </c>
      <c r="G67">
        <f t="shared" si="11"/>
        <v>26216.14</v>
      </c>
      <c r="H67">
        <v>300</v>
      </c>
      <c r="I67">
        <v>-597.86</v>
      </c>
      <c r="J67">
        <f t="shared" si="13"/>
        <v>-2.23</v>
      </c>
      <c r="K67">
        <f t="shared" si="7"/>
        <v>1</v>
      </c>
    </row>
    <row r="68" customFormat="1" spans="1:11">
      <c r="A68" s="2">
        <v>44371</v>
      </c>
      <c r="B68" s="2">
        <v>44378</v>
      </c>
      <c r="C68" t="s">
        <v>69</v>
      </c>
      <c r="D68">
        <v>47.26</v>
      </c>
      <c r="E68">
        <f t="shared" si="12"/>
        <v>51986</v>
      </c>
      <c r="F68">
        <v>47.79</v>
      </c>
      <c r="G68">
        <f t="shared" si="11"/>
        <v>52947.98</v>
      </c>
      <c r="H68">
        <v>1100</v>
      </c>
      <c r="I68">
        <v>961.98</v>
      </c>
      <c r="J68">
        <f t="shared" si="13"/>
        <v>1.85</v>
      </c>
      <c r="K68">
        <f t="shared" si="7"/>
        <v>7</v>
      </c>
    </row>
    <row r="69" customFormat="1" spans="1:11">
      <c r="A69" s="2">
        <v>44364</v>
      </c>
      <c r="B69" s="2">
        <v>44381</v>
      </c>
      <c r="C69" t="s">
        <v>70</v>
      </c>
      <c r="D69">
        <v>20.62</v>
      </c>
      <c r="E69">
        <f t="shared" si="12"/>
        <v>51550</v>
      </c>
      <c r="F69">
        <v>21.04</v>
      </c>
      <c r="G69">
        <f t="shared" si="11"/>
        <v>52586.26</v>
      </c>
      <c r="H69">
        <v>2500</v>
      </c>
      <c r="I69">
        <v>1036.26</v>
      </c>
      <c r="J69">
        <f t="shared" si="13"/>
        <v>2.01</v>
      </c>
      <c r="K69">
        <f t="shared" si="7"/>
        <v>17</v>
      </c>
    </row>
    <row r="70" customFormat="1" spans="1:11">
      <c r="A70" s="2">
        <v>44364</v>
      </c>
      <c r="B70" s="2">
        <v>44381</v>
      </c>
      <c r="C70" t="s">
        <v>71</v>
      </c>
      <c r="D70">
        <v>41.76</v>
      </c>
      <c r="E70">
        <f t="shared" si="12"/>
        <v>50112</v>
      </c>
      <c r="F70">
        <v>41.88</v>
      </c>
      <c r="G70">
        <f t="shared" si="11"/>
        <v>50216.62</v>
      </c>
      <c r="H70">
        <v>1200</v>
      </c>
      <c r="I70">
        <v>104.62</v>
      </c>
      <c r="J70">
        <f t="shared" si="13"/>
        <v>0.21</v>
      </c>
      <c r="K70">
        <f t="shared" si="7"/>
        <v>17</v>
      </c>
    </row>
    <row r="71" customFormat="1" spans="1:11">
      <c r="A71" s="2">
        <v>44349</v>
      </c>
      <c r="B71" s="2">
        <v>44382</v>
      </c>
      <c r="C71" t="s">
        <v>31</v>
      </c>
      <c r="D71">
        <v>171.81</v>
      </c>
      <c r="E71">
        <f t="shared" si="12"/>
        <v>68724</v>
      </c>
      <c r="F71">
        <v>231.7</v>
      </c>
      <c r="G71">
        <f t="shared" si="11"/>
        <v>91085.45</v>
      </c>
      <c r="H71">
        <v>400</v>
      </c>
      <c r="I71">
        <v>22361.45</v>
      </c>
      <c r="J71">
        <f t="shared" si="13"/>
        <v>32.54</v>
      </c>
      <c r="K71">
        <f t="shared" si="7"/>
        <v>33</v>
      </c>
    </row>
    <row r="72" customFormat="1" spans="1:11">
      <c r="A72" s="2">
        <v>44377</v>
      </c>
      <c r="B72" s="2">
        <v>44383</v>
      </c>
      <c r="C72" t="s">
        <v>72</v>
      </c>
      <c r="D72" s="5">
        <v>20.4</v>
      </c>
      <c r="E72">
        <f t="shared" si="12"/>
        <v>51000</v>
      </c>
      <c r="F72">
        <v>20.25</v>
      </c>
      <c r="G72">
        <f t="shared" si="11"/>
        <v>50288.5</v>
      </c>
      <c r="H72">
        <v>2500</v>
      </c>
      <c r="I72">
        <v>-711.5</v>
      </c>
      <c r="J72">
        <f t="shared" si="13"/>
        <v>-1.4</v>
      </c>
      <c r="K72">
        <f t="shared" si="7"/>
        <v>6</v>
      </c>
    </row>
    <row r="73" customFormat="1" spans="1:11">
      <c r="A73" s="2">
        <v>44377</v>
      </c>
      <c r="B73" s="2">
        <v>44384</v>
      </c>
      <c r="C73" t="s">
        <v>73</v>
      </c>
      <c r="D73">
        <v>6.4</v>
      </c>
      <c r="E73">
        <f t="shared" si="12"/>
        <v>307200</v>
      </c>
      <c r="F73">
        <v>7.6</v>
      </c>
      <c r="G73">
        <f t="shared" si="11"/>
        <v>316514.76</v>
      </c>
      <c r="H73">
        <v>48000</v>
      </c>
      <c r="I73">
        <v>9314.76</v>
      </c>
      <c r="J73">
        <f t="shared" si="13"/>
        <v>3.03</v>
      </c>
      <c r="K73">
        <f t="shared" si="7"/>
        <v>7</v>
      </c>
    </row>
    <row r="74" customFormat="1" spans="1:11">
      <c r="A74" s="2">
        <v>44380</v>
      </c>
      <c r="B74" s="2">
        <v>44385</v>
      </c>
      <c r="C74" t="s">
        <v>63</v>
      </c>
      <c r="D74">
        <v>59.86</v>
      </c>
      <c r="E74">
        <f t="shared" si="12"/>
        <v>53874</v>
      </c>
      <c r="F74">
        <v>57.3</v>
      </c>
      <c r="G74">
        <f t="shared" si="11"/>
        <v>50418.65</v>
      </c>
      <c r="H74">
        <v>900</v>
      </c>
      <c r="I74">
        <v>-3455.35</v>
      </c>
      <c r="J74">
        <f t="shared" si="13"/>
        <v>-6.41</v>
      </c>
      <c r="K74">
        <f t="shared" si="7"/>
        <v>5</v>
      </c>
    </row>
    <row r="75" customFormat="1" spans="1:11">
      <c r="A75" s="2">
        <v>44381</v>
      </c>
      <c r="B75" s="2">
        <v>44385</v>
      </c>
      <c r="C75" t="s">
        <v>31</v>
      </c>
      <c r="D75">
        <v>232.39</v>
      </c>
      <c r="E75">
        <f t="shared" si="12"/>
        <v>46478</v>
      </c>
      <c r="F75">
        <v>242.03</v>
      </c>
      <c r="G75">
        <f t="shared" si="11"/>
        <v>48318.65</v>
      </c>
      <c r="H75">
        <v>200</v>
      </c>
      <c r="I75">
        <v>1840.65</v>
      </c>
      <c r="J75">
        <f t="shared" si="13"/>
        <v>3.96</v>
      </c>
      <c r="K75">
        <f t="shared" si="7"/>
        <v>4</v>
      </c>
    </row>
    <row r="76" customFormat="1" spans="1:11">
      <c r="A76" s="2">
        <v>44382</v>
      </c>
      <c r="B76" s="2">
        <v>44389</v>
      </c>
      <c r="C76" t="s">
        <v>74</v>
      </c>
      <c r="D76">
        <v>435.85</v>
      </c>
      <c r="E76">
        <f t="shared" si="12"/>
        <v>43585</v>
      </c>
      <c r="F76">
        <v>453.37</v>
      </c>
      <c r="G76">
        <f t="shared" si="11"/>
        <v>45186.99</v>
      </c>
      <c r="H76">
        <v>100</v>
      </c>
      <c r="I76">
        <v>1601.99</v>
      </c>
      <c r="J76">
        <f t="shared" si="13"/>
        <v>3.68</v>
      </c>
      <c r="K76">
        <f t="shared" si="7"/>
        <v>7</v>
      </c>
    </row>
    <row r="77" customFormat="1" spans="1:11">
      <c r="A77" s="2">
        <v>44383</v>
      </c>
      <c r="B77" s="2">
        <v>44389</v>
      </c>
      <c r="C77" t="s">
        <v>75</v>
      </c>
      <c r="D77">
        <v>107.41</v>
      </c>
      <c r="E77">
        <f t="shared" si="12"/>
        <v>53705</v>
      </c>
      <c r="F77">
        <v>106.86</v>
      </c>
      <c r="G77">
        <f t="shared" si="11"/>
        <v>53415.08</v>
      </c>
      <c r="H77">
        <v>500</v>
      </c>
      <c r="I77">
        <v>-289.92</v>
      </c>
      <c r="J77">
        <f t="shared" si="13"/>
        <v>-0.54</v>
      </c>
      <c r="K77">
        <f t="shared" si="7"/>
        <v>6</v>
      </c>
    </row>
    <row r="78" customFormat="1" spans="1:11">
      <c r="A78" s="2">
        <v>44386</v>
      </c>
      <c r="B78" s="2">
        <v>44390</v>
      </c>
      <c r="C78" t="s">
        <v>76</v>
      </c>
      <c r="D78">
        <v>334.45</v>
      </c>
      <c r="E78">
        <f t="shared" si="12"/>
        <v>66890</v>
      </c>
      <c r="F78">
        <v>317.14</v>
      </c>
      <c r="G78">
        <f t="shared" si="11"/>
        <v>66917.54</v>
      </c>
      <c r="H78">
        <v>200</v>
      </c>
      <c r="I78">
        <v>27.54</v>
      </c>
      <c r="J78">
        <f t="shared" si="13"/>
        <v>0.04</v>
      </c>
      <c r="K78">
        <f t="shared" si="7"/>
        <v>4</v>
      </c>
    </row>
    <row r="79" customFormat="1" spans="1:11">
      <c r="A79" s="2">
        <v>44383</v>
      </c>
      <c r="B79" s="2">
        <v>44391</v>
      </c>
      <c r="C79" t="s">
        <v>77</v>
      </c>
      <c r="D79">
        <v>23.67</v>
      </c>
      <c r="E79">
        <f t="shared" si="12"/>
        <v>52074</v>
      </c>
      <c r="F79">
        <v>25.15</v>
      </c>
      <c r="G79">
        <f t="shared" si="11"/>
        <v>54941.67</v>
      </c>
      <c r="H79">
        <v>2200</v>
      </c>
      <c r="I79">
        <v>2867.67</v>
      </c>
      <c r="J79">
        <f t="shared" si="13"/>
        <v>5.51</v>
      </c>
      <c r="K79">
        <f t="shared" si="7"/>
        <v>8</v>
      </c>
    </row>
    <row r="80" customFormat="1" spans="1:11">
      <c r="A80" s="2">
        <v>44382</v>
      </c>
      <c r="B80" s="2">
        <v>44391</v>
      </c>
      <c r="C80" t="s">
        <v>78</v>
      </c>
      <c r="D80">
        <v>11.35</v>
      </c>
      <c r="E80">
        <f t="shared" si="12"/>
        <v>51075</v>
      </c>
      <c r="F80">
        <v>14.69</v>
      </c>
      <c r="G80">
        <f t="shared" si="11"/>
        <v>66008</v>
      </c>
      <c r="H80">
        <v>4500</v>
      </c>
      <c r="I80">
        <v>14933</v>
      </c>
      <c r="J80">
        <f t="shared" si="13"/>
        <v>29.24</v>
      </c>
      <c r="K80">
        <f t="shared" si="7"/>
        <v>9</v>
      </c>
    </row>
    <row r="81" customFormat="1" spans="1:11">
      <c r="A81" s="2">
        <v>44389</v>
      </c>
      <c r="B81" s="2">
        <v>44391</v>
      </c>
      <c r="C81" t="s">
        <v>79</v>
      </c>
      <c r="D81">
        <v>64.44</v>
      </c>
      <c r="E81">
        <f t="shared" si="12"/>
        <v>51552</v>
      </c>
      <c r="F81">
        <v>62.17</v>
      </c>
      <c r="G81">
        <f t="shared" si="11"/>
        <v>48665.21</v>
      </c>
      <c r="H81">
        <v>800</v>
      </c>
      <c r="I81">
        <v>-2886.79</v>
      </c>
      <c r="J81">
        <f t="shared" si="13"/>
        <v>-5.6</v>
      </c>
      <c r="K81">
        <f t="shared" si="7"/>
        <v>2</v>
      </c>
    </row>
    <row r="82" customFormat="1" spans="1:11">
      <c r="A82" s="2">
        <v>44389</v>
      </c>
      <c r="B82" s="2">
        <v>44391</v>
      </c>
      <c r="C82" t="s">
        <v>80</v>
      </c>
      <c r="D82">
        <v>32.15</v>
      </c>
      <c r="E82">
        <f t="shared" si="12"/>
        <v>51440</v>
      </c>
      <c r="F82">
        <v>32.4</v>
      </c>
      <c r="G82">
        <f t="shared" si="11"/>
        <v>52605.03</v>
      </c>
      <c r="H82">
        <v>1600</v>
      </c>
      <c r="I82">
        <v>1165.03</v>
      </c>
      <c r="J82">
        <f t="shared" si="13"/>
        <v>2.26</v>
      </c>
      <c r="K82">
        <f t="shared" si="7"/>
        <v>2</v>
      </c>
    </row>
    <row r="83" customFormat="1" spans="1:11">
      <c r="A83" s="2">
        <v>44384</v>
      </c>
      <c r="B83" s="2">
        <v>44391</v>
      </c>
      <c r="C83" t="s">
        <v>81</v>
      </c>
      <c r="D83">
        <v>284.06</v>
      </c>
      <c r="E83">
        <f t="shared" si="12"/>
        <v>56812</v>
      </c>
      <c r="F83">
        <v>288.38</v>
      </c>
      <c r="G83">
        <f t="shared" si="11"/>
        <v>57583.17</v>
      </c>
      <c r="H83">
        <v>200</v>
      </c>
      <c r="I83">
        <v>771.17</v>
      </c>
      <c r="J83">
        <f t="shared" si="13"/>
        <v>1.36</v>
      </c>
      <c r="K83">
        <f t="shared" si="7"/>
        <v>7</v>
      </c>
    </row>
    <row r="84" customFormat="1" spans="1:11">
      <c r="A84" s="2">
        <v>44391</v>
      </c>
      <c r="B84" s="2">
        <v>44392</v>
      </c>
      <c r="C84" t="s">
        <v>82</v>
      </c>
      <c r="D84">
        <v>168.39</v>
      </c>
      <c r="E84">
        <f t="shared" si="12"/>
        <v>67356</v>
      </c>
      <c r="F84">
        <v>166.4</v>
      </c>
      <c r="G84">
        <f t="shared" si="11"/>
        <v>65557.1</v>
      </c>
      <c r="H84">
        <v>400</v>
      </c>
      <c r="I84">
        <v>-1798.9</v>
      </c>
      <c r="J84">
        <f t="shared" si="13"/>
        <v>-2.67</v>
      </c>
      <c r="K84">
        <f t="shared" si="7"/>
        <v>1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5"/>
  <sheetViews>
    <sheetView workbookViewId="0">
      <selection activeCell="F16" sqref="F16"/>
    </sheetView>
  </sheetViews>
  <sheetFormatPr defaultColWidth="9" defaultRowHeight="12.8"/>
  <cols>
    <col min="1" max="1" width="11.5" customWidth="1"/>
    <col min="2" max="2" width="10.375"/>
    <col min="5" max="5" width="11.5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customFormat="1" spans="1:8">
      <c r="A2" s="2">
        <v>44382</v>
      </c>
      <c r="C2" t="s">
        <v>83</v>
      </c>
      <c r="D2">
        <v>171.85</v>
      </c>
      <c r="E2">
        <f t="shared" ref="E2:E7" si="0">D2*H2</f>
        <v>51555</v>
      </c>
      <c r="H2">
        <v>300</v>
      </c>
    </row>
    <row r="3" customFormat="1" spans="1:8">
      <c r="A3" s="2">
        <v>44390</v>
      </c>
      <c r="C3" t="s">
        <v>84</v>
      </c>
      <c r="D3">
        <v>39.44</v>
      </c>
      <c r="E3">
        <f t="shared" si="0"/>
        <v>47328</v>
      </c>
      <c r="H3">
        <v>1200</v>
      </c>
    </row>
    <row r="4" customFormat="1" spans="1:8">
      <c r="A4" s="2">
        <v>44392</v>
      </c>
      <c r="C4" t="s">
        <v>85</v>
      </c>
      <c r="D4">
        <v>340.85</v>
      </c>
      <c r="E4">
        <f t="shared" si="0"/>
        <v>68170</v>
      </c>
      <c r="H4">
        <v>200</v>
      </c>
    </row>
    <row r="5" customFormat="1" spans="1:8">
      <c r="A5" s="2">
        <v>44392</v>
      </c>
      <c r="C5" t="s">
        <v>77</v>
      </c>
      <c r="D5">
        <v>25.01</v>
      </c>
      <c r="E5">
        <f t="shared" si="0"/>
        <v>50020</v>
      </c>
      <c r="H5">
        <v>2000</v>
      </c>
    </row>
    <row r="6" customFormat="1" spans="1:8">
      <c r="A6" s="2">
        <v>44392</v>
      </c>
      <c r="C6" t="s">
        <v>16</v>
      </c>
      <c r="D6">
        <v>18.01</v>
      </c>
      <c r="E6">
        <f t="shared" si="0"/>
        <v>37821</v>
      </c>
      <c r="H6">
        <v>2100</v>
      </c>
    </row>
    <row r="7" customFormat="1" spans="1:8">
      <c r="A7" s="2">
        <v>44392</v>
      </c>
      <c r="C7" t="s">
        <v>86</v>
      </c>
      <c r="D7">
        <v>50.84</v>
      </c>
      <c r="E7">
        <f t="shared" si="0"/>
        <v>30504</v>
      </c>
      <c r="H7">
        <v>600</v>
      </c>
    </row>
    <row r="8" customFormat="1" spans="1:1">
      <c r="A8" s="2"/>
    </row>
    <row r="9" customFormat="1" spans="1:1">
      <c r="A9" s="2"/>
    </row>
    <row r="10" customFormat="1" spans="1:1">
      <c r="A10" s="2"/>
    </row>
    <row r="11" customFormat="1" spans="1:1">
      <c r="A11" s="2"/>
    </row>
    <row r="12" customFormat="1" spans="1:1">
      <c r="A12" s="2"/>
    </row>
    <row r="13" customFormat="1" spans="1:1">
      <c r="A13" s="2"/>
    </row>
    <row r="14" customFormat="1" spans="1:1">
      <c r="A14" s="2"/>
    </row>
    <row r="15" customFormat="1" spans="1:1">
      <c r="A15" s="2"/>
    </row>
    <row r="16" customFormat="1" spans="1:1">
      <c r="A16" s="2"/>
    </row>
    <row r="17" customFormat="1" spans="1:1">
      <c r="A17" s="2"/>
    </row>
    <row r="18" customFormat="1" spans="1:1">
      <c r="A18" s="2"/>
    </row>
    <row r="19" customFormat="1" spans="1:1">
      <c r="A19" s="2"/>
    </row>
    <row r="20" customFormat="1" spans="1:1">
      <c r="A20" s="2"/>
    </row>
    <row r="21" customFormat="1" spans="1:1">
      <c r="A21" s="2"/>
    </row>
    <row r="22" customFormat="1" spans="1:1">
      <c r="A22" s="2"/>
    </row>
    <row r="23" customFormat="1" spans="1:1">
      <c r="A23" s="2"/>
    </row>
    <row r="24" customFormat="1" spans="1:1">
      <c r="A24" s="2"/>
    </row>
    <row r="25" customFormat="1" spans="1:1">
      <c r="A25" s="2"/>
    </row>
    <row r="26" customFormat="1" spans="1:1">
      <c r="A26" s="2"/>
    </row>
    <row r="27" customFormat="1" spans="1:1">
      <c r="A27" s="2"/>
    </row>
    <row r="28" customFormat="1" spans="1:1">
      <c r="A28" s="2"/>
    </row>
    <row r="29" customFormat="1" spans="1:1">
      <c r="A29" s="2"/>
    </row>
    <row r="30" customFormat="1" spans="1:1">
      <c r="A30" s="2"/>
    </row>
    <row r="31" customFormat="1" spans="1:1">
      <c r="A31" s="2"/>
    </row>
    <row r="32" customFormat="1" spans="1:1">
      <c r="A32" s="2"/>
    </row>
    <row r="33" customFormat="1" spans="1:1">
      <c r="A33" s="2"/>
    </row>
    <row r="34" customFormat="1" spans="1:1">
      <c r="A34" s="2"/>
    </row>
    <row r="35" customFormat="1" spans="1:1">
      <c r="A35" s="2"/>
    </row>
    <row r="36" customFormat="1" spans="1:1">
      <c r="A36" s="2"/>
    </row>
    <row r="37" customFormat="1" spans="1:1">
      <c r="A37" s="2"/>
    </row>
    <row r="38" customFormat="1" spans="1:1">
      <c r="A38" s="2"/>
    </row>
    <row r="39" customFormat="1" spans="1:1">
      <c r="A39" s="2"/>
    </row>
    <row r="40" customFormat="1" spans="1:1">
      <c r="A40" s="2"/>
    </row>
    <row r="41" customFormat="1" spans="1:1">
      <c r="A41" s="2"/>
    </row>
    <row r="42" customFormat="1" spans="1:1">
      <c r="A42" s="2"/>
    </row>
    <row r="43" customFormat="1" spans="1:1">
      <c r="A43" s="2"/>
    </row>
    <row r="44" customFormat="1" spans="1:1">
      <c r="A44" s="2"/>
    </row>
    <row r="45" customFormat="1" spans="1:1">
      <c r="A45" s="2"/>
    </row>
    <row r="46" customFormat="1" spans="1:1">
      <c r="A46" s="2"/>
    </row>
    <row r="47" customFormat="1" spans="1:1">
      <c r="A47" s="2"/>
    </row>
    <row r="48" customFormat="1" spans="1:1">
      <c r="A48" s="2"/>
    </row>
    <row r="49" customFormat="1" spans="1:1">
      <c r="A49" s="2"/>
    </row>
    <row r="50" customFormat="1" spans="1:1">
      <c r="A50" s="2"/>
    </row>
    <row r="51" customFormat="1" spans="1:1">
      <c r="A51" s="2"/>
    </row>
    <row r="52" customFormat="1" spans="1:1">
      <c r="A52" s="2"/>
    </row>
    <row r="53" customFormat="1" spans="1:1">
      <c r="A53" s="2"/>
    </row>
    <row r="54" customFormat="1" spans="1:1">
      <c r="A54" s="2"/>
    </row>
    <row r="55" customFormat="1" spans="1:1">
      <c r="A55" s="2"/>
    </row>
    <row r="56" customFormat="1" spans="1:1">
      <c r="A56" s="2"/>
    </row>
    <row r="57" customFormat="1" spans="1:1">
      <c r="A57" s="2"/>
    </row>
    <row r="58" customFormat="1" spans="1:1">
      <c r="A58" s="2"/>
    </row>
    <row r="59" customFormat="1" spans="1:1">
      <c r="A59" s="2"/>
    </row>
    <row r="60" customFormat="1" spans="1:1">
      <c r="A60" s="2"/>
    </row>
    <row r="61" customFormat="1" spans="1:1">
      <c r="A61" s="2"/>
    </row>
    <row r="62" customFormat="1" spans="1:1">
      <c r="A62" s="2"/>
    </row>
    <row r="63" customFormat="1" spans="1:1">
      <c r="A63" s="2"/>
    </row>
    <row r="64" customFormat="1" spans="1:1">
      <c r="A64" s="2"/>
    </row>
    <row r="65" customFormat="1" spans="1:1">
      <c r="A65" s="2"/>
    </row>
    <row r="66" customFormat="1" spans="1:1">
      <c r="A66" s="2"/>
    </row>
    <row r="67" customFormat="1" spans="1:1">
      <c r="A67" s="2"/>
    </row>
    <row r="68" customFormat="1" spans="1:1">
      <c r="A68" s="2"/>
    </row>
    <row r="69" customFormat="1" spans="1:1">
      <c r="A69" s="2"/>
    </row>
    <row r="70" customFormat="1" spans="1:1">
      <c r="A70" s="2"/>
    </row>
    <row r="71" customFormat="1" spans="1:1">
      <c r="A71" s="2"/>
    </row>
    <row r="72" customFormat="1" spans="1:1">
      <c r="A72" s="2"/>
    </row>
    <row r="73" customFormat="1" spans="1:1">
      <c r="A73" s="2"/>
    </row>
    <row r="74" customFormat="1" spans="1:1">
      <c r="A74" s="2"/>
    </row>
    <row r="75" customFormat="1" spans="1:1">
      <c r="A75" s="2"/>
    </row>
    <row r="76" customFormat="1" spans="1:1">
      <c r="A76" s="2"/>
    </row>
    <row r="77" customFormat="1" spans="1:1">
      <c r="A77" s="2"/>
    </row>
    <row r="78" customFormat="1" spans="1:1">
      <c r="A78" s="2"/>
    </row>
    <row r="79" customFormat="1" spans="1:1">
      <c r="A79" s="2"/>
    </row>
    <row r="80" customFormat="1" spans="1:1">
      <c r="A80" s="2"/>
    </row>
    <row r="81" customFormat="1" spans="1:1">
      <c r="A81" s="2"/>
    </row>
    <row r="82" customFormat="1" spans="1:1">
      <c r="A82" s="2"/>
    </row>
    <row r="83" customFormat="1" spans="1:1">
      <c r="A83" s="2"/>
    </row>
    <row r="85" spans="1:8">
      <c r="A85" s="2">
        <v>44340</v>
      </c>
      <c r="C85" t="s">
        <v>87</v>
      </c>
      <c r="D85">
        <v>485.56</v>
      </c>
      <c r="E85">
        <f>D85*H85</f>
        <v>97112</v>
      </c>
      <c r="H85">
        <v>200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8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8"/>
  <sheetData/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1"/>
  <sheetViews>
    <sheetView workbookViewId="0">
      <selection activeCell="G34" sqref="G34"/>
    </sheetView>
  </sheetViews>
  <sheetFormatPr defaultColWidth="9" defaultRowHeight="12.8" outlineLevelCol="3"/>
  <cols>
    <col min="1" max="1" width="12.5" style="1" customWidth="1"/>
    <col min="2" max="2" width="14" customWidth="1"/>
    <col min="3" max="3" width="16.125" customWidth="1"/>
    <col min="4" max="4" width="12.125" customWidth="1"/>
  </cols>
  <sheetData>
    <row r="1" spans="1:4">
      <c r="A1" s="1" t="s">
        <v>88</v>
      </c>
      <c r="B1" t="s">
        <v>89</v>
      </c>
      <c r="C1" t="s">
        <v>90</v>
      </c>
      <c r="D1" t="s">
        <v>91</v>
      </c>
    </row>
    <row r="2" spans="1:4">
      <c r="A2" s="1">
        <v>44300</v>
      </c>
      <c r="B2">
        <f>ROUND(AVERAGEIFS(day_complete!J:J,day_complete!J:J,"&gt;0",day_complete!B:B,"&lt;="&amp;A2),2)</f>
        <v>2.39</v>
      </c>
      <c r="C2">
        <f>ROUND(AVERAGEIFS(day_complete!J:J,day_complete!J:J,"&lt;0",day_complete!B:B,"&lt;="&amp;A2),2)</f>
        <v>-3.86</v>
      </c>
      <c r="D2">
        <f>ROUND(COUNTIFS(day_complete!J:J,"&gt;0",day_complete!B:B,"&lt;="&amp;A2)/(COUNTIFS(day_complete!J:J,"&lt;0",day_complete!B:B,"&lt;="&amp;A2)+COUNTIFS(day_complete!J:J,"&gt;0",day_complete!B:B,"&lt;="&amp;A2)),2)</f>
        <v>0.5</v>
      </c>
    </row>
    <row r="3" spans="1:4">
      <c r="A3" s="1">
        <v>44301</v>
      </c>
      <c r="B3">
        <f>ROUND(AVERAGEIFS(day_complete!J:J,day_complete!J:J,"&gt;0",day_complete!B:B,"&lt;="&amp;A3),2)</f>
        <v>2.91</v>
      </c>
      <c r="C3">
        <f>ROUND(AVERAGEIFS(day_complete!J:J,day_complete!J:J,"&lt;0",day_complete!B:B,"&lt;="&amp;A3),2)</f>
        <v>-3.86</v>
      </c>
      <c r="D3">
        <f>ROUND(COUNTIFS(day_complete!J:J,"&gt;0",day_complete!B:B,"&lt;="&amp;A3)/(COUNTIFS(day_complete!J:J,"&lt;0",day_complete!B:B,"&lt;="&amp;A3)+COUNTIFS(day_complete!J:J,"&gt;0",day_complete!B:B,"&lt;="&amp;A3)),2)</f>
        <v>0.57</v>
      </c>
    </row>
    <row r="4" spans="1:4">
      <c r="A4" s="1">
        <v>44306</v>
      </c>
      <c r="B4">
        <f>ROUND(AVERAGEIFS(day_complete!J:J,day_complete!J:J,"&gt;0",day_complete!B:B,"&lt;="&amp;A4),2)</f>
        <v>2.82</v>
      </c>
      <c r="C4">
        <f>ROUND(AVERAGEIFS(day_complete!J:J,day_complete!J:J,"&lt;0",day_complete!B:B,"&lt;="&amp;A4),2)</f>
        <v>-3.86</v>
      </c>
      <c r="D4">
        <f>ROUND(COUNTIFS(day_complete!J:J,"&gt;0",day_complete!B:B,"&lt;="&amp;A4)/(COUNTIFS(day_complete!J:J,"&lt;0",day_complete!B:B,"&lt;="&amp;A4)+COUNTIFS(day_complete!J:J,"&gt;0",day_complete!B:B,"&lt;="&amp;A4)),2)</f>
        <v>0.67</v>
      </c>
    </row>
    <row r="5" spans="1:4">
      <c r="A5" s="1">
        <v>44307</v>
      </c>
      <c r="B5">
        <f>ROUND(AVERAGEIFS(day_complete!J:J,day_complete!J:J,"&gt;0",day_complete!B:B,"&lt;="&amp;A5),2)</f>
        <v>4.5</v>
      </c>
      <c r="C5">
        <f>ROUND(AVERAGEIFS(day_complete!J:J,day_complete!J:J,"&lt;0",day_complete!B:B,"&lt;="&amp;A5),2)</f>
        <v>-3.86</v>
      </c>
      <c r="D5">
        <f>ROUND(COUNTIFS(day_complete!J:J,"&gt;0",day_complete!B:B,"&lt;="&amp;A5)/(COUNTIFS(day_complete!J:J,"&lt;0",day_complete!B:B,"&lt;="&amp;A5)+COUNTIFS(day_complete!J:J,"&gt;0",day_complete!B:B,"&lt;="&amp;A5)),2)</f>
        <v>0.75</v>
      </c>
    </row>
    <row r="6" spans="1:4">
      <c r="A6" s="1">
        <v>44308</v>
      </c>
      <c r="B6">
        <f>ROUND(AVERAGEIFS(day_complete!J:J,day_complete!J:J,"&gt;0",day_complete!B:B,"&lt;="&amp;A6),2)</f>
        <v>4.01</v>
      </c>
      <c r="C6">
        <f>ROUND(AVERAGEIFS(day_complete!J:J,day_complete!J:J,"&lt;0",day_complete!B:B,"&lt;="&amp;A6),2)</f>
        <v>-3.86</v>
      </c>
      <c r="D6">
        <f>ROUND(COUNTIFS(day_complete!J:J,"&gt;0",day_complete!B:B,"&lt;="&amp;A6)/(COUNTIFS(day_complete!J:J,"&lt;0",day_complete!B:B,"&lt;="&amp;A6)+COUNTIFS(day_complete!J:J,"&gt;0",day_complete!B:B,"&lt;="&amp;A6)),2)</f>
        <v>0.79</v>
      </c>
    </row>
    <row r="7" spans="1:4">
      <c r="A7" s="1">
        <v>44309</v>
      </c>
      <c r="B7">
        <f>ROUND(AVERAGEIFS(day_complete!J:J,day_complete!J:J,"&gt;0",day_complete!B:B,"&lt;="&amp;A7),2)</f>
        <v>3.75</v>
      </c>
      <c r="C7">
        <f>ROUND(AVERAGEIFS(day_complete!J:J,day_complete!J:J,"&lt;0",day_complete!B:B,"&lt;="&amp;A7),2)</f>
        <v>-3.86</v>
      </c>
      <c r="D7">
        <f>ROUND(COUNTIFS(day_complete!J:J,"&gt;0",day_complete!B:B,"&lt;="&amp;A7)/(COUNTIFS(day_complete!J:J,"&lt;0",day_complete!B:B,"&lt;="&amp;A7)+COUNTIFS(day_complete!J:J,"&gt;0",day_complete!B:B,"&lt;="&amp;A7)),2)</f>
        <v>0.8</v>
      </c>
    </row>
    <row r="8" spans="1:4">
      <c r="A8" s="1">
        <v>44312</v>
      </c>
      <c r="B8">
        <f>ROUND(AVERAGEIFS(day_complete!J:J,day_complete!J:J,"&gt;0",day_complete!B:B,"&lt;="&amp;A8),2)</f>
        <v>3.64</v>
      </c>
      <c r="C8">
        <f>ROUND(AVERAGEIFS(day_complete!J:J,day_complete!J:J,"&lt;0",day_complete!B:B,"&lt;="&amp;A8),2)</f>
        <v>-3.86</v>
      </c>
      <c r="D8">
        <f>ROUND(COUNTIFS(day_complete!J:J,"&gt;0",day_complete!B:B,"&lt;="&amp;A8)/(COUNTIFS(day_complete!J:J,"&lt;0",day_complete!B:B,"&lt;="&amp;A8)+COUNTIFS(day_complete!J:J,"&gt;0",day_complete!B:B,"&lt;="&amp;A8)),2)</f>
        <v>0.82</v>
      </c>
    </row>
    <row r="9" spans="1:4">
      <c r="A9" s="1">
        <v>44313</v>
      </c>
      <c r="B9">
        <f>ROUND(AVERAGEIFS(day_complete!J:J,day_complete!J:J,"&gt;0",day_complete!B:B,"&lt;="&amp;A9),2)</f>
        <v>3.64</v>
      </c>
      <c r="C9">
        <f>ROUND(AVERAGEIFS(day_complete!J:J,day_complete!J:J,"&lt;0",day_complete!B:B,"&lt;="&amp;A9),2)</f>
        <v>-2.74</v>
      </c>
      <c r="D9">
        <f>ROUND(COUNTIFS(day_complete!J:J,"&gt;0",day_complete!B:B,"&lt;="&amp;A9)/(COUNTIFS(day_complete!J:J,"&lt;0",day_complete!B:B,"&lt;="&amp;A9)+COUNTIFS(day_complete!J:J,"&gt;0",day_complete!B:B,"&lt;="&amp;A9)),2)</f>
        <v>0.7</v>
      </c>
    </row>
    <row r="10" spans="1:4">
      <c r="A10" s="1">
        <v>44323</v>
      </c>
      <c r="B10">
        <f>ROUND(AVERAGEIFS(day_complete!J:J,day_complete!J:J,"&gt;0",day_complete!B:B,"&lt;="&amp;A10),2)</f>
        <v>3.69</v>
      </c>
      <c r="C10">
        <f>ROUND(AVERAGEIFS(day_complete!J:J,day_complete!J:J,"&lt;0",day_complete!B:B,"&lt;="&amp;A10),2)</f>
        <v>-3.3</v>
      </c>
      <c r="D10">
        <f>ROUND(COUNTIFS(day_complete!J:J,"&gt;0",day_complete!B:B,"&lt;="&amp;A10)/(COUNTIFS(day_complete!J:J,"&lt;0",day_complete!B:B,"&lt;="&amp;A10)+COUNTIFS(day_complete!J:J,"&gt;0",day_complete!B:B,"&lt;="&amp;A10)),2)</f>
        <v>0.59</v>
      </c>
    </row>
    <row r="11" spans="1:4">
      <c r="A11" s="1">
        <v>44335</v>
      </c>
      <c r="B11">
        <f>ROUND(AVERAGEIFS(day_complete!J:J,day_complete!J:J,"&gt;0",day_complete!B:B,"&lt;="&amp;A11),2)</f>
        <v>3.69</v>
      </c>
      <c r="C11">
        <f>ROUND(AVERAGEIFS(day_complete!J:J,day_complete!J:J,"&lt;0",day_complete!B:B,"&lt;="&amp;A11),2)</f>
        <v>-3.26</v>
      </c>
      <c r="D11">
        <f>ROUND(COUNTIFS(day_complete!J:J,"&gt;0",day_complete!B:B,"&lt;="&amp;A11)/(COUNTIFS(day_complete!J:J,"&lt;0",day_complete!B:B,"&lt;="&amp;A11)+COUNTIFS(day_complete!J:J,"&gt;0",day_complete!B:B,"&lt;="&amp;A11)),2)</f>
        <v>0.55</v>
      </c>
    </row>
    <row r="12" spans="1:4">
      <c r="A12" s="1">
        <v>44337</v>
      </c>
      <c r="B12">
        <f>ROUND(AVERAGEIFS(day_complete!J:J,day_complete!J:J,"&gt;0",day_complete!B:B,"&lt;="&amp;A12),2)</f>
        <v>3.5</v>
      </c>
      <c r="C12">
        <f>ROUND(AVERAGEIFS(day_complete!J:J,day_complete!J:J,"&lt;0",day_complete!B:B,"&lt;="&amp;A12),2)</f>
        <v>-3.35</v>
      </c>
      <c r="D12">
        <f>ROUND(COUNTIFS(day_complete!J:J,"&gt;0",day_complete!B:B,"&lt;="&amp;A12)/(COUNTIFS(day_complete!J:J,"&lt;0",day_complete!B:B,"&lt;="&amp;A12)+COUNTIFS(day_complete!J:J,"&gt;0",day_complete!B:B,"&lt;="&amp;A12)),2)</f>
        <v>0.53</v>
      </c>
    </row>
    <row r="13" spans="1:4">
      <c r="A13" s="1">
        <v>44340</v>
      </c>
      <c r="B13">
        <f>ROUND(AVERAGEIFS(day_complete!J:J,day_complete!J:J,"&gt;0",day_complete!B:B,"&lt;="&amp;A13),2)</f>
        <v>3.59</v>
      </c>
      <c r="C13">
        <f>ROUND(AVERAGEIFS(day_complete!J:J,day_complete!J:J,"&lt;0",day_complete!B:B,"&lt;="&amp;A13),2)</f>
        <v>-3.44</v>
      </c>
      <c r="D13">
        <f>ROUND(COUNTIFS(day_complete!J:J,"&gt;0",day_complete!B:B,"&lt;="&amp;A13)/(COUNTIFS(day_complete!J:J,"&lt;0",day_complete!B:B,"&lt;="&amp;A13)+COUNTIFS(day_complete!J:J,"&gt;0",day_complete!B:B,"&lt;="&amp;A13)),2)</f>
        <v>0.51</v>
      </c>
    </row>
    <row r="14" spans="1:4">
      <c r="A14" s="1">
        <v>44342</v>
      </c>
      <c r="B14">
        <f>ROUND(AVERAGEIFS(day_complete!J:J,day_complete!J:J,"&gt;0",day_complete!B:B,"&lt;="&amp;A14),2)</f>
        <v>3.59</v>
      </c>
      <c r="C14">
        <f>ROUND(AVERAGEIFS(day_complete!J:J,day_complete!J:J,"&lt;0",day_complete!B:B,"&lt;="&amp;A14),2)</f>
        <v>-3.19</v>
      </c>
      <c r="D14">
        <f>ROUND(COUNTIFS(day_complete!J:J,"&gt;0",day_complete!B:B,"&lt;="&amp;A14)/(COUNTIFS(day_complete!J:J,"&lt;0",day_complete!B:B,"&lt;="&amp;A14)+COUNTIFS(day_complete!J:J,"&gt;0",day_complete!B:B,"&lt;="&amp;A14)),2)</f>
        <v>0.49</v>
      </c>
    </row>
    <row r="15" spans="1:4">
      <c r="A15" s="1">
        <v>44343</v>
      </c>
      <c r="B15">
        <f>ROUND(AVERAGEIFS(day_complete!J:J,day_complete!J:J,"&gt;0",day_complete!B:B,"&lt;="&amp;A15),2)</f>
        <v>3.59</v>
      </c>
      <c r="C15">
        <f>ROUND(AVERAGEIFS(day_complete!J:J,day_complete!J:J,"&lt;0",day_complete!B:B,"&lt;="&amp;A15),2)</f>
        <v>-3.19</v>
      </c>
      <c r="D15">
        <f>ROUND(COUNTIFS(day_complete!J:J,"&gt;0",day_complete!B:B,"&lt;="&amp;A15)/(COUNTIFS(day_complete!J:J,"&lt;0",day_complete!B:B,"&lt;="&amp;A15)+COUNTIFS(day_complete!J:J,"&gt;0",day_complete!B:B,"&lt;="&amp;A15)),2)</f>
        <v>0.49</v>
      </c>
    </row>
    <row r="16" spans="1:4">
      <c r="A16" s="1">
        <v>44344</v>
      </c>
      <c r="B16">
        <f>ROUND(AVERAGEIFS(day_complete!J:J,day_complete!J:J,"&gt;0",day_complete!B:B,"&lt;="&amp;A16),2)</f>
        <v>3.59</v>
      </c>
      <c r="C16">
        <f>ROUND(AVERAGEIFS(day_complete!J:J,day_complete!J:J,"&lt;0",day_complete!B:B,"&lt;="&amp;A16),2)</f>
        <v>-3.1</v>
      </c>
      <c r="D16">
        <f>ROUND(COUNTIFS(day_complete!J:J,"&gt;0",day_complete!B:B,"&lt;="&amp;A16)/(COUNTIFS(day_complete!J:J,"&lt;0",day_complete!B:B,"&lt;="&amp;A16)+COUNTIFS(day_complete!J:J,"&gt;0",day_complete!B:B,"&lt;="&amp;A16)),2)</f>
        <v>0.47</v>
      </c>
    </row>
    <row r="17" spans="1:4">
      <c r="A17" s="1">
        <v>44347</v>
      </c>
      <c r="B17">
        <f>ROUND(AVERAGEIFS(day_complete!J:J,day_complete!J:J,"&gt;0",day_complete!B:B,"&lt;="&amp;A17),2)</f>
        <v>3.96</v>
      </c>
      <c r="C17">
        <f>ROUND(AVERAGEIFS(day_complete!J:J,day_complete!J:J,"&lt;0",day_complete!B:B,"&lt;="&amp;A17),2)</f>
        <v>-3.04</v>
      </c>
      <c r="D17">
        <f>ROUND(COUNTIFS(day_complete!J:J,"&gt;0",day_complete!B:B,"&lt;="&amp;A17)/(COUNTIFS(day_complete!J:J,"&lt;0",day_complete!B:B,"&lt;="&amp;A17)+COUNTIFS(day_complete!J:J,"&gt;0",day_complete!B:B,"&lt;="&amp;A17)),2)</f>
        <v>0.48</v>
      </c>
    </row>
    <row r="18" spans="1:4">
      <c r="A18" s="1">
        <v>44348</v>
      </c>
      <c r="B18">
        <f>ROUND(AVERAGEIFS(day_complete!J:J,day_complete!J:J,"&gt;0",day_complete!B:B,"&lt;="&amp;A18),2)</f>
        <v>4.86</v>
      </c>
      <c r="C18">
        <f>ROUND(AVERAGEIFS(day_complete!J:J,day_complete!J:J,"&lt;0",day_complete!B:B,"&lt;="&amp;A18),2)</f>
        <v>-3.04</v>
      </c>
      <c r="D18">
        <f>ROUND(COUNTIFS(day_complete!J:J,"&gt;0",day_complete!B:B,"&lt;="&amp;A18)/(COUNTIFS(day_complete!J:J,"&lt;0",day_complete!B:B,"&lt;="&amp;A18)+COUNTIFS(day_complete!J:J,"&gt;0",day_complete!B:B,"&lt;="&amp;A18)),2)</f>
        <v>0.52</v>
      </c>
    </row>
    <row r="19" spans="1:4">
      <c r="A19" s="1">
        <v>44349</v>
      </c>
      <c r="B19">
        <f>ROUND(AVERAGEIFS(day_complete!J:J,day_complete!J:J,"&gt;0",day_complete!B:B,"&lt;="&amp;A19),2)</f>
        <v>4.86</v>
      </c>
      <c r="C19">
        <f>ROUND(AVERAGEIFS(day_complete!J:J,day_complete!J:J,"&lt;0",day_complete!B:B,"&lt;="&amp;A19),2)</f>
        <v>-3</v>
      </c>
      <c r="D19">
        <f>ROUND(COUNTIFS(day_complete!J:J,"&gt;0",day_complete!B:B,"&lt;="&amp;A19)/(COUNTIFS(day_complete!J:J,"&lt;0",day_complete!B:B,"&lt;="&amp;A19)+COUNTIFS(day_complete!J:J,"&gt;0",day_complete!B:B,"&lt;="&amp;A19)),2)</f>
        <v>0.51</v>
      </c>
    </row>
    <row r="20" spans="1:4">
      <c r="A20" s="1">
        <v>44350</v>
      </c>
      <c r="B20">
        <f>ROUND(AVERAGEIFS(day_complete!J:J,day_complete!J:J,"&gt;0",day_complete!B:B,"&lt;="&amp;A20),2)</f>
        <v>4.86</v>
      </c>
      <c r="C20">
        <f>ROUND(AVERAGEIFS(day_complete!J:J,day_complete!J:J,"&lt;0",day_complete!B:B,"&lt;="&amp;A20),2)</f>
        <v>-3.24</v>
      </c>
      <c r="D20">
        <f>ROUND(COUNTIFS(day_complete!J:J,"&gt;0",day_complete!B:B,"&lt;="&amp;A20)/(COUNTIFS(day_complete!J:J,"&lt;0",day_complete!B:B,"&lt;="&amp;A20)+COUNTIFS(day_complete!J:J,"&gt;0",day_complete!B:B,"&lt;="&amp;A20)),2)</f>
        <v>0.5</v>
      </c>
    </row>
    <row r="21" spans="1:4">
      <c r="A21" s="1">
        <v>44355</v>
      </c>
      <c r="B21">
        <f>ROUND(AVERAGEIFS(day_complete!J:J,day_complete!J:J,"&gt;0",day_complete!B:B,"&lt;="&amp;A21),2)</f>
        <v>4.67</v>
      </c>
      <c r="C21">
        <f>ROUND(AVERAGEIFS(day_complete!J:J,day_complete!J:J,"&lt;0",day_complete!B:B,"&lt;="&amp;A21),2)</f>
        <v>-3.31</v>
      </c>
      <c r="D21">
        <f>ROUND(COUNTIFS(day_complete!J:J,"&gt;0",day_complete!B:B,"&lt;="&amp;A21)/(COUNTIFS(day_complete!J:J,"&lt;0",day_complete!B:B,"&lt;="&amp;A21)+COUNTIFS(day_complete!J:J,"&gt;0",day_complete!B:B,"&lt;="&amp;A21)),2)</f>
        <v>0.5</v>
      </c>
    </row>
    <row r="22" spans="1:4">
      <c r="A22" s="1">
        <v>44356</v>
      </c>
      <c r="B22">
        <f>ROUND(AVERAGEIFS(day_complete!J:J,day_complete!J:J,"&gt;0",day_complete!B:B,"&lt;="&amp;A22),2)</f>
        <v>4.67</v>
      </c>
      <c r="C22">
        <f>ROUND(AVERAGEIFS(day_complete!J:J,day_complete!J:J,"&lt;0",day_complete!B:B,"&lt;="&amp;A22),2)</f>
        <v>-3.55</v>
      </c>
      <c r="D22">
        <f>ROUND(COUNTIFS(day_complete!J:J,"&gt;0",day_complete!B:B,"&lt;="&amp;A22)/(COUNTIFS(day_complete!J:J,"&lt;0",day_complete!B:B,"&lt;="&amp;A22)+COUNTIFS(day_complete!J:J,"&gt;0",day_complete!B:B,"&lt;="&amp;A22)),2)</f>
        <v>0.48</v>
      </c>
    </row>
    <row r="23" spans="1:4">
      <c r="A23" s="1">
        <v>44357</v>
      </c>
      <c r="B23">
        <f>ROUND(AVERAGEIFS(day_complete!J:J,day_complete!J:J,"&gt;0",day_complete!B:B,"&lt;="&amp;A23),2)</f>
        <v>4.67</v>
      </c>
      <c r="C23">
        <f>ROUND(AVERAGEIFS(day_complete!J:J,day_complete!J:J,"&lt;0",day_complete!B:B,"&lt;="&amp;A23),2)</f>
        <v>-4.11</v>
      </c>
      <c r="D23">
        <f>ROUND(COUNTIFS(day_complete!J:J,"&gt;0",day_complete!B:B,"&lt;="&amp;A23)/(COUNTIFS(day_complete!J:J,"&lt;0",day_complete!B:B,"&lt;="&amp;A23)+COUNTIFS(day_complete!J:J,"&gt;0",day_complete!B:B,"&lt;="&amp;A23)),2)</f>
        <v>0.47</v>
      </c>
    </row>
    <row r="24" spans="1:4">
      <c r="A24" s="1">
        <v>44358</v>
      </c>
      <c r="B24">
        <f>ROUND(AVERAGEIFS(day_complete!J:J,day_complete!J:J,"&gt;0",day_complete!B:B,"&lt;="&amp;A24),2)</f>
        <v>4.67</v>
      </c>
      <c r="C24">
        <f>ROUND(AVERAGEIFS(day_complete!J:J,day_complete!J:J,"&lt;0",day_complete!B:B,"&lt;="&amp;A24),2)</f>
        <v>-4.13</v>
      </c>
      <c r="D24">
        <f>ROUND(COUNTIFS(day_complete!J:J,"&gt;0",day_complete!B:B,"&lt;="&amp;A24)/(COUNTIFS(day_complete!J:J,"&lt;0",day_complete!B:B,"&lt;="&amp;A24)+COUNTIFS(day_complete!J:J,"&gt;0",day_complete!B:B,"&lt;="&amp;A24)),2)</f>
        <v>0.46</v>
      </c>
    </row>
    <row r="25" spans="1:4">
      <c r="A25" s="1">
        <v>44363</v>
      </c>
      <c r="B25">
        <f>ROUND(AVERAGEIFS(day_complete!J:J,day_complete!J:J,"&gt;0",day_complete!B:B,"&lt;="&amp;A25),2)</f>
        <v>4.67</v>
      </c>
      <c r="C25">
        <f>ROUND(AVERAGEIFS(day_complete!J:J,day_complete!J:J,"&lt;0",day_complete!B:B,"&lt;="&amp;A25),2)</f>
        <v>-4.43</v>
      </c>
      <c r="D25">
        <f>ROUND(COUNTIFS(day_complete!J:J,"&gt;0",day_complete!B:B,"&lt;="&amp;A25)/(COUNTIFS(day_complete!J:J,"&lt;0",day_complete!B:B,"&lt;="&amp;A25)+COUNTIFS(day_complete!J:J,"&gt;0",day_complete!B:B,"&lt;="&amp;A25)),2)</f>
        <v>0.44</v>
      </c>
    </row>
    <row r="26" spans="1:4">
      <c r="A26" s="1">
        <v>44365</v>
      </c>
      <c r="B26">
        <f>ROUND(AVERAGEIFS(day_complete!J:J,day_complete!J:J,"&gt;0",day_complete!B:B,"&lt;="&amp;A26),2)</f>
        <v>4.67</v>
      </c>
      <c r="C26">
        <f>ROUND(AVERAGEIFS(day_complete!J:J,day_complete!J:J,"&lt;0",day_complete!B:B,"&lt;="&amp;A26),2)</f>
        <v>-4.47</v>
      </c>
      <c r="D26">
        <f>ROUND(COUNTIFS(day_complete!J:J,"&gt;0",day_complete!B:B,"&lt;="&amp;A26)/(COUNTIFS(day_complete!J:J,"&lt;0",day_complete!B:B,"&lt;="&amp;A26)+COUNTIFS(day_complete!J:J,"&gt;0",day_complete!B:B,"&lt;="&amp;A26)),2)</f>
        <v>0.44</v>
      </c>
    </row>
    <row r="27" spans="1:4">
      <c r="A27" s="1">
        <v>44370</v>
      </c>
      <c r="B27">
        <f>ROUND(AVERAGEIFS(day_complete!J:J,day_complete!J:J,"&gt;0",day_complete!B:B,"&lt;="&amp;A27),2)</f>
        <v>4.65</v>
      </c>
      <c r="C27">
        <f>ROUND(AVERAGEIFS(day_complete!J:J,day_complete!J:J,"&lt;0",day_complete!B:B,"&lt;="&amp;A27),2)</f>
        <v>-4.47</v>
      </c>
      <c r="D27">
        <f>ROUND(COUNTIFS(day_complete!J:J,"&gt;0",day_complete!B:B,"&lt;="&amp;A27)/(COUNTIFS(day_complete!J:J,"&lt;0",day_complete!B:B,"&lt;="&amp;A27)+COUNTIFS(day_complete!J:J,"&gt;0",day_complete!B:B,"&lt;="&amp;A27)),2)</f>
        <v>0.45</v>
      </c>
    </row>
    <row r="28" spans="1:4">
      <c r="A28" s="1">
        <v>44371</v>
      </c>
      <c r="B28">
        <f>ROUND(AVERAGEIFS(day_complete!J:J,day_complete!J:J,"&gt;0",day_complete!B:B,"&lt;="&amp;A28),2)</f>
        <v>4.52</v>
      </c>
      <c r="C28">
        <f>ROUND(AVERAGEIFS(day_complete!J:J,day_complete!J:J,"&lt;0",day_complete!B:B,"&lt;="&amp;A28),2)</f>
        <v>-4.29</v>
      </c>
      <c r="D28">
        <f>ROUND(COUNTIFS(day_complete!J:J,"&gt;0",day_complete!B:B,"&lt;="&amp;A28)/(COUNTIFS(day_complete!J:J,"&lt;0",day_complete!B:B,"&lt;="&amp;A28)+COUNTIFS(day_complete!J:J,"&gt;0",day_complete!B:B,"&lt;="&amp;A28)),2)</f>
        <v>0.43</v>
      </c>
    </row>
    <row r="29" spans="1:4">
      <c r="A29" s="1">
        <v>44375</v>
      </c>
      <c r="B29">
        <f>ROUND(AVERAGEIFS(day_complete!J:J,day_complete!J:J,"&gt;0",day_complete!B:B,"&lt;="&amp;A29),2)</f>
        <v>4.42</v>
      </c>
      <c r="C29">
        <f>ROUND(AVERAGEIFS(day_complete!J:J,day_complete!J:J,"&lt;0",day_complete!B:B,"&lt;="&amp;A29),2)</f>
        <v>-4.31</v>
      </c>
      <c r="D29">
        <f>ROUND(COUNTIFS(day_complete!J:J,"&gt;0",day_complete!B:B,"&lt;="&amp;A29)/(COUNTIFS(day_complete!J:J,"&lt;0",day_complete!B:B,"&lt;="&amp;A29)+COUNTIFS(day_complete!J:J,"&gt;0",day_complete!B:B,"&lt;="&amp;A29)),2)</f>
        <v>0.44</v>
      </c>
    </row>
    <row r="30" spans="1:4">
      <c r="A30" s="1">
        <v>44377</v>
      </c>
      <c r="B30">
        <f>ROUND(AVERAGEIFS(day_complete!J:J,day_complete!J:J,"&gt;0",day_complete!B:B,"&lt;="&amp;A30),2)</f>
        <v>4.38</v>
      </c>
      <c r="C30">
        <f>ROUND(AVERAGEIFS(day_complete!J:J,day_complete!J:J,"&lt;0",day_complete!B:B,"&lt;="&amp;A30),2)</f>
        <v>-4.22</v>
      </c>
      <c r="D30">
        <f>ROUND(COUNTIFS(day_complete!J:J,"&gt;0",day_complete!B:B,"&lt;="&amp;A30)/(COUNTIFS(day_complete!J:J,"&lt;0",day_complete!B:B,"&lt;="&amp;A30)+COUNTIFS(day_complete!J:J,"&gt;0",day_complete!B:B,"&lt;="&amp;A30)),2)</f>
        <v>0.44</v>
      </c>
    </row>
    <row r="31" spans="1:4">
      <c r="A31" s="1">
        <v>44378</v>
      </c>
      <c r="B31">
        <f>ROUND(AVERAGEIFS(day_complete!J:J,day_complete!J:J,"&gt;0",day_complete!B:B,"&lt;="&amp;A31),2)</f>
        <v>4.29</v>
      </c>
      <c r="C31">
        <f>ROUND(AVERAGEIFS(day_complete!J:J,day_complete!J:J,"&lt;0",day_complete!B:B,"&lt;="&amp;A31),2)</f>
        <v>-4.17</v>
      </c>
      <c r="D31">
        <f>ROUND(COUNTIFS(day_complete!J:J,"&gt;0",day_complete!B:B,"&lt;="&amp;A31)/(COUNTIFS(day_complete!J:J,"&lt;0",day_complete!B:B,"&lt;="&amp;A31)+COUNTIFS(day_complete!J:J,"&gt;0",day_complete!B:B,"&lt;="&amp;A31)),2)</f>
        <v>0.43</v>
      </c>
    </row>
    <row r="32" spans="1:4">
      <c r="A32" s="1">
        <v>44385</v>
      </c>
      <c r="B32">
        <f>ROUND(AVERAGEIFS(day_complete!J:J,day_complete!J:J,"&gt;0",day_complete!B:B,"&lt;="&amp;A32),2)</f>
        <v>4.89</v>
      </c>
      <c r="C32">
        <f>ROUND(AVERAGEIFS(day_complete!J:J,day_complete!J:J,"&lt;0",day_complete!B:B,"&lt;="&amp;A32),2)</f>
        <v>-4.16</v>
      </c>
      <c r="D32">
        <f>ROUND(COUNTIFS(day_complete!J:J,"&gt;0",day_complete!B:B,"&lt;="&amp;A32)/(COUNTIFS(day_complete!J:J,"&lt;0",day_complete!B:B,"&lt;="&amp;A32)+COUNTIFS(day_complete!J:J,"&gt;0",day_complete!B:B,"&lt;="&amp;A32)),2)</f>
        <v>0.46</v>
      </c>
    </row>
    <row r="33" spans="2:4">
      <c r="B33" t="e">
        <f>ROUND(AVERAGEIFS(day_complete!J:J,day_complete!J:J,"&gt;0",day_complete!B:B,"&lt;="&amp;A33),2)</f>
        <v>#DIV/0!</v>
      </c>
      <c r="C33" t="e">
        <f>ROUND(AVERAGEIFS(day_complete!J:J,day_complete!J:J,"&lt;0",day_complete!B:B,"&lt;="&amp;A33),2)</f>
        <v>#DIV/0!</v>
      </c>
      <c r="D33" t="e">
        <f>ROUND(COUNTIFS(day_complete!J:J,"&gt;0",day_complete!B:B,"&lt;="&amp;A33)/(COUNTIFS(day_complete!J:J,"&lt;0",day_complete!B:B,"&lt;="&amp;A33)+COUNTIFS(day_complete!J:J,"&gt;0",day_complete!B:B,"&lt;="&amp;A33)),2)</f>
        <v>#DIV/0!</v>
      </c>
    </row>
    <row r="34" spans="2:4">
      <c r="B34" t="e">
        <f>ROUND(AVERAGEIFS(day_complete!J:J,day_complete!J:J,"&gt;0",day_complete!B:B,"&lt;="&amp;A34),2)</f>
        <v>#DIV/0!</v>
      </c>
      <c r="C34" t="e">
        <f>ROUND(AVERAGEIFS(day_complete!J:J,day_complete!J:J,"&lt;0",day_complete!B:B,"&lt;="&amp;A34),2)</f>
        <v>#DIV/0!</v>
      </c>
      <c r="D34" t="e">
        <f>ROUND(COUNTIFS(day_complete!J:J,"&gt;0",day_complete!B:B,"&lt;="&amp;A34)/(COUNTIFS(day_complete!J:J,"&lt;0",day_complete!B:B,"&lt;="&amp;A34)+COUNTIFS(day_complete!J:J,"&gt;0",day_complete!B:B,"&lt;="&amp;A34)),2)</f>
        <v>#DIV/0!</v>
      </c>
    </row>
    <row r="35" spans="2:4">
      <c r="B35" t="e">
        <f>ROUND(AVERAGEIFS(day_complete!J:J,day_complete!J:J,"&gt;0",day_complete!B:B,"&lt;="&amp;A35),2)</f>
        <v>#DIV/0!</v>
      </c>
      <c r="C35" t="e">
        <f>ROUND(AVERAGEIFS(day_complete!J:J,day_complete!J:J,"&lt;0",day_complete!B:B,"&lt;="&amp;A35),2)</f>
        <v>#DIV/0!</v>
      </c>
      <c r="D35" t="e">
        <f>ROUND(COUNTIFS(day_complete!J:J,"&gt;0",day_complete!B:B,"&lt;="&amp;A35)/(COUNTIFS(day_complete!J:J,"&lt;0",day_complete!B:B,"&lt;="&amp;A35)+COUNTIFS(day_complete!J:J,"&gt;0",day_complete!B:B,"&lt;="&amp;A35)),2)</f>
        <v>#DIV/0!</v>
      </c>
    </row>
    <row r="36" spans="2:4">
      <c r="B36" t="e">
        <f>ROUND(AVERAGEIFS(day_complete!J:J,day_complete!J:J,"&gt;0",day_complete!B:B,"&lt;="&amp;A36),2)</f>
        <v>#DIV/0!</v>
      </c>
      <c r="C36" t="e">
        <f>ROUND(AVERAGEIFS(day_complete!J:J,day_complete!J:J,"&lt;0",day_complete!B:B,"&lt;="&amp;A36),2)</f>
        <v>#DIV/0!</v>
      </c>
      <c r="D36" t="e">
        <f>ROUND(COUNTIFS(day_complete!J:J,"&gt;0",day_complete!B:B,"&lt;="&amp;A36)/(COUNTIFS(day_complete!J:J,"&lt;0",day_complete!B:B,"&lt;="&amp;A36)+COUNTIFS(day_complete!J:J,"&gt;0",day_complete!B:B,"&lt;="&amp;A36)),2)</f>
        <v>#DIV/0!</v>
      </c>
    </row>
    <row r="37" spans="2:4">
      <c r="B37" t="e">
        <f>ROUND(AVERAGEIFS(day_complete!J:J,day_complete!J:J,"&gt;0",day_complete!B:B,"&lt;="&amp;A37),2)</f>
        <v>#DIV/0!</v>
      </c>
      <c r="C37" t="e">
        <f>ROUND(AVERAGEIFS(day_complete!J:J,day_complete!J:J,"&lt;0",day_complete!B:B,"&lt;="&amp;A37),2)</f>
        <v>#DIV/0!</v>
      </c>
      <c r="D37" t="e">
        <f>ROUND(COUNTIFS(day_complete!J:J,"&gt;0",day_complete!B:B,"&lt;="&amp;A37)/(COUNTIFS(day_complete!J:J,"&lt;0",day_complete!B:B,"&lt;="&amp;A37)+COUNTIFS(day_complete!J:J,"&gt;0",day_complete!B:B,"&lt;="&amp;A37)),2)</f>
        <v>#DIV/0!</v>
      </c>
    </row>
    <row r="38" spans="2:4">
      <c r="B38" t="e">
        <f>ROUND(AVERAGEIFS(day_complete!J:J,day_complete!J:J,"&gt;0",day_complete!B:B,"&lt;="&amp;A38),2)</f>
        <v>#DIV/0!</v>
      </c>
      <c r="C38" t="e">
        <f>ROUND(AVERAGEIFS(day_complete!J:J,day_complete!J:J,"&lt;0",day_complete!B:B,"&lt;="&amp;A38),2)</f>
        <v>#DIV/0!</v>
      </c>
      <c r="D38" t="e">
        <f>ROUND(COUNTIFS(day_complete!J:J,"&gt;0",day_complete!B:B,"&lt;="&amp;A38)/(COUNTIFS(day_complete!J:J,"&lt;0",day_complete!B:B,"&lt;="&amp;A38)+COUNTIFS(day_complete!J:J,"&gt;0",day_complete!B:B,"&lt;="&amp;A38)),2)</f>
        <v>#DIV/0!</v>
      </c>
    </row>
    <row r="39" spans="2:4">
      <c r="B39" t="e">
        <f>ROUND(AVERAGEIFS(day_complete!J:J,day_complete!J:J,"&gt;0",day_complete!B:B,"&lt;="&amp;A39),2)</f>
        <v>#DIV/0!</v>
      </c>
      <c r="C39" t="e">
        <f>ROUND(AVERAGEIFS(day_complete!J:J,day_complete!J:J,"&lt;0",day_complete!B:B,"&lt;="&amp;A39),2)</f>
        <v>#DIV/0!</v>
      </c>
      <c r="D39" t="e">
        <f>ROUND(COUNTIFS(day_complete!J:J,"&gt;0",day_complete!B:B,"&lt;="&amp;A39)/(COUNTIFS(day_complete!J:J,"&lt;0",day_complete!B:B,"&lt;="&amp;A39)+COUNTIFS(day_complete!J:J,"&gt;0",day_complete!B:B,"&lt;="&amp;A39)),2)</f>
        <v>#DIV/0!</v>
      </c>
    </row>
    <row r="40" spans="2:4">
      <c r="B40" t="e">
        <f>ROUND(AVERAGEIFS(day_complete!J:J,day_complete!J:J,"&gt;0",day_complete!B:B,"&lt;="&amp;A40),2)</f>
        <v>#DIV/0!</v>
      </c>
      <c r="C40" t="e">
        <f>ROUND(AVERAGEIFS(day_complete!J:J,day_complete!J:J,"&lt;0",day_complete!B:B,"&lt;="&amp;A40),2)</f>
        <v>#DIV/0!</v>
      </c>
      <c r="D40" t="e">
        <f>ROUND(COUNTIFS(day_complete!J:J,"&gt;0",day_complete!B:B,"&lt;="&amp;A40)/(COUNTIFS(day_complete!J:J,"&lt;0",day_complete!B:B,"&lt;="&amp;A40)+COUNTIFS(day_complete!J:J,"&gt;0",day_complete!B:B,"&lt;="&amp;A40)),2)</f>
        <v>#DIV/0!</v>
      </c>
    </row>
    <row r="41" spans="2:4">
      <c r="B41" t="e">
        <f>ROUND(AVERAGEIFS(day_complete!J:J,day_complete!J:J,"&gt;0",day_complete!B:B,"&lt;="&amp;A41),2)</f>
        <v>#DIV/0!</v>
      </c>
      <c r="C41" t="e">
        <f>ROUND(AVERAGEIFS(day_complete!J:J,day_complete!J:J,"&lt;0",day_complete!B:B,"&lt;="&amp;A41),2)</f>
        <v>#DIV/0!</v>
      </c>
      <c r="D41" t="e">
        <f>ROUND(COUNTIFS(day_complete!J:J,"&gt;0",day_complete!B:B,"&lt;="&amp;A41)/(COUNTIFS(day_complete!J:J,"&lt;0",day_complete!B:B,"&lt;="&amp;A41)+COUNTIFS(day_complete!J:J,"&gt;0",day_complete!B:B,"&lt;="&amp;A41)),2)</f>
        <v>#DIV/0!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day_complete</vt:lpstr>
      <vt:lpstr>day_uncomplete</vt:lpstr>
      <vt:lpstr>month</vt:lpstr>
      <vt:lpstr>year</vt:lpstr>
      <vt:lpstr>safe_limit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猫玛尼</cp:lastModifiedBy>
  <dcterms:created xsi:type="dcterms:W3CDTF">2021-04-13T10:00:00Z</dcterms:created>
  <dcterms:modified xsi:type="dcterms:W3CDTF">2021-07-27T20:19:46Z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164A00376CB445879C07E410A611B82F</vt:lpwstr>
  </property>
  <property fmtid="{D5CDD505-2E9C-101B-9397-08002B2CF9AE}" pid="3" name="KSOProductBuildVer">
    <vt:lpwstr>2052-3.0.1.4848</vt:lpwstr>
  </property>
</Properties>
</file>